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GWU Courses\Data Analytics Program\Curriculum\Class Folder\Module 1 Files\MOD 1 Assignments\MOD 1 Challenge Files\excel-challenge\"/>
    </mc:Choice>
  </mc:AlternateContent>
  <xr:revisionPtr revIDLastSave="0" documentId="13_ncr:1_{B7EBF874-FB7A-4038-A720-F9D4B887387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ormatting_Column Creation" sheetId="1" r:id="rId1"/>
    <sheet name="PVT TBL Stacked Column #1" sheetId="2" r:id="rId2"/>
    <sheet name="PVT TBL Stacked Column #2" sheetId="4" r:id="rId3"/>
    <sheet name="Pivot Table and Line Graph" sheetId="28" r:id="rId4"/>
    <sheet name="Goal Analysis" sheetId="23" r:id="rId5"/>
    <sheet name="Stat Analysis" sheetId="24" r:id="rId6"/>
  </sheets>
  <definedNames>
    <definedName name="_xlnm._FilterDatabase" localSheetId="0" hidden="1">'Formatting_Column Creation'!$A$1:$T$1001</definedName>
    <definedName name="_xlcn.WorksheetConnection_CrowdfundingA1T1001" hidden="1">'Formatting_Column Creation'!$A$1:$T$1001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3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71" i="24"/>
  <c r="E370" i="24"/>
  <c r="E369" i="24"/>
  <c r="E368" i="24"/>
  <c r="E367" i="24"/>
  <c r="E366" i="24"/>
  <c r="B572" i="24"/>
  <c r="B571" i="24"/>
  <c r="B570" i="24"/>
  <c r="B569" i="24"/>
  <c r="B568" i="24"/>
  <c r="B567" i="24"/>
  <c r="I2" i="1"/>
  <c r="D13" i="23"/>
  <c r="D12" i="23"/>
  <c r="D11" i="23"/>
  <c r="D10" i="23"/>
  <c r="D9" i="23"/>
  <c r="D8" i="23"/>
  <c r="D7" i="23"/>
  <c r="D6" i="23"/>
  <c r="D5" i="23"/>
  <c r="D4" i="23"/>
  <c r="D3" i="23"/>
  <c r="D2" i="23"/>
  <c r="C13" i="23"/>
  <c r="C12" i="23"/>
  <c r="C11" i="23"/>
  <c r="C10" i="23"/>
  <c r="C9" i="23"/>
  <c r="C8" i="23"/>
  <c r="C7" i="23"/>
  <c r="C6" i="23"/>
  <c r="C5" i="23"/>
  <c r="C4" i="23"/>
  <c r="B4" i="23"/>
  <c r="C3" i="23"/>
  <c r="C2" i="23"/>
  <c r="B13" i="23"/>
  <c r="B12" i="23"/>
  <c r="B11" i="23"/>
  <c r="B10" i="23"/>
  <c r="B9" i="23"/>
  <c r="B8" i="23"/>
  <c r="B7" i="23"/>
  <c r="B6" i="23"/>
  <c r="B5" i="23"/>
  <c r="B3" i="23"/>
  <c r="B2" i="23"/>
  <c r="I252" i="1"/>
  <c r="I50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E13" i="23" l="1"/>
  <c r="F13" i="23" s="1"/>
  <c r="E9" i="23"/>
  <c r="H9" i="23" s="1"/>
  <c r="E5" i="23"/>
  <c r="H5" i="23" s="1"/>
  <c r="E12" i="23"/>
  <c r="F12" i="23" s="1"/>
  <c r="E8" i="23"/>
  <c r="H8" i="23" s="1"/>
  <c r="E4" i="23"/>
  <c r="G4" i="23" s="1"/>
  <c r="E11" i="23"/>
  <c r="G11" i="23" s="1"/>
  <c r="E7" i="23"/>
  <c r="F7" i="23" s="1"/>
  <c r="E3" i="23"/>
  <c r="H3" i="23" s="1"/>
  <c r="E2" i="23"/>
  <c r="G2" i="23" s="1"/>
  <c r="E10" i="23"/>
  <c r="G10" i="23" s="1"/>
  <c r="E6" i="23"/>
  <c r="H6" i="23" s="1"/>
  <c r="H10" i="23" l="1"/>
  <c r="F10" i="23"/>
  <c r="F4" i="23"/>
  <c r="G3" i="23"/>
  <c r="G13" i="23"/>
  <c r="H4" i="23"/>
  <c r="F3" i="23"/>
  <c r="H13" i="23"/>
  <c r="F2" i="23"/>
  <c r="G9" i="23"/>
  <c r="F6" i="23"/>
  <c r="F8" i="23"/>
  <c r="G12" i="23"/>
  <c r="F9" i="23"/>
  <c r="G6" i="23"/>
  <c r="H11" i="23"/>
  <c r="H2" i="23"/>
  <c r="F11" i="23"/>
  <c r="G7" i="23"/>
  <c r="G5" i="23"/>
  <c r="H7" i="23"/>
  <c r="H12" i="23"/>
  <c r="G8" i="23"/>
  <c r="F5" i="2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6BF91-741C-4560-9B58-2EC17E7B3CD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F8C04D6-1F68-4835-A4BD-D15660C0422C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<sst xmlns="http://schemas.openxmlformats.org/spreadsheetml/2006/main" count="7068" uniqueCount="2117">
  <si>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</si>
  <si>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</si>
  <si>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</si>
  <si>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</si>
  <si>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</si>
  <si>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</si>
  <si>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</si>
  <si>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</si>
  <si>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</si>
  <si>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</si>
  <si>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</si>
  <si>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</si>
  <si>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</si>
  <si>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</si>
  <si>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</si>
  <si>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</si>
  <si>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</si>
  <si>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</si>
  <si>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</si>
  <si>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</si>
  <si>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</si>
  <si>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</si>
  <si>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</si>
  <si>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</si>
  <si>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</si>
  <si>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</si>
  <si>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</si>
  <si>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</si>
  <si>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</si>
  <si>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</si>
  <si>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</si>
  <si>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</si>
  <si>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</si>
  <si>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</si>
  <si>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</si>
  <si>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</si>
  <si>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</si>
  <si>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</si>
  <si>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</si>
  <si>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</si>
  <si>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</si>
  <si>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</si>
  <si>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</si>
  <si>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</si>
  <si>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</si>
  <si>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</si>
  <si>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</si>
  <si>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</si>
  <si>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</si>
  <si>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</si>
  <si>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</si>
  <si>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</si>
  <si>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</si>
  <si>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</si>
  <si>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</si>
  <si>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</si>
  <si>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</si>
  <si>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</si>
  <si>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</si>
  <si>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</si>
  <si>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</si>
  <si>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</si>
  <si>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</si>
  <si>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</si>
  <si>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</si>
  <si>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</si>
  <si>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</si>
  <si>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</si>
  <si>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</si>
  <si>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</si>
  <si>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</si>
  <si>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</si>
  <si>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</si>
  <si>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</si>
  <si>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</si>
  <si>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</si>
  <si>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</si>
  <si>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</si>
  <si>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</si>
  <si>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</si>
  <si>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</si>
  <si>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</si>
  <si>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</si>
  <si>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</si>
  <si>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</si>
  <si>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</si>
  <si>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</si>
  <si>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</si>
  <si>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</si>
  <si>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</si>
  <si>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</si>
  <si>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</si>
  <si>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</si>
  <si>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</si>
  <si>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</si>
  <si>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</si>
  <si>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</si>
  <si>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</si>
  <si>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</si>
  <si>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</si>
  <si>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</si>
  <si>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</si>
  <si>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</si>
  <si>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</si>
  <si>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</si>
  <si>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</si>
  <si>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</si>
  <si>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</si>
  <si>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</si>
  <si>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</si>
  <si>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</si>
  <si>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</si>
  <si>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</si>
  <si>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</si>
  <si>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</si>
  <si>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</si>
  <si>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</si>
  <si>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</si>
  <si>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</si>
  <si>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</si>
  <si>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</si>
  <si>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</si>
  <si>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</si>
  <si>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</si>
  <si>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</si>
  <si>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</si>
  <si>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</si>
  <si>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</si>
  <si>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</si>
  <si>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</si>
  <si>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</si>
  <si>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</si>
  <si>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</si>
  <si>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</si>
  <si>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</si>
  <si>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</si>
  <si>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</si>
  <si>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</si>
  <si>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</si>
  <si>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</si>
  <si>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</si>
  <si>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</si>
  <si>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</si>
  <si>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</si>
  <si>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</si>
  <si>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</si>
  <si>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</si>
  <si>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</si>
  <si>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</si>
  <si>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</si>
  <si>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</si>
  <si>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</si>
  <si>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</si>
  <si>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</si>
  <si>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</si>
  <si>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</si>
  <si>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</si>
  <si>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</si>
  <si>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</si>
  <si>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</si>
  <si>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</si>
  <si>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</si>
  <si>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</si>
  <si>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</si>
  <si>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</si>
  <si>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</si>
  <si>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</si>
  <si>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</si>
  <si>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</si>
  <si>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</si>
  <si>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</si>
  <si>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</si>
  <si>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</si>
  <si>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</si>
  <si>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</si>
  <si>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</si>
  <si>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</si>
  <si>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</si>
  <si>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</si>
  <si>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</si>
  <si>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</si>
  <si>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</si>
  <si>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</si>
  <si>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</si>
  <si>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</si>
  <si>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</si>
  <si>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</si>
  <si>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</si>
  <si>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</si>
  <si>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</si>
  <si>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</si>
  <si>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</si>
  <si>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</si>
  <si>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</si>
  <si>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</si>
  <si>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</si>
  <si>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</si>
  <si>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</si>
  <si>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</si>
  <si>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</si>
  <si>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</si>
  <si>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</si>
  <si>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</si>
  <si>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</si>
  <si>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</si>
  <si>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</si>
  <si>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</si>
  <si>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</si>
  <si>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</si>
  <si>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</si>
  <si>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</si>
  <si>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</si>
  <si>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</si>
  <si>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</si>
  <si>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</si>
  <si>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</si>
  <si>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</si>
  <si>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</si>
  <si>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</si>
  <si>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</si>
  <si>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</si>
  <si>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</si>
  <si>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</si>
  <si>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</si>
  <si>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</si>
  <si>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</si>
  <si>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</si>
  <si>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</si>
  <si>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</si>
  <si>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</si>
  <si>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</si>
  <si>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</si>
  <si>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</si>
  <si>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</si>
  <si>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</si>
  <si>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</si>
  <si>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</si>
  <si>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</si>
  <si>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</si>
  <si>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</si>
  <si>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</si>
  <si>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</si>
  <si>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</si>
  <si>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</si>
  <si>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</si>
  <si>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</si>
  <si>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</si>
  <si>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</si>
  <si>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</si>
  <si>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</si>
  <si>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</si>
  <si>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</si>
  <si>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</si>
  <si>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</si>
  <si>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</si>
  <si>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</si>
  <si>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</si>
  <si>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</si>
  <si>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</si>
  <si>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</si>
  <si>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</si>
  <si>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</si>
  <si>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</si>
  <si>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</si>
  <si>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</si>
  <si>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</si>
  <si>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</si>
  <si>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</si>
  <si>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</si>
  <si>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</si>
  <si>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</si>
  <si>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</si>
  <si>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</si>
  <si>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</si>
  <si>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</si>
  <si>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</si>
  <si>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</si>
  <si>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</si>
  <si>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</si>
  <si>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</si>
  <si>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</si>
  <si>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</si>
  <si>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</si>
  <si>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</si>
  <si>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</si>
  <si>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</si>
  <si>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</si>
  <si>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</si>
  <si>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</si>
  <si>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</si>
  <si>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</si>
  <si>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</si>
  <si>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</si>
  <si>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</si>
  <si>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</si>
  <si>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</si>
  <si>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</si>
  <si>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</si>
  <si>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</si>
  <si>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</si>
  <si>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</si>
  <si>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</si>
  <si>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</si>
  <si>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</si>
  <si>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</si>
  <si>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</si>
  <si>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</si>
  <si>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</si>
  <si>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</si>
  <si>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</si>
  <si>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</si>
  <si>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</si>
  <si>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</si>
  <si>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</si>
  <si>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</si>
  <si>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</si>
  <si>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</si>
  <si>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</si>
  <si>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</si>
  <si>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</si>
  <si>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</si>
  <si>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</si>
  <si>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</si>
  <si>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</si>
  <si>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</si>
  <si>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</si>
  <si>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</si>
  <si>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</si>
  <si>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</si>
  <si>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</si>
  <si>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</si>
  <si>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</si>
  <si>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</si>
  <si>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</si>
  <si>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</si>
  <si>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</si>
  <si>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</si>
  <si>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</si>
  <si>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</si>
  <si>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</si>
  <si>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</si>
  <si>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</si>
  <si>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</si>
  <si>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</si>
  <si>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</si>
  <si>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</si>
  <si>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</si>
  <si>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</si>
  <si>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</si>
  <si>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</si>
  <si>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</si>
  <si>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</si>
  <si>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</si>
  <si>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</si>
  <si>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</si>
  <si>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</si>
  <si>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</si>
  <si>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</si>
  <si>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</si>
  <si>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</si>
  <si>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</si>
  <si>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</si>
  <si>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</si>
  <si>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</si>
  <si>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</si>
  <si>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</si>
  <si>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</si>
  <si>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</si>
  <si>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</si>
  <si>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</si>
  <si>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</si>
  <si>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</si>
  <si>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</si>
  <si>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</si>
  <si>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</si>
  <si>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</si>
  <si>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</si>
  <si>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</si>
  <si>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</si>
  <si>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</si>
  <si>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</si>
  <si>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</si>
  <si>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</si>
  <si>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</si>
  <si>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</si>
  <si>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</si>
  <si>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</si>
  <si>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</si>
  <si>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</si>
  <si>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</si>
  <si>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</si>
  <si>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</si>
  <si>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</si>
  <si>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</si>
  <si>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</si>
  <si>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</si>
  <si>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</si>
  <si>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</si>
  <si>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</si>
  <si>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</si>
  <si>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</si>
  <si>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</si>
  <si>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</si>
  <si>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</si>
  <si>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</si>
  <si>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</si>
  <si>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</si>
  <si>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</si>
  <si>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</si>
  <si>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</si>
  <si>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</si>
  <si>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</si>
  <si>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</si>
  <si>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</si>
  <si>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</si>
  <si>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</si>
  <si>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</si>
  <si>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</si>
  <si>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</si>
  <si>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</si>
  <si>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</si>
  <si>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</si>
  <si>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</si>
  <si>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</si>
  <si>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</si>
  <si>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</si>
  <si>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</si>
  <si>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</si>
  <si>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</si>
  <si>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</si>
  <si>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</si>
  <si>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</si>
  <si>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</si>
  <si>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</si>
  <si>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</si>
  <si>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</si>
  <si>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</si>
  <si>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</si>
  <si>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</si>
  <si>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</si>
  <si>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</si>
  <si>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</si>
  <si>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</si>
  <si>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</si>
  <si>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</si>
  <si>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</si>
  <si>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</si>
  <si>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</si>
  <si>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</si>
  <si>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</si>
  <si>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</si>
  <si>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</si>
  <si>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</si>
  <si>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</si>
  <si>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</si>
  <si>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</si>
  <si>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</si>
  <si>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</si>
  <si>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</si>
  <si>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</si>
  <si>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</si>
  <si>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</si>
  <si>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</si>
  <si>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</si>
  <si>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</si>
  <si>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</si>
  <si>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</si>
  <si>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</si>
  <si>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</si>
  <si>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</si>
  <si>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</si>
  <si>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</si>
  <si>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</si>
  <si>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</si>
  <si>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</si>
  <si>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</si>
  <si>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</si>
  <si>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</si>
  <si>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</si>
  <si>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</si>
  <si>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</si>
  <si>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</si>
  <si>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</si>
  <si>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</si>
  <si>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</si>
  <si>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</si>
  <si>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</si>
  <si>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</si>
  <si>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</si>
  <si>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</si>
  <si>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</si>
  <si>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</si>
  <si>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</si>
  <si>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</si>
  <si>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</si>
  <si>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</si>
  <si>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</si>
  <si>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</si>
  <si>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</si>
  <si>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</si>
  <si>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</si>
  <si>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</si>
  <si>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</si>
  <si>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</si>
  <si>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</si>
  <si>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</si>
  <si>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</si>
  <si>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</si>
  <si>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</si>
  <si>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</si>
  <si>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</si>
  <si>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</si>
  <si>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</si>
  <si>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</si>
  <si>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</si>
  <si>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</si>
  <si>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</si>
  <si>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</si>
  <si>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</si>
  <si>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</si>
  <si>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</si>
  <si>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</si>
  <si>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</si>
  <si>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</si>
  <si>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</si>
  <si>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</si>
  <si>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</si>
  <si>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</si>
  <si>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</si>
  <si>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</si>
  <si>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</si>
  <si>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</si>
  <si>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</si>
  <si>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</si>
  <si>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</si>
  <si>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</si>
  <si>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</si>
  <si>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</si>
  <si>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</si>
  <si>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</si>
  <si>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</si>
  <si>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</si>
  <si>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</si>
  <si>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</si>
  <si>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</si>
  <si>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</si>
  <si>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</si>
  <si>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</si>
  <si>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</si>
  <si>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</si>
  <si>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</si>
  <si>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</si>
  <si>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</si>
  <si>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</si>
  <si>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</si>
  <si>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</si>
  <si>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</si>
  <si>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</si>
  <si>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</si>
  <si>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</si>
  <si>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</si>
  <si>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</si>
  <si>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</si>
  <si>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</si>
  <si>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</si>
  <si>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</si>
  <si>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</si>
  <si>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</si>
  <si>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</si>
  <si>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</si>
  <si>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</si>
  <si>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</si>
  <si>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</si>
  <si>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</si>
  <si>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</si>
  <si>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</si>
  <si>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</si>
  <si>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</si>
  <si>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</si>
  <si>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</si>
  <si>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</si>
  <si>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</si>
  <si>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</si>
  <si>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</si>
  <si>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</si>
  <si>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</si>
  <si>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</si>
  <si>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</si>
  <si>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</si>
  <si>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</si>
  <si>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</si>
  <si>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</si>
  <si>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</si>
  <si>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</si>
  <si>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</si>
  <si>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</si>
  <si>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</si>
  <si>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</si>
  <si>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</si>
  <si>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</si>
  <si>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</si>
  <si>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</si>
  <si>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</si>
  <si>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</si>
  <si>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</si>
  <si>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</si>
  <si>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</si>
  <si>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</si>
  <si>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</si>
  <si>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</si>
  <si>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</si>
  <si>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</si>
  <si>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</si>
  <si>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</si>
  <si>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</si>
  <si>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</si>
  <si>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</si>
  <si>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</si>
  <si>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</si>
  <si>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</si>
  <si>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</si>
  <si>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</si>
  <si>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</si>
  <si>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</si>
  <si>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</si>
  <si>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</si>
  <si>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</si>
  <si>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</si>
  <si>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</si>
  <si>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</si>
  <si>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</si>
  <si>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</si>
  <si>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</si>
  <si>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</si>
  <si>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</si>
  <si>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</si>
  <si>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</si>
  <si>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</si>
  <si>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</si>
  <si>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</si>
  <si>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</si>
  <si>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</si>
  <si>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</si>
  <si>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</si>
  <si>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</si>
  <si>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</si>
  <si>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</si>
  <si>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</si>
  <si>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</si>
  <si>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</si>
  <si>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</si>
  <si>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</si>
  <si>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</si>
  <si>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</si>
  <si>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</si>
  <si>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</si>
  <si>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</si>
  <si>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</si>
  <si>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</si>
  <si>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</si>
  <si>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</si>
  <si>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</si>
  <si>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</si>
  <si>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</si>
  <si>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</si>
  <si>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</si>
  <si>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</si>
  <si>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</si>
  <si>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</si>
  <si>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</si>
  <si>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</si>
  <si>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</si>
  <si>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</si>
  <si>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</si>
  <si>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</si>
  <si>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</si>
  <si>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</si>
  <si>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</si>
  <si>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</si>
  <si>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</si>
  <si>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</si>
  <si>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</si>
  <si>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</si>
  <si>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</si>
  <si>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</si>
  <si>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</si>
  <si>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</si>
  <si>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</si>
  <si>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</si>
  <si>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</si>
  <si>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</si>
  <si>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</si>
  <si>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</si>
  <si>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</si>
  <si>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</si>
  <si>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</si>
  <si>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</si>
  <si>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</si>
  <si>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</si>
  <si>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</si>
  <si>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</si>
  <si>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</si>
  <si>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</si>
  <si>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</si>
  <si>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</si>
  <si>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</si>
  <si>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</si>
  <si>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</si>
  <si>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</si>
  <si>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</si>
  <si>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</si>
  <si>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</si>
  <si>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</si>
  <si>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</si>
  <si>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</si>
  <si>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</si>
  <si>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</si>
  <si>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</si>
  <si>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</si>
  <si>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</si>
  <si>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</si>
  <si>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</si>
  <si>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</si>
  <si>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</si>
  <si>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</si>
  <si>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</si>
  <si>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</si>
  <si>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</si>
  <si>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</si>
  <si>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</si>
  <si>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</si>
  <si>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</si>
  <si>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</si>
  <si>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</si>
  <si>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</si>
  <si>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</si>
  <si>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</si>
  <si>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</si>
  <si>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</si>
  <si>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</si>
  <si>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</si>
  <si>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</si>
  <si>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</si>
  <si>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</si>
  <si>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</si>
  <si>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</si>
  <si>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</si>
  <si>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</si>
  <si>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</si>
  <si>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</si>
  <si>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</si>
  <si>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</si>
  <si>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</si>
  <si>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</si>
  <si>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</si>
  <si>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</si>
  <si>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</si>
  <si>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</si>
  <si>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</si>
  <si>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</si>
  <si>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</si>
  <si>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</si>
  <si>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</si>
  <si>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</si>
  <si>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</si>
  <si>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</si>
  <si>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</si>
  <si>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</si>
  <si>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</si>
  <si>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</si>
  <si>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</si>
  <si>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</si>
  <si>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</si>
  <si>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</si>
  <si>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</si>
  <si>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</si>
  <si>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</si>
  <si>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</si>
  <si>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</si>
  <si>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</si>
  <si>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</si>
  <si>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</si>
  <si>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</si>
  <si>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</si>
  <si>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</si>
  <si>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</si>
  <si>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</si>
  <si>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</si>
  <si>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</si>
  <si>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</si>
  <si>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</si>
  <si>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</si>
  <si>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</si>
  <si>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</si>
  <si>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</si>
  <si>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</si>
  <si>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</si>
  <si>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</si>
  <si>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</si>
  <si>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</si>
  <si>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</si>
  <si>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</si>
  <si>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</si>
  <si>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</si>
  <si>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</si>
  <si>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</si>
  <si>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</si>
  <si>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</si>
  <si>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</si>
  <si>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</si>
  <si>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</si>
  <si>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</si>
  <si>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</si>
  <si>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</si>
  <si>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</si>
  <si>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</si>
  <si>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</si>
  <si>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</si>
  <si>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</si>
  <si>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</si>
  <si>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</si>
  <si>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</si>
  <si>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</si>
  <si>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</si>
  <si>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</si>
  <si>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</si>
  <si>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</si>
  <si>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</si>
  <si>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</si>
  <si>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</si>
  <si>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</si>
  <si>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</si>
  <si>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</si>
  <si>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</si>
  <si>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</si>
  <si>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</si>
  <si>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</si>
  <si>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</si>
  <si>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</si>
  <si>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</si>
  <si>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</si>
  <si>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</si>
  <si>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</si>
  <si>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</si>
  <si>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</si>
  <si>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</si>
  <si>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</si>
  <si>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</si>
  <si>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</si>
  <si>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</si>
  <si>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</si>
  <si>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</si>
  <si>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</si>
  <si>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</si>
  <si>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</si>
  <si>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</si>
  <si>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</si>
  <si>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</si>
  <si>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</si>
  <si>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</si>
  <si>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</si>
  <si>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</si>
  <si>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</si>
  <si>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</si>
  <si>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</si>
  <si>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</si>
  <si>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</si>
  <si>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</si>
  <si>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</si>
  <si>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</si>
  <si>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</si>
  <si>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</si>
  <si>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</si>
  <si>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</si>
  <si>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</si>
  <si>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</si>
  <si>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</si>
  <si>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</si>
  <si>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</si>
  <si>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</si>
  <si>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</si>
  <si>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</si>
  <si>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</si>
  <si>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</si>
  <si>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</si>
  <si>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</si>
  <si>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</si>
  <si>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</si>
  <si>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</si>
  <si>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</si>
  <si>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</si>
  <si>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</si>
  <si>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</si>
  <si>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</si>
  <si>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</si>
  <si>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</si>
  <si>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</si>
  <si>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</si>
  <si>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</si>
  <si>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</si>
  <si>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</si>
  <si>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</si>
  <si>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</si>
  <si>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</si>
  <si>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</si>
  <si>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</si>
  <si>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</si>
  <si>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</si>
  <si>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</si>
  <si>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</si>
  <si>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</si>
  <si>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</si>
  <si>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</si>
  <si>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</si>
  <si>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</si>
  <si>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</si>
  <si>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</si>
  <si>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</si>
  <si>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</si>
  <si>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</si>
  <si>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</si>
  <si>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</si>
  <si>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</si>
  <si>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</si>
  <si>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</si>
  <si>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</si>
  <si>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</si>
  <si>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</si>
  <si>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</si>
  <si>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</si>
  <si>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</si>
  <si>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</si>
  <si>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</si>
  <si>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</si>
  <si>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</si>
  <si>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</si>
  <si>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</si>
  <si>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</si>
  <si>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</si>
  <si>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</si>
  <si>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</si>
  <si>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</si>
  <si>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</si>
  <si>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</si>
  <si>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</si>
  <si>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</si>
  <si>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</si>
  <si>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</si>
  <si>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</si>
  <si>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</si>
  <si>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</si>
  <si>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</si>
  <si>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</si>
  <si>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</si>
  <si>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</si>
  <si>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</si>
  <si>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</si>
  <si>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</si>
  <si>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</si>
  <si>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</si>
  <si>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</si>
  <si>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</si>
  <si>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</si>
  <si>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</si>
  <si>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</si>
  <si>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</si>
  <si>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</si>
  <si>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</si>
  <si>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</si>
  <si>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</si>
  <si>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</si>
  <si>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</si>
  <si>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</si>
  <si>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</si>
  <si>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</si>
  <si>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</si>
  <si>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</si>
  <si>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</si>
  <si>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</si>
  <si>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</si>
  <si>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</si>
  <si>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</si>
  <si>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</si>
  <si>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</si>
  <si>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</si>
  <si>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</si>
  <si>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</si>
  <si>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</si>
  <si>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</si>
  <si>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</si>
  <si>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</si>
  <si>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</si>
  <si>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</si>
  <si>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</si>
  <si>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</si>
  <si>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</si>
  <si>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</si>
  <si>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</si>
  <si>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</si>
  <si>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</si>
  <si>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</si>
  <si>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</si>
  <si>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</si>
  <si>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</si>
  <si>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</si>
  <si>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</si>
  <si>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</si>
  <si>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</si>
  <si>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</si>
  <si>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</si>
  <si>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</si>
  <si>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</si>
  <si>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</si>
  <si>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</si>
  <si>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</si>
  <si>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</si>
  <si>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</si>
  <si>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</si>
  <si>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</si>
  <si>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</si>
  <si>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</si>
  <si>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</si>
  <si>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</si>
  <si>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</si>
  <si>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</si>
  <si>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</si>
  <si>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</si>
  <si>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</si>
  <si>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</si>
  <si>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</si>
  <si>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</si>
  <si>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</si>
  <si>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</si>
  <si>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</si>
  <si>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</si>
  <si>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</si>
  <si>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</si>
  <si>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</si>
  <si>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</si>
  <si>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</si>
  <si>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</si>
  <si>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</si>
  <si>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</si>
  <si>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</si>
  <si>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</si>
  <si>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</si>
  <si>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</si>
  <si>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</si>
  <si>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</si>
  <si>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</si>
  <si>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</si>
  <si>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</si>
  <si>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</si>
  <si>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</si>
  <si>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</si>
  <si>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</si>
  <si>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</si>
  <si>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</si>
  <si>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</si>
  <si>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</si>
  <si>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</si>
  <si>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</si>
  <si>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</si>
  <si>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</si>
  <si>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</si>
  <si>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</si>
  <si>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</si>
  <si>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</si>
  <si>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</si>
  <si>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</si>
  <si>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</si>
  <si>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</si>
  <si>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</si>
  <si>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</si>
  <si>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</si>
  <si>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</si>
  <si>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</si>
  <si>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</si>
  <si>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</si>
  <si>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</si>
  <si>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</si>
  <si>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</si>
  <si>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</si>
  <si>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</si>
  <si>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</si>
  <si>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</si>
  <si>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</si>
  <si>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</si>
  <si>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</si>
  <si>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</si>
  <si>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</si>
  <si>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</si>
  <si>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</si>
  <si>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</si>
  <si>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</si>
  <si>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</si>
  <si>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</si>
  <si>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</si>
  <si>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</si>
  <si>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</si>
  <si>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</si>
  <si>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</si>
  <si>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</si>
  <si>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</si>
  <si>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</si>
  <si>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</si>
  <si>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</si>
  <si>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</si>
  <si>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</si>
  <si>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</si>
  <si>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</si>
  <si>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</si>
  <si>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</si>
  <si>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</si>
  <si>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</si>
  <si>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</si>
  <si>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</si>
  <si>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</si>
  <si>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</si>
  <si>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</si>
  <si>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</si>
  <si>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</si>
  <si>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</si>
  <si>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</si>
  <si>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</si>
  <si>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</si>
  <si>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</si>
  <si>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</si>
  <si>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</si>
  <si>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</si>
  <si>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</si>
  <si>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</si>
  <si>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</si>
  <si>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</si>
  <si>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</si>
  <si>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</si>
  <si>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</si>
  <si>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</si>
  <si>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</si>
  <si>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</si>
  <si>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</si>
  <si>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</si>
  <si>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</si>
  <si>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</si>
  <si>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</si>
  <si>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</si>
  <si>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</si>
  <si>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</si>
  <si>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</si>
  <si>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</si>
  <si>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</si>
  <si>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</si>
  <si>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</si>
  <si>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</si>
  <si>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</si>
  <si>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</si>
  <si>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</si>
  <si>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</si>
  <si>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</si>
  <si>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</si>
  <si>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</si>
  <si>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</si>
  <si>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</si>
  <si>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</si>
  <si>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</si>
  <si>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</si>
  <si>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</si>
  <si>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</si>
  <si>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</si>
  <si>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</si>
  <si>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</si>
  <si>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</si>
  <si>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</si>
  <si>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</si>
  <si>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</si>
  <si>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</si>
  <si>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</si>
  <si>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</si>
  <si>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</si>
  <si>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</si>
  <si>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</si>
  <si>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</si>
  <si>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</si>
  <si>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</si>
  <si>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</si>
  <si>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</si>
  <si>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</si>
  <si>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</si>
  <si>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</si>
  <si>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</si>
  <si>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</si>
  <si>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</si>
  <si>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</si>
  <si>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</si>
  <si>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</si>
  <si>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</si>
  <si>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</si>
  <si>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</si>
  <si>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</si>
  <si>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</si>
  <si>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</si>
  <si>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</si>
  <si>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</si>
  <si>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</si>
  <si>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</si>
  <si>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</si>
  <si>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</si>
  <si>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</si>
  <si>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</si>
  <si>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</si>
  <si>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</si>
  <si>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</si>
  <si>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</si>
  <si>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</si>
  <si>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</si>
  <si>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</si>
  <si>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</si>
  <si>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</si>
  <si>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</si>
  <si>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</si>
  <si>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</si>
  <si>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</si>
  <si>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</si>
  <si>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</si>
  <si>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</si>
  <si>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</si>
  <si>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</si>
  <si>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</si>
  <si>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</si>
  <si>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</si>
  <si>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</si>
  <si>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</si>
  <si>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</si>
  <si>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</si>
  <si>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</si>
  <si>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</si>
  <si>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</si>
  <si>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</si>
  <si>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</si>
  <si>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</si>
  <si>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</si>
  <si>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</si>
  <si>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</si>
  <si>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</si>
  <si>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</si>
  <si>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</si>
  <si>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</si>
  <si>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</si>
  <si>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</si>
  <si>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</si>
  <si>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</si>
  <si>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</si>
  <si>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</si>
  <si>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</si>
  <si>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</si>
  <si>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</si>
  <si>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</si>
  <si>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</si>
  <si>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</si>
  <si>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</si>
  <si>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</si>
  <si>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</si>
  <si>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</si>
  <si>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</si>
  <si>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</si>
  <si>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</si>
  <si>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</si>
  <si>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</si>
  <si>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</si>
  <si>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</si>
  <si>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</si>
  <si>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</si>
  <si>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</si>
  <si>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</si>
  <si>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</si>
  <si>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</si>
  <si>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</si>
  <si>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</si>
  <si>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</si>
  <si>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</si>
  <si>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</si>
  <si>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</si>
  <si>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</si>
  <si>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</si>
  <si>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</si>
  <si>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</si>
  <si>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</si>
  <si>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</si>
  <si>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</si>
  <si>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</si>
  <si>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</si>
  <si>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</si>
  <si>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</si>
  <si>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</si>
  <si>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</si>
  <si>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</si>
  <si>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</si>
  <si>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</si>
  <si>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</si>
  <si>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</si>
  <si>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</si>
  <si>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</si>
  <si>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</si>
  <si>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</si>
  <si>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</si>
  <si>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</si>
  <si>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</si>
  <si>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</si>
  <si>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</si>
  <si>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</si>
  <si>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</si>
  <si>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</si>
  <si>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</si>
  <si>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</si>
  <si>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</si>
  <si>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</si>
  <si>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</si>
  <si>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</si>
  <si>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</si>
  <si>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</si>
  <si>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</si>
  <si>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</si>
  <si>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</si>
  <si>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</si>
  <si>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</si>
  <si>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</si>
  <si>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</si>
  <si>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</si>
  <si>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</si>
  <si>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</si>
  <si>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</si>
  <si>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</si>
  <si>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</si>
  <si>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</si>
  <si>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</si>
  <si>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</si>
  <si>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</si>
  <si>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</si>
  <si>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</si>
  <si>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</si>
  <si>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</si>
  <si>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</si>
  <si>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</si>
  <si>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</si>
  <si>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</si>
  <si>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</si>
  <si>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</si>
  <si>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</si>
  <si>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</si>
  <si>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</si>
  <si>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</si>
  <si>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</si>
  <si>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</si>
  <si>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</si>
  <si>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</si>
  <si>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</si>
  <si>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</si>
  <si>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</si>
  <si>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</si>
  <si>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</si>
  <si>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</si>
  <si>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</si>
  <si>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</si>
  <si>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</si>
  <si>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</si>
  <si>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</si>
  <si>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</si>
  <si>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</si>
  <si>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</si>
  <si>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</si>
  <si>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</si>
  <si>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</si>
  <si>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</si>
  <si>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</si>
  <si>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</si>
  <si>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</si>
  <si>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</si>
  <si>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</si>
  <si>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</si>
  <si>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</si>
  <si>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</si>
  <si>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</si>
  <si>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</si>
  <si>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</si>
  <si>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</si>
  <si>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</si>
  <si>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</si>
  <si>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</si>
  <si>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</si>
  <si>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</si>
  <si>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</si>
  <si>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</si>
  <si>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</si>
  <si>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</si>
  <si>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</si>
  <si>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</si>
  <si>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</si>
  <si>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</si>
  <si>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</si>
  <si>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</si>
  <si>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</si>
  <si>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</si>
  <si>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</si>
  <si>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</si>
  <si>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</si>
  <si>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</si>
  <si>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</si>
  <si>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</si>
  <si>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</si>
  <si>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</si>
  <si>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</si>
  <si>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</si>
  <si>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</si>
  <si>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</si>
  <si>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</si>
  <si>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</si>
  <si>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</si>
  <si>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</si>
  <si>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</si>
  <si>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</si>
  <si>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</si>
  <si>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</si>
  <si>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</si>
  <si>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</si>
  <si>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</si>
  <si>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</si>
  <si>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</si>
  <si>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</si>
  <si>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</si>
  <si>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</si>
  <si>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</si>
  <si>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</si>
  <si>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</si>
  <si>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</si>
  <si>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</si>
  <si>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</si>
  <si>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</si>
  <si>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</si>
  <si>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</si>
  <si>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</si>
  <si>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</si>
  <si>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</si>
  <si>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</si>
  <si>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</si>
  <si>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</si>
  <si>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</si>
  <si>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</si>
  <si>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</si>
  <si>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</si>
  <si>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</si>
  <si>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</si>
  <si>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</si>
  <si>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</si>
  <si>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</si>
  <si>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</si>
  <si>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</si>
  <si>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</si>
  <si>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</si>
  <si>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</si>
  <si>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</si>
  <si>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</si>
  <si>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</si>
  <si>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</si>
  <si>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</si>
  <si>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</si>
  <si>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</si>
  <si>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</si>
  <si>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</si>
  <si>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</si>
  <si>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</si>
  <si>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</si>
  <si>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</si>
  <si>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</si>
  <si>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</si>
  <si>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</si>
  <si>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</si>
  <si>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</si>
  <si>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</si>
  <si>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</si>
  <si>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</si>
  <si>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</si>
  <si>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</si>
  <si>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</si>
  <si>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</si>
  <si>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</si>
  <si>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</si>
  <si>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</si>
  <si>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</si>
  <si>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</si>
  <si>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</si>
  <si>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</si>
  <si>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</si>
  <si>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</si>
  <si>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</si>
  <si>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</si>
  <si>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</si>
  <si>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</si>
  <si>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</si>
  <si>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</si>
  <si>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</si>
  <si>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</si>
  <si>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</si>
  <si>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</si>
  <si>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</si>
  <si>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</si>
  <si>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</si>
  <si>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</si>
  <si>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</si>
  <si>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</si>
  <si>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</si>
  <si>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</si>
  <si>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</si>
  <si>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</si>
  <si>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</si>
  <si>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</si>
  <si>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</si>
  <si>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</si>
  <si>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</si>
  <si>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</si>
  <si>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</si>
  <si>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</si>
  <si>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</si>
  <si>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</si>
  <si>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</si>
  <si>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</si>
  <si>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</si>
  <si>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</si>
  <si>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</si>
  <si>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</si>
  <si>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</si>
  <si>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</si>
  <si>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</si>
  <si>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</si>
  <si>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</si>
  <si>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</si>
  <si>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</si>
  <si>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</si>
  <si>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</si>
  <si>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</si>
  <si>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</si>
  <si>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</si>
  <si>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</si>
  <si>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</si>
  <si>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</si>
  <si>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</si>
  <si>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</si>
  <si>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</si>
  <si>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</si>
  <si>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</si>
  <si>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</si>
  <si>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</si>
  <si>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</si>
  <si>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</si>
  <si>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</si>
  <si>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</si>
  <si>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</si>
  <si>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</si>
  <si>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</si>
  <si>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</si>
  <si>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</si>
  <si>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</si>
  <si>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</si>
  <si>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</si>
  <si>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</si>
  <si>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</si>
  <si>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</si>
  <si>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</si>
  <si>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</si>
  <si>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</si>
  <si>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</si>
  <si>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</si>
  <si>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</si>
  <si>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</si>
  <si>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</si>
  <si>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</si>
  <si>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</si>
  <si>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</si>
  <si>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</si>
  <si>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</si>
  <si>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</si>
  <si>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</si>
  <si>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</si>
  <si>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</si>
  <si>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</si>
  <si>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</si>
  <si>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</si>
  <si>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</si>
  <si>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</si>
  <si>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</si>
  <si>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</si>
  <si>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</si>
  <si>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</si>
  <si>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</si>
  <si>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</si>
  <si>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</si>
  <si>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</si>
  <si>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</si>
  <si>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</si>
  <si>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</si>
  <si>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</si>
  <si>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</si>
  <si>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</si>
  <si>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</si>
  <si>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</si>
  <si>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</si>
  <si>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</si>
  <si>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</si>
  <si>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</si>
  <si>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</si>
  <si>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</si>
  <si>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</si>
  <si>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</si>
  <si>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</si>
  <si>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</si>
  <si>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</si>
  <si>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</si>
  <si>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</si>
  <si>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</si>
  <si>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</si>
  <si>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</si>
  <si>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</si>
  <si>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</si>
  <si>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</si>
  <si>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</si>
  <si>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</si>
  <si>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</si>
  <si>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</si>
  <si>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</si>
  <si>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</si>
  <si>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</si>
  <si>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</si>
  <si>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</si>
  <si>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</si>
  <si>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</si>
  <si>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</si>
  <si>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</si>
  <si>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</si>
  <si>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</si>
  <si>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</si>
  <si>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</si>
  <si>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</si>
  <si>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</si>
  <si>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</si>
  <si>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</si>
  <si>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</si>
  <si>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</si>
  <si>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</si>
  <si>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</si>
  <si>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</si>
  <si>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</si>
  <si>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</si>
  <si>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</si>
  <si>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</si>
  <si>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</si>
  <si>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</si>
  <si>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</si>
  <si>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</si>
  <si>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</si>
  <si>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</si>
  <si>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</si>
  <si>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</si>
  <si>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</si>
  <si>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</si>
  <si>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</si>
  <si>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</si>
  <si>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</si>
  <si>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</si>
  <si>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</si>
  <si>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</si>
  <si>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</si>
  <si>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</si>
  <si>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</si>
  <si>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</si>
  <si>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</si>
  <si>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</si>
  <si>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</si>
  <si>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</si>
  <si>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</si>
  <si>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</si>
  <si>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</si>
  <si>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</si>
  <si>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</si>
  <si>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</si>
  <si>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</si>
  <si>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</si>
  <si>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</si>
  <si>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</si>
  <si>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</si>
  <si>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</si>
  <si>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</si>
  <si>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</si>
  <si>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</si>
  <si>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</si>
  <si>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</si>
  <si>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</si>
  <si>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</si>
  <si>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</si>
  <si>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</si>
  <si>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</si>
  <si>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</si>
  <si>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</si>
  <si>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</si>
  <si>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</si>
  <si>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</si>
  <si>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</si>
  <si>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</si>
  <si>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</si>
  <si>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</si>
  <si>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</si>
  <si>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</si>
  <si>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</si>
  <si>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</si>
  <si>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</si>
  <si>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</si>
  <si>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</si>
  <si>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</si>
  <si>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</si>
  <si>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</si>
  <si>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</si>
  <si>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</si>
  <si>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</si>
  <si>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</si>
  <si>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</si>
  <si>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</si>
  <si>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</si>
  <si>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</si>
  <si>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</si>
  <si>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</si>
  <si>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</si>
  <si>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</si>
  <si>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</si>
  <si>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</si>
  <si>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</si>
  <si>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</si>
  <si>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</si>
  <si>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</si>
  <si>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</si>
  <si>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</si>
  <si>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</si>
  <si>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</si>
  <si>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</si>
  <si>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</si>
  <si>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</si>
  <si>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</si>
  <si>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</si>
  <si>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</si>
  <si>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</si>
  <si>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</si>
  <si>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</si>
  <si>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</si>
  <si>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</si>
  <si>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</si>
  <si>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</si>
  <si>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</si>
  <si>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</si>
  <si>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</si>
  <si>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</si>
  <si>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</si>
  <si>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</si>
  <si>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</si>
  <si>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</si>
  <si>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</si>
  <si>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</si>
  <si>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</si>
  <si>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</si>
  <si>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</si>
  <si>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</si>
  <si>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</si>
  <si>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</si>
  <si>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</si>
  <si>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</si>
  <si>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</si>
  <si>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</si>
  <si>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</si>
  <si>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</si>
  <si>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</si>
  <si>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</si>
  <si>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</si>
  <si>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</si>
  <si>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</si>
  <si>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</si>
  <si>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</si>
  <si>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</si>
  <si>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</si>
  <si>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</si>
  <si>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</si>
  <si>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</si>
  <si>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</si>
  <si>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</si>
  <si>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</si>
  <si>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</si>
  <si>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</si>
  <si>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</si>
  <si>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</si>
  <si>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</si>
  <si>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</si>
  <si>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</si>
  <si>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</si>
  <si>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</si>
  <si>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</si>
  <si>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</si>
  <si>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</si>
  <si>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</si>
  <si>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</si>
  <si>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</si>
  <si>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</si>
  <si>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</si>
  <si>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</si>
  <si>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</si>
  <si>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</si>
  <si>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</si>
  <si>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</si>
  <si>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</si>
  <si>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</si>
  <si>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</si>
  <si>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</si>
  <si>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</si>
  <si>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</si>
  <si>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</si>
  <si>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</si>
  <si>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</si>
  <si>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</si>
  <si>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</si>
  <si>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</si>
  <si>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</si>
  <si>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</si>
  <si>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</si>
  <si>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</si>
  <si>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</si>
  <si>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</si>
  <si>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</si>
  <si>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</si>
  <si>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</si>
  <si>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</si>
  <si>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</si>
  <si>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</si>
  <si>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</si>
  <si>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</si>
  <si>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</si>
  <si>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</si>
  <si>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</si>
  <si>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</si>
  <si>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</si>
  <si>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</si>
  <si>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</si>
  <si>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</si>
  <si>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</si>
  <si>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</si>
  <si>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</si>
  <si>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</si>
  <si>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</si>
  <si>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</si>
  <si>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</si>
  <si>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</si>
  <si>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</si>
  <si>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</si>
  <si>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</si>
  <si>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</si>
  <si>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</si>
  <si>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</si>
  <si>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</si>
  <si>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</si>
  <si>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</si>
  <si>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</si>
  <si>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</si>
  <si>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</si>
  <si>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</si>
  <si>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</si>
  <si>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</si>
  <si>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</si>
  <si>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</si>
  <si>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</si>
  <si>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</si>
  <si>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</si>
  <si>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</si>
  <si>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</si>
  <si>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</si>
  <si>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</si>
  <si>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</si>
  <si>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</si>
  <si>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</si>
  <si>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</si>
  <si>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</si>
  <si>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</si>
  <si>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</si>
  <si>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</si>
  <si>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</si>
  <si>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</si>
  <si>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</si>
  <si>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</si>
  <si>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</si>
  <si>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</si>
  <si>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</si>
  <si>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</si>
  <si>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</si>
  <si>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</si>
  <si>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</si>
  <si>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</si>
  <si>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</si>
  <si>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</si>
  <si>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</si>
  <si>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</si>
  <si>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</si>
  <si>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</si>
  <si>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</si>
  <si>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</si>
  <si>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</si>
  <si>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</si>
  <si>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</si>
  <si>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</si>
  <si>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</si>
  <si>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</si>
  <si>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</si>
  <si>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</si>
  <si>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</si>
  <si>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</si>
  <si>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</si>
  <si>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</si>
  <si>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</si>
  <si>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</si>
  <si>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</si>
  <si>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</si>
  <si>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</si>
  <si>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</si>
  <si>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</si>
  <si>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</si>
  <si>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</si>
  <si>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</si>
  <si>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</si>
  <si>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</si>
  <si>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</si>
  <si>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</si>
  <si>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</si>
  <si>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</si>
  <si>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</si>
  <si>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</si>
  <si>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</si>
  <si>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</si>
  <si>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</si>
  <si>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</si>
  <si>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</si>
  <si>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</si>
  <si>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</si>
  <si>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</si>
  <si>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</si>
  <si>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</si>
  <si>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</si>
  <si>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</si>
  <si>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</si>
  <si>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</si>
  <si>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</si>
  <si>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</si>
  <si>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</si>
  <si>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</si>
  <si>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</si>
  <si>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</si>
  <si>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</si>
  <si>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</si>
  <si>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</si>
  <si>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</si>
  <si>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</si>
  <si>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</si>
  <si>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</si>
  <si>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</si>
  <si>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</si>
  <si>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</si>
  <si>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</si>
  <si>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</si>
  <si>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</si>
  <si>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</si>
  <si>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</si>
  <si>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</si>
  <si>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</si>
  <si>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</si>
  <si>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</si>
  <si>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</si>
  <si>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</si>
  <si>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</si>
  <si>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</si>
  <si>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</si>
  <si>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</si>
  <si>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</si>
  <si>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</si>
  <si>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</si>
  <si>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</si>
  <si>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</si>
  <si>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</si>
  <si>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</si>
  <si>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</si>
  <si>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</si>
  <si>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</si>
  <si>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</si>
  <si>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</si>
  <si>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</si>
  <si>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</si>
  <si>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</si>
  <si>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</si>
  <si>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</si>
  <si>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</si>
  <si>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</si>
  <si>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</si>
  <si>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</si>
  <si>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</si>
  <si>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</si>
  <si>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</si>
  <si>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</si>
  <si>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</si>
  <si>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</si>
  <si>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</si>
  <si>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</si>
  <si>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</si>
  <si>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</si>
  <si>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</si>
  <si>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</si>
  <si>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</si>
  <si>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</si>
  <si>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</si>
  <si>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</si>
  <si>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</si>
  <si>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</si>
  <si>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</si>
  <si>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</si>
  <si>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</si>
  <si>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</si>
  <si>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</si>
  <si>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</si>
  <si>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</si>
  <si>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</si>
  <si>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</si>
  <si>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</si>
  <si>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</si>
  <si>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</si>
  <si>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</si>
  <si>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</si>
  <si>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</si>
  <si>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</si>
  <si>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</si>
  <si>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</si>
  <si>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</si>
  <si>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</si>
  <si>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</si>
  <si>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</si>
  <si>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</si>
  <si>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</si>
  <si>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</si>
  <si>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</si>
  <si>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</si>
  <si>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</si>
  <si>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</si>
  <si>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</si>
  <si>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</si>
  <si>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</si>
  <si>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</si>
  <si>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</si>
  <si>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</si>
  <si>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</si>
  <si>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</si>
  <si>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</si>
  <si>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</si>
  <si>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</si>
  <si>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</si>
  <si>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</si>
  <si>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</si>
  <si>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</si>
  <si>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</si>
  <si>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</si>
  <si>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</si>
  <si>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</si>
  <si>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Column Labels</t>
  </si>
  <si>
    <t>Count of outcome</t>
  </si>
  <si>
    <t>(All)</t>
  </si>
  <si>
    <t>Count of country</t>
  </si>
  <si>
    <t xml:space="preserve">   </t>
  </si>
  <si>
    <t>Total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</si>
  <si>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</si>
  <si>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</si>
  <si>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</si>
  <si>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</si>
  <si>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</si>
  <si>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</si>
  <si>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</si>
  <si>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</si>
  <si>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</si>
  <si>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</si>
  <si>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</si>
  <si>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</si>
  <si>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</si>
  <si>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</si>
  <si>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</si>
  <si>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</si>
  <si>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</si>
  <si>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</si>
  <si>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</si>
  <si>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</si>
  <si>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&gt;50000</t>
  </si>
  <si>
    <t>Mean</t>
  </si>
  <si>
    <t>Median</t>
  </si>
  <si>
    <t>Variance</t>
  </si>
  <si>
    <t>STD</t>
  </si>
  <si>
    <t>Min #</t>
  </si>
  <si>
    <t>Max #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</si>
  <si>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</si>
  <si>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</si>
  <si>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</si>
  <si>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</si>
  <si>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</si>
  <si>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</si>
  <si>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</si>
  <si>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</si>
  <si>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</si>
  <si>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</si>
  <si>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</si>
  <si>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</si>
  <si>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</si>
  <si>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</si>
  <si>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Less Than 1000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</si>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</sst>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16" fillId="33" borderId="0" xfId="0" applyFont="1" applyFill="1"/>
    <xf numFmtId="0" fontId="16" fillId="35" borderId="0" xfId="0" applyFont="1" applyFill="1"/>
    <xf numFmtId="2" fontId="16" fillId="33" borderId="0" xfId="0" applyNumberFormat="1" applyFont="1" applyFill="1"/>
    <xf numFmtId="0" fontId="16" fillId="34" borderId="0" xfId="0" applyFont="1" applyFill="1"/>
    <xf numFmtId="2" fontId="16" fillId="34" borderId="0" xfId="0" applyNumberFormat="1" applyFont="1" applyFill="1"/>
    <xf numFmtId="0" fontId="16" fillId="36" borderId="0" xfId="0" applyFont="1" applyFill="1"/>
    <xf numFmtId="2" fontId="16" fillId="36" borderId="0" xfId="0" applyNumberFormat="1" applyFont="1" applyFill="1"/>
    <xf numFmtId="0" fontId="16" fillId="37" borderId="0" xfId="0" applyFont="1" applyFill="1"/>
    <xf numFmtId="0" fontId="16" fillId="38" borderId="0" xfId="0" applyFont="1" applyFill="1"/>
    <xf numFmtId="2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alignment horizontal="center"/>
    </dxf>
    <dxf>
      <alignment horizontal="center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 1 Challenge.xlsx]PVT TBL Stacked Column #1!PivotTable2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 TBL Stacked Column #1'!$B$3:$B$4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'PVT TBL Stacked Column #1'!$A$5:$A$14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TBL Stacked Column #1'!$B$5:$B$14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76-4792-96F3-48C721E90C13}"/>
            </c:ext>
          </c:extLst>
        </c:ser>
        <c:ser>
          <c:idx val="1"/>
          <c:order val="1"/>
          <c:tx>
            <c:strRef>
              <c:f>'PVT TBL Stacked Column #1'!$C$3:$C$4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'PVT TBL Stacked Column #1'!$A$5:$A$14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TBL Stacked Column #1'!$C$5:$C$14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76-4792-96F3-48C721E90C13}"/>
            </c:ext>
          </c:extLst>
        </c:ser>
        <c:ser>
          <c:idx val="2"/>
          <c:order val="2"/>
          <c:tx>
            <c:strRef>
              <c:f>'PVT TBL Stacked Column #1'!$D$3:$D$4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'PVT TBL Stacked Column #1'!$A$5:$A$14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TBL Stacked Column #1'!$D$5:$D$14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A76-4792-96F3-48C721E90C13}"/>
            </c:ext>
          </c:extLst>
        </c:ser>
        <c:ser>
          <c:idx val="3"/>
          <c:order val="3"/>
          <c:tx>
            <c:strRef>
              <c:f>'PVT TBL Stacked Column #1'!$E$3:$E$4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'PVT TBL Stacked Column #1'!$A$5:$A$14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TBL Stacked Column #1'!$E$5:$E$14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A76-4792-96F3-48C721E90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4472367"/>
        <c:axId val="2074475247"/>
      </c:barChart>
      <c:catAx>
        <c:axId val="207447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9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75247"/>
        <c:crosses val="autoZero"/>
        <c:auto val="1"/>
        <c:lblAlgn val="ctr"/>
        <c:lblOffset val="100"/>
        <c:noMultiLvlLbl val="0"/>
      </c:catAx>
      <c:valAx>
        <c:axId val="20744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72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7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 rot="0" vert="horz" anchor="ctr" anchorCtr="1"/>
    <a:lstStyle/>
    <a:p>
      <a:pPr>
        <a:defRPr sz="700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 1 Challenge.xlsx]PVT TBL Stacked Column #2!PivotTable2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 TBL Stacked Column #2'!$B$5:$B$6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'PVT TBL Stacked Column #2'!$A$7:$A$31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TBL Stacked Column #2'!$B$7:$B$31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5-48E5-A236-4E04C6D5FC06}"/>
            </c:ext>
          </c:extLst>
        </c:ser>
        <c:ser>
          <c:idx val="1"/>
          <c:order val="1"/>
          <c:tx>
            <c:strRef>
              <c:f>'PVT TBL Stacked Column #2'!$C$5:$C$6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'PVT TBL Stacked Column #2'!$A$7:$A$31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TBL Stacked Column #2'!$C$7:$C$31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95-48E5-A236-4E04C6D5FC06}"/>
            </c:ext>
          </c:extLst>
        </c:ser>
        <c:ser>
          <c:idx val="2"/>
          <c:order val="2"/>
          <c:tx>
            <c:strRef>
              <c:f>'PVT TBL Stacked Column #2'!$D$5:$D$6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'PVT TBL Stacked Column #2'!$A$7:$A$31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TBL Stacked Column #2'!$D$7:$D$31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95-48E5-A236-4E04C6D5FC06}"/>
            </c:ext>
          </c:extLst>
        </c:ser>
        <c:ser>
          <c:idx val="3"/>
          <c:order val="3"/>
          <c:tx>
            <c:strRef>
              <c:f>'PVT TBL Stacked Column #2'!$E$5:$E$6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'PVT TBL Stacked Column #2'!$A$7:$A$31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TBL Stacked Column #2'!$E$7:$E$31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95-48E5-A236-4E04C6D5F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719903"/>
        <c:axId val="1304233599"/>
      </c:barChart>
      <c:catAx>
        <c:axId val="19271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233599"/>
        <c:crosses val="autoZero"/>
        <c:auto val="1"/>
        <c:lblAlgn val="ctr"/>
        <c:lblOffset val="100"/>
        <c:noMultiLvlLbl val="0"/>
      </c:catAx>
      <c:valAx>
        <c:axId val="130423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1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 1 Challenge.xlsx]Pivot Table and Line Graph!PivotTable3</c:name>
    <c:fmtId val="23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5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664445790430036E-2"/>
          <c:y val="5.6737588652482268E-2"/>
          <c:w val="0.72336079143953158"/>
          <c:h val="0.87872954710448425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and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 and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and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4-4DD0-812A-240D45EB0F30}"/>
            </c:ext>
          </c:extLst>
        </c:ser>
        <c:ser>
          <c:idx val="1"/>
          <c:order val="1"/>
          <c:tx>
            <c:strRef>
              <c:f>'Pivot Table and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Table and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and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4-4DD0-812A-240D45EB0F30}"/>
            </c:ext>
          </c:extLst>
        </c:ser>
        <c:ser>
          <c:idx val="2"/>
          <c:order val="2"/>
          <c:tx>
            <c:strRef>
              <c:f>'Pivot Table and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'Pivot Table and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and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A4-4DD0-812A-240D45EB0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8738815"/>
        <c:axId val="1508737375"/>
      </c:lineChart>
      <c:catAx>
        <c:axId val="150873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37375"/>
        <c:crosses val="autoZero"/>
        <c:auto val="1"/>
        <c:lblAlgn val="ctr"/>
        <c:lblOffset val="100"/>
        <c:noMultiLvlLbl val="0"/>
      </c:catAx>
      <c:valAx>
        <c:axId val="15087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73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'Goal Analysis'!$A$2:$A$13</c15:sqref>
                  </c15:fullRef>
                </c:ext>
              </c:extLst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'Goal Analysis'!$F$2:$F$14</c15:sqref>
                  </c15:fullRef>
                </c:ext>
              </c:extLst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1F-4044-B13B-3BCA3221731F}"/>
            </c:ext>
          </c:extLst>
        </c:ser>
        <c:ser>
          <c:idx val="6"/>
          <c:order val="6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'Goal Analysis'!$A$2:$A$13</c15:sqref>
                  </c15:fullRef>
                </c:ext>
              </c:extLst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'Goal Analysis'!$G$2:$G$14</c15:sqref>
                  </c15:fullRef>
                </c:ext>
              </c:extLst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21F-4044-B13B-3BCA3221731F}"/>
            </c:ext>
          </c:extLst>
        </c:ser>
        <c:ser>
          <c:idx val="7"/>
          <c:order val="7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'Goal Analysis'!$A$2:$A$13</c15:sqref>
                  </c15:fullRef>
                </c:ext>
              </c:extLst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&gt;50000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'Goal Analysis'!$H$2:$H$14</c15:sqref>
                  </c15:fullRef>
                </c:ext>
              </c:extLst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21F-4044-B13B-3BCA32217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263904"/>
        <c:axId val="1111265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Analysis'!$A$1</c15:sqref>
                        </c15:formulaRef>
                      </c:ext>
                    </c:extLst>
                    <c:strCache>
                      <c:ptCount val="1"/>
                      <c:pt idx="0">
                        <c:v>Goal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'Goal Analysis'!$A$2:$A$13</c15:sqref>
                        </c15:fullRef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'Goal Analysis'!$A$2:$A$14</c15:sqref>
                        </c15:fullRef>
                        <c15:formulaRef>
                          <c15:sqref>'Goal Analysis'!$A$2:$A$13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1F-4044-B13B-3BCA3221731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'Goal Analysis'!$A$2:$A$13</c15:sqref>
                        </c15:fullRef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'Goal Analysis'!$B$2:$B$14</c15:sqref>
                        </c15:fullRef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21F-4044-B13B-3BCA3221731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'Goal Analysis'!$A$2:$A$13</c15:sqref>
                        </c15:fullRef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'Goal Analysis'!$C$2:$C$14</c15:sqref>
                        </c15:fullRef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21F-4044-B13B-3BCA3221731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'Goal Analysis'!$A$2:$A$13</c15:sqref>
                        </c15:fullRef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'Goal Analysis'!$D$2:$D$14</c15:sqref>
                        </c15:fullRef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21F-4044-B13B-3BCA3221731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'Goal Analysis'!$A$2:$A$13</c15:sqref>
                        </c15:fullRef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'Goal Analysis'!$E$2:$E$14</c15:sqref>
                        </c15:fullRef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21F-4044-B13B-3BCA3221731F}"/>
                  </c:ext>
                </c:extLst>
              </c15:ser>
            </c15:filteredLineSeries>
          </c:ext>
        </c:extLst>
      </c:lineChart>
      <c:catAx>
        <c:axId val="111126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65824"/>
        <c:crosses val="autoZero"/>
        <c:auto val="1"/>
        <c:lblAlgn val="ctr"/>
        <c:lblOffset val="100"/>
        <c:noMultiLvlLbl val="0"/>
      </c:catAx>
      <c:valAx>
        <c:axId val="11112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6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</xdr:row>
      <xdr:rowOff>19050</xdr:rowOff>
    </xdr:from>
    <xdr:to>
      <xdr:col>18</xdr:col>
      <xdr:colOff>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C88883-9FDD-1020-A1AD-B42BD0738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19050</xdr:rowOff>
    </xdr:from>
    <xdr:to>
      <xdr:col>17</xdr:col>
      <xdr:colOff>504825</xdr:colOff>
      <xdr:row>31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3EC1F2-F72D-B1C2-BA78-0104D0763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57150</xdr:rowOff>
    </xdr:from>
    <xdr:to>
      <xdr:col>12</xdr:col>
      <xdr:colOff>66675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A6FBD3-C33F-B339-63CF-35A780394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13</xdr:row>
      <xdr:rowOff>66675</xdr:rowOff>
    </xdr:from>
    <xdr:to>
      <xdr:col>7</xdr:col>
      <xdr:colOff>1333500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FEE826-078A-A58B-0663-8884BC51E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Calloway" refreshedDate="45463.536653356481" createdVersion="8" refreshedVersion="8" minRefreshableVersion="3" recordCount="1000" xr:uid="{45384451-5C33-4CF9-92CA-7B98A1D88A0C}">
  <cacheSource type="worksheet">
    <worksheetSource ref="A1:T1001" sheet="Formatting_Column Creation"/>
  </cacheSource>
  <cacheFields count="19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" numFmtId="0" formula="i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nathan Calloway" refreshedDate="45524.470298611108" backgroundQuery="1" createdVersion="8" refreshedVersion="8" minRefreshableVersion="3" recordCount="0" supportSubquery="1" supportAdvancedDrill="1" xr:uid="{46393104-FEF4-47B8-A48B-D8605541F1DE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2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2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n v="0"/>
    <x v="0"/>
    <n v="0"/>
    <m/>
    <x v="0"/>
    <s v="CAD"/>
    <x v="0"/>
    <x v="0"/>
    <b v="0"/>
    <b v="0"/>
    <s v="food/food trucks"/>
    <x v="0"/>
    <x v="0"/>
  </r>
  <r>
    <x v="1"/>
    <s v="Odom Inc"/>
    <s v="Managed bottom-line architecture"/>
    <n v="1400"/>
    <n v="14560"/>
    <n v="10.4"/>
    <x v="1"/>
    <n v="158"/>
    <n v="92.151898734177209"/>
    <x v="1"/>
    <s v="USD"/>
    <x v="1"/>
    <x v="1"/>
    <b v="0"/>
    <b v="1"/>
    <s v="music/rock"/>
    <x v="1"/>
    <x v="1"/>
  </r>
  <r>
    <x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x v="2"/>
    <b v="0"/>
    <b v="0"/>
    <s v="technology/web"/>
    <x v="2"/>
    <x v="2"/>
  </r>
  <r>
    <x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x v="3"/>
    <b v="0"/>
    <b v="0"/>
    <s v="music/rock"/>
    <x v="1"/>
    <x v="1"/>
  </r>
  <r>
    <x v="4"/>
    <s v="Larson-Little"/>
    <s v="Proactive foreground core"/>
    <n v="7600"/>
    <n v="5265"/>
    <n v="0.69276315789473686"/>
    <x v="0"/>
    <n v="53"/>
    <n v="99.339622641509436"/>
    <x v="1"/>
    <s v="USD"/>
    <x v="4"/>
    <x v="4"/>
    <b v="0"/>
    <b v="0"/>
    <s v="theater/plays"/>
    <x v="3"/>
    <x v="3"/>
  </r>
  <r>
    <x v="5"/>
    <s v="Harris Group"/>
    <s v="Open-source optimizing database"/>
    <n v="7600"/>
    <n v="13195"/>
    <n v="1.7361842105263159"/>
    <x v="1"/>
    <n v="174"/>
    <n v="75.833333333333329"/>
    <x v="3"/>
    <s v="DKK"/>
    <x v="5"/>
    <x v="5"/>
    <b v="0"/>
    <b v="0"/>
    <s v="theater/plays"/>
    <x v="3"/>
    <x v="3"/>
  </r>
  <r>
    <x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x v="6"/>
    <b v="0"/>
    <b v="0"/>
    <s v="film &amp; video/documentary"/>
    <x v="4"/>
    <x v="4"/>
  </r>
  <r>
    <x v="7"/>
    <s v="Carter-Guzman"/>
    <s v="Centralized cohesive challenge"/>
    <n v="4500"/>
    <n v="14741"/>
    <n v="3.2757777777777779"/>
    <x v="1"/>
    <n v="227"/>
    <n v="64.93832599118943"/>
    <x v="3"/>
    <s v="DKK"/>
    <x v="7"/>
    <x v="7"/>
    <b v="0"/>
    <b v="0"/>
    <s v="theater/plays"/>
    <x v="3"/>
    <x v="3"/>
  </r>
  <r>
    <x v="8"/>
    <s v="Nunez-Richards"/>
    <s v="Exclusive attitude-oriented intranet"/>
    <n v="110100"/>
    <n v="21946"/>
    <n v="0.19932788374205268"/>
    <x v="2"/>
    <n v="708"/>
    <n v="30.997175141242938"/>
    <x v="3"/>
    <s v="DKK"/>
    <x v="8"/>
    <x v="8"/>
    <b v="0"/>
    <b v="0"/>
    <s v="theater/plays"/>
    <x v="3"/>
    <x v="3"/>
  </r>
  <r>
    <x v="9"/>
    <s v="Rangel, Holt and Jones"/>
    <s v="Open-source fresh-thinking model"/>
    <n v="6200"/>
    <n v="3208"/>
    <n v="0.51741935483870971"/>
    <x v="0"/>
    <n v="44"/>
    <n v="72.909090909090907"/>
    <x v="1"/>
    <s v="USD"/>
    <x v="9"/>
    <x v="9"/>
    <b v="0"/>
    <b v="0"/>
    <s v="music/electric music"/>
    <x v="1"/>
    <x v="5"/>
  </r>
  <r>
    <x v="10"/>
    <s v="Green Ltd"/>
    <s v="Monitored empowering installation"/>
    <n v="5200"/>
    <n v="13838"/>
    <n v="2.6611538461538462"/>
    <x v="1"/>
    <n v="220"/>
    <n v="62.9"/>
    <x v="1"/>
    <s v="USD"/>
    <x v="10"/>
    <x v="10"/>
    <b v="0"/>
    <b v="0"/>
    <s v="film &amp; video/drama"/>
    <x v="4"/>
    <x v="6"/>
  </r>
  <r>
    <x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x v="11"/>
    <b v="0"/>
    <b v="1"/>
    <s v="theater/plays"/>
    <x v="3"/>
    <x v="3"/>
  </r>
  <r>
    <x v="12"/>
    <s v="Kim Ltd"/>
    <s v="Assimilated hybrid intranet"/>
    <n v="6300"/>
    <n v="5629"/>
    <n v="0.89349206349206345"/>
    <x v="0"/>
    <n v="55"/>
    <n v="102.34545454545454"/>
    <x v="1"/>
    <s v="USD"/>
    <x v="12"/>
    <x v="12"/>
    <b v="0"/>
    <b v="0"/>
    <s v="film &amp; video/drama"/>
    <x v="4"/>
    <x v="6"/>
  </r>
  <r>
    <x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x v="13"/>
    <b v="0"/>
    <b v="0"/>
    <s v="music/indie rock"/>
    <x v="1"/>
    <x v="7"/>
  </r>
  <r>
    <x v="14"/>
    <s v="Rodriguez, Rose and Stewart"/>
    <s v="Cloned directional synergy"/>
    <n v="28200"/>
    <n v="18829"/>
    <n v="0.66769503546099296"/>
    <x v="0"/>
    <n v="200"/>
    <n v="94.144999999999996"/>
    <x v="1"/>
    <s v="USD"/>
    <x v="14"/>
    <x v="14"/>
    <b v="0"/>
    <b v="0"/>
    <s v="music/indie rock"/>
    <x v="1"/>
    <x v="7"/>
  </r>
  <r>
    <x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x v="15"/>
    <b v="0"/>
    <b v="0"/>
    <s v="technology/wearables"/>
    <x v="2"/>
    <x v="8"/>
  </r>
  <r>
    <x v="16"/>
    <s v="Hines Inc"/>
    <s v="Cross-platform systemic adapter"/>
    <n v="1700"/>
    <n v="11041"/>
    <n v="6.4947058823529416"/>
    <x v="1"/>
    <n v="100"/>
    <n v="110.41"/>
    <x v="1"/>
    <s v="USD"/>
    <x v="16"/>
    <x v="16"/>
    <b v="0"/>
    <b v="0"/>
    <s v="publishing/nonfiction"/>
    <x v="5"/>
    <x v="9"/>
  </r>
  <r>
    <x v="17"/>
    <s v="Cochran-Nguyen"/>
    <s v="Seamless 4thgeneration methodology"/>
    <n v="84600"/>
    <n v="134845"/>
    <n v="1.5939125295508274"/>
    <x v="1"/>
    <n v="1249"/>
    <n v="107.96236989591674"/>
    <x v="1"/>
    <s v="USD"/>
    <x v="17"/>
    <x v="17"/>
    <b v="0"/>
    <b v="0"/>
    <s v="film &amp; video/animation"/>
    <x v="4"/>
    <x v="10"/>
  </r>
  <r>
    <x v="18"/>
    <s v="Johnson-Gould"/>
    <s v="Exclusive needs-based adapter"/>
    <n v="9100"/>
    <n v="6089"/>
    <n v="0.66912087912087914"/>
    <x v="3"/>
    <n v="135"/>
    <n v="45.103703703703701"/>
    <x v="1"/>
    <s v="USD"/>
    <x v="18"/>
    <x v="18"/>
    <b v="0"/>
    <b v="0"/>
    <s v="theater/plays"/>
    <x v="3"/>
    <x v="3"/>
  </r>
  <r>
    <x v="19"/>
    <s v="Perez-Hess"/>
    <s v="Down-sized cohesive archive"/>
    <n v="62500"/>
    <n v="30331"/>
    <n v="0.48529600000000001"/>
    <x v="0"/>
    <n v="674"/>
    <n v="45.001483679525222"/>
    <x v="1"/>
    <s v="USD"/>
    <x v="19"/>
    <x v="19"/>
    <b v="0"/>
    <b v="1"/>
    <s v="theater/plays"/>
    <x v="3"/>
    <x v="3"/>
  </r>
  <r>
    <x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x v="20"/>
    <b v="0"/>
    <b v="0"/>
    <s v="film &amp; video/drama"/>
    <x v="4"/>
    <x v="6"/>
  </r>
  <r>
    <x v="21"/>
    <s v="Simmons-Reynolds"/>
    <s v="Re-engineered intangible definition"/>
    <n v="94000"/>
    <n v="38533"/>
    <n v="0.40992553191489361"/>
    <x v="0"/>
    <n v="558"/>
    <n v="69.055555555555557"/>
    <x v="1"/>
    <s v="USD"/>
    <x v="21"/>
    <x v="21"/>
    <b v="0"/>
    <b v="0"/>
    <s v="theater/plays"/>
    <x v="3"/>
    <x v="3"/>
  </r>
  <r>
    <x v="22"/>
    <s v="Collier Inc"/>
    <s v="Enhanced dynamic definition"/>
    <n v="59100"/>
    <n v="75690"/>
    <n v="1.2807106598984772"/>
    <x v="1"/>
    <n v="890"/>
    <n v="85.044943820224717"/>
    <x v="1"/>
    <s v="USD"/>
    <x v="22"/>
    <x v="22"/>
    <b v="0"/>
    <b v="0"/>
    <s v="theater/plays"/>
    <x v="3"/>
    <x v="3"/>
  </r>
  <r>
    <x v="23"/>
    <s v="Gray-Jenkins"/>
    <s v="Devolved next generation adapter"/>
    <n v="4500"/>
    <n v="14942"/>
    <n v="3.3204444444444445"/>
    <x v="1"/>
    <n v="142"/>
    <n v="105.22535211267606"/>
    <x v="4"/>
    <s v="GBP"/>
    <x v="23"/>
    <x v="23"/>
    <b v="0"/>
    <b v="0"/>
    <s v="film &amp; video/documentary"/>
    <x v="4"/>
    <x v="4"/>
  </r>
  <r>
    <x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x v="24"/>
    <b v="0"/>
    <b v="0"/>
    <s v="technology/wearables"/>
    <x v="2"/>
    <x v="8"/>
  </r>
  <r>
    <x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x v="25"/>
    <b v="0"/>
    <b v="1"/>
    <s v="games/video games"/>
    <x v="6"/>
    <x v="11"/>
  </r>
  <r>
    <x v="26"/>
    <s v="Spencer-Bates"/>
    <s v="Optional responsive customer loyalty"/>
    <n v="107500"/>
    <n v="51814"/>
    <n v="0.4819906976744186"/>
    <x v="3"/>
    <n v="1480"/>
    <n v="35.009459459459457"/>
    <x v="1"/>
    <s v="USD"/>
    <x v="26"/>
    <x v="26"/>
    <b v="0"/>
    <b v="0"/>
    <s v="theater/plays"/>
    <x v="3"/>
    <x v="3"/>
  </r>
  <r>
    <x v="27"/>
    <s v="Best, Carr and Williams"/>
    <s v="Diverse transitional migration"/>
    <n v="2000"/>
    <n v="1599"/>
    <n v="0.79949999999999999"/>
    <x v="0"/>
    <n v="15"/>
    <n v="106.6"/>
    <x v="1"/>
    <s v="USD"/>
    <x v="27"/>
    <x v="27"/>
    <b v="0"/>
    <b v="0"/>
    <s v="music/rock"/>
    <x v="1"/>
    <x v="1"/>
  </r>
  <r>
    <x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x v="28"/>
    <b v="0"/>
    <b v="1"/>
    <s v="theater/plays"/>
    <x v="3"/>
    <x v="3"/>
  </r>
  <r>
    <x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x v="29"/>
    <b v="0"/>
    <b v="0"/>
    <s v="film &amp; video/shorts"/>
    <x v="4"/>
    <x v="12"/>
  </r>
  <r>
    <x v="30"/>
    <s v="Clark-Cooke"/>
    <s v="Down-sized analyzing challenge"/>
    <n v="9000"/>
    <n v="14455"/>
    <n v="1.606111111111111"/>
    <x v="1"/>
    <n v="129"/>
    <n v="112.05426356589147"/>
    <x v="1"/>
    <s v="USD"/>
    <x v="30"/>
    <x v="30"/>
    <b v="0"/>
    <b v="0"/>
    <s v="film &amp; video/animation"/>
    <x v="4"/>
    <x v="10"/>
  </r>
  <r>
    <x v="31"/>
    <s v="Schroeder Ltd"/>
    <s v="Progressive needs-based focus group"/>
    <n v="3500"/>
    <n v="10850"/>
    <n v="3.1"/>
    <x v="1"/>
    <n v="226"/>
    <n v="48.008849557522126"/>
    <x v="4"/>
    <s v="GBP"/>
    <x v="31"/>
    <x v="31"/>
    <b v="0"/>
    <b v="0"/>
    <s v="games/video games"/>
    <x v="6"/>
    <x v="11"/>
  </r>
  <r>
    <x v="32"/>
    <s v="Jackson PLC"/>
    <s v="Ergonomic 6thgeneration success"/>
    <n v="101000"/>
    <n v="87676"/>
    <n v="0.86807920792079207"/>
    <x v="0"/>
    <n v="2307"/>
    <n v="38.004334633723452"/>
    <x v="6"/>
    <s v="EUR"/>
    <x v="32"/>
    <x v="32"/>
    <b v="0"/>
    <b v="0"/>
    <s v="film &amp; video/documentary"/>
    <x v="4"/>
    <x v="4"/>
  </r>
  <r>
    <x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x v="33"/>
    <b v="0"/>
    <b v="0"/>
    <s v="theater/plays"/>
    <x v="3"/>
    <x v="3"/>
  </r>
  <r>
    <x v="34"/>
    <s v="Maldonado and Sons"/>
    <s v="Reverse-engineered asynchronous archive"/>
    <n v="9300"/>
    <n v="14025"/>
    <n v="1.5080645161290323"/>
    <x v="1"/>
    <n v="165"/>
    <n v="85"/>
    <x v="1"/>
    <s v="USD"/>
    <x v="34"/>
    <x v="34"/>
    <b v="0"/>
    <b v="0"/>
    <s v="film &amp; video/documentary"/>
    <x v="4"/>
    <x v="4"/>
  </r>
  <r>
    <x v="35"/>
    <s v="Mitchell and Sons"/>
    <s v="Synergized intangible challenge"/>
    <n v="125500"/>
    <n v="188628"/>
    <n v="1.5030119521912351"/>
    <x v="1"/>
    <n v="1965"/>
    <n v="95.993893129770996"/>
    <x v="3"/>
    <s v="DKK"/>
    <x v="35"/>
    <x v="35"/>
    <b v="0"/>
    <b v="1"/>
    <s v="film &amp; video/drama"/>
    <x v="4"/>
    <x v="6"/>
  </r>
  <r>
    <x v="36"/>
    <s v="Jackson-Lewis"/>
    <s v="Monitored multi-state encryption"/>
    <n v="700"/>
    <n v="1101"/>
    <n v="1.572857142857143"/>
    <x v="1"/>
    <n v="16"/>
    <n v="68.8125"/>
    <x v="1"/>
    <s v="USD"/>
    <x v="36"/>
    <x v="36"/>
    <b v="0"/>
    <b v="0"/>
    <s v="theater/plays"/>
    <x v="3"/>
    <x v="3"/>
  </r>
  <r>
    <x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x v="37"/>
    <b v="0"/>
    <b v="1"/>
    <s v="publishing/fiction"/>
    <x v="5"/>
    <x v="13"/>
  </r>
  <r>
    <x v="38"/>
    <s v="Maldonado-Gonzalez"/>
    <s v="Digitized client-driven database"/>
    <n v="3100"/>
    <n v="10085"/>
    <n v="3.2532258064516131"/>
    <x v="1"/>
    <n v="134"/>
    <n v="75.261194029850742"/>
    <x v="1"/>
    <s v="USD"/>
    <x v="38"/>
    <x v="38"/>
    <b v="0"/>
    <b v="0"/>
    <s v="photography/photography books"/>
    <x v="7"/>
    <x v="14"/>
  </r>
  <r>
    <x v="39"/>
    <s v="Kim-Rice"/>
    <s v="Organized bi-directional function"/>
    <n v="9900"/>
    <n v="5027"/>
    <n v="0.50777777777777777"/>
    <x v="0"/>
    <n v="88"/>
    <n v="57.125"/>
    <x v="3"/>
    <s v="DKK"/>
    <x v="39"/>
    <x v="39"/>
    <b v="0"/>
    <b v="0"/>
    <s v="theater/plays"/>
    <x v="3"/>
    <x v="3"/>
  </r>
  <r>
    <x v="40"/>
    <s v="Garcia, Garcia and Lopez"/>
    <s v="Reduced stable middleware"/>
    <n v="8800"/>
    <n v="14878"/>
    <n v="1.6906818181818182"/>
    <x v="1"/>
    <n v="198"/>
    <n v="75.141414141414145"/>
    <x v="1"/>
    <s v="USD"/>
    <x v="40"/>
    <x v="40"/>
    <b v="0"/>
    <b v="1"/>
    <s v="technology/wearables"/>
    <x v="2"/>
    <x v="8"/>
  </r>
  <r>
    <x v="41"/>
    <s v="Watts Group"/>
    <s v="Universal 5thgeneration neural-net"/>
    <n v="5600"/>
    <n v="11924"/>
    <n v="2.1292857142857144"/>
    <x v="1"/>
    <n v="111"/>
    <n v="107.42342342342343"/>
    <x v="6"/>
    <s v="EUR"/>
    <x v="41"/>
    <x v="41"/>
    <b v="0"/>
    <b v="1"/>
    <s v="music/rock"/>
    <x v="1"/>
    <x v="1"/>
  </r>
  <r>
    <x v="42"/>
    <s v="Werner-Bryant"/>
    <s v="Virtual uniform frame"/>
    <n v="1800"/>
    <n v="7991"/>
    <n v="4.4394444444444447"/>
    <x v="1"/>
    <n v="222"/>
    <n v="35.995495495495497"/>
    <x v="1"/>
    <s v="USD"/>
    <x v="42"/>
    <x v="42"/>
    <b v="0"/>
    <b v="0"/>
    <s v="food/food trucks"/>
    <x v="0"/>
    <x v="0"/>
  </r>
  <r>
    <x v="43"/>
    <s v="Schmitt-Mendoza"/>
    <s v="Profound explicit paradigm"/>
    <n v="90200"/>
    <n v="167717"/>
    <n v="1.859390243902439"/>
    <x v="1"/>
    <n v="6212"/>
    <n v="26.998873148744366"/>
    <x v="1"/>
    <s v="USD"/>
    <x v="43"/>
    <x v="43"/>
    <b v="0"/>
    <b v="0"/>
    <s v="publishing/radio &amp; podcasts"/>
    <x v="5"/>
    <x v="15"/>
  </r>
  <r>
    <x v="44"/>
    <s v="Reid-Mccullough"/>
    <s v="Visionary real-time groupware"/>
    <n v="1600"/>
    <n v="10541"/>
    <n v="6.5881249999999998"/>
    <x v="1"/>
    <n v="98"/>
    <n v="107.56122448979592"/>
    <x v="3"/>
    <s v="DKK"/>
    <x v="44"/>
    <x v="44"/>
    <b v="0"/>
    <b v="0"/>
    <s v="publishing/fiction"/>
    <x v="5"/>
    <x v="13"/>
  </r>
  <r>
    <x v="45"/>
    <s v="Woods-Clark"/>
    <s v="Networked tertiary Graphical User Interface"/>
    <n v="9500"/>
    <n v="4530"/>
    <n v="0.4768421052631579"/>
    <x v="0"/>
    <n v="48"/>
    <n v="94.375"/>
    <x v="1"/>
    <s v="USD"/>
    <x v="45"/>
    <x v="45"/>
    <b v="0"/>
    <b v="1"/>
    <s v="theater/plays"/>
    <x v="3"/>
    <x v="3"/>
  </r>
  <r>
    <x v="46"/>
    <s v="Vaughn, Hunt and Caldwell"/>
    <s v="Virtual grid-enabled task-force"/>
    <n v="3700"/>
    <n v="4247"/>
    <n v="1.1478378378378378"/>
    <x v="1"/>
    <n v="92"/>
    <n v="46.163043478260867"/>
    <x v="1"/>
    <s v="USD"/>
    <x v="46"/>
    <x v="46"/>
    <b v="0"/>
    <b v="0"/>
    <s v="music/rock"/>
    <x v="1"/>
    <x v="1"/>
  </r>
  <r>
    <x v="47"/>
    <s v="Bennett and Sons"/>
    <s v="Function-based multi-state software"/>
    <n v="1500"/>
    <n v="7129"/>
    <n v="4.7526666666666664"/>
    <x v="1"/>
    <n v="149"/>
    <n v="47.845637583892618"/>
    <x v="1"/>
    <s v="USD"/>
    <x v="47"/>
    <x v="47"/>
    <b v="0"/>
    <b v="0"/>
    <s v="theater/plays"/>
    <x v="3"/>
    <x v="3"/>
  </r>
  <r>
    <x v="48"/>
    <s v="Lamb Inc"/>
    <s v="Optimized leadingedge concept"/>
    <n v="33300"/>
    <n v="128862"/>
    <n v="3.86972972972973"/>
    <x v="1"/>
    <n v="2431"/>
    <n v="53.007815713698065"/>
    <x v="1"/>
    <s v="USD"/>
    <x v="48"/>
    <x v="48"/>
    <b v="0"/>
    <b v="0"/>
    <s v="theater/plays"/>
    <x v="3"/>
    <x v="3"/>
  </r>
  <r>
    <x v="49"/>
    <s v="Casey-Kelly"/>
    <s v="Sharable holistic interface"/>
    <n v="7200"/>
    <n v="13653"/>
    <n v="1.89625"/>
    <x v="1"/>
    <n v="303"/>
    <n v="45.059405940594061"/>
    <x v="1"/>
    <s v="USD"/>
    <x v="49"/>
    <x v="49"/>
    <b v="0"/>
    <b v="0"/>
    <s v="music/rock"/>
    <x v="1"/>
    <x v="1"/>
  </r>
  <r>
    <x v="50"/>
    <s v="Jones, Taylor and Moore"/>
    <s v="Down-sized system-worthy secured line"/>
    <n v="100"/>
    <n v="2"/>
    <n v="0.02"/>
    <x v="0"/>
    <n v="1"/>
    <n v="2"/>
    <x v="6"/>
    <s v="EUR"/>
    <x v="50"/>
    <x v="50"/>
    <b v="0"/>
    <b v="0"/>
    <s v="music/metal"/>
    <x v="1"/>
    <x v="16"/>
  </r>
  <r>
    <x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x v="51"/>
    <b v="0"/>
    <b v="1"/>
    <s v="technology/wearables"/>
    <x v="2"/>
    <x v="8"/>
  </r>
  <r>
    <x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x v="52"/>
    <b v="0"/>
    <b v="0"/>
    <s v="theater/plays"/>
    <x v="3"/>
    <x v="3"/>
  </r>
  <r>
    <x v="53"/>
    <s v="Smith-Jones"/>
    <s v="Reverse-engineered static concept"/>
    <n v="8800"/>
    <n v="12356"/>
    <n v="1.4040909090909091"/>
    <x v="1"/>
    <n v="209"/>
    <n v="59.119617224880386"/>
    <x v="1"/>
    <s v="USD"/>
    <x v="53"/>
    <x v="53"/>
    <b v="0"/>
    <b v="0"/>
    <s v="film &amp; video/drama"/>
    <x v="4"/>
    <x v="6"/>
  </r>
  <r>
    <x v="54"/>
    <s v="Roy PLC"/>
    <s v="Multi-channeled neutral customer loyalty"/>
    <n v="6000"/>
    <n v="5392"/>
    <n v="0.89866666666666661"/>
    <x v="0"/>
    <n v="120"/>
    <n v="44.93333333333333"/>
    <x v="1"/>
    <s v="USD"/>
    <x v="54"/>
    <x v="54"/>
    <b v="0"/>
    <b v="0"/>
    <s v="technology/wearables"/>
    <x v="2"/>
    <x v="8"/>
  </r>
  <r>
    <x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x v="55"/>
    <b v="0"/>
    <b v="0"/>
    <s v="music/jazz"/>
    <x v="1"/>
    <x v="17"/>
  </r>
  <r>
    <x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x v="56"/>
    <b v="0"/>
    <b v="0"/>
    <s v="technology/wearables"/>
    <x v="2"/>
    <x v="8"/>
  </r>
  <r>
    <x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x v="57"/>
    <b v="0"/>
    <b v="0"/>
    <s v="games/video games"/>
    <x v="6"/>
    <x v="11"/>
  </r>
  <r>
    <x v="58"/>
    <s v="Anderson-Perez"/>
    <s v="Expanded 3rdgeneration strategy"/>
    <n v="2700"/>
    <n v="6132"/>
    <n v="2.2711111111111113"/>
    <x v="1"/>
    <n v="211"/>
    <n v="29.061611374407583"/>
    <x v="1"/>
    <s v="USD"/>
    <x v="58"/>
    <x v="58"/>
    <b v="0"/>
    <b v="0"/>
    <s v="theater/plays"/>
    <x v="3"/>
    <x v="3"/>
  </r>
  <r>
    <x v="59"/>
    <s v="Wright, Fox and Marks"/>
    <s v="Assimilated real-time support"/>
    <n v="1400"/>
    <n v="3851"/>
    <n v="2.7507142857142859"/>
    <x v="1"/>
    <n v="128"/>
    <n v="30.0859375"/>
    <x v="1"/>
    <s v="USD"/>
    <x v="59"/>
    <x v="59"/>
    <b v="0"/>
    <b v="1"/>
    <s v="theater/plays"/>
    <x v="3"/>
    <x v="3"/>
  </r>
  <r>
    <x v="60"/>
    <s v="Crawford-Peters"/>
    <s v="User-centric regional database"/>
    <n v="94200"/>
    <n v="135997"/>
    <n v="1.4437048832271762"/>
    <x v="1"/>
    <n v="1600"/>
    <n v="84.998125000000002"/>
    <x v="0"/>
    <s v="CAD"/>
    <x v="60"/>
    <x v="60"/>
    <b v="0"/>
    <b v="0"/>
    <s v="theater/plays"/>
    <x v="3"/>
    <x v="3"/>
  </r>
  <r>
    <x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x v="61"/>
    <b v="0"/>
    <b v="0"/>
    <s v="theater/plays"/>
    <x v="3"/>
    <x v="3"/>
  </r>
  <r>
    <x v="62"/>
    <s v="Sparks-West"/>
    <s v="Organized incremental standardization"/>
    <n v="2000"/>
    <n v="14452"/>
    <n v="7.226"/>
    <x v="1"/>
    <n v="249"/>
    <n v="58.040160642570278"/>
    <x v="1"/>
    <s v="USD"/>
    <x v="62"/>
    <x v="62"/>
    <b v="0"/>
    <b v="0"/>
    <s v="technology/web"/>
    <x v="2"/>
    <x v="2"/>
  </r>
  <r>
    <x v="63"/>
    <s v="Baker, Morgan and Brown"/>
    <s v="Assimilated didactic open system"/>
    <n v="4700"/>
    <n v="557"/>
    <n v="0.11851063829787234"/>
    <x v="0"/>
    <n v="5"/>
    <n v="111.4"/>
    <x v="1"/>
    <s v="USD"/>
    <x v="63"/>
    <x v="63"/>
    <b v="0"/>
    <b v="0"/>
    <s v="theater/plays"/>
    <x v="3"/>
    <x v="3"/>
  </r>
  <r>
    <x v="64"/>
    <s v="Mosley-Gilbert"/>
    <s v="Vision-oriented logistical intranet"/>
    <n v="2800"/>
    <n v="2734"/>
    <n v="0.97642857142857142"/>
    <x v="0"/>
    <n v="38"/>
    <n v="71.94736842105263"/>
    <x v="1"/>
    <s v="USD"/>
    <x v="64"/>
    <x v="64"/>
    <b v="0"/>
    <b v="1"/>
    <s v="technology/web"/>
    <x v="2"/>
    <x v="2"/>
  </r>
  <r>
    <x v="65"/>
    <s v="Berry-Boyer"/>
    <s v="Mandatory incremental projection"/>
    <n v="6100"/>
    <n v="14405"/>
    <n v="2.3614754098360655"/>
    <x v="1"/>
    <n v="236"/>
    <n v="61.038135593220339"/>
    <x v="1"/>
    <s v="USD"/>
    <x v="65"/>
    <x v="65"/>
    <b v="0"/>
    <b v="0"/>
    <s v="theater/plays"/>
    <x v="3"/>
    <x v="3"/>
  </r>
  <r>
    <x v="66"/>
    <s v="Sanders-Allen"/>
    <s v="Grass-roots needs-based encryption"/>
    <n v="2900"/>
    <n v="1307"/>
    <n v="0.45068965517241377"/>
    <x v="0"/>
    <n v="12"/>
    <n v="108.91666666666667"/>
    <x v="1"/>
    <s v="USD"/>
    <x v="66"/>
    <x v="66"/>
    <b v="0"/>
    <b v="1"/>
    <s v="theater/plays"/>
    <x v="3"/>
    <x v="3"/>
  </r>
  <r>
    <x v="67"/>
    <s v="Lopez Inc"/>
    <s v="Team-oriented 6thgeneration middleware"/>
    <n v="72600"/>
    <n v="117892"/>
    <n v="1.6238567493112948"/>
    <x v="1"/>
    <n v="4065"/>
    <n v="29.001722017220171"/>
    <x v="4"/>
    <s v="GBP"/>
    <x v="67"/>
    <x v="67"/>
    <b v="0"/>
    <b v="1"/>
    <s v="technology/wearables"/>
    <x v="2"/>
    <x v="8"/>
  </r>
  <r>
    <x v="68"/>
    <s v="Moreno-Turner"/>
    <s v="Inverse multi-tasking installation"/>
    <n v="5700"/>
    <n v="14508"/>
    <n v="2.5452631578947367"/>
    <x v="1"/>
    <n v="246"/>
    <n v="58.975609756097562"/>
    <x v="6"/>
    <s v="EUR"/>
    <x v="68"/>
    <x v="68"/>
    <b v="0"/>
    <b v="1"/>
    <s v="theater/plays"/>
    <x v="3"/>
    <x v="3"/>
  </r>
  <r>
    <x v="69"/>
    <s v="Jones-Watson"/>
    <s v="Switchable disintermediate moderator"/>
    <n v="7900"/>
    <n v="1901"/>
    <n v="0.24063291139240506"/>
    <x v="3"/>
    <n v="17"/>
    <n v="111.82352941176471"/>
    <x v="1"/>
    <s v="USD"/>
    <x v="69"/>
    <x v="69"/>
    <b v="0"/>
    <b v="0"/>
    <s v="theater/plays"/>
    <x v="3"/>
    <x v="3"/>
  </r>
  <r>
    <x v="70"/>
    <s v="Barker Inc"/>
    <s v="Re-engineered 24/7 task-force"/>
    <n v="128000"/>
    <n v="158389"/>
    <n v="1.2374140625000001"/>
    <x v="1"/>
    <n v="2475"/>
    <n v="63.995555555555555"/>
    <x v="6"/>
    <s v="EUR"/>
    <x v="70"/>
    <x v="70"/>
    <b v="0"/>
    <b v="1"/>
    <s v="theater/plays"/>
    <x v="3"/>
    <x v="3"/>
  </r>
  <r>
    <x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x v="49"/>
    <b v="0"/>
    <b v="0"/>
    <s v="theater/plays"/>
    <x v="3"/>
    <x v="3"/>
  </r>
  <r>
    <x v="72"/>
    <s v="Hampton, Lewis and Ray"/>
    <s v="Seamless coherent parallelism"/>
    <n v="600"/>
    <n v="4022"/>
    <n v="6.7033333333333331"/>
    <x v="1"/>
    <n v="54"/>
    <n v="74.481481481481481"/>
    <x v="1"/>
    <s v="USD"/>
    <x v="72"/>
    <x v="71"/>
    <b v="0"/>
    <b v="0"/>
    <s v="film &amp; video/animation"/>
    <x v="4"/>
    <x v="10"/>
  </r>
  <r>
    <x v="73"/>
    <s v="Collins-Goodman"/>
    <s v="Cross-platform even-keeled initiative"/>
    <n v="1400"/>
    <n v="9253"/>
    <n v="6.609285714285714"/>
    <x v="1"/>
    <n v="88"/>
    <n v="105.14772727272727"/>
    <x v="1"/>
    <s v="USD"/>
    <x v="73"/>
    <x v="72"/>
    <b v="0"/>
    <b v="0"/>
    <s v="music/jazz"/>
    <x v="1"/>
    <x v="17"/>
  </r>
  <r>
    <x v="74"/>
    <s v="Davis-Michael"/>
    <s v="Progressive tertiary framework"/>
    <n v="3900"/>
    <n v="4776"/>
    <n v="1.2246153846153847"/>
    <x v="1"/>
    <n v="85"/>
    <n v="56.188235294117646"/>
    <x v="4"/>
    <s v="GBP"/>
    <x v="74"/>
    <x v="73"/>
    <b v="0"/>
    <b v="0"/>
    <s v="music/metal"/>
    <x v="1"/>
    <x v="16"/>
  </r>
  <r>
    <x v="75"/>
    <s v="White, Torres and Bishop"/>
    <s v="Multi-layered dynamic protocol"/>
    <n v="9700"/>
    <n v="14606"/>
    <n v="1.5057731958762886"/>
    <x v="1"/>
    <n v="170"/>
    <n v="85.917647058823533"/>
    <x v="1"/>
    <s v="USD"/>
    <x v="75"/>
    <x v="74"/>
    <b v="0"/>
    <b v="0"/>
    <s v="photography/photography books"/>
    <x v="7"/>
    <x v="14"/>
  </r>
  <r>
    <x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x v="75"/>
    <b v="1"/>
    <b v="1"/>
    <s v="theater/plays"/>
    <x v="3"/>
    <x v="3"/>
  </r>
  <r>
    <x v="77"/>
    <s v="Acevedo-Huffman"/>
    <s v="Pre-emptive impactful model"/>
    <n v="9500"/>
    <n v="4460"/>
    <n v="0.46947368421052632"/>
    <x v="0"/>
    <n v="56"/>
    <n v="79.642857142857139"/>
    <x v="1"/>
    <s v="USD"/>
    <x v="77"/>
    <x v="76"/>
    <b v="0"/>
    <b v="1"/>
    <s v="film &amp; video/animation"/>
    <x v="4"/>
    <x v="10"/>
  </r>
  <r>
    <x v="78"/>
    <s v="Montgomery, Larson and Spencer"/>
    <s v="User-centric bifurcated knowledge user"/>
    <n v="4500"/>
    <n v="13536"/>
    <n v="3.008"/>
    <x v="1"/>
    <n v="330"/>
    <n v="41.018181818181816"/>
    <x v="1"/>
    <s v="USD"/>
    <x v="78"/>
    <x v="77"/>
    <b v="0"/>
    <b v="0"/>
    <s v="publishing/translations"/>
    <x v="5"/>
    <x v="18"/>
  </r>
  <r>
    <x v="79"/>
    <s v="Soto LLC"/>
    <s v="Triple-buffered reciprocal project"/>
    <n v="57800"/>
    <n v="40228"/>
    <n v="0.6959861591695502"/>
    <x v="0"/>
    <n v="838"/>
    <n v="48.004773269689736"/>
    <x v="1"/>
    <s v="USD"/>
    <x v="79"/>
    <x v="78"/>
    <b v="0"/>
    <b v="0"/>
    <s v="theater/plays"/>
    <x v="3"/>
    <x v="3"/>
  </r>
  <r>
    <x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x v="79"/>
    <b v="0"/>
    <b v="0"/>
    <s v="games/video games"/>
    <x v="6"/>
    <x v="11"/>
  </r>
  <r>
    <x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x v="80"/>
    <b v="0"/>
    <b v="0"/>
    <s v="music/rock"/>
    <x v="1"/>
    <x v="1"/>
  </r>
  <r>
    <x v="82"/>
    <s v="Porter-George"/>
    <s v="Reactive content-based framework"/>
    <n v="1000"/>
    <n v="14973"/>
    <n v="14.973000000000001"/>
    <x v="1"/>
    <n v="180"/>
    <n v="83.183333333333337"/>
    <x v="4"/>
    <s v="GBP"/>
    <x v="82"/>
    <x v="4"/>
    <b v="0"/>
    <b v="1"/>
    <s v="games/video games"/>
    <x v="6"/>
    <x v="11"/>
  </r>
  <r>
    <x v="83"/>
    <s v="Fitzgerald PLC"/>
    <s v="Realigned user-facing concept"/>
    <n v="106400"/>
    <n v="39996"/>
    <n v="0.37590225563909774"/>
    <x v="0"/>
    <n v="1000"/>
    <n v="39.996000000000002"/>
    <x v="1"/>
    <s v="USD"/>
    <x v="83"/>
    <x v="81"/>
    <b v="0"/>
    <b v="0"/>
    <s v="music/electric music"/>
    <x v="1"/>
    <x v="5"/>
  </r>
  <r>
    <x v="84"/>
    <s v="Cisneros-Burton"/>
    <s v="Public-key zero tolerance orchestration"/>
    <n v="31400"/>
    <n v="41564"/>
    <n v="1.3236942675159236"/>
    <x v="1"/>
    <n v="374"/>
    <n v="111.1336898395722"/>
    <x v="1"/>
    <s v="USD"/>
    <x v="84"/>
    <x v="82"/>
    <b v="0"/>
    <b v="0"/>
    <s v="technology/wearables"/>
    <x v="2"/>
    <x v="8"/>
  </r>
  <r>
    <x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x v="83"/>
    <b v="0"/>
    <b v="0"/>
    <s v="music/indie rock"/>
    <x v="1"/>
    <x v="7"/>
  </r>
  <r>
    <x v="86"/>
    <s v="Davis-Smith"/>
    <s v="Organic motivating firmware"/>
    <n v="7400"/>
    <n v="12405"/>
    <n v="1.6763513513513513"/>
    <x v="1"/>
    <n v="203"/>
    <n v="61.108374384236456"/>
    <x v="1"/>
    <s v="USD"/>
    <x v="86"/>
    <x v="84"/>
    <b v="1"/>
    <b v="0"/>
    <s v="theater/plays"/>
    <x v="3"/>
    <x v="3"/>
  </r>
  <r>
    <x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x v="85"/>
    <b v="0"/>
    <b v="1"/>
    <s v="music/rock"/>
    <x v="1"/>
    <x v="1"/>
  </r>
  <r>
    <x v="88"/>
    <s v="Clark Group"/>
    <s v="Grass-roots fault-tolerant policy"/>
    <n v="4800"/>
    <n v="12516"/>
    <n v="2.6074999999999999"/>
    <x v="1"/>
    <n v="113"/>
    <n v="110.76106194690266"/>
    <x v="1"/>
    <s v="USD"/>
    <x v="88"/>
    <x v="86"/>
    <b v="0"/>
    <b v="0"/>
    <s v="publishing/translations"/>
    <x v="5"/>
    <x v="18"/>
  </r>
  <r>
    <x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x v="87"/>
    <b v="0"/>
    <b v="0"/>
    <s v="theater/plays"/>
    <x v="3"/>
    <x v="3"/>
  </r>
  <r>
    <x v="90"/>
    <s v="Kramer Group"/>
    <s v="Synergistic explicit parallelism"/>
    <n v="7800"/>
    <n v="6132"/>
    <n v="0.7861538461538462"/>
    <x v="0"/>
    <n v="106"/>
    <n v="57.849056603773583"/>
    <x v="1"/>
    <s v="USD"/>
    <x v="90"/>
    <x v="88"/>
    <b v="0"/>
    <b v="1"/>
    <s v="theater/plays"/>
    <x v="3"/>
    <x v="3"/>
  </r>
  <r>
    <x v="91"/>
    <s v="Frazier, Patrick and Smith"/>
    <s v="Enhanced systemic analyzer"/>
    <n v="154300"/>
    <n v="74688"/>
    <n v="0.48404406999351912"/>
    <x v="0"/>
    <n v="679"/>
    <n v="109.99705449189985"/>
    <x v="6"/>
    <s v="EUR"/>
    <x v="91"/>
    <x v="89"/>
    <b v="0"/>
    <b v="0"/>
    <s v="publishing/translations"/>
    <x v="5"/>
    <x v="18"/>
  </r>
  <r>
    <x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x v="40"/>
    <b v="0"/>
    <b v="1"/>
    <s v="games/video games"/>
    <x v="6"/>
    <x v="11"/>
  </r>
  <r>
    <x v="93"/>
    <s v="Hall and Sons"/>
    <s v="Pre-emptive radical architecture"/>
    <n v="108800"/>
    <n v="65877"/>
    <n v="0.60548713235294116"/>
    <x v="3"/>
    <n v="610"/>
    <n v="107.99508196721311"/>
    <x v="1"/>
    <s v="USD"/>
    <x v="93"/>
    <x v="90"/>
    <b v="0"/>
    <b v="1"/>
    <s v="theater/plays"/>
    <x v="3"/>
    <x v="3"/>
  </r>
  <r>
    <x v="94"/>
    <s v="Hanson Inc"/>
    <s v="Grass-roots web-enabled contingency"/>
    <n v="2900"/>
    <n v="8807"/>
    <n v="3.036896551724138"/>
    <x v="1"/>
    <n v="180"/>
    <n v="48.927777777777777"/>
    <x v="4"/>
    <s v="GBP"/>
    <x v="94"/>
    <x v="91"/>
    <b v="0"/>
    <b v="0"/>
    <s v="technology/web"/>
    <x v="2"/>
    <x v="2"/>
  </r>
  <r>
    <x v="95"/>
    <s v="Sanchez LLC"/>
    <s v="Stand-alone system-worthy standardization"/>
    <n v="900"/>
    <n v="1017"/>
    <n v="1.1299999999999999"/>
    <x v="1"/>
    <n v="27"/>
    <n v="37.666666666666664"/>
    <x v="1"/>
    <s v="USD"/>
    <x v="95"/>
    <x v="92"/>
    <b v="0"/>
    <b v="0"/>
    <s v="film &amp; video/documentary"/>
    <x v="4"/>
    <x v="4"/>
  </r>
  <r>
    <x v="96"/>
    <s v="Howard Ltd"/>
    <s v="Down-sized systematic policy"/>
    <n v="69700"/>
    <n v="151513"/>
    <n v="2.1737876614060259"/>
    <x v="1"/>
    <n v="2331"/>
    <n v="64.999141999141997"/>
    <x v="1"/>
    <s v="USD"/>
    <x v="96"/>
    <x v="36"/>
    <b v="0"/>
    <b v="0"/>
    <s v="theater/plays"/>
    <x v="3"/>
    <x v="3"/>
  </r>
  <r>
    <x v="97"/>
    <s v="Stewart LLC"/>
    <s v="Cloned bi-directional architecture"/>
    <n v="1300"/>
    <n v="12047"/>
    <n v="9.2669230769230762"/>
    <x v="1"/>
    <n v="113"/>
    <n v="106.61061946902655"/>
    <x v="1"/>
    <s v="USD"/>
    <x v="48"/>
    <x v="93"/>
    <b v="0"/>
    <b v="0"/>
    <s v="food/food trucks"/>
    <x v="0"/>
    <x v="0"/>
  </r>
  <r>
    <x v="98"/>
    <s v="Arias, Allen and Miller"/>
    <s v="Seamless transitional portal"/>
    <n v="97800"/>
    <n v="32951"/>
    <n v="0.33692229038854804"/>
    <x v="0"/>
    <n v="1220"/>
    <n v="27.009016393442622"/>
    <x v="2"/>
    <s v="AUD"/>
    <x v="97"/>
    <x v="94"/>
    <b v="0"/>
    <b v="0"/>
    <s v="games/video games"/>
    <x v="6"/>
    <x v="11"/>
  </r>
  <r>
    <x v="99"/>
    <s v="Baker-Morris"/>
    <s v="Fully-configurable motivating approach"/>
    <n v="7600"/>
    <n v="14951"/>
    <n v="1.9672368421052631"/>
    <x v="1"/>
    <n v="164"/>
    <n v="91.16463414634147"/>
    <x v="1"/>
    <s v="USD"/>
    <x v="98"/>
    <x v="95"/>
    <b v="0"/>
    <b v="0"/>
    <s v="theater/plays"/>
    <x v="3"/>
    <x v="3"/>
  </r>
  <r>
    <x v="100"/>
    <s v="Tucker, Fox and Green"/>
    <s v="Upgradable fault-tolerant approach"/>
    <n v="100"/>
    <n v="1"/>
    <n v="0.01"/>
    <x v="0"/>
    <n v="1"/>
    <n v="1"/>
    <x v="1"/>
    <s v="USD"/>
    <x v="99"/>
    <x v="96"/>
    <b v="0"/>
    <b v="0"/>
    <s v="theater/plays"/>
    <x v="3"/>
    <x v="3"/>
  </r>
  <r>
    <x v="101"/>
    <s v="Douglas LLC"/>
    <s v="Reduced heuristic moratorium"/>
    <n v="900"/>
    <n v="9193"/>
    <n v="10.214444444444444"/>
    <x v="1"/>
    <n v="164"/>
    <n v="56.054878048780488"/>
    <x v="1"/>
    <s v="USD"/>
    <x v="100"/>
    <x v="97"/>
    <b v="0"/>
    <b v="1"/>
    <s v="music/electric music"/>
    <x v="1"/>
    <x v="5"/>
  </r>
  <r>
    <x v="102"/>
    <s v="Garcia Inc"/>
    <s v="Front-line web-enabled model"/>
    <n v="3700"/>
    <n v="10422"/>
    <n v="2.8167567567567566"/>
    <x v="1"/>
    <n v="336"/>
    <n v="31.017857142857142"/>
    <x v="1"/>
    <s v="USD"/>
    <x v="101"/>
    <x v="98"/>
    <b v="0"/>
    <b v="1"/>
    <s v="technology/wearables"/>
    <x v="2"/>
    <x v="8"/>
  </r>
  <r>
    <x v="103"/>
    <s v="Frye, Hunt and Powell"/>
    <s v="Polarized incremental emulation"/>
    <n v="10000"/>
    <n v="2461"/>
    <n v="0.24610000000000001"/>
    <x v="0"/>
    <n v="37"/>
    <n v="66.513513513513516"/>
    <x v="6"/>
    <s v="EUR"/>
    <x v="102"/>
    <x v="99"/>
    <b v="0"/>
    <b v="0"/>
    <s v="music/electric music"/>
    <x v="1"/>
    <x v="5"/>
  </r>
  <r>
    <x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x v="100"/>
    <b v="0"/>
    <b v="0"/>
    <s v="music/indie rock"/>
    <x v="1"/>
    <x v="7"/>
  </r>
  <r>
    <x v="105"/>
    <s v="Charles-Johnson"/>
    <s v="Total fresh-thinking system engine"/>
    <n v="6800"/>
    <n v="9829"/>
    <n v="1.4454411764705883"/>
    <x v="1"/>
    <n v="95"/>
    <n v="103.46315789473684"/>
    <x v="1"/>
    <s v="USD"/>
    <x v="104"/>
    <x v="101"/>
    <b v="0"/>
    <b v="0"/>
    <s v="technology/web"/>
    <x v="2"/>
    <x v="2"/>
  </r>
  <r>
    <x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x v="102"/>
    <b v="0"/>
    <b v="0"/>
    <s v="theater/plays"/>
    <x v="3"/>
    <x v="3"/>
  </r>
  <r>
    <x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x v="103"/>
    <b v="0"/>
    <b v="1"/>
    <s v="theater/plays"/>
    <x v="3"/>
    <x v="3"/>
  </r>
  <r>
    <x v="108"/>
    <s v="Decker Inc"/>
    <s v="Universal encompassing implementation"/>
    <n v="1500"/>
    <n v="8929"/>
    <n v="5.9526666666666666"/>
    <x v="1"/>
    <n v="83"/>
    <n v="107.57831325301204"/>
    <x v="1"/>
    <s v="USD"/>
    <x v="107"/>
    <x v="104"/>
    <b v="0"/>
    <b v="0"/>
    <s v="film &amp; video/documentary"/>
    <x v="4"/>
    <x v="4"/>
  </r>
  <r>
    <x v="109"/>
    <s v="Romero and Sons"/>
    <s v="Object-based client-server application"/>
    <n v="5200"/>
    <n v="3079"/>
    <n v="0.5921153846153846"/>
    <x v="0"/>
    <n v="60"/>
    <n v="51.31666666666667"/>
    <x v="1"/>
    <s v="USD"/>
    <x v="108"/>
    <x v="105"/>
    <b v="0"/>
    <b v="0"/>
    <s v="film &amp; video/television"/>
    <x v="4"/>
    <x v="19"/>
  </r>
  <r>
    <x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x v="106"/>
    <b v="0"/>
    <b v="0"/>
    <s v="food/food trucks"/>
    <x v="0"/>
    <x v="0"/>
  </r>
  <r>
    <x v="111"/>
    <s v="Hart-Briggs"/>
    <s v="Re-engineered user-facing approach"/>
    <n v="61400"/>
    <n v="73653"/>
    <n v="1.1995602605863191"/>
    <x v="1"/>
    <n v="676"/>
    <n v="108.95414201183432"/>
    <x v="1"/>
    <s v="USD"/>
    <x v="110"/>
    <x v="107"/>
    <b v="0"/>
    <b v="0"/>
    <s v="publishing/radio &amp; podcasts"/>
    <x v="5"/>
    <x v="15"/>
  </r>
  <r>
    <x v="112"/>
    <s v="Jones-Meyer"/>
    <s v="Re-engineered client-driven hub"/>
    <n v="4700"/>
    <n v="12635"/>
    <n v="2.6882978723404256"/>
    <x v="1"/>
    <n v="361"/>
    <n v="35"/>
    <x v="2"/>
    <s v="AUD"/>
    <x v="111"/>
    <x v="108"/>
    <b v="0"/>
    <b v="0"/>
    <s v="technology/web"/>
    <x v="2"/>
    <x v="2"/>
  </r>
  <r>
    <x v="113"/>
    <s v="Wright, Hartman and Yu"/>
    <s v="User-friendly tertiary array"/>
    <n v="3300"/>
    <n v="12437"/>
    <n v="3.7687878787878786"/>
    <x v="1"/>
    <n v="131"/>
    <n v="94.938931297709928"/>
    <x v="1"/>
    <s v="USD"/>
    <x v="112"/>
    <x v="109"/>
    <b v="0"/>
    <b v="0"/>
    <s v="food/food trucks"/>
    <x v="0"/>
    <x v="0"/>
  </r>
  <r>
    <x v="114"/>
    <s v="Harper-Davis"/>
    <s v="Robust heuristic encoding"/>
    <n v="1900"/>
    <n v="13816"/>
    <n v="7.2715789473684209"/>
    <x v="1"/>
    <n v="126"/>
    <n v="109.65079365079364"/>
    <x v="1"/>
    <s v="USD"/>
    <x v="113"/>
    <x v="110"/>
    <b v="0"/>
    <b v="1"/>
    <s v="technology/wearables"/>
    <x v="2"/>
    <x v="8"/>
  </r>
  <r>
    <x v="115"/>
    <s v="Barrett PLC"/>
    <s v="Team-oriented clear-thinking capacity"/>
    <n v="166700"/>
    <n v="145382"/>
    <n v="0.87211757648470301"/>
    <x v="0"/>
    <n v="3304"/>
    <n v="44.001815980629537"/>
    <x v="6"/>
    <s v="EUR"/>
    <x v="114"/>
    <x v="111"/>
    <b v="0"/>
    <b v="0"/>
    <s v="publishing/fiction"/>
    <x v="5"/>
    <x v="13"/>
  </r>
  <r>
    <x v="116"/>
    <s v="David-Clark"/>
    <s v="De-engineered motivating standardization"/>
    <n v="7200"/>
    <n v="6336"/>
    <n v="0.88"/>
    <x v="0"/>
    <n v="73"/>
    <n v="86.794520547945211"/>
    <x v="1"/>
    <s v="USD"/>
    <x v="115"/>
    <x v="112"/>
    <b v="0"/>
    <b v="0"/>
    <s v="theater/plays"/>
    <x v="3"/>
    <x v="3"/>
  </r>
  <r>
    <x v="117"/>
    <s v="Chaney-Dennis"/>
    <s v="Business-focused 24hour groupware"/>
    <n v="4900"/>
    <n v="8523"/>
    <n v="1.7393877551020409"/>
    <x v="1"/>
    <n v="275"/>
    <n v="30.992727272727272"/>
    <x v="1"/>
    <s v="USD"/>
    <x v="116"/>
    <x v="113"/>
    <b v="0"/>
    <b v="0"/>
    <s v="film &amp; video/television"/>
    <x v="4"/>
    <x v="19"/>
  </r>
  <r>
    <x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x v="114"/>
    <b v="0"/>
    <b v="0"/>
    <s v="photography/photography books"/>
    <x v="7"/>
    <x v="14"/>
  </r>
  <r>
    <x v="119"/>
    <s v="Clark and Sons"/>
    <s v="Reverse-engineered full-range Internet solution"/>
    <n v="5000"/>
    <n v="10748"/>
    <n v="2.1496"/>
    <x v="1"/>
    <n v="154"/>
    <n v="69.79220779220779"/>
    <x v="1"/>
    <s v="USD"/>
    <x v="118"/>
    <x v="115"/>
    <b v="0"/>
    <b v="1"/>
    <s v="film &amp; video/documentary"/>
    <x v="4"/>
    <x v="4"/>
  </r>
  <r>
    <x v="120"/>
    <s v="Vega Group"/>
    <s v="Synchronized regional synergy"/>
    <n v="75100"/>
    <n v="112272"/>
    <n v="1.4949667110519307"/>
    <x v="1"/>
    <n v="1782"/>
    <n v="63.003367003367003"/>
    <x v="1"/>
    <s v="USD"/>
    <x v="119"/>
    <x v="116"/>
    <b v="0"/>
    <b v="1"/>
    <s v="games/mobile games"/>
    <x v="6"/>
    <x v="20"/>
  </r>
  <r>
    <x v="121"/>
    <s v="Brown-Brown"/>
    <s v="Multi-lateral homogeneous success"/>
    <n v="45300"/>
    <n v="99361"/>
    <n v="2.1933995584988963"/>
    <x v="1"/>
    <n v="903"/>
    <n v="110.0343300110742"/>
    <x v="1"/>
    <s v="USD"/>
    <x v="33"/>
    <x v="117"/>
    <b v="0"/>
    <b v="0"/>
    <s v="games/video games"/>
    <x v="6"/>
    <x v="11"/>
  </r>
  <r>
    <x v="122"/>
    <s v="Taylor PLC"/>
    <s v="Seamless zero-defect solution"/>
    <n v="136800"/>
    <n v="88055"/>
    <n v="0.64367690058479532"/>
    <x v="0"/>
    <n v="3387"/>
    <n v="25.997933274284026"/>
    <x v="1"/>
    <s v="USD"/>
    <x v="120"/>
    <x v="95"/>
    <b v="0"/>
    <b v="0"/>
    <s v="publishing/fiction"/>
    <x v="5"/>
    <x v="13"/>
  </r>
  <r>
    <x v="123"/>
    <s v="Edwards-Lewis"/>
    <s v="Enhanced scalable concept"/>
    <n v="177700"/>
    <n v="33092"/>
    <n v="0.18622397298818233"/>
    <x v="0"/>
    <n v="662"/>
    <n v="49.987915407854985"/>
    <x v="0"/>
    <s v="CAD"/>
    <x v="121"/>
    <x v="118"/>
    <b v="1"/>
    <b v="0"/>
    <s v="theater/plays"/>
    <x v="3"/>
    <x v="3"/>
  </r>
  <r>
    <x v="124"/>
    <s v="Stanton, Neal and Rodriguez"/>
    <s v="Polarized uniform software"/>
    <n v="2600"/>
    <n v="9562"/>
    <n v="3.6776923076923076"/>
    <x v="1"/>
    <n v="94"/>
    <n v="101.72340425531915"/>
    <x v="6"/>
    <s v="EUR"/>
    <x v="122"/>
    <x v="119"/>
    <b v="0"/>
    <b v="0"/>
    <s v="photography/photography books"/>
    <x v="7"/>
    <x v="14"/>
  </r>
  <r>
    <x v="125"/>
    <s v="Pratt LLC"/>
    <s v="Stand-alone web-enabled moderator"/>
    <n v="5300"/>
    <n v="8475"/>
    <n v="1.5990566037735849"/>
    <x v="1"/>
    <n v="180"/>
    <n v="47.083333333333336"/>
    <x v="1"/>
    <s v="USD"/>
    <x v="123"/>
    <x v="120"/>
    <b v="0"/>
    <b v="0"/>
    <s v="theater/plays"/>
    <x v="3"/>
    <x v="3"/>
  </r>
  <r>
    <x v="126"/>
    <s v="Gross PLC"/>
    <s v="Proactive methodical benchmark"/>
    <n v="180200"/>
    <n v="69617"/>
    <n v="0.38633185349611543"/>
    <x v="0"/>
    <n v="774"/>
    <n v="89.944444444444443"/>
    <x v="1"/>
    <s v="USD"/>
    <x v="124"/>
    <x v="121"/>
    <b v="0"/>
    <b v="1"/>
    <s v="theater/plays"/>
    <x v="3"/>
    <x v="3"/>
  </r>
  <r>
    <x v="127"/>
    <s v="Martinez, Gomez and Dalton"/>
    <s v="Team-oriented 6thgeneration matrix"/>
    <n v="103200"/>
    <n v="53067"/>
    <n v="0.51421511627906979"/>
    <x v="0"/>
    <n v="672"/>
    <n v="78.96875"/>
    <x v="0"/>
    <s v="CAD"/>
    <x v="125"/>
    <x v="122"/>
    <b v="0"/>
    <b v="0"/>
    <s v="theater/plays"/>
    <x v="3"/>
    <x v="3"/>
  </r>
  <r>
    <x v="128"/>
    <s v="Allen-Curtis"/>
    <s v="Phased human-resource core"/>
    <n v="70600"/>
    <n v="42596"/>
    <n v="0.60334277620396604"/>
    <x v="3"/>
    <n v="532"/>
    <n v="80.067669172932327"/>
    <x v="1"/>
    <s v="USD"/>
    <x v="126"/>
    <x v="123"/>
    <b v="0"/>
    <b v="0"/>
    <s v="music/rock"/>
    <x v="1"/>
    <x v="1"/>
  </r>
  <r>
    <x v="129"/>
    <s v="Morgan-Martinez"/>
    <s v="Mandatory tertiary implementation"/>
    <n v="148500"/>
    <n v="4756"/>
    <n v="3.2026936026936029E-2"/>
    <x v="3"/>
    <n v="55"/>
    <n v="86.472727272727269"/>
    <x v="2"/>
    <s v="AUD"/>
    <x v="127"/>
    <x v="97"/>
    <b v="0"/>
    <b v="0"/>
    <s v="food/food trucks"/>
    <x v="0"/>
    <x v="0"/>
  </r>
  <r>
    <x v="130"/>
    <s v="Luna, Anderson and Fox"/>
    <s v="Secured directional encryption"/>
    <n v="9600"/>
    <n v="14925"/>
    <n v="1.5546875"/>
    <x v="1"/>
    <n v="533"/>
    <n v="28.001876172607879"/>
    <x v="3"/>
    <s v="DKK"/>
    <x v="128"/>
    <x v="124"/>
    <b v="0"/>
    <b v="0"/>
    <s v="film &amp; video/drama"/>
    <x v="4"/>
    <x v="6"/>
  </r>
  <r>
    <x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x v="125"/>
    <b v="0"/>
    <b v="0"/>
    <s v="technology/web"/>
    <x v="2"/>
    <x v="2"/>
  </r>
  <r>
    <x v="132"/>
    <s v="Flowers and Sons"/>
    <s v="Virtual static core"/>
    <n v="3300"/>
    <n v="3834"/>
    <n v="1.1618181818181819"/>
    <x v="1"/>
    <n v="89"/>
    <n v="43.078651685393261"/>
    <x v="1"/>
    <s v="USD"/>
    <x v="130"/>
    <x v="126"/>
    <b v="0"/>
    <b v="1"/>
    <s v="theater/plays"/>
    <x v="3"/>
    <x v="3"/>
  </r>
  <r>
    <x v="133"/>
    <s v="Gates PLC"/>
    <s v="Secured content-based product"/>
    <n v="4500"/>
    <n v="13985"/>
    <n v="3.1077777777777778"/>
    <x v="1"/>
    <n v="159"/>
    <n v="87.95597484276729"/>
    <x v="1"/>
    <s v="USD"/>
    <x v="131"/>
    <x v="127"/>
    <b v="0"/>
    <b v="0"/>
    <s v="music/world music"/>
    <x v="1"/>
    <x v="21"/>
  </r>
  <r>
    <x v="134"/>
    <s v="Caldwell LLC"/>
    <s v="Secured executive concept"/>
    <n v="99500"/>
    <n v="89288"/>
    <n v="0.89736683417085428"/>
    <x v="0"/>
    <n v="940"/>
    <n v="94.987234042553197"/>
    <x v="5"/>
    <s v="CHF"/>
    <x v="132"/>
    <x v="128"/>
    <b v="0"/>
    <b v="1"/>
    <s v="film &amp; video/documentary"/>
    <x v="4"/>
    <x v="4"/>
  </r>
  <r>
    <x v="135"/>
    <s v="Le, Burton and Evans"/>
    <s v="Balanced zero-defect software"/>
    <n v="7700"/>
    <n v="5488"/>
    <n v="0.71272727272727276"/>
    <x v="0"/>
    <n v="117"/>
    <n v="46.905982905982903"/>
    <x v="1"/>
    <s v="USD"/>
    <x v="133"/>
    <x v="129"/>
    <b v="0"/>
    <b v="1"/>
    <s v="theater/plays"/>
    <x v="3"/>
    <x v="3"/>
  </r>
  <r>
    <x v="136"/>
    <s v="Briggs PLC"/>
    <s v="Distributed context-sensitive flexibility"/>
    <n v="82800"/>
    <n v="2721"/>
    <n v="3.2862318840579711E-2"/>
    <x v="3"/>
    <n v="58"/>
    <n v="46.913793103448278"/>
    <x v="1"/>
    <s v="USD"/>
    <x v="134"/>
    <x v="130"/>
    <b v="0"/>
    <b v="1"/>
    <s v="film &amp; video/drama"/>
    <x v="4"/>
    <x v="6"/>
  </r>
  <r>
    <x v="137"/>
    <s v="Hudson-Nguyen"/>
    <s v="Down-sized disintermediate support"/>
    <n v="1800"/>
    <n v="4712"/>
    <n v="2.617777777777778"/>
    <x v="1"/>
    <n v="50"/>
    <n v="94.24"/>
    <x v="1"/>
    <s v="USD"/>
    <x v="135"/>
    <x v="131"/>
    <b v="0"/>
    <b v="0"/>
    <s v="publishing/nonfiction"/>
    <x v="5"/>
    <x v="9"/>
  </r>
  <r>
    <x v="138"/>
    <s v="Hogan Ltd"/>
    <s v="Stand-alone mission-critical moratorium"/>
    <n v="9600"/>
    <n v="9216"/>
    <n v="0.96"/>
    <x v="0"/>
    <n v="115"/>
    <n v="80.139130434782615"/>
    <x v="1"/>
    <s v="USD"/>
    <x v="136"/>
    <x v="132"/>
    <b v="0"/>
    <b v="0"/>
    <s v="games/mobile games"/>
    <x v="6"/>
    <x v="20"/>
  </r>
  <r>
    <x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x v="133"/>
    <b v="0"/>
    <b v="1"/>
    <s v="technology/wearables"/>
    <x v="2"/>
    <x v="8"/>
  </r>
  <r>
    <x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x v="134"/>
    <b v="0"/>
    <b v="0"/>
    <s v="film &amp; video/documentary"/>
    <x v="4"/>
    <x v="4"/>
  </r>
  <r>
    <x v="141"/>
    <s v="Jackson LLC"/>
    <s v="Distributed motivating algorithm"/>
    <n v="64300"/>
    <n v="65323"/>
    <n v="1.0159097978227061"/>
    <x v="1"/>
    <n v="1071"/>
    <n v="60.992530345471522"/>
    <x v="1"/>
    <s v="USD"/>
    <x v="139"/>
    <x v="135"/>
    <b v="0"/>
    <b v="0"/>
    <s v="technology/web"/>
    <x v="2"/>
    <x v="2"/>
  </r>
  <r>
    <x v="142"/>
    <s v="Figueroa Ltd"/>
    <s v="Expanded solution-oriented benchmark"/>
    <n v="5000"/>
    <n v="11502"/>
    <n v="2.3003999999999998"/>
    <x v="1"/>
    <n v="117"/>
    <n v="98.307692307692307"/>
    <x v="1"/>
    <s v="USD"/>
    <x v="107"/>
    <x v="136"/>
    <b v="0"/>
    <b v="0"/>
    <s v="technology/web"/>
    <x v="2"/>
    <x v="2"/>
  </r>
  <r>
    <x v="143"/>
    <s v="Avila-Jones"/>
    <s v="Implemented discrete secured line"/>
    <n v="5400"/>
    <n v="7322"/>
    <n v="1.355925925925926"/>
    <x v="1"/>
    <n v="70"/>
    <n v="104.6"/>
    <x v="1"/>
    <s v="USD"/>
    <x v="140"/>
    <x v="137"/>
    <b v="0"/>
    <b v="0"/>
    <s v="music/indie rock"/>
    <x v="1"/>
    <x v="7"/>
  </r>
  <r>
    <x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x v="138"/>
    <b v="0"/>
    <b v="0"/>
    <s v="theater/plays"/>
    <x v="3"/>
    <x v="3"/>
  </r>
  <r>
    <x v="145"/>
    <s v="Fields-Moore"/>
    <s v="Secured reciprocal array"/>
    <n v="25000"/>
    <n v="59128"/>
    <n v="2.3651200000000001"/>
    <x v="1"/>
    <n v="768"/>
    <n v="76.989583333333329"/>
    <x v="5"/>
    <s v="CHF"/>
    <x v="142"/>
    <x v="139"/>
    <b v="0"/>
    <b v="0"/>
    <s v="technology/wearables"/>
    <x v="2"/>
    <x v="8"/>
  </r>
  <r>
    <x v="146"/>
    <s v="Harris-Golden"/>
    <s v="Optional bandwidth-monitored middleware"/>
    <n v="8800"/>
    <n v="1518"/>
    <n v="0.17249999999999999"/>
    <x v="3"/>
    <n v="51"/>
    <n v="29.764705882352942"/>
    <x v="1"/>
    <s v="USD"/>
    <x v="143"/>
    <x v="140"/>
    <b v="0"/>
    <b v="0"/>
    <s v="theater/plays"/>
    <x v="3"/>
    <x v="3"/>
  </r>
  <r>
    <x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x v="141"/>
    <b v="0"/>
    <b v="1"/>
    <s v="theater/plays"/>
    <x v="3"/>
    <x v="3"/>
  </r>
  <r>
    <x v="148"/>
    <s v="White, Larson and Wright"/>
    <s v="Upgradable hybrid capability"/>
    <n v="9300"/>
    <n v="11255"/>
    <n v="1.2102150537634409"/>
    <x v="1"/>
    <n v="107"/>
    <n v="105.18691588785046"/>
    <x v="1"/>
    <s v="USD"/>
    <x v="145"/>
    <x v="142"/>
    <b v="0"/>
    <b v="0"/>
    <s v="technology/wearables"/>
    <x v="2"/>
    <x v="8"/>
  </r>
  <r>
    <x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x v="143"/>
    <b v="0"/>
    <b v="0"/>
    <s v="music/indie rock"/>
    <x v="1"/>
    <x v="7"/>
  </r>
  <r>
    <x v="150"/>
    <s v="Brown, Palmer and Pace"/>
    <s v="Networked stable workforce"/>
    <n v="100"/>
    <n v="1"/>
    <n v="0.01"/>
    <x v="0"/>
    <n v="1"/>
    <n v="1"/>
    <x v="1"/>
    <s v="USD"/>
    <x v="147"/>
    <x v="144"/>
    <b v="0"/>
    <b v="0"/>
    <s v="music/rock"/>
    <x v="1"/>
    <x v="1"/>
  </r>
  <r>
    <x v="151"/>
    <s v="Parker LLC"/>
    <s v="Customizable intermediate extranet"/>
    <n v="137200"/>
    <n v="88037"/>
    <n v="0.64166909620991253"/>
    <x v="0"/>
    <n v="1467"/>
    <n v="60.011588275391958"/>
    <x v="1"/>
    <s v="USD"/>
    <x v="148"/>
    <x v="145"/>
    <b v="0"/>
    <b v="0"/>
    <s v="music/electric music"/>
    <x v="1"/>
    <x v="5"/>
  </r>
  <r>
    <x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x v="146"/>
    <b v="0"/>
    <b v="0"/>
    <s v="music/indie rock"/>
    <x v="1"/>
    <x v="7"/>
  </r>
  <r>
    <x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x v="147"/>
    <b v="0"/>
    <b v="0"/>
    <s v="theater/plays"/>
    <x v="3"/>
    <x v="3"/>
  </r>
  <r>
    <x v="154"/>
    <s v="Rodriguez-Brown"/>
    <s v="Devolved foreground benchmark"/>
    <n v="171300"/>
    <n v="100650"/>
    <n v="0.58756567425569173"/>
    <x v="0"/>
    <n v="1059"/>
    <n v="95.042492917847028"/>
    <x v="1"/>
    <s v="USD"/>
    <x v="151"/>
    <x v="148"/>
    <b v="0"/>
    <b v="1"/>
    <s v="music/indie rock"/>
    <x v="1"/>
    <x v="7"/>
  </r>
  <r>
    <x v="155"/>
    <s v="Hall-Schaefer"/>
    <s v="Distributed eco-centric methodology"/>
    <n v="139500"/>
    <n v="90706"/>
    <n v="0.65022222222222226"/>
    <x v="0"/>
    <n v="1194"/>
    <n v="75.968174204355108"/>
    <x v="1"/>
    <s v="USD"/>
    <x v="152"/>
    <x v="149"/>
    <b v="0"/>
    <b v="0"/>
    <s v="theater/plays"/>
    <x v="3"/>
    <x v="3"/>
  </r>
  <r>
    <x v="156"/>
    <s v="Meza-Rogers"/>
    <s v="Streamlined encompassing encryption"/>
    <n v="36400"/>
    <n v="26914"/>
    <n v="0.73939560439560437"/>
    <x v="3"/>
    <n v="379"/>
    <n v="71.013192612137203"/>
    <x v="2"/>
    <s v="AUD"/>
    <x v="153"/>
    <x v="150"/>
    <b v="0"/>
    <b v="0"/>
    <s v="music/rock"/>
    <x v="1"/>
    <x v="1"/>
  </r>
  <r>
    <x v="157"/>
    <s v="Curtis-Curtis"/>
    <s v="User-friendly reciprocal initiative"/>
    <n v="4200"/>
    <n v="2212"/>
    <n v="0.52666666666666662"/>
    <x v="0"/>
    <n v="30"/>
    <n v="73.733333333333334"/>
    <x v="2"/>
    <s v="AUD"/>
    <x v="154"/>
    <x v="151"/>
    <b v="0"/>
    <b v="0"/>
    <s v="photography/photography books"/>
    <x v="7"/>
    <x v="14"/>
  </r>
  <r>
    <x v="158"/>
    <s v="Carlson Inc"/>
    <s v="Ergonomic fresh-thinking installation"/>
    <n v="2100"/>
    <n v="4640"/>
    <n v="2.2095238095238097"/>
    <x v="1"/>
    <n v="41"/>
    <n v="113.17073170731707"/>
    <x v="1"/>
    <s v="USD"/>
    <x v="155"/>
    <x v="152"/>
    <b v="0"/>
    <b v="0"/>
    <s v="music/rock"/>
    <x v="1"/>
    <x v="1"/>
  </r>
  <r>
    <x v="159"/>
    <s v="Clarke, Anderson and Lee"/>
    <s v="Robust explicit hardware"/>
    <n v="191200"/>
    <n v="191222"/>
    <n v="1.0001150627615063"/>
    <x v="1"/>
    <n v="1821"/>
    <n v="105.00933552992861"/>
    <x v="1"/>
    <s v="USD"/>
    <x v="156"/>
    <x v="153"/>
    <b v="0"/>
    <b v="1"/>
    <s v="theater/plays"/>
    <x v="3"/>
    <x v="3"/>
  </r>
  <r>
    <x v="160"/>
    <s v="Evans Group"/>
    <s v="Stand-alone actuating support"/>
    <n v="8000"/>
    <n v="12985"/>
    <n v="1.6231249999999999"/>
    <x v="1"/>
    <n v="164"/>
    <n v="79.176829268292678"/>
    <x v="1"/>
    <s v="USD"/>
    <x v="157"/>
    <x v="154"/>
    <b v="0"/>
    <b v="0"/>
    <s v="technology/wearables"/>
    <x v="2"/>
    <x v="8"/>
  </r>
  <r>
    <x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x v="155"/>
    <b v="0"/>
    <b v="1"/>
    <s v="technology/web"/>
    <x v="2"/>
    <x v="2"/>
  </r>
  <r>
    <x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x v="156"/>
    <b v="0"/>
    <b v="0"/>
    <s v="music/rock"/>
    <x v="1"/>
    <x v="1"/>
  </r>
  <r>
    <x v="163"/>
    <s v="Burton-Watkins"/>
    <s v="Extended reciprocal circuit"/>
    <n v="3500"/>
    <n v="8864"/>
    <n v="2.5325714285714285"/>
    <x v="1"/>
    <n v="246"/>
    <n v="36.032520325203251"/>
    <x v="1"/>
    <s v="USD"/>
    <x v="160"/>
    <x v="157"/>
    <b v="0"/>
    <b v="1"/>
    <s v="photography/photography books"/>
    <x v="7"/>
    <x v="14"/>
  </r>
  <r>
    <x v="164"/>
    <s v="Lopez and Sons"/>
    <s v="Polarized human-resource protocol"/>
    <n v="150500"/>
    <n v="150755"/>
    <n v="1.0016943521594683"/>
    <x v="1"/>
    <n v="1396"/>
    <n v="107.99068767908309"/>
    <x v="1"/>
    <s v="USD"/>
    <x v="161"/>
    <x v="158"/>
    <b v="0"/>
    <b v="0"/>
    <s v="theater/plays"/>
    <x v="3"/>
    <x v="3"/>
  </r>
  <r>
    <x v="165"/>
    <s v="Cordova Ltd"/>
    <s v="Synergized radical product"/>
    <n v="90400"/>
    <n v="110279"/>
    <n v="1.2199004424778761"/>
    <x v="1"/>
    <n v="2506"/>
    <n v="44.005985634477256"/>
    <x v="1"/>
    <s v="USD"/>
    <x v="162"/>
    <x v="159"/>
    <b v="0"/>
    <b v="0"/>
    <s v="technology/web"/>
    <x v="2"/>
    <x v="2"/>
  </r>
  <r>
    <x v="166"/>
    <s v="Brown-Vang"/>
    <s v="Robust heuristic artificial intelligence"/>
    <n v="9800"/>
    <n v="13439"/>
    <n v="1.3713265306122449"/>
    <x v="1"/>
    <n v="244"/>
    <n v="55.077868852459019"/>
    <x v="1"/>
    <s v="USD"/>
    <x v="163"/>
    <x v="160"/>
    <b v="0"/>
    <b v="0"/>
    <s v="photography/photography books"/>
    <x v="7"/>
    <x v="14"/>
  </r>
  <r>
    <x v="167"/>
    <s v="Cruz-Ward"/>
    <s v="Robust content-based emulation"/>
    <n v="2600"/>
    <n v="10804"/>
    <n v="4.155384615384615"/>
    <x v="1"/>
    <n v="146"/>
    <n v="74"/>
    <x v="2"/>
    <s v="AUD"/>
    <x v="164"/>
    <x v="161"/>
    <b v="0"/>
    <b v="0"/>
    <s v="theater/plays"/>
    <x v="3"/>
    <x v="3"/>
  </r>
  <r>
    <x v="168"/>
    <s v="Hernandez Group"/>
    <s v="Ergonomic uniform open system"/>
    <n v="128100"/>
    <n v="40107"/>
    <n v="0.3130913348946136"/>
    <x v="0"/>
    <n v="955"/>
    <n v="41.996858638743454"/>
    <x v="3"/>
    <s v="DKK"/>
    <x v="165"/>
    <x v="162"/>
    <b v="0"/>
    <b v="1"/>
    <s v="music/indie rock"/>
    <x v="1"/>
    <x v="7"/>
  </r>
  <r>
    <x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x v="163"/>
    <b v="0"/>
    <b v="1"/>
    <s v="film &amp; video/shorts"/>
    <x v="4"/>
    <x v="12"/>
  </r>
  <r>
    <x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x v="164"/>
    <b v="0"/>
    <b v="0"/>
    <s v="music/indie rock"/>
    <x v="1"/>
    <x v="7"/>
  </r>
  <r>
    <x v="171"/>
    <s v="Blair Group"/>
    <s v="Public-key 3rdgeneration budgetary management"/>
    <n v="4900"/>
    <n v="521"/>
    <n v="0.1063265306122449"/>
    <x v="0"/>
    <n v="5"/>
    <n v="104.2"/>
    <x v="1"/>
    <s v="USD"/>
    <x v="168"/>
    <x v="165"/>
    <b v="0"/>
    <b v="0"/>
    <s v="publishing/translations"/>
    <x v="5"/>
    <x v="18"/>
  </r>
  <r>
    <x v="172"/>
    <s v="Nixon Inc"/>
    <s v="Centralized national firmware"/>
    <n v="800"/>
    <n v="663"/>
    <n v="0.82874999999999999"/>
    <x v="0"/>
    <n v="26"/>
    <n v="25.5"/>
    <x v="1"/>
    <s v="USD"/>
    <x v="169"/>
    <x v="166"/>
    <b v="0"/>
    <b v="1"/>
    <s v="film &amp; video/documentary"/>
    <x v="4"/>
    <x v="4"/>
  </r>
  <r>
    <x v="173"/>
    <s v="White LLC"/>
    <s v="Cross-group 4thgeneration middleware"/>
    <n v="96700"/>
    <n v="157635"/>
    <n v="1.6301447776628748"/>
    <x v="1"/>
    <n v="1561"/>
    <n v="100.98334401024984"/>
    <x v="1"/>
    <s v="USD"/>
    <x v="170"/>
    <x v="167"/>
    <b v="0"/>
    <b v="0"/>
    <s v="theater/plays"/>
    <x v="3"/>
    <x v="3"/>
  </r>
  <r>
    <x v="174"/>
    <s v="Santos, Black and Donovan"/>
    <s v="Pre-emptive scalable access"/>
    <n v="600"/>
    <n v="5368"/>
    <n v="8.9466666666666672"/>
    <x v="1"/>
    <n v="48"/>
    <n v="111.83333333333333"/>
    <x v="1"/>
    <s v="USD"/>
    <x v="171"/>
    <x v="168"/>
    <b v="0"/>
    <b v="1"/>
    <s v="technology/wearables"/>
    <x v="2"/>
    <x v="8"/>
  </r>
  <r>
    <x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x v="169"/>
    <b v="0"/>
    <b v="0"/>
    <s v="theater/plays"/>
    <x v="3"/>
    <x v="3"/>
  </r>
  <r>
    <x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x v="170"/>
    <b v="0"/>
    <b v="0"/>
    <s v="theater/plays"/>
    <x v="3"/>
    <x v="3"/>
  </r>
  <r>
    <x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x v="171"/>
    <b v="0"/>
    <b v="0"/>
    <s v="theater/plays"/>
    <x v="3"/>
    <x v="3"/>
  </r>
  <r>
    <x v="178"/>
    <s v="Alexander-Williams"/>
    <s v="Triple-buffered cohesive structure"/>
    <n v="7200"/>
    <n v="6927"/>
    <n v="0.96208333333333329"/>
    <x v="0"/>
    <n v="210"/>
    <n v="32.985714285714288"/>
    <x v="1"/>
    <s v="USD"/>
    <x v="175"/>
    <x v="172"/>
    <b v="0"/>
    <b v="0"/>
    <s v="food/food trucks"/>
    <x v="0"/>
    <x v="0"/>
  </r>
  <r>
    <x v="179"/>
    <s v="Marks Ltd"/>
    <s v="Realigned human-resource orchestration"/>
    <n v="44500"/>
    <n v="159185"/>
    <n v="3.5771910112359548"/>
    <x v="1"/>
    <n v="3537"/>
    <n v="45.005654509471306"/>
    <x v="0"/>
    <s v="CAD"/>
    <x v="176"/>
    <x v="173"/>
    <b v="0"/>
    <b v="1"/>
    <s v="theater/plays"/>
    <x v="3"/>
    <x v="3"/>
  </r>
  <r>
    <x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x v="174"/>
    <b v="0"/>
    <b v="0"/>
    <s v="technology/wearables"/>
    <x v="2"/>
    <x v="8"/>
  </r>
  <r>
    <x v="181"/>
    <s v="Daniels, Rose and Tyler"/>
    <s v="Centralized global approach"/>
    <n v="8600"/>
    <n v="5315"/>
    <n v="0.61802325581395345"/>
    <x v="0"/>
    <n v="136"/>
    <n v="39.080882352941174"/>
    <x v="1"/>
    <s v="USD"/>
    <x v="178"/>
    <x v="175"/>
    <b v="0"/>
    <b v="0"/>
    <s v="technology/web"/>
    <x v="2"/>
    <x v="2"/>
  </r>
  <r>
    <x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x v="176"/>
    <b v="0"/>
    <b v="0"/>
    <s v="theater/plays"/>
    <x v="3"/>
    <x v="3"/>
  </r>
  <r>
    <x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x v="177"/>
    <b v="0"/>
    <b v="0"/>
    <s v="music/rock"/>
    <x v="1"/>
    <x v="1"/>
  </r>
  <r>
    <x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x v="178"/>
    <b v="0"/>
    <b v="0"/>
    <s v="theater/plays"/>
    <x v="3"/>
    <x v="3"/>
  </r>
  <r>
    <x v="185"/>
    <s v="Bailey PLC"/>
    <s v="Innovative actuating conglomeration"/>
    <n v="1000"/>
    <n v="718"/>
    <n v="0.71799999999999997"/>
    <x v="0"/>
    <n v="19"/>
    <n v="37.789473684210527"/>
    <x v="1"/>
    <s v="USD"/>
    <x v="182"/>
    <x v="179"/>
    <b v="0"/>
    <b v="0"/>
    <s v="film &amp; video/television"/>
    <x v="4"/>
    <x v="19"/>
  </r>
  <r>
    <x v="186"/>
    <s v="Parker Group"/>
    <s v="Grass-roots foreground policy"/>
    <n v="88800"/>
    <n v="28358"/>
    <n v="0.31934684684684683"/>
    <x v="0"/>
    <n v="886"/>
    <n v="32.006772009029348"/>
    <x v="1"/>
    <s v="USD"/>
    <x v="183"/>
    <x v="180"/>
    <b v="0"/>
    <b v="0"/>
    <s v="theater/plays"/>
    <x v="3"/>
    <x v="3"/>
  </r>
  <r>
    <x v="187"/>
    <s v="Fox Group"/>
    <s v="Horizontal transitional paradigm"/>
    <n v="60200"/>
    <n v="138384"/>
    <n v="2.2987375415282392"/>
    <x v="1"/>
    <n v="1442"/>
    <n v="95.966712898751737"/>
    <x v="0"/>
    <s v="CAD"/>
    <x v="184"/>
    <x v="181"/>
    <b v="0"/>
    <b v="1"/>
    <s v="film &amp; video/shorts"/>
    <x v="4"/>
    <x v="12"/>
  </r>
  <r>
    <x v="188"/>
    <s v="Walker, Jones and Rodriguez"/>
    <s v="Networked didactic info-mediaries"/>
    <n v="8200"/>
    <n v="2625"/>
    <n v="0.3201219512195122"/>
    <x v="0"/>
    <n v="35"/>
    <n v="75"/>
    <x v="6"/>
    <s v="EUR"/>
    <x v="185"/>
    <x v="182"/>
    <b v="0"/>
    <b v="0"/>
    <s v="theater/plays"/>
    <x v="3"/>
    <x v="3"/>
  </r>
  <r>
    <x v="189"/>
    <s v="Anthony-Shaw"/>
    <s v="Switchable contextually-based access"/>
    <n v="191300"/>
    <n v="45004"/>
    <n v="0.23525352848928385"/>
    <x v="3"/>
    <n v="441"/>
    <n v="102.0498866213152"/>
    <x v="1"/>
    <s v="USD"/>
    <x v="186"/>
    <x v="183"/>
    <b v="0"/>
    <b v="0"/>
    <s v="theater/plays"/>
    <x v="3"/>
    <x v="3"/>
  </r>
  <r>
    <x v="190"/>
    <s v="Cook LLC"/>
    <s v="Up-sized dynamic throughput"/>
    <n v="3700"/>
    <n v="2538"/>
    <n v="0.68594594594594593"/>
    <x v="0"/>
    <n v="24"/>
    <n v="105.75"/>
    <x v="1"/>
    <s v="USD"/>
    <x v="187"/>
    <x v="184"/>
    <b v="0"/>
    <b v="1"/>
    <s v="theater/plays"/>
    <x v="3"/>
    <x v="3"/>
  </r>
  <r>
    <x v="191"/>
    <s v="Sutton PLC"/>
    <s v="Mandatory reciprocal superstructure"/>
    <n v="8400"/>
    <n v="3188"/>
    <n v="0.37952380952380954"/>
    <x v="0"/>
    <n v="86"/>
    <n v="37.069767441860463"/>
    <x v="6"/>
    <s v="EUR"/>
    <x v="188"/>
    <x v="185"/>
    <b v="0"/>
    <b v="0"/>
    <s v="theater/plays"/>
    <x v="3"/>
    <x v="3"/>
  </r>
  <r>
    <x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x v="186"/>
    <b v="0"/>
    <b v="0"/>
    <s v="music/rock"/>
    <x v="1"/>
    <x v="1"/>
  </r>
  <r>
    <x v="193"/>
    <s v="Calhoun, Rogers and Long"/>
    <s v="Progressive discrete hub"/>
    <n v="6600"/>
    <n v="3012"/>
    <n v="0.45636363636363636"/>
    <x v="0"/>
    <n v="65"/>
    <n v="46.338461538461537"/>
    <x v="1"/>
    <s v="USD"/>
    <x v="190"/>
    <x v="187"/>
    <b v="1"/>
    <b v="0"/>
    <s v="music/indie rock"/>
    <x v="1"/>
    <x v="7"/>
  </r>
  <r>
    <x v="194"/>
    <s v="Sandoval Group"/>
    <s v="Assimilated multi-tasking archive"/>
    <n v="7100"/>
    <n v="8716"/>
    <n v="1.227605633802817"/>
    <x v="1"/>
    <n v="126"/>
    <n v="69.174603174603178"/>
    <x v="1"/>
    <s v="USD"/>
    <x v="191"/>
    <x v="188"/>
    <b v="0"/>
    <b v="0"/>
    <s v="music/metal"/>
    <x v="1"/>
    <x v="16"/>
  </r>
  <r>
    <x v="195"/>
    <s v="Smith and Sons"/>
    <s v="Upgradable high-level solution"/>
    <n v="15800"/>
    <n v="57157"/>
    <n v="3.61753164556962"/>
    <x v="1"/>
    <n v="524"/>
    <n v="109.07824427480917"/>
    <x v="1"/>
    <s v="USD"/>
    <x v="192"/>
    <x v="189"/>
    <b v="0"/>
    <b v="0"/>
    <s v="music/electric music"/>
    <x v="1"/>
    <x v="5"/>
  </r>
  <r>
    <x v="196"/>
    <s v="King Inc"/>
    <s v="Organic bandwidth-monitored frame"/>
    <n v="8200"/>
    <n v="5178"/>
    <n v="0.63146341463414635"/>
    <x v="0"/>
    <n v="100"/>
    <n v="51.78"/>
    <x v="3"/>
    <s v="DKK"/>
    <x v="173"/>
    <x v="190"/>
    <b v="0"/>
    <b v="0"/>
    <s v="technology/wearables"/>
    <x v="2"/>
    <x v="8"/>
  </r>
  <r>
    <x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x v="191"/>
    <b v="0"/>
    <b v="0"/>
    <s v="film &amp; video/drama"/>
    <x v="4"/>
    <x v="6"/>
  </r>
  <r>
    <x v="198"/>
    <s v="Palmer Inc"/>
    <s v="Universal multi-state capability"/>
    <n v="63200"/>
    <n v="6041"/>
    <n v="9.5585443037974685E-2"/>
    <x v="0"/>
    <n v="168"/>
    <n v="35.958333333333336"/>
    <x v="1"/>
    <s v="USD"/>
    <x v="194"/>
    <x v="192"/>
    <b v="0"/>
    <b v="0"/>
    <s v="music/electric music"/>
    <x v="1"/>
    <x v="5"/>
  </r>
  <r>
    <x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x v="193"/>
    <b v="0"/>
    <b v="0"/>
    <s v="music/rock"/>
    <x v="1"/>
    <x v="1"/>
  </r>
  <r>
    <x v="200"/>
    <s v="Becker, Rice and White"/>
    <s v="Reduced dedicated capability"/>
    <n v="100"/>
    <n v="2"/>
    <n v="0.02"/>
    <x v="0"/>
    <n v="1"/>
    <n v="2"/>
    <x v="0"/>
    <s v="CAD"/>
    <x v="152"/>
    <x v="194"/>
    <b v="0"/>
    <b v="0"/>
    <s v="theater/plays"/>
    <x v="3"/>
    <x v="3"/>
  </r>
  <r>
    <x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x v="195"/>
    <b v="0"/>
    <b v="0"/>
    <s v="technology/web"/>
    <x v="2"/>
    <x v="2"/>
  </r>
  <r>
    <x v="202"/>
    <s v="Mcknight-Freeman"/>
    <s v="Upgradable scalable methodology"/>
    <n v="8300"/>
    <n v="6543"/>
    <n v="0.78831325301204824"/>
    <x v="3"/>
    <n v="82"/>
    <n v="79.792682926829272"/>
    <x v="1"/>
    <s v="USD"/>
    <x v="197"/>
    <x v="196"/>
    <b v="0"/>
    <b v="0"/>
    <s v="food/food trucks"/>
    <x v="0"/>
    <x v="0"/>
  </r>
  <r>
    <x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x v="197"/>
    <b v="0"/>
    <b v="0"/>
    <s v="theater/plays"/>
    <x v="3"/>
    <x v="3"/>
  </r>
  <r>
    <x v="204"/>
    <s v="Daniel-Luna"/>
    <s v="Mandatory multimedia leverage"/>
    <n v="75000"/>
    <n v="2529"/>
    <n v="3.372E-2"/>
    <x v="0"/>
    <n v="40"/>
    <n v="63.225000000000001"/>
    <x v="1"/>
    <s v="USD"/>
    <x v="199"/>
    <x v="198"/>
    <b v="0"/>
    <b v="0"/>
    <s v="music/jazz"/>
    <x v="1"/>
    <x v="17"/>
  </r>
  <r>
    <x v="205"/>
    <s v="Weaver-Marquez"/>
    <s v="Focused analyzing circuit"/>
    <n v="1300"/>
    <n v="5614"/>
    <n v="4.3184615384615386"/>
    <x v="1"/>
    <n v="80"/>
    <n v="70.174999999999997"/>
    <x v="1"/>
    <s v="USD"/>
    <x v="200"/>
    <x v="199"/>
    <b v="1"/>
    <b v="0"/>
    <s v="theater/plays"/>
    <x v="3"/>
    <x v="3"/>
  </r>
  <r>
    <x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x v="200"/>
    <b v="0"/>
    <b v="0"/>
    <s v="publishing/fiction"/>
    <x v="5"/>
    <x v="13"/>
  </r>
  <r>
    <x v="207"/>
    <s v="Carney-Anderson"/>
    <s v="Digitized 5thgeneration knowledgebase"/>
    <n v="1000"/>
    <n v="4257"/>
    <n v="4.2569999999999997"/>
    <x v="1"/>
    <n v="43"/>
    <n v="99"/>
    <x v="1"/>
    <s v="USD"/>
    <x v="202"/>
    <x v="201"/>
    <b v="0"/>
    <b v="1"/>
    <s v="music/rock"/>
    <x v="1"/>
    <x v="1"/>
  </r>
  <r>
    <x v="208"/>
    <s v="Jackson Inc"/>
    <s v="Mandatory multi-tasking encryption"/>
    <n v="196900"/>
    <n v="199110"/>
    <n v="1.0112239715591671"/>
    <x v="1"/>
    <n v="2053"/>
    <n v="96.984900146127615"/>
    <x v="1"/>
    <s v="USD"/>
    <x v="203"/>
    <x v="202"/>
    <b v="0"/>
    <b v="0"/>
    <s v="film &amp; video/documentary"/>
    <x v="4"/>
    <x v="4"/>
  </r>
  <r>
    <x v="209"/>
    <s v="Warren Ltd"/>
    <s v="Distributed system-worthy application"/>
    <n v="194500"/>
    <n v="41212"/>
    <n v="0.21188688946015424"/>
    <x v="2"/>
    <n v="808"/>
    <n v="51.004950495049506"/>
    <x v="2"/>
    <s v="AUD"/>
    <x v="204"/>
    <x v="203"/>
    <b v="0"/>
    <b v="0"/>
    <s v="film &amp; video/documentary"/>
    <x v="4"/>
    <x v="4"/>
  </r>
  <r>
    <x v="210"/>
    <s v="Schultz Inc"/>
    <s v="Synergistic tertiary time-frame"/>
    <n v="9400"/>
    <n v="6338"/>
    <n v="0.67425531914893622"/>
    <x v="0"/>
    <n v="226"/>
    <n v="28.044247787610619"/>
    <x v="3"/>
    <s v="DKK"/>
    <x v="205"/>
    <x v="204"/>
    <b v="0"/>
    <b v="0"/>
    <s v="film &amp; video/science fiction"/>
    <x v="4"/>
    <x v="22"/>
  </r>
  <r>
    <x v="211"/>
    <s v="Thompson LLC"/>
    <s v="Customer-focused impactful benchmark"/>
    <n v="104400"/>
    <n v="99100"/>
    <n v="0.9492337164750958"/>
    <x v="0"/>
    <n v="1625"/>
    <n v="60.984615384615381"/>
    <x v="1"/>
    <s v="USD"/>
    <x v="206"/>
    <x v="205"/>
    <b v="0"/>
    <b v="0"/>
    <s v="theater/plays"/>
    <x v="3"/>
    <x v="3"/>
  </r>
  <r>
    <x v="212"/>
    <s v="Johnson Inc"/>
    <s v="Profound next generation infrastructure"/>
    <n v="8100"/>
    <n v="12300"/>
    <n v="1.5185185185185186"/>
    <x v="1"/>
    <n v="168"/>
    <n v="73.214285714285708"/>
    <x v="1"/>
    <s v="USD"/>
    <x v="207"/>
    <x v="206"/>
    <b v="0"/>
    <b v="0"/>
    <s v="theater/plays"/>
    <x v="3"/>
    <x v="3"/>
  </r>
  <r>
    <x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x v="207"/>
    <b v="0"/>
    <b v="1"/>
    <s v="music/indie rock"/>
    <x v="1"/>
    <x v="7"/>
  </r>
  <r>
    <x v="214"/>
    <s v="Sullivan Group"/>
    <s v="Open-source fresh-thinking policy"/>
    <n v="1400"/>
    <n v="14324"/>
    <n v="10.231428571428571"/>
    <x v="1"/>
    <n v="165"/>
    <n v="86.812121212121212"/>
    <x v="1"/>
    <s v="USD"/>
    <x v="209"/>
    <x v="208"/>
    <b v="0"/>
    <b v="0"/>
    <s v="music/rock"/>
    <x v="1"/>
    <x v="1"/>
  </r>
  <r>
    <x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x v="209"/>
    <b v="0"/>
    <b v="0"/>
    <s v="theater/plays"/>
    <x v="3"/>
    <x v="3"/>
  </r>
  <r>
    <x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x v="210"/>
    <b v="0"/>
    <b v="0"/>
    <s v="theater/plays"/>
    <x v="3"/>
    <x v="3"/>
  </r>
  <r>
    <x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x v="211"/>
    <b v="0"/>
    <b v="0"/>
    <s v="film &amp; video/science fiction"/>
    <x v="4"/>
    <x v="22"/>
  </r>
  <r>
    <x v="218"/>
    <s v="Price-Rodriguez"/>
    <s v="Adaptive logistical initiative"/>
    <n v="5700"/>
    <n v="12309"/>
    <n v="2.1594736842105262"/>
    <x v="1"/>
    <n v="397"/>
    <n v="31.005037783375315"/>
    <x v="4"/>
    <s v="GBP"/>
    <x v="213"/>
    <x v="212"/>
    <b v="0"/>
    <b v="1"/>
    <s v="film &amp; video/shorts"/>
    <x v="4"/>
    <x v="12"/>
  </r>
  <r>
    <x v="219"/>
    <s v="Huang-Henderson"/>
    <s v="Stand-alone mobile customer loyalty"/>
    <n v="41700"/>
    <n v="138497"/>
    <n v="3.3212709832134291"/>
    <x v="1"/>
    <n v="1539"/>
    <n v="89.991552956465242"/>
    <x v="1"/>
    <s v="USD"/>
    <x v="214"/>
    <x v="213"/>
    <b v="0"/>
    <b v="0"/>
    <s v="film &amp; video/animation"/>
    <x v="4"/>
    <x v="10"/>
  </r>
  <r>
    <x v="220"/>
    <s v="Owens-Le"/>
    <s v="Focused composite approach"/>
    <n v="7900"/>
    <n v="667"/>
    <n v="8.4430379746835441E-2"/>
    <x v="0"/>
    <n v="17"/>
    <n v="39.235294117647058"/>
    <x v="1"/>
    <s v="USD"/>
    <x v="215"/>
    <x v="214"/>
    <b v="1"/>
    <b v="0"/>
    <s v="theater/plays"/>
    <x v="3"/>
    <x v="3"/>
  </r>
  <r>
    <x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x v="215"/>
    <b v="1"/>
    <b v="0"/>
    <s v="food/food trucks"/>
    <x v="0"/>
    <x v="0"/>
  </r>
  <r>
    <x v="222"/>
    <s v="Johnson LLC"/>
    <s v="Cross-group cohesive circuit"/>
    <n v="4800"/>
    <n v="6623"/>
    <n v="1.3797916666666667"/>
    <x v="1"/>
    <n v="138"/>
    <n v="47.992753623188406"/>
    <x v="1"/>
    <s v="USD"/>
    <x v="217"/>
    <x v="216"/>
    <b v="0"/>
    <b v="0"/>
    <s v="photography/photography books"/>
    <x v="7"/>
    <x v="14"/>
  </r>
  <r>
    <x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x v="217"/>
    <b v="0"/>
    <b v="0"/>
    <s v="theater/plays"/>
    <x v="3"/>
    <x v="3"/>
  </r>
  <r>
    <x v="224"/>
    <s v="Lester-Moore"/>
    <s v="Diverse analyzing definition"/>
    <n v="46300"/>
    <n v="186885"/>
    <n v="4.0363930885529156"/>
    <x v="1"/>
    <n v="3594"/>
    <n v="51.999165275459099"/>
    <x v="1"/>
    <s v="USD"/>
    <x v="219"/>
    <x v="218"/>
    <b v="0"/>
    <b v="0"/>
    <s v="film &amp; video/science fiction"/>
    <x v="4"/>
    <x v="22"/>
  </r>
  <r>
    <x v="225"/>
    <s v="Fox-Quinn"/>
    <s v="Enterprise-wide reciprocal success"/>
    <n v="67800"/>
    <n v="176398"/>
    <n v="2.6017404129793511"/>
    <x v="1"/>
    <n v="5880"/>
    <n v="29.999659863945578"/>
    <x v="1"/>
    <s v="USD"/>
    <x v="220"/>
    <x v="219"/>
    <b v="1"/>
    <b v="0"/>
    <s v="music/rock"/>
    <x v="1"/>
    <x v="1"/>
  </r>
  <r>
    <x v="226"/>
    <s v="Garcia Inc"/>
    <s v="Progressive neutral middleware"/>
    <n v="3000"/>
    <n v="10999"/>
    <n v="3.6663333333333332"/>
    <x v="1"/>
    <n v="112"/>
    <n v="98.205357142857139"/>
    <x v="1"/>
    <s v="USD"/>
    <x v="221"/>
    <x v="122"/>
    <b v="0"/>
    <b v="0"/>
    <s v="photography/photography books"/>
    <x v="7"/>
    <x v="14"/>
  </r>
  <r>
    <x v="227"/>
    <s v="Johnson-Lee"/>
    <s v="Intuitive exuding process improvement"/>
    <n v="60900"/>
    <n v="102751"/>
    <n v="1.687208538587849"/>
    <x v="1"/>
    <n v="943"/>
    <n v="108.96182396606575"/>
    <x v="1"/>
    <s v="USD"/>
    <x v="222"/>
    <x v="220"/>
    <b v="0"/>
    <b v="0"/>
    <s v="games/mobile games"/>
    <x v="6"/>
    <x v="20"/>
  </r>
  <r>
    <x v="228"/>
    <s v="Pineda Group"/>
    <s v="Exclusive real-time protocol"/>
    <n v="137900"/>
    <n v="165352"/>
    <n v="1.1990717911530093"/>
    <x v="1"/>
    <n v="2468"/>
    <n v="66.998379254457049"/>
    <x v="1"/>
    <s v="USD"/>
    <x v="172"/>
    <x v="221"/>
    <b v="0"/>
    <b v="0"/>
    <s v="film &amp; video/animation"/>
    <x v="4"/>
    <x v="10"/>
  </r>
  <r>
    <x v="229"/>
    <s v="Hoffman-Howard"/>
    <s v="Extended encompassing application"/>
    <n v="85600"/>
    <n v="165798"/>
    <n v="1.936892523364486"/>
    <x v="1"/>
    <n v="2551"/>
    <n v="64.99333594668758"/>
    <x v="1"/>
    <s v="USD"/>
    <x v="223"/>
    <x v="222"/>
    <b v="0"/>
    <b v="1"/>
    <s v="games/mobile games"/>
    <x v="6"/>
    <x v="20"/>
  </r>
  <r>
    <x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x v="223"/>
    <b v="0"/>
    <b v="0"/>
    <s v="games/video games"/>
    <x v="6"/>
    <x v="11"/>
  </r>
  <r>
    <x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x v="224"/>
    <b v="0"/>
    <b v="0"/>
    <s v="theater/plays"/>
    <x v="3"/>
    <x v="3"/>
  </r>
  <r>
    <x v="232"/>
    <s v="Davis-Rodriguez"/>
    <s v="Progressive secondary portal"/>
    <n v="3400"/>
    <n v="5823"/>
    <n v="1.7126470588235294"/>
    <x v="1"/>
    <n v="92"/>
    <n v="63.293478260869563"/>
    <x v="1"/>
    <s v="USD"/>
    <x v="226"/>
    <x v="225"/>
    <b v="0"/>
    <b v="0"/>
    <s v="theater/plays"/>
    <x v="3"/>
    <x v="3"/>
  </r>
  <r>
    <x v="233"/>
    <s v="Reid, Rivera and Perry"/>
    <s v="Multi-lateral national adapter"/>
    <n v="3800"/>
    <n v="6000"/>
    <n v="1.5789473684210527"/>
    <x v="1"/>
    <n v="62"/>
    <n v="96.774193548387103"/>
    <x v="1"/>
    <s v="USD"/>
    <x v="227"/>
    <x v="226"/>
    <b v="0"/>
    <b v="0"/>
    <s v="film &amp; video/animation"/>
    <x v="4"/>
    <x v="10"/>
  </r>
  <r>
    <x v="234"/>
    <s v="Mendoza-Parker"/>
    <s v="Enterprise-wide motivating matrices"/>
    <n v="7500"/>
    <n v="8181"/>
    <n v="1.0908"/>
    <x v="1"/>
    <n v="149"/>
    <n v="54.906040268456373"/>
    <x v="6"/>
    <s v="EUR"/>
    <x v="228"/>
    <x v="227"/>
    <b v="0"/>
    <b v="1"/>
    <s v="games/video games"/>
    <x v="6"/>
    <x v="11"/>
  </r>
  <r>
    <x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x v="228"/>
    <b v="0"/>
    <b v="0"/>
    <s v="film &amp; video/animation"/>
    <x v="4"/>
    <x v="10"/>
  </r>
  <r>
    <x v="236"/>
    <s v="Gallegos-Cobb"/>
    <s v="Object-based directional function"/>
    <n v="39500"/>
    <n v="4323"/>
    <n v="0.10944303797468355"/>
    <x v="0"/>
    <n v="57"/>
    <n v="75.84210526315789"/>
    <x v="2"/>
    <s v="AUD"/>
    <x v="230"/>
    <x v="229"/>
    <b v="0"/>
    <b v="1"/>
    <s v="music/rock"/>
    <x v="1"/>
    <x v="1"/>
  </r>
  <r>
    <x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x v="230"/>
    <b v="0"/>
    <b v="0"/>
    <s v="film &amp; video/animation"/>
    <x v="4"/>
    <x v="10"/>
  </r>
  <r>
    <x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x v="231"/>
    <b v="0"/>
    <b v="1"/>
    <s v="theater/plays"/>
    <x v="3"/>
    <x v="3"/>
  </r>
  <r>
    <x v="239"/>
    <s v="Mason-Sanders"/>
    <s v="Networked web-enabled instruction set"/>
    <n v="3200"/>
    <n v="3127"/>
    <n v="0.97718749999999999"/>
    <x v="0"/>
    <n v="41"/>
    <n v="76.268292682926827"/>
    <x v="1"/>
    <s v="USD"/>
    <x v="233"/>
    <x v="232"/>
    <b v="0"/>
    <b v="0"/>
    <s v="technology/wearables"/>
    <x v="2"/>
    <x v="8"/>
  </r>
  <r>
    <x v="240"/>
    <s v="Pitts-Reed"/>
    <s v="Vision-oriented dynamic service-desk"/>
    <n v="29400"/>
    <n v="123124"/>
    <n v="4.1878911564625847"/>
    <x v="1"/>
    <n v="1784"/>
    <n v="69.015695067264573"/>
    <x v="1"/>
    <s v="USD"/>
    <x v="194"/>
    <x v="233"/>
    <b v="0"/>
    <b v="0"/>
    <s v="theater/plays"/>
    <x v="3"/>
    <x v="3"/>
  </r>
  <r>
    <x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x v="234"/>
    <b v="0"/>
    <b v="1"/>
    <s v="publishing/nonfiction"/>
    <x v="5"/>
    <x v="9"/>
  </r>
  <r>
    <x v="242"/>
    <s v="Hill, Martin and Garcia"/>
    <s v="Sharable scalable core"/>
    <n v="8400"/>
    <n v="10729"/>
    <n v="1.2772619047619047"/>
    <x v="1"/>
    <n v="250"/>
    <n v="42.915999999999997"/>
    <x v="1"/>
    <s v="USD"/>
    <x v="235"/>
    <x v="235"/>
    <b v="0"/>
    <b v="1"/>
    <s v="music/rock"/>
    <x v="1"/>
    <x v="1"/>
  </r>
  <r>
    <x v="243"/>
    <s v="Garcia PLC"/>
    <s v="Customer-focused attitude-oriented function"/>
    <n v="2300"/>
    <n v="10240"/>
    <n v="4.4521739130434783"/>
    <x v="1"/>
    <n v="238"/>
    <n v="43.025210084033617"/>
    <x v="1"/>
    <s v="USD"/>
    <x v="236"/>
    <x v="236"/>
    <b v="0"/>
    <b v="0"/>
    <s v="theater/plays"/>
    <x v="3"/>
    <x v="3"/>
  </r>
  <r>
    <x v="244"/>
    <s v="Herring-Bailey"/>
    <s v="Reverse-engineered system-worthy extranet"/>
    <n v="700"/>
    <n v="3988"/>
    <n v="5.6971428571428575"/>
    <x v="1"/>
    <n v="53"/>
    <n v="75.245283018867923"/>
    <x v="1"/>
    <s v="USD"/>
    <x v="237"/>
    <x v="237"/>
    <b v="0"/>
    <b v="0"/>
    <s v="theater/plays"/>
    <x v="3"/>
    <x v="3"/>
  </r>
  <r>
    <x v="245"/>
    <s v="Russell-Gardner"/>
    <s v="Re-engineered systematic monitoring"/>
    <n v="2900"/>
    <n v="14771"/>
    <n v="5.0934482758620687"/>
    <x v="1"/>
    <n v="214"/>
    <n v="69.023364485981304"/>
    <x v="1"/>
    <s v="USD"/>
    <x v="238"/>
    <x v="238"/>
    <b v="0"/>
    <b v="0"/>
    <s v="theater/plays"/>
    <x v="3"/>
    <x v="3"/>
  </r>
  <r>
    <x v="246"/>
    <s v="Walters-Carter"/>
    <s v="Seamless value-added standardization"/>
    <n v="4500"/>
    <n v="14649"/>
    <n v="3.2553333333333332"/>
    <x v="1"/>
    <n v="222"/>
    <n v="65.986486486486484"/>
    <x v="1"/>
    <s v="USD"/>
    <x v="239"/>
    <x v="239"/>
    <b v="0"/>
    <b v="0"/>
    <s v="technology/web"/>
    <x v="2"/>
    <x v="2"/>
  </r>
  <r>
    <x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x v="240"/>
    <b v="0"/>
    <b v="1"/>
    <s v="publishing/fiction"/>
    <x v="5"/>
    <x v="13"/>
  </r>
  <r>
    <x v="248"/>
    <s v="Roberts and Sons"/>
    <s v="Streamlined holistic knowledgebase"/>
    <n v="6200"/>
    <n v="13103"/>
    <n v="2.1133870967741935"/>
    <x v="1"/>
    <n v="218"/>
    <n v="60.105504587155963"/>
    <x v="2"/>
    <s v="AUD"/>
    <x v="241"/>
    <x v="241"/>
    <b v="0"/>
    <b v="0"/>
    <s v="games/mobile games"/>
    <x v="6"/>
    <x v="20"/>
  </r>
  <r>
    <x v="249"/>
    <s v="Avila-Nelson"/>
    <s v="Up-sized intermediate website"/>
    <n v="61500"/>
    <n v="168095"/>
    <n v="2.7332520325203253"/>
    <x v="1"/>
    <n v="6465"/>
    <n v="26.000773395204948"/>
    <x v="1"/>
    <s v="USD"/>
    <x v="242"/>
    <x v="242"/>
    <b v="0"/>
    <b v="0"/>
    <s v="publishing/translations"/>
    <x v="5"/>
    <x v="18"/>
  </r>
  <r>
    <x v="250"/>
    <s v="Robbins and Sons"/>
    <s v="Future-proofed directional synergy"/>
    <n v="100"/>
    <n v="3"/>
    <n v="0.03"/>
    <x v="0"/>
    <n v="1"/>
    <n v="3"/>
    <x v="1"/>
    <s v="USD"/>
    <x v="67"/>
    <x v="243"/>
    <b v="0"/>
    <b v="0"/>
    <s v="music/rock"/>
    <x v="1"/>
    <x v="1"/>
  </r>
  <r>
    <x v="251"/>
    <s v="Singleton Ltd"/>
    <s v="Enhanced user-facing function"/>
    <n v="7100"/>
    <n v="3840"/>
    <n v="0.54084507042253516"/>
    <x v="0"/>
    <n v="101"/>
    <n v="38.019801980198018"/>
    <x v="1"/>
    <s v="USD"/>
    <x v="243"/>
    <x v="244"/>
    <b v="0"/>
    <b v="0"/>
    <s v="theater/plays"/>
    <x v="3"/>
    <x v="3"/>
  </r>
  <r>
    <x v="252"/>
    <s v="Perez PLC"/>
    <s v="Operative bandwidth-monitored interface"/>
    <n v="1000"/>
    <n v="6263"/>
    <n v="6.2629999999999999"/>
    <x v="1"/>
    <n v="59"/>
    <n v="106.15254237288136"/>
    <x v="1"/>
    <s v="USD"/>
    <x v="244"/>
    <x v="245"/>
    <b v="0"/>
    <b v="0"/>
    <s v="theater/plays"/>
    <x v="3"/>
    <x v="3"/>
  </r>
  <r>
    <x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x v="246"/>
    <b v="0"/>
    <b v="0"/>
    <s v="film &amp; video/drama"/>
    <x v="4"/>
    <x v="6"/>
  </r>
  <r>
    <x v="254"/>
    <s v="Barry Group"/>
    <s v="De-engineered static Local Area Network"/>
    <n v="4600"/>
    <n v="8505"/>
    <n v="1.8489130434782608"/>
    <x v="1"/>
    <n v="88"/>
    <n v="96.647727272727266"/>
    <x v="1"/>
    <s v="USD"/>
    <x v="246"/>
    <x v="247"/>
    <b v="0"/>
    <b v="0"/>
    <s v="publishing/nonfiction"/>
    <x v="5"/>
    <x v="9"/>
  </r>
  <r>
    <x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x v="248"/>
    <b v="0"/>
    <b v="1"/>
    <s v="music/rock"/>
    <x v="1"/>
    <x v="1"/>
  </r>
  <r>
    <x v="256"/>
    <s v="Smith-Reid"/>
    <s v="Optimized actuating toolset"/>
    <n v="4100"/>
    <n v="959"/>
    <n v="0.23390243902439026"/>
    <x v="0"/>
    <n v="15"/>
    <n v="63.93333333333333"/>
    <x v="4"/>
    <s v="GBP"/>
    <x v="248"/>
    <x v="249"/>
    <b v="0"/>
    <b v="0"/>
    <s v="music/rock"/>
    <x v="1"/>
    <x v="1"/>
  </r>
  <r>
    <x v="257"/>
    <s v="Williams Inc"/>
    <s v="Decentralized exuding strategy"/>
    <n v="5700"/>
    <n v="8322"/>
    <n v="1.46"/>
    <x v="1"/>
    <n v="92"/>
    <n v="90.456521739130437"/>
    <x v="1"/>
    <s v="USD"/>
    <x v="249"/>
    <x v="250"/>
    <b v="0"/>
    <b v="0"/>
    <s v="theater/plays"/>
    <x v="3"/>
    <x v="3"/>
  </r>
  <r>
    <x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x v="251"/>
    <b v="0"/>
    <b v="1"/>
    <s v="theater/plays"/>
    <x v="3"/>
    <x v="3"/>
  </r>
  <r>
    <x v="259"/>
    <s v="Watkins Ltd"/>
    <s v="Multi-channeled responsive implementation"/>
    <n v="1800"/>
    <n v="10755"/>
    <n v="5.9749999999999996"/>
    <x v="1"/>
    <n v="138"/>
    <n v="77.934782608695656"/>
    <x v="1"/>
    <s v="USD"/>
    <x v="251"/>
    <x v="252"/>
    <b v="1"/>
    <b v="0"/>
    <s v="photography/photography books"/>
    <x v="7"/>
    <x v="14"/>
  </r>
  <r>
    <x v="260"/>
    <s v="Allen-Jones"/>
    <s v="Centralized modular initiative"/>
    <n v="6300"/>
    <n v="9935"/>
    <n v="1.5769841269841269"/>
    <x v="1"/>
    <n v="261"/>
    <n v="38.065134099616856"/>
    <x v="1"/>
    <s v="USD"/>
    <x v="136"/>
    <x v="253"/>
    <b v="0"/>
    <b v="0"/>
    <s v="music/rock"/>
    <x v="1"/>
    <x v="1"/>
  </r>
  <r>
    <x v="261"/>
    <s v="Mason-Smith"/>
    <s v="Reverse-engineered cohesive migration"/>
    <n v="84300"/>
    <n v="26303"/>
    <n v="0.31201660735468567"/>
    <x v="0"/>
    <n v="454"/>
    <n v="57.936123348017624"/>
    <x v="1"/>
    <s v="USD"/>
    <x v="252"/>
    <x v="254"/>
    <b v="0"/>
    <b v="1"/>
    <s v="music/rock"/>
    <x v="1"/>
    <x v="1"/>
  </r>
  <r>
    <x v="262"/>
    <s v="Lloyd, Kennedy and Davis"/>
    <s v="Compatible multimedia hub"/>
    <n v="1700"/>
    <n v="5328"/>
    <n v="3.1341176470588237"/>
    <x v="1"/>
    <n v="107"/>
    <n v="49.794392523364486"/>
    <x v="1"/>
    <s v="USD"/>
    <x v="253"/>
    <x v="255"/>
    <b v="0"/>
    <b v="1"/>
    <s v="music/indie rock"/>
    <x v="1"/>
    <x v="7"/>
  </r>
  <r>
    <x v="263"/>
    <s v="Walker Ltd"/>
    <s v="Organic eco-centric success"/>
    <n v="2900"/>
    <n v="10756"/>
    <n v="3.7089655172413791"/>
    <x v="1"/>
    <n v="199"/>
    <n v="54.050251256281406"/>
    <x v="1"/>
    <s v="USD"/>
    <x v="254"/>
    <x v="256"/>
    <b v="0"/>
    <b v="0"/>
    <s v="photography/photography books"/>
    <x v="7"/>
    <x v="14"/>
  </r>
  <r>
    <x v="264"/>
    <s v="Gordon PLC"/>
    <s v="Virtual reciprocal policy"/>
    <n v="45600"/>
    <n v="165375"/>
    <n v="3.6266447368421053"/>
    <x v="1"/>
    <n v="5512"/>
    <n v="30.002721335268504"/>
    <x v="1"/>
    <s v="USD"/>
    <x v="255"/>
    <x v="257"/>
    <b v="0"/>
    <b v="0"/>
    <s v="theater/plays"/>
    <x v="3"/>
    <x v="3"/>
  </r>
  <r>
    <x v="265"/>
    <s v="Lee and Sons"/>
    <s v="Persevering interactive emulation"/>
    <n v="4900"/>
    <n v="6031"/>
    <n v="1.2308163265306122"/>
    <x v="1"/>
    <n v="86"/>
    <n v="70.127906976744185"/>
    <x v="1"/>
    <s v="USD"/>
    <x v="256"/>
    <x v="258"/>
    <b v="0"/>
    <b v="0"/>
    <s v="theater/plays"/>
    <x v="3"/>
    <x v="3"/>
  </r>
  <r>
    <x v="266"/>
    <s v="Cole LLC"/>
    <s v="Proactive responsive emulation"/>
    <n v="111900"/>
    <n v="85902"/>
    <n v="0.76766756032171579"/>
    <x v="0"/>
    <n v="3182"/>
    <n v="26.996228786926462"/>
    <x v="6"/>
    <s v="EUR"/>
    <x v="257"/>
    <x v="259"/>
    <b v="0"/>
    <b v="1"/>
    <s v="music/jazz"/>
    <x v="1"/>
    <x v="17"/>
  </r>
  <r>
    <x v="267"/>
    <s v="Acosta PLC"/>
    <s v="Extended eco-centric function"/>
    <n v="61600"/>
    <n v="143910"/>
    <n v="2.3362012987012988"/>
    <x v="1"/>
    <n v="2768"/>
    <n v="51.990606936416185"/>
    <x v="2"/>
    <s v="AUD"/>
    <x v="258"/>
    <x v="260"/>
    <b v="0"/>
    <b v="0"/>
    <s v="theater/plays"/>
    <x v="3"/>
    <x v="3"/>
  </r>
  <r>
    <x v="268"/>
    <s v="Brown-Mckee"/>
    <s v="Networked optimal productivity"/>
    <n v="1500"/>
    <n v="2708"/>
    <n v="1.8053333333333332"/>
    <x v="1"/>
    <n v="48"/>
    <n v="56.416666666666664"/>
    <x v="1"/>
    <s v="USD"/>
    <x v="259"/>
    <x v="261"/>
    <b v="0"/>
    <b v="0"/>
    <s v="film &amp; video/documentary"/>
    <x v="4"/>
    <x v="4"/>
  </r>
  <r>
    <x v="269"/>
    <s v="Miles and Sons"/>
    <s v="Persistent attitude-oriented approach"/>
    <n v="3500"/>
    <n v="8842"/>
    <n v="2.5262857142857142"/>
    <x v="1"/>
    <n v="87"/>
    <n v="101.63218390804597"/>
    <x v="1"/>
    <s v="USD"/>
    <x v="260"/>
    <x v="262"/>
    <b v="0"/>
    <b v="0"/>
    <s v="film &amp; video/television"/>
    <x v="4"/>
    <x v="19"/>
  </r>
  <r>
    <x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x v="263"/>
    <b v="0"/>
    <b v="0"/>
    <s v="games/video games"/>
    <x v="6"/>
    <x v="11"/>
  </r>
  <r>
    <x v="271"/>
    <s v="Foley-Cox"/>
    <s v="Progressive zero administration leverage"/>
    <n v="153700"/>
    <n v="1953"/>
    <n v="1.2706571242680547E-2"/>
    <x v="2"/>
    <n v="61"/>
    <n v="32.016393442622949"/>
    <x v="1"/>
    <s v="USD"/>
    <x v="262"/>
    <x v="264"/>
    <b v="0"/>
    <b v="0"/>
    <s v="photography/photography books"/>
    <x v="7"/>
    <x v="14"/>
  </r>
  <r>
    <x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x v="265"/>
    <b v="0"/>
    <b v="1"/>
    <s v="theater/plays"/>
    <x v="3"/>
    <x v="3"/>
  </r>
  <r>
    <x v="273"/>
    <s v="Thomas and Sons"/>
    <s v="Re-engineered heuristic forecast"/>
    <n v="7800"/>
    <n v="10704"/>
    <n v="1.3723076923076922"/>
    <x v="1"/>
    <n v="282"/>
    <n v="37.957446808510639"/>
    <x v="0"/>
    <s v="CAD"/>
    <x v="264"/>
    <x v="266"/>
    <b v="0"/>
    <b v="0"/>
    <s v="theater/plays"/>
    <x v="3"/>
    <x v="3"/>
  </r>
  <r>
    <x v="274"/>
    <s v="Morgan-Jenkins"/>
    <s v="Fully-configurable background algorithm"/>
    <n v="2400"/>
    <n v="773"/>
    <n v="0.32208333333333333"/>
    <x v="0"/>
    <n v="15"/>
    <n v="51.533333333333331"/>
    <x v="1"/>
    <s v="USD"/>
    <x v="265"/>
    <x v="267"/>
    <b v="0"/>
    <b v="0"/>
    <s v="theater/plays"/>
    <x v="3"/>
    <x v="3"/>
  </r>
  <r>
    <x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x v="153"/>
    <b v="0"/>
    <b v="0"/>
    <s v="publishing/translations"/>
    <x v="5"/>
    <x v="18"/>
  </r>
  <r>
    <x v="276"/>
    <s v="Fields Ltd"/>
    <s v="Front-line foreground project"/>
    <n v="5500"/>
    <n v="5324"/>
    <n v="0.96799999999999997"/>
    <x v="0"/>
    <n v="133"/>
    <n v="40.030075187969928"/>
    <x v="1"/>
    <s v="USD"/>
    <x v="267"/>
    <x v="268"/>
    <b v="0"/>
    <b v="1"/>
    <s v="games/video games"/>
    <x v="6"/>
    <x v="11"/>
  </r>
  <r>
    <x v="277"/>
    <s v="Ramos-Mitchell"/>
    <s v="Persevering system-worthy info-mediaries"/>
    <n v="700"/>
    <n v="7465"/>
    <n v="10.664285714285715"/>
    <x v="1"/>
    <n v="83"/>
    <n v="89.939759036144579"/>
    <x v="1"/>
    <s v="USD"/>
    <x v="268"/>
    <x v="269"/>
    <b v="0"/>
    <b v="0"/>
    <s v="theater/plays"/>
    <x v="3"/>
    <x v="3"/>
  </r>
  <r>
    <x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x v="270"/>
    <b v="0"/>
    <b v="0"/>
    <s v="technology/web"/>
    <x v="2"/>
    <x v="2"/>
  </r>
  <r>
    <x v="279"/>
    <s v="Smith-Jenkins"/>
    <s v="Vision-oriented methodical application"/>
    <n v="8000"/>
    <n v="13656"/>
    <n v="1.7070000000000001"/>
    <x v="1"/>
    <n v="546"/>
    <n v="25.010989010989011"/>
    <x v="1"/>
    <s v="USD"/>
    <x v="270"/>
    <x v="271"/>
    <b v="0"/>
    <b v="0"/>
    <s v="theater/plays"/>
    <x v="3"/>
    <x v="3"/>
  </r>
  <r>
    <x v="280"/>
    <s v="Braun PLC"/>
    <s v="Function-based high-level infrastructure"/>
    <n v="2500"/>
    <n v="14536"/>
    <n v="5.8144"/>
    <x v="1"/>
    <n v="393"/>
    <n v="36.987277353689571"/>
    <x v="1"/>
    <s v="USD"/>
    <x v="271"/>
    <x v="272"/>
    <b v="0"/>
    <b v="0"/>
    <s v="film &amp; video/animation"/>
    <x v="4"/>
    <x v="10"/>
  </r>
  <r>
    <x v="281"/>
    <s v="Drake PLC"/>
    <s v="Profound object-oriented paradigm"/>
    <n v="164500"/>
    <n v="150552"/>
    <n v="0.91520972644376897"/>
    <x v="0"/>
    <n v="2062"/>
    <n v="73.012609117361791"/>
    <x v="1"/>
    <s v="USD"/>
    <x v="272"/>
    <x v="273"/>
    <b v="0"/>
    <b v="1"/>
    <s v="theater/plays"/>
    <x v="3"/>
    <x v="3"/>
  </r>
  <r>
    <x v="282"/>
    <s v="Ross, Kelly and Brown"/>
    <s v="Virtual contextually-based circuit"/>
    <n v="8400"/>
    <n v="9076"/>
    <n v="1.0804761904761904"/>
    <x v="1"/>
    <n v="133"/>
    <n v="68.240601503759393"/>
    <x v="1"/>
    <s v="USD"/>
    <x v="73"/>
    <x v="274"/>
    <b v="0"/>
    <b v="1"/>
    <s v="film &amp; video/television"/>
    <x v="4"/>
    <x v="19"/>
  </r>
  <r>
    <x v="283"/>
    <s v="Lucas-Mullins"/>
    <s v="Business-focused dynamic instruction set"/>
    <n v="8100"/>
    <n v="1517"/>
    <n v="0.18728395061728395"/>
    <x v="0"/>
    <n v="29"/>
    <n v="52.310344827586206"/>
    <x v="3"/>
    <s v="DKK"/>
    <x v="273"/>
    <x v="148"/>
    <b v="0"/>
    <b v="0"/>
    <s v="music/rock"/>
    <x v="1"/>
    <x v="1"/>
  </r>
  <r>
    <x v="284"/>
    <s v="Tran LLC"/>
    <s v="Ameliorated fresh-thinking protocol"/>
    <n v="9800"/>
    <n v="8153"/>
    <n v="0.83193877551020412"/>
    <x v="0"/>
    <n v="132"/>
    <n v="61.765151515151516"/>
    <x v="1"/>
    <s v="USD"/>
    <x v="274"/>
    <x v="275"/>
    <b v="0"/>
    <b v="0"/>
    <s v="technology/web"/>
    <x v="2"/>
    <x v="2"/>
  </r>
  <r>
    <x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x v="276"/>
    <b v="0"/>
    <b v="0"/>
    <s v="theater/plays"/>
    <x v="3"/>
    <x v="3"/>
  </r>
  <r>
    <x v="286"/>
    <s v="Obrien-Aguirre"/>
    <s v="Devolved uniform complexity"/>
    <n v="112100"/>
    <n v="19557"/>
    <n v="0.17446030330062445"/>
    <x v="3"/>
    <n v="184"/>
    <n v="106.28804347826087"/>
    <x v="1"/>
    <s v="USD"/>
    <x v="276"/>
    <x v="72"/>
    <b v="0"/>
    <b v="0"/>
    <s v="theater/plays"/>
    <x v="3"/>
    <x v="3"/>
  </r>
  <r>
    <x v="287"/>
    <s v="Ferguson PLC"/>
    <s v="Public-key intangible superstructure"/>
    <n v="6300"/>
    <n v="13213"/>
    <n v="2.0973015873015872"/>
    <x v="1"/>
    <n v="176"/>
    <n v="75.07386363636364"/>
    <x v="1"/>
    <s v="USD"/>
    <x v="277"/>
    <x v="277"/>
    <b v="0"/>
    <b v="0"/>
    <s v="music/electric music"/>
    <x v="1"/>
    <x v="5"/>
  </r>
  <r>
    <x v="288"/>
    <s v="Garcia Ltd"/>
    <s v="Secured global success"/>
    <n v="5600"/>
    <n v="5476"/>
    <n v="0.97785714285714287"/>
    <x v="0"/>
    <n v="137"/>
    <n v="39.970802919708028"/>
    <x v="3"/>
    <s v="DKK"/>
    <x v="278"/>
    <x v="278"/>
    <b v="0"/>
    <b v="1"/>
    <s v="music/metal"/>
    <x v="1"/>
    <x v="16"/>
  </r>
  <r>
    <x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x v="71"/>
    <b v="0"/>
    <b v="0"/>
    <s v="theater/plays"/>
    <x v="3"/>
    <x v="3"/>
  </r>
  <r>
    <x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x v="279"/>
    <b v="0"/>
    <b v="1"/>
    <s v="film &amp; video/documentary"/>
    <x v="4"/>
    <x v="4"/>
  </r>
  <r>
    <x v="291"/>
    <s v="Bell, Grimes and Kerr"/>
    <s v="Self-enabling uniform complexity"/>
    <n v="1800"/>
    <n v="8219"/>
    <n v="4.5661111111111108"/>
    <x v="1"/>
    <n v="107"/>
    <n v="76.813084112149539"/>
    <x v="1"/>
    <s v="USD"/>
    <x v="281"/>
    <x v="280"/>
    <b v="1"/>
    <b v="0"/>
    <s v="technology/web"/>
    <x v="2"/>
    <x v="2"/>
  </r>
  <r>
    <x v="292"/>
    <s v="Ho-Harris"/>
    <s v="Versatile cohesive encoding"/>
    <n v="7300"/>
    <n v="717"/>
    <n v="9.8219178082191785E-2"/>
    <x v="0"/>
    <n v="10"/>
    <n v="71.7"/>
    <x v="1"/>
    <s v="USD"/>
    <x v="282"/>
    <x v="281"/>
    <b v="0"/>
    <b v="0"/>
    <s v="food/food trucks"/>
    <x v="0"/>
    <x v="0"/>
  </r>
  <r>
    <x v="293"/>
    <s v="Ross Group"/>
    <s v="Organized executive solution"/>
    <n v="6500"/>
    <n v="1065"/>
    <n v="0.16384615384615384"/>
    <x v="3"/>
    <n v="32"/>
    <n v="33.28125"/>
    <x v="6"/>
    <s v="EUR"/>
    <x v="283"/>
    <x v="282"/>
    <b v="0"/>
    <b v="0"/>
    <s v="theater/plays"/>
    <x v="3"/>
    <x v="3"/>
  </r>
  <r>
    <x v="294"/>
    <s v="Turner-Davis"/>
    <s v="Automated local emulation"/>
    <n v="600"/>
    <n v="8038"/>
    <n v="13.396666666666667"/>
    <x v="1"/>
    <n v="183"/>
    <n v="43.923497267759565"/>
    <x v="1"/>
    <s v="USD"/>
    <x v="284"/>
    <x v="283"/>
    <b v="0"/>
    <b v="0"/>
    <s v="theater/plays"/>
    <x v="3"/>
    <x v="3"/>
  </r>
  <r>
    <x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x v="284"/>
    <b v="0"/>
    <b v="0"/>
    <s v="theater/plays"/>
    <x v="3"/>
    <x v="3"/>
  </r>
  <r>
    <x v="296"/>
    <s v="Smith-Hess"/>
    <s v="Grass-roots real-time Local Area Network"/>
    <n v="6100"/>
    <n v="3352"/>
    <n v="0.54950819672131146"/>
    <x v="0"/>
    <n v="38"/>
    <n v="88.21052631578948"/>
    <x v="2"/>
    <s v="AUD"/>
    <x v="286"/>
    <x v="285"/>
    <b v="0"/>
    <b v="0"/>
    <s v="theater/plays"/>
    <x v="3"/>
    <x v="3"/>
  </r>
  <r>
    <x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x v="286"/>
    <b v="0"/>
    <b v="1"/>
    <s v="theater/plays"/>
    <x v="3"/>
    <x v="3"/>
  </r>
  <r>
    <x v="298"/>
    <s v="Chase, Garcia and Johnson"/>
    <s v="Adaptive intangible database"/>
    <n v="3500"/>
    <n v="5037"/>
    <n v="1.4391428571428571"/>
    <x v="1"/>
    <n v="72"/>
    <n v="69.958333333333329"/>
    <x v="1"/>
    <s v="USD"/>
    <x v="288"/>
    <x v="287"/>
    <b v="0"/>
    <b v="1"/>
    <s v="music/rock"/>
    <x v="1"/>
    <x v="1"/>
  </r>
  <r>
    <x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x v="288"/>
    <b v="0"/>
    <b v="0"/>
    <s v="food/food trucks"/>
    <x v="0"/>
    <x v="0"/>
  </r>
  <r>
    <x v="300"/>
    <s v="Cooke PLC"/>
    <s v="Focused executive core"/>
    <n v="100"/>
    <n v="5"/>
    <n v="0.05"/>
    <x v="0"/>
    <n v="1"/>
    <n v="5"/>
    <x v="3"/>
    <s v="DKK"/>
    <x v="290"/>
    <x v="289"/>
    <b v="0"/>
    <b v="1"/>
    <s v="publishing/nonfiction"/>
    <x v="5"/>
    <x v="9"/>
  </r>
  <r>
    <x v="301"/>
    <s v="Wong-Walker"/>
    <s v="Multi-channeled disintermediate policy"/>
    <n v="900"/>
    <n v="12102"/>
    <n v="13.446666666666667"/>
    <x v="1"/>
    <n v="295"/>
    <n v="41.023728813559323"/>
    <x v="1"/>
    <s v="USD"/>
    <x v="291"/>
    <x v="290"/>
    <b v="0"/>
    <b v="0"/>
    <s v="film &amp; video/documentary"/>
    <x v="4"/>
    <x v="4"/>
  </r>
  <r>
    <x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x v="18"/>
    <b v="0"/>
    <b v="0"/>
    <s v="theater/plays"/>
    <x v="3"/>
    <x v="3"/>
  </r>
  <r>
    <x v="303"/>
    <s v="Guerrero, Flores and Jenkins"/>
    <s v="Networked optimal architecture"/>
    <n v="3400"/>
    <n v="2809"/>
    <n v="0.82617647058823529"/>
    <x v="0"/>
    <n v="32"/>
    <n v="87.78125"/>
    <x v="1"/>
    <s v="USD"/>
    <x v="293"/>
    <x v="291"/>
    <b v="0"/>
    <b v="0"/>
    <s v="music/indie rock"/>
    <x v="1"/>
    <x v="7"/>
  </r>
  <r>
    <x v="304"/>
    <s v="Peterson PLC"/>
    <s v="User-friendly discrete benchmark"/>
    <n v="2100"/>
    <n v="11469"/>
    <n v="5.4614285714285717"/>
    <x v="1"/>
    <n v="142"/>
    <n v="80.767605633802816"/>
    <x v="1"/>
    <s v="USD"/>
    <x v="294"/>
    <x v="292"/>
    <b v="0"/>
    <b v="0"/>
    <s v="film &amp; video/documentary"/>
    <x v="4"/>
    <x v="4"/>
  </r>
  <r>
    <x v="305"/>
    <s v="Townsend Ltd"/>
    <s v="Grass-roots actuating policy"/>
    <n v="2800"/>
    <n v="8014"/>
    <n v="2.8621428571428571"/>
    <x v="1"/>
    <n v="85"/>
    <n v="94.28235294117647"/>
    <x v="1"/>
    <s v="USD"/>
    <x v="295"/>
    <x v="293"/>
    <b v="0"/>
    <b v="0"/>
    <s v="theater/plays"/>
    <x v="3"/>
    <x v="3"/>
  </r>
  <r>
    <x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x v="294"/>
    <b v="0"/>
    <b v="1"/>
    <s v="theater/plays"/>
    <x v="3"/>
    <x v="3"/>
  </r>
  <r>
    <x v="307"/>
    <s v="Salazar-Dodson"/>
    <s v="Face-to-face zero tolerance moderator"/>
    <n v="32900"/>
    <n v="43473"/>
    <n v="1.3213677811550153"/>
    <x v="1"/>
    <n v="659"/>
    <n v="65.968133535660087"/>
    <x v="3"/>
    <s v="DKK"/>
    <x v="297"/>
    <x v="295"/>
    <b v="0"/>
    <b v="1"/>
    <s v="publishing/fiction"/>
    <x v="5"/>
    <x v="13"/>
  </r>
  <r>
    <x v="308"/>
    <s v="Davis Ltd"/>
    <s v="Grass-roots optimizing projection"/>
    <n v="118200"/>
    <n v="87560"/>
    <n v="0.74077834179357027"/>
    <x v="0"/>
    <n v="803"/>
    <n v="109.04109589041096"/>
    <x v="1"/>
    <s v="USD"/>
    <x v="298"/>
    <x v="296"/>
    <b v="0"/>
    <b v="0"/>
    <s v="theater/plays"/>
    <x v="3"/>
    <x v="3"/>
  </r>
  <r>
    <x v="309"/>
    <s v="Harris-Perry"/>
    <s v="User-centric 6thgeneration attitude"/>
    <n v="4100"/>
    <n v="3087"/>
    <n v="0.75292682926829269"/>
    <x v="3"/>
    <n v="75"/>
    <n v="41.16"/>
    <x v="1"/>
    <s v="USD"/>
    <x v="299"/>
    <x v="297"/>
    <b v="0"/>
    <b v="1"/>
    <s v="music/indie rock"/>
    <x v="1"/>
    <x v="7"/>
  </r>
  <r>
    <x v="310"/>
    <s v="Velazquez, Hunt and Ortiz"/>
    <s v="Switchable zero tolerance website"/>
    <n v="7800"/>
    <n v="1586"/>
    <n v="0.20333333333333334"/>
    <x v="0"/>
    <n v="16"/>
    <n v="99.125"/>
    <x v="1"/>
    <s v="USD"/>
    <x v="300"/>
    <x v="298"/>
    <b v="0"/>
    <b v="0"/>
    <s v="games/video games"/>
    <x v="6"/>
    <x v="11"/>
  </r>
  <r>
    <x v="311"/>
    <s v="Flores PLC"/>
    <s v="Focused real-time help-desk"/>
    <n v="6300"/>
    <n v="12812"/>
    <n v="2.0336507936507937"/>
    <x v="1"/>
    <n v="121"/>
    <n v="105.88429752066116"/>
    <x v="1"/>
    <s v="USD"/>
    <x v="247"/>
    <x v="299"/>
    <b v="0"/>
    <b v="0"/>
    <s v="theater/plays"/>
    <x v="3"/>
    <x v="3"/>
  </r>
  <r>
    <x v="312"/>
    <s v="Martinez LLC"/>
    <s v="Robust impactful approach"/>
    <n v="59100"/>
    <n v="183345"/>
    <n v="3.1022842639593908"/>
    <x v="1"/>
    <n v="3742"/>
    <n v="48.996525921966864"/>
    <x v="1"/>
    <s v="USD"/>
    <x v="244"/>
    <x v="300"/>
    <b v="0"/>
    <b v="0"/>
    <s v="theater/plays"/>
    <x v="3"/>
    <x v="3"/>
  </r>
  <r>
    <x v="313"/>
    <s v="Miller-Irwin"/>
    <s v="Secured maximized policy"/>
    <n v="2200"/>
    <n v="8697"/>
    <n v="3.9531818181818181"/>
    <x v="1"/>
    <n v="223"/>
    <n v="39"/>
    <x v="1"/>
    <s v="USD"/>
    <x v="301"/>
    <x v="301"/>
    <b v="0"/>
    <b v="0"/>
    <s v="music/rock"/>
    <x v="1"/>
    <x v="1"/>
  </r>
  <r>
    <x v="314"/>
    <s v="Sanchez-Morgan"/>
    <s v="Realigned upward-trending strategy"/>
    <n v="1400"/>
    <n v="4126"/>
    <n v="2.9471428571428571"/>
    <x v="1"/>
    <n v="133"/>
    <n v="31.022556390977442"/>
    <x v="1"/>
    <s v="USD"/>
    <x v="188"/>
    <x v="162"/>
    <b v="0"/>
    <b v="1"/>
    <s v="film &amp; video/documentary"/>
    <x v="4"/>
    <x v="4"/>
  </r>
  <r>
    <x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x v="302"/>
    <b v="0"/>
    <b v="0"/>
    <s v="theater/plays"/>
    <x v="3"/>
    <x v="3"/>
  </r>
  <r>
    <x v="316"/>
    <s v="Martin-Marshall"/>
    <s v="Configurable demand-driven matrix"/>
    <n v="9600"/>
    <n v="6401"/>
    <n v="0.66677083333333331"/>
    <x v="0"/>
    <n v="108"/>
    <n v="59.268518518518519"/>
    <x v="6"/>
    <s v="EUR"/>
    <x v="303"/>
    <x v="303"/>
    <b v="0"/>
    <b v="1"/>
    <s v="food/food trucks"/>
    <x v="0"/>
    <x v="0"/>
  </r>
  <r>
    <x v="317"/>
    <s v="Summers PLC"/>
    <s v="Cross-group coherent hierarchy"/>
    <n v="6600"/>
    <n v="1269"/>
    <n v="0.19227272727272726"/>
    <x v="0"/>
    <n v="30"/>
    <n v="42.3"/>
    <x v="1"/>
    <s v="USD"/>
    <x v="304"/>
    <x v="304"/>
    <b v="0"/>
    <b v="0"/>
    <s v="theater/plays"/>
    <x v="3"/>
    <x v="3"/>
  </r>
  <r>
    <x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x v="305"/>
    <b v="0"/>
    <b v="0"/>
    <s v="music/rock"/>
    <x v="1"/>
    <x v="1"/>
  </r>
  <r>
    <x v="319"/>
    <s v="Mills Group"/>
    <s v="Advanced empowering matrix"/>
    <n v="8400"/>
    <n v="3251"/>
    <n v="0.38702380952380955"/>
    <x v="3"/>
    <n v="64"/>
    <n v="50.796875"/>
    <x v="1"/>
    <s v="USD"/>
    <x v="306"/>
    <x v="306"/>
    <b v="0"/>
    <b v="0"/>
    <s v="technology/web"/>
    <x v="2"/>
    <x v="2"/>
  </r>
  <r>
    <x v="320"/>
    <s v="Sandoval-Powell"/>
    <s v="Phased holistic implementation"/>
    <n v="84400"/>
    <n v="8092"/>
    <n v="9.5876777251184833E-2"/>
    <x v="0"/>
    <n v="80"/>
    <n v="101.15"/>
    <x v="1"/>
    <s v="USD"/>
    <x v="307"/>
    <x v="307"/>
    <b v="0"/>
    <b v="0"/>
    <s v="publishing/fiction"/>
    <x v="5"/>
    <x v="13"/>
  </r>
  <r>
    <x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x v="308"/>
    <b v="0"/>
    <b v="0"/>
    <s v="film &amp; video/shorts"/>
    <x v="4"/>
    <x v="12"/>
  </r>
  <r>
    <x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x v="309"/>
    <b v="0"/>
    <b v="0"/>
    <s v="theater/plays"/>
    <x v="3"/>
    <x v="3"/>
  </r>
  <r>
    <x v="323"/>
    <s v="Cole, Smith and Wood"/>
    <s v="Integrated zero-defect help-desk"/>
    <n v="8900"/>
    <n v="2148"/>
    <n v="0.24134831460674158"/>
    <x v="0"/>
    <n v="26"/>
    <n v="82.615384615384613"/>
    <x v="4"/>
    <s v="GBP"/>
    <x v="310"/>
    <x v="310"/>
    <b v="0"/>
    <b v="0"/>
    <s v="film &amp; video/documentary"/>
    <x v="4"/>
    <x v="4"/>
  </r>
  <r>
    <x v="324"/>
    <s v="Harris, Hall and Harris"/>
    <s v="Inverse analyzing matrices"/>
    <n v="7100"/>
    <n v="11648"/>
    <n v="1.6405633802816901"/>
    <x v="1"/>
    <n v="307"/>
    <n v="37.941368078175898"/>
    <x v="1"/>
    <s v="USD"/>
    <x v="311"/>
    <x v="311"/>
    <b v="0"/>
    <b v="1"/>
    <s v="theater/plays"/>
    <x v="3"/>
    <x v="3"/>
  </r>
  <r>
    <x v="325"/>
    <s v="Saunders Group"/>
    <s v="Programmable systemic implementation"/>
    <n v="6500"/>
    <n v="5897"/>
    <n v="0.90723076923076929"/>
    <x v="0"/>
    <n v="73"/>
    <n v="80.780821917808225"/>
    <x v="1"/>
    <s v="USD"/>
    <x v="79"/>
    <x v="312"/>
    <b v="0"/>
    <b v="1"/>
    <s v="theater/plays"/>
    <x v="3"/>
    <x v="3"/>
  </r>
  <r>
    <x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x v="313"/>
    <b v="0"/>
    <b v="0"/>
    <s v="film &amp; video/animation"/>
    <x v="4"/>
    <x v="10"/>
  </r>
  <r>
    <x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x v="314"/>
    <b v="0"/>
    <b v="1"/>
    <s v="theater/plays"/>
    <x v="3"/>
    <x v="3"/>
  </r>
  <r>
    <x v="328"/>
    <s v="Young PLC"/>
    <s v="Innovative well-modulated functionalities"/>
    <n v="98700"/>
    <n v="131826"/>
    <n v="1.3356231003039514"/>
    <x v="1"/>
    <n v="2441"/>
    <n v="54.004916018025398"/>
    <x v="1"/>
    <s v="USD"/>
    <x v="314"/>
    <x v="315"/>
    <b v="0"/>
    <b v="0"/>
    <s v="music/rock"/>
    <x v="1"/>
    <x v="1"/>
  </r>
  <r>
    <x v="329"/>
    <s v="Willis and Sons"/>
    <s v="Fundamental incremental database"/>
    <n v="93800"/>
    <n v="21477"/>
    <n v="0.22896588486140726"/>
    <x v="2"/>
    <n v="211"/>
    <n v="101.78672985781991"/>
    <x v="1"/>
    <s v="USD"/>
    <x v="315"/>
    <x v="316"/>
    <b v="0"/>
    <b v="0"/>
    <s v="games/video games"/>
    <x v="6"/>
    <x v="11"/>
  </r>
  <r>
    <x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x v="317"/>
    <b v="0"/>
    <b v="0"/>
    <s v="film &amp; video/documentary"/>
    <x v="4"/>
    <x v="4"/>
  </r>
  <r>
    <x v="331"/>
    <s v="Rose-Silva"/>
    <s v="Intuitive static portal"/>
    <n v="3300"/>
    <n v="14643"/>
    <n v="4.4372727272727275"/>
    <x v="1"/>
    <n v="190"/>
    <n v="77.068421052631578"/>
    <x v="1"/>
    <s v="USD"/>
    <x v="317"/>
    <x v="318"/>
    <b v="0"/>
    <b v="0"/>
    <s v="food/food trucks"/>
    <x v="0"/>
    <x v="0"/>
  </r>
  <r>
    <x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x v="319"/>
    <b v="0"/>
    <b v="0"/>
    <s v="technology/wearables"/>
    <x v="2"/>
    <x v="8"/>
  </r>
  <r>
    <x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x v="320"/>
    <b v="0"/>
    <b v="0"/>
    <s v="theater/plays"/>
    <x v="3"/>
    <x v="3"/>
  </r>
  <r>
    <x v="334"/>
    <s v="Mcgee Group"/>
    <s v="Assimilated discrete algorithm"/>
    <n v="66200"/>
    <n v="123538"/>
    <n v="1.8661329305135952"/>
    <x v="1"/>
    <n v="1113"/>
    <n v="110.99550763701707"/>
    <x v="1"/>
    <s v="USD"/>
    <x v="32"/>
    <x v="321"/>
    <b v="0"/>
    <b v="0"/>
    <s v="music/rock"/>
    <x v="1"/>
    <x v="1"/>
  </r>
  <r>
    <x v="335"/>
    <s v="Jordan-Acosta"/>
    <s v="Operative uniform hub"/>
    <n v="173800"/>
    <n v="198628"/>
    <n v="1.1428538550057536"/>
    <x v="1"/>
    <n v="2283"/>
    <n v="87.003066141042481"/>
    <x v="1"/>
    <s v="USD"/>
    <x v="320"/>
    <x v="322"/>
    <b v="0"/>
    <b v="0"/>
    <s v="music/rock"/>
    <x v="1"/>
    <x v="1"/>
  </r>
  <r>
    <x v="336"/>
    <s v="Nunez Inc"/>
    <s v="Customizable intangible capability"/>
    <n v="70700"/>
    <n v="68602"/>
    <n v="0.97032531824611035"/>
    <x v="0"/>
    <n v="1072"/>
    <n v="63.994402985074629"/>
    <x v="1"/>
    <s v="USD"/>
    <x v="321"/>
    <x v="323"/>
    <b v="0"/>
    <b v="1"/>
    <s v="music/rock"/>
    <x v="1"/>
    <x v="1"/>
  </r>
  <r>
    <x v="337"/>
    <s v="Hayden Ltd"/>
    <s v="Innovative didactic analyzer"/>
    <n v="94500"/>
    <n v="116064"/>
    <n v="1.2281904761904763"/>
    <x v="1"/>
    <n v="1095"/>
    <n v="105.9945205479452"/>
    <x v="1"/>
    <s v="USD"/>
    <x v="322"/>
    <x v="324"/>
    <b v="0"/>
    <b v="0"/>
    <s v="theater/plays"/>
    <x v="3"/>
    <x v="3"/>
  </r>
  <r>
    <x v="338"/>
    <s v="Gonzalez-Burton"/>
    <s v="Decentralized intangible encoding"/>
    <n v="69800"/>
    <n v="125042"/>
    <n v="1.7914326647564469"/>
    <x v="1"/>
    <n v="1690"/>
    <n v="73.989349112426041"/>
    <x v="1"/>
    <s v="USD"/>
    <x v="323"/>
    <x v="325"/>
    <b v="0"/>
    <b v="0"/>
    <s v="theater/plays"/>
    <x v="3"/>
    <x v="3"/>
  </r>
  <r>
    <x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x v="326"/>
    <b v="0"/>
    <b v="0"/>
    <s v="theater/plays"/>
    <x v="3"/>
    <x v="3"/>
  </r>
  <r>
    <x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x v="327"/>
    <b v="0"/>
    <b v="0"/>
    <s v="photography/photography books"/>
    <x v="7"/>
    <x v="14"/>
  </r>
  <r>
    <x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x v="328"/>
    <b v="0"/>
    <b v="0"/>
    <s v="music/indie rock"/>
    <x v="1"/>
    <x v="7"/>
  </r>
  <r>
    <x v="342"/>
    <s v="Gibson-Hernandez"/>
    <s v="Visionary foreground middleware"/>
    <n v="47900"/>
    <n v="31864"/>
    <n v="0.66521920668058454"/>
    <x v="0"/>
    <n v="328"/>
    <n v="97.146341463414629"/>
    <x v="1"/>
    <s v="USD"/>
    <x v="327"/>
    <x v="329"/>
    <b v="0"/>
    <b v="0"/>
    <s v="theater/plays"/>
    <x v="3"/>
    <x v="3"/>
  </r>
  <r>
    <x v="343"/>
    <s v="Spencer-Weber"/>
    <s v="Optional zero-defect task-force"/>
    <n v="9000"/>
    <n v="4853"/>
    <n v="0.53922222222222227"/>
    <x v="0"/>
    <n v="147"/>
    <n v="33.013605442176868"/>
    <x v="1"/>
    <s v="USD"/>
    <x v="328"/>
    <x v="151"/>
    <b v="0"/>
    <b v="0"/>
    <s v="theater/plays"/>
    <x v="3"/>
    <x v="3"/>
  </r>
  <r>
    <x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x v="330"/>
    <b v="0"/>
    <b v="0"/>
    <s v="games/video games"/>
    <x v="6"/>
    <x v="11"/>
  </r>
  <r>
    <x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x v="331"/>
    <b v="0"/>
    <b v="0"/>
    <s v="film &amp; video/drama"/>
    <x v="4"/>
    <x v="6"/>
  </r>
  <r>
    <x v="346"/>
    <s v="Little-Marsh"/>
    <s v="Virtual attitude-oriented migration"/>
    <n v="8000"/>
    <n v="2758"/>
    <n v="0.34475"/>
    <x v="0"/>
    <n v="25"/>
    <n v="110.32"/>
    <x v="1"/>
    <s v="USD"/>
    <x v="331"/>
    <x v="332"/>
    <b v="0"/>
    <b v="1"/>
    <s v="music/indie rock"/>
    <x v="1"/>
    <x v="7"/>
  </r>
  <r>
    <x v="347"/>
    <s v="Petersen and Sons"/>
    <s v="Open-source full-range portal"/>
    <n v="900"/>
    <n v="12607"/>
    <n v="14.007777777777777"/>
    <x v="1"/>
    <n v="191"/>
    <n v="66.005235602094245"/>
    <x v="1"/>
    <s v="USD"/>
    <x v="332"/>
    <x v="333"/>
    <b v="0"/>
    <b v="0"/>
    <s v="technology/web"/>
    <x v="2"/>
    <x v="2"/>
  </r>
  <r>
    <x v="348"/>
    <s v="Hensley Ltd"/>
    <s v="Versatile cohesive open system"/>
    <n v="199000"/>
    <n v="142823"/>
    <n v="0.71770351758793971"/>
    <x v="0"/>
    <n v="3483"/>
    <n v="41.005742176284812"/>
    <x v="1"/>
    <s v="USD"/>
    <x v="333"/>
    <x v="334"/>
    <b v="0"/>
    <b v="0"/>
    <s v="food/food trucks"/>
    <x v="0"/>
    <x v="0"/>
  </r>
  <r>
    <x v="349"/>
    <s v="Navarro and Sons"/>
    <s v="Multi-layered bottom-line frame"/>
    <n v="180800"/>
    <n v="95958"/>
    <n v="0.53074115044247783"/>
    <x v="0"/>
    <n v="923"/>
    <n v="103.96316359696641"/>
    <x v="1"/>
    <s v="USD"/>
    <x v="296"/>
    <x v="335"/>
    <b v="0"/>
    <b v="0"/>
    <s v="theater/plays"/>
    <x v="3"/>
    <x v="3"/>
  </r>
  <r>
    <x v="350"/>
    <s v="Shannon Ltd"/>
    <s v="Pre-emptive neutral capacity"/>
    <n v="100"/>
    <n v="5"/>
    <n v="0.05"/>
    <x v="0"/>
    <n v="1"/>
    <n v="5"/>
    <x v="1"/>
    <s v="USD"/>
    <x v="334"/>
    <x v="336"/>
    <b v="0"/>
    <b v="1"/>
    <s v="music/jazz"/>
    <x v="1"/>
    <x v="17"/>
  </r>
  <r>
    <x v="351"/>
    <s v="Young LLC"/>
    <s v="Universal maximized methodology"/>
    <n v="74100"/>
    <n v="94631"/>
    <n v="1.2770715249662619"/>
    <x v="1"/>
    <n v="2013"/>
    <n v="47.009935419771487"/>
    <x v="1"/>
    <s v="USD"/>
    <x v="335"/>
    <x v="337"/>
    <b v="0"/>
    <b v="0"/>
    <s v="music/rock"/>
    <x v="1"/>
    <x v="1"/>
  </r>
  <r>
    <x v="352"/>
    <s v="Adams, Willis and Sanchez"/>
    <s v="Expanded hybrid hardware"/>
    <n v="2800"/>
    <n v="977"/>
    <n v="0.34892857142857142"/>
    <x v="0"/>
    <n v="33"/>
    <n v="29.606060606060606"/>
    <x v="0"/>
    <s v="CAD"/>
    <x v="336"/>
    <x v="338"/>
    <b v="0"/>
    <b v="0"/>
    <s v="theater/plays"/>
    <x v="3"/>
    <x v="3"/>
  </r>
  <r>
    <x v="353"/>
    <s v="Mills-Roy"/>
    <s v="Profit-focused multi-tasking access"/>
    <n v="33600"/>
    <n v="137961"/>
    <n v="4.105982142857143"/>
    <x v="1"/>
    <n v="1703"/>
    <n v="81.010569583088667"/>
    <x v="1"/>
    <s v="USD"/>
    <x v="337"/>
    <x v="339"/>
    <b v="0"/>
    <b v="0"/>
    <s v="theater/plays"/>
    <x v="3"/>
    <x v="3"/>
  </r>
  <r>
    <x v="354"/>
    <s v="Brown Group"/>
    <s v="Profit-focused transitional capability"/>
    <n v="6100"/>
    <n v="7548"/>
    <n v="1.2373770491803278"/>
    <x v="1"/>
    <n v="80"/>
    <n v="94.35"/>
    <x v="3"/>
    <s v="DKK"/>
    <x v="338"/>
    <x v="340"/>
    <b v="0"/>
    <b v="0"/>
    <s v="film &amp; video/documentary"/>
    <x v="4"/>
    <x v="4"/>
  </r>
  <r>
    <x v="355"/>
    <s v="Burns-Burnett"/>
    <s v="Front-line scalable definition"/>
    <n v="3800"/>
    <n v="2241"/>
    <n v="0.58973684210526311"/>
    <x v="2"/>
    <n v="86"/>
    <n v="26.058139534883722"/>
    <x v="1"/>
    <s v="USD"/>
    <x v="339"/>
    <x v="341"/>
    <b v="0"/>
    <b v="0"/>
    <s v="technology/wearables"/>
    <x v="2"/>
    <x v="8"/>
  </r>
  <r>
    <x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x v="342"/>
    <b v="0"/>
    <b v="0"/>
    <s v="theater/plays"/>
    <x v="3"/>
    <x v="3"/>
  </r>
  <r>
    <x v="357"/>
    <s v="Perez, Davis and Wilson"/>
    <s v="Implemented tangible algorithm"/>
    <n v="2300"/>
    <n v="4253"/>
    <n v="1.8491304347826087"/>
    <x v="1"/>
    <n v="41"/>
    <n v="103.73170731707317"/>
    <x v="1"/>
    <s v="USD"/>
    <x v="341"/>
    <x v="343"/>
    <b v="0"/>
    <b v="0"/>
    <s v="games/video games"/>
    <x v="6"/>
    <x v="11"/>
  </r>
  <r>
    <x v="358"/>
    <s v="Diaz-Garcia"/>
    <s v="Profit-focused 3rdgeneration circuit"/>
    <n v="9700"/>
    <n v="1146"/>
    <n v="0.11814432989690722"/>
    <x v="0"/>
    <n v="23"/>
    <n v="49.826086956521742"/>
    <x v="0"/>
    <s v="CAD"/>
    <x v="342"/>
    <x v="344"/>
    <b v="1"/>
    <b v="0"/>
    <s v="photography/photography books"/>
    <x v="7"/>
    <x v="14"/>
  </r>
  <r>
    <x v="359"/>
    <s v="Salazar-Moon"/>
    <s v="Compatible needs-based architecture"/>
    <n v="4000"/>
    <n v="11948"/>
    <n v="2.9870000000000001"/>
    <x v="1"/>
    <n v="187"/>
    <n v="63.893048128342244"/>
    <x v="1"/>
    <s v="USD"/>
    <x v="343"/>
    <x v="127"/>
    <b v="0"/>
    <b v="0"/>
    <s v="film &amp; video/animation"/>
    <x v="4"/>
    <x v="10"/>
  </r>
  <r>
    <x v="360"/>
    <s v="Larsen-Chung"/>
    <s v="Right-sized zero tolerance migration"/>
    <n v="59700"/>
    <n v="135132"/>
    <n v="2.2635175879396985"/>
    <x v="1"/>
    <n v="2875"/>
    <n v="47.002434782608695"/>
    <x v="4"/>
    <s v="GBP"/>
    <x v="344"/>
    <x v="345"/>
    <b v="0"/>
    <b v="1"/>
    <s v="theater/plays"/>
    <x v="3"/>
    <x v="3"/>
  </r>
  <r>
    <x v="361"/>
    <s v="Anderson and Sons"/>
    <s v="Quality-focused reciprocal structure"/>
    <n v="5500"/>
    <n v="9546"/>
    <n v="1.7356363636363636"/>
    <x v="1"/>
    <n v="88"/>
    <n v="108.47727272727273"/>
    <x v="1"/>
    <s v="USD"/>
    <x v="345"/>
    <x v="346"/>
    <b v="0"/>
    <b v="0"/>
    <s v="theater/plays"/>
    <x v="3"/>
    <x v="3"/>
  </r>
  <r>
    <x v="362"/>
    <s v="Lawrence Group"/>
    <s v="Automated actuating conglomeration"/>
    <n v="3700"/>
    <n v="13755"/>
    <n v="3.7175675675675675"/>
    <x v="1"/>
    <n v="191"/>
    <n v="72.015706806282722"/>
    <x v="1"/>
    <s v="USD"/>
    <x v="65"/>
    <x v="347"/>
    <b v="0"/>
    <b v="0"/>
    <s v="music/rock"/>
    <x v="1"/>
    <x v="1"/>
  </r>
  <r>
    <x v="363"/>
    <s v="Gray-Davis"/>
    <s v="Re-contextualized local initiative"/>
    <n v="5200"/>
    <n v="8330"/>
    <n v="1.601923076923077"/>
    <x v="1"/>
    <n v="139"/>
    <n v="59.928057553956833"/>
    <x v="1"/>
    <s v="USD"/>
    <x v="346"/>
    <x v="348"/>
    <b v="0"/>
    <b v="0"/>
    <s v="music/rock"/>
    <x v="1"/>
    <x v="1"/>
  </r>
  <r>
    <x v="364"/>
    <s v="Ramirez-Myers"/>
    <s v="Switchable intangible definition"/>
    <n v="900"/>
    <n v="14547"/>
    <n v="16.163333333333334"/>
    <x v="1"/>
    <n v="186"/>
    <n v="78.209677419354833"/>
    <x v="1"/>
    <s v="USD"/>
    <x v="347"/>
    <x v="349"/>
    <b v="0"/>
    <b v="0"/>
    <s v="music/indie rock"/>
    <x v="1"/>
    <x v="7"/>
  </r>
  <r>
    <x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x v="350"/>
    <b v="0"/>
    <b v="0"/>
    <s v="theater/plays"/>
    <x v="3"/>
    <x v="3"/>
  </r>
  <r>
    <x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x v="351"/>
    <b v="0"/>
    <b v="1"/>
    <s v="theater/plays"/>
    <x v="3"/>
    <x v="3"/>
  </r>
  <r>
    <x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x v="33"/>
    <b v="0"/>
    <b v="1"/>
    <s v="theater/plays"/>
    <x v="3"/>
    <x v="3"/>
  </r>
  <r>
    <x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x v="352"/>
    <b v="0"/>
    <b v="1"/>
    <s v="film &amp; video/documentary"/>
    <x v="4"/>
    <x v="4"/>
  </r>
  <r>
    <x v="369"/>
    <s v="Smith-Gonzalez"/>
    <s v="Polarized needs-based approach"/>
    <n v="5400"/>
    <n v="14743"/>
    <n v="2.730185185185185"/>
    <x v="1"/>
    <n v="154"/>
    <n v="95.733766233766232"/>
    <x v="1"/>
    <s v="USD"/>
    <x v="352"/>
    <x v="353"/>
    <b v="0"/>
    <b v="1"/>
    <s v="film &amp; video/television"/>
    <x v="4"/>
    <x v="19"/>
  </r>
  <r>
    <x v="370"/>
    <s v="Skinner PLC"/>
    <s v="Intuitive well-modulated middleware"/>
    <n v="112300"/>
    <n v="178965"/>
    <n v="1.593633125556545"/>
    <x v="1"/>
    <n v="5966"/>
    <n v="29.997485752598056"/>
    <x v="1"/>
    <s v="USD"/>
    <x v="353"/>
    <x v="354"/>
    <b v="0"/>
    <b v="0"/>
    <s v="theater/plays"/>
    <x v="3"/>
    <x v="3"/>
  </r>
  <r>
    <x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x v="355"/>
    <b v="0"/>
    <b v="0"/>
    <s v="theater/plays"/>
    <x v="3"/>
    <x v="3"/>
  </r>
  <r>
    <x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x v="356"/>
    <b v="0"/>
    <b v="1"/>
    <s v="film &amp; video/documentary"/>
    <x v="4"/>
    <x v="4"/>
  </r>
  <r>
    <x v="373"/>
    <s v="Brown-Parker"/>
    <s v="Down-sized coherent toolset"/>
    <n v="22500"/>
    <n v="164291"/>
    <n v="7.3018222222222224"/>
    <x v="1"/>
    <n v="2106"/>
    <n v="78.010921177587846"/>
    <x v="1"/>
    <s v="USD"/>
    <x v="356"/>
    <x v="357"/>
    <b v="0"/>
    <b v="0"/>
    <s v="theater/plays"/>
    <x v="3"/>
    <x v="3"/>
  </r>
  <r>
    <x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x v="358"/>
    <b v="0"/>
    <b v="1"/>
    <s v="film &amp; video/documentary"/>
    <x v="4"/>
    <x v="4"/>
  </r>
  <r>
    <x v="375"/>
    <s v="Leblanc-Pineda"/>
    <s v="Future-proofed upward-trending contingency"/>
    <n v="2700"/>
    <n v="1479"/>
    <n v="0.54777777777777781"/>
    <x v="0"/>
    <n v="25"/>
    <n v="59.16"/>
    <x v="1"/>
    <s v="USD"/>
    <x v="358"/>
    <x v="359"/>
    <b v="0"/>
    <b v="0"/>
    <s v="music/indie rock"/>
    <x v="1"/>
    <x v="7"/>
  </r>
  <r>
    <x v="376"/>
    <s v="Perry PLC"/>
    <s v="Mandatory uniform matrix"/>
    <n v="3400"/>
    <n v="12275"/>
    <n v="3.6102941176470589"/>
    <x v="1"/>
    <n v="131"/>
    <n v="93.702290076335885"/>
    <x v="1"/>
    <s v="USD"/>
    <x v="359"/>
    <x v="360"/>
    <b v="0"/>
    <b v="0"/>
    <s v="music/rock"/>
    <x v="1"/>
    <x v="1"/>
  </r>
  <r>
    <x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x v="361"/>
    <b v="0"/>
    <b v="0"/>
    <s v="theater/plays"/>
    <x v="3"/>
    <x v="3"/>
  </r>
  <r>
    <x v="378"/>
    <s v="Fleming-Oliver"/>
    <s v="Managed stable function"/>
    <n v="178200"/>
    <n v="24882"/>
    <n v="0.13962962962962963"/>
    <x v="0"/>
    <n v="355"/>
    <n v="70.090140845070422"/>
    <x v="1"/>
    <s v="USD"/>
    <x v="360"/>
    <x v="362"/>
    <b v="0"/>
    <b v="0"/>
    <s v="film &amp; video/documentary"/>
    <x v="4"/>
    <x v="4"/>
  </r>
  <r>
    <x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x v="363"/>
    <b v="0"/>
    <b v="0"/>
    <s v="theater/plays"/>
    <x v="3"/>
    <x v="3"/>
  </r>
  <r>
    <x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x v="364"/>
    <b v="0"/>
    <b v="0"/>
    <s v="theater/plays"/>
    <x v="3"/>
    <x v="3"/>
  </r>
  <r>
    <x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x v="365"/>
    <b v="0"/>
    <b v="0"/>
    <s v="theater/plays"/>
    <x v="3"/>
    <x v="3"/>
  </r>
  <r>
    <x v="382"/>
    <s v="King Ltd"/>
    <s v="Visionary systemic process improvement"/>
    <n v="9100"/>
    <n v="5803"/>
    <n v="0.63769230769230767"/>
    <x v="0"/>
    <n v="67"/>
    <n v="86.611940298507463"/>
    <x v="1"/>
    <s v="USD"/>
    <x v="364"/>
    <x v="366"/>
    <b v="0"/>
    <b v="0"/>
    <s v="photography/photography books"/>
    <x v="7"/>
    <x v="14"/>
  </r>
  <r>
    <x v="383"/>
    <s v="Baker Ltd"/>
    <s v="Progressive intangible flexibility"/>
    <n v="6300"/>
    <n v="14199"/>
    <n v="2.2538095238095237"/>
    <x v="1"/>
    <n v="189"/>
    <n v="75.126984126984127"/>
    <x v="1"/>
    <s v="USD"/>
    <x v="210"/>
    <x v="285"/>
    <b v="0"/>
    <b v="1"/>
    <s v="food/food trucks"/>
    <x v="0"/>
    <x v="0"/>
  </r>
  <r>
    <x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x v="367"/>
    <b v="1"/>
    <b v="1"/>
    <s v="film &amp; video/documentary"/>
    <x v="4"/>
    <x v="4"/>
  </r>
  <r>
    <x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x v="368"/>
    <b v="0"/>
    <b v="0"/>
    <s v="publishing/nonfiction"/>
    <x v="5"/>
    <x v="9"/>
  </r>
  <r>
    <x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x v="369"/>
    <b v="0"/>
    <b v="0"/>
    <s v="theater/plays"/>
    <x v="3"/>
    <x v="3"/>
  </r>
  <r>
    <x v="387"/>
    <s v="Flores-Lambert"/>
    <s v="Triple-buffered logistical frame"/>
    <n v="109000"/>
    <n v="42795"/>
    <n v="0.39261467889908258"/>
    <x v="0"/>
    <n v="424"/>
    <n v="100.93160377358491"/>
    <x v="1"/>
    <s v="USD"/>
    <x v="368"/>
    <x v="370"/>
    <b v="0"/>
    <b v="0"/>
    <s v="technology/wearables"/>
    <x v="2"/>
    <x v="8"/>
  </r>
  <r>
    <x v="388"/>
    <s v="Cruz Ltd"/>
    <s v="Exclusive dynamic adapter"/>
    <n v="114800"/>
    <n v="12938"/>
    <n v="0.11270034843205574"/>
    <x v="3"/>
    <n v="145"/>
    <n v="89.227586206896547"/>
    <x v="5"/>
    <s v="CHF"/>
    <x v="369"/>
    <x v="371"/>
    <b v="0"/>
    <b v="0"/>
    <s v="music/indie rock"/>
    <x v="1"/>
    <x v="7"/>
  </r>
  <r>
    <x v="389"/>
    <s v="Knox-Garner"/>
    <s v="Automated systemic hierarchy"/>
    <n v="83000"/>
    <n v="101352"/>
    <n v="1.2211084337349398"/>
    <x v="1"/>
    <n v="1152"/>
    <n v="87.979166666666671"/>
    <x v="1"/>
    <s v="USD"/>
    <x v="370"/>
    <x v="372"/>
    <b v="0"/>
    <b v="0"/>
    <s v="theater/plays"/>
    <x v="3"/>
    <x v="3"/>
  </r>
  <r>
    <x v="390"/>
    <s v="Davis-Allen"/>
    <s v="Digitized eco-centric core"/>
    <n v="2400"/>
    <n v="4477"/>
    <n v="1.8654166666666667"/>
    <x v="1"/>
    <n v="50"/>
    <n v="89.54"/>
    <x v="1"/>
    <s v="USD"/>
    <x v="371"/>
    <x v="373"/>
    <b v="0"/>
    <b v="0"/>
    <s v="photography/photography books"/>
    <x v="7"/>
    <x v="14"/>
  </r>
  <r>
    <x v="391"/>
    <s v="Miller-Patel"/>
    <s v="Mandatory uniform strategy"/>
    <n v="60400"/>
    <n v="4393"/>
    <n v="7.27317880794702E-2"/>
    <x v="0"/>
    <n v="151"/>
    <n v="29.09271523178808"/>
    <x v="1"/>
    <s v="USD"/>
    <x v="287"/>
    <x v="374"/>
    <b v="0"/>
    <b v="0"/>
    <s v="publishing/nonfiction"/>
    <x v="5"/>
    <x v="9"/>
  </r>
  <r>
    <x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x v="375"/>
    <b v="0"/>
    <b v="0"/>
    <s v="technology/wearables"/>
    <x v="2"/>
    <x v="8"/>
  </r>
  <r>
    <x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x v="376"/>
    <b v="0"/>
    <b v="0"/>
    <s v="music/jazz"/>
    <x v="1"/>
    <x v="17"/>
  </r>
  <r>
    <x v="394"/>
    <s v="Noble-Bailey"/>
    <s v="Customizable dynamic info-mediaries"/>
    <n v="800"/>
    <n v="3755"/>
    <n v="4.6937499999999996"/>
    <x v="1"/>
    <n v="34"/>
    <n v="110.44117647058823"/>
    <x v="1"/>
    <s v="USD"/>
    <x v="374"/>
    <x v="377"/>
    <b v="0"/>
    <b v="1"/>
    <s v="film &amp; video/documentary"/>
    <x v="4"/>
    <x v="4"/>
  </r>
  <r>
    <x v="395"/>
    <s v="Taylor PLC"/>
    <s v="Enhanced incremental budgetary management"/>
    <n v="7100"/>
    <n v="9238"/>
    <n v="1.3011267605633803"/>
    <x v="1"/>
    <n v="220"/>
    <n v="41.990909090909092"/>
    <x v="1"/>
    <s v="USD"/>
    <x v="375"/>
    <x v="378"/>
    <b v="1"/>
    <b v="0"/>
    <s v="theater/plays"/>
    <x v="3"/>
    <x v="3"/>
  </r>
  <r>
    <x v="396"/>
    <s v="Holmes PLC"/>
    <s v="Digitized local info-mediaries"/>
    <n v="46100"/>
    <n v="77012"/>
    <n v="1.6705422993492407"/>
    <x v="1"/>
    <n v="1604"/>
    <n v="48.012468827930178"/>
    <x v="2"/>
    <s v="AUD"/>
    <x v="376"/>
    <x v="379"/>
    <b v="0"/>
    <b v="0"/>
    <s v="film &amp; video/drama"/>
    <x v="4"/>
    <x v="6"/>
  </r>
  <r>
    <x v="397"/>
    <s v="Jones-Martin"/>
    <s v="Virtual systematic monitoring"/>
    <n v="8100"/>
    <n v="14083"/>
    <n v="1.738641975308642"/>
    <x v="1"/>
    <n v="454"/>
    <n v="31.019823788546255"/>
    <x v="1"/>
    <s v="USD"/>
    <x v="377"/>
    <x v="380"/>
    <b v="0"/>
    <b v="0"/>
    <s v="music/rock"/>
    <x v="1"/>
    <x v="1"/>
  </r>
  <r>
    <x v="398"/>
    <s v="Myers LLC"/>
    <s v="Reactive bottom-line open architecture"/>
    <n v="1700"/>
    <n v="12202"/>
    <n v="7.1776470588235295"/>
    <x v="1"/>
    <n v="123"/>
    <n v="99.203252032520325"/>
    <x v="6"/>
    <s v="EUR"/>
    <x v="378"/>
    <x v="103"/>
    <b v="0"/>
    <b v="1"/>
    <s v="film &amp; video/animation"/>
    <x v="4"/>
    <x v="10"/>
  </r>
  <r>
    <x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x v="381"/>
    <b v="0"/>
    <b v="0"/>
    <s v="music/indie rock"/>
    <x v="1"/>
    <x v="7"/>
  </r>
  <r>
    <x v="400"/>
    <s v="Bell PLC"/>
    <s v="Ergonomic eco-centric open architecture"/>
    <n v="100"/>
    <n v="2"/>
    <n v="0.02"/>
    <x v="0"/>
    <n v="1"/>
    <n v="2"/>
    <x v="1"/>
    <s v="USD"/>
    <x v="380"/>
    <x v="382"/>
    <b v="0"/>
    <b v="1"/>
    <s v="photography/photography books"/>
    <x v="7"/>
    <x v="14"/>
  </r>
  <r>
    <x v="401"/>
    <s v="Smith-Schmidt"/>
    <s v="Inverse radical hierarchy"/>
    <n v="900"/>
    <n v="13772"/>
    <n v="15.302222222222222"/>
    <x v="1"/>
    <n v="299"/>
    <n v="46.060200668896321"/>
    <x v="1"/>
    <s v="USD"/>
    <x v="381"/>
    <x v="383"/>
    <b v="0"/>
    <b v="0"/>
    <s v="theater/plays"/>
    <x v="3"/>
    <x v="3"/>
  </r>
  <r>
    <x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x v="384"/>
    <b v="0"/>
    <b v="1"/>
    <s v="film &amp; video/shorts"/>
    <x v="4"/>
    <x v="12"/>
  </r>
  <r>
    <x v="403"/>
    <s v="Leonard-Mcclain"/>
    <s v="Virtual foreground throughput"/>
    <n v="195800"/>
    <n v="168820"/>
    <n v="0.86220633299284988"/>
    <x v="0"/>
    <n v="3015"/>
    <n v="55.99336650082919"/>
    <x v="0"/>
    <s v="CAD"/>
    <x v="125"/>
    <x v="385"/>
    <b v="0"/>
    <b v="1"/>
    <s v="theater/plays"/>
    <x v="3"/>
    <x v="3"/>
  </r>
  <r>
    <x v="404"/>
    <s v="Bailey-Boyer"/>
    <s v="Visionary exuding Internet solution"/>
    <n v="48900"/>
    <n v="154321"/>
    <n v="3.1558486707566464"/>
    <x v="1"/>
    <n v="2237"/>
    <n v="68.985695127402778"/>
    <x v="1"/>
    <s v="USD"/>
    <x v="383"/>
    <x v="386"/>
    <b v="0"/>
    <b v="0"/>
    <s v="theater/plays"/>
    <x v="3"/>
    <x v="3"/>
  </r>
  <r>
    <x v="405"/>
    <s v="Lee LLC"/>
    <s v="Synchronized secondary analyzer"/>
    <n v="29600"/>
    <n v="26527"/>
    <n v="0.89618243243243245"/>
    <x v="0"/>
    <n v="435"/>
    <n v="60.981609195402299"/>
    <x v="1"/>
    <s v="USD"/>
    <x v="384"/>
    <x v="387"/>
    <b v="0"/>
    <b v="0"/>
    <s v="theater/plays"/>
    <x v="3"/>
    <x v="3"/>
  </r>
  <r>
    <x v="406"/>
    <s v="Lyons Inc"/>
    <s v="Balanced attitude-oriented parallelism"/>
    <n v="39300"/>
    <n v="71583"/>
    <n v="1.8214503816793892"/>
    <x v="1"/>
    <n v="645"/>
    <n v="110.98139534883721"/>
    <x v="1"/>
    <s v="USD"/>
    <x v="385"/>
    <x v="388"/>
    <b v="1"/>
    <b v="0"/>
    <s v="film &amp; video/documentary"/>
    <x v="4"/>
    <x v="4"/>
  </r>
  <r>
    <x v="407"/>
    <s v="Herrera-Wilson"/>
    <s v="Organized bandwidth-monitored core"/>
    <n v="3400"/>
    <n v="12100"/>
    <n v="3.5588235294117645"/>
    <x v="1"/>
    <n v="484"/>
    <n v="25"/>
    <x v="3"/>
    <s v="DKK"/>
    <x v="386"/>
    <x v="389"/>
    <b v="0"/>
    <b v="0"/>
    <s v="theater/plays"/>
    <x v="3"/>
    <x v="3"/>
  </r>
  <r>
    <x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x v="390"/>
    <b v="0"/>
    <b v="0"/>
    <s v="film &amp; video/documentary"/>
    <x v="4"/>
    <x v="4"/>
  </r>
  <r>
    <x v="409"/>
    <s v="Stewart LLC"/>
    <s v="Secured asymmetric projection"/>
    <n v="135600"/>
    <n v="62804"/>
    <n v="0.46315634218289087"/>
    <x v="0"/>
    <n v="714"/>
    <n v="87.960784313725483"/>
    <x v="1"/>
    <s v="USD"/>
    <x v="388"/>
    <x v="391"/>
    <b v="0"/>
    <b v="0"/>
    <s v="music/rock"/>
    <x v="1"/>
    <x v="1"/>
  </r>
  <r>
    <x v="410"/>
    <s v="Mcmillan Group"/>
    <s v="Advanced cohesive Graphic Interface"/>
    <n v="153700"/>
    <n v="55536"/>
    <n v="0.36132726089785294"/>
    <x v="2"/>
    <n v="1111"/>
    <n v="49.987398739873989"/>
    <x v="1"/>
    <s v="USD"/>
    <x v="277"/>
    <x v="277"/>
    <b v="0"/>
    <b v="0"/>
    <s v="games/mobile games"/>
    <x v="6"/>
    <x v="20"/>
  </r>
  <r>
    <x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x v="392"/>
    <b v="0"/>
    <b v="0"/>
    <s v="theater/plays"/>
    <x v="3"/>
    <x v="3"/>
  </r>
  <r>
    <x v="412"/>
    <s v="Rodriguez-Scott"/>
    <s v="Realigned zero tolerance software"/>
    <n v="2100"/>
    <n v="14046"/>
    <n v="6.6885714285714286"/>
    <x v="1"/>
    <n v="134"/>
    <n v="104.82089552238806"/>
    <x v="1"/>
    <s v="USD"/>
    <x v="390"/>
    <x v="393"/>
    <b v="0"/>
    <b v="0"/>
    <s v="publishing/fiction"/>
    <x v="5"/>
    <x v="13"/>
  </r>
  <r>
    <x v="413"/>
    <s v="Rush-Bowers"/>
    <s v="Persevering analyzing extranet"/>
    <n v="189500"/>
    <n v="117628"/>
    <n v="0.62072823218997364"/>
    <x v="2"/>
    <n v="1089"/>
    <n v="108.01469237832875"/>
    <x v="1"/>
    <s v="USD"/>
    <x v="391"/>
    <x v="394"/>
    <b v="0"/>
    <b v="0"/>
    <s v="film &amp; video/animation"/>
    <x v="4"/>
    <x v="10"/>
  </r>
  <r>
    <x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x v="395"/>
    <b v="0"/>
    <b v="1"/>
    <s v="food/food trucks"/>
    <x v="0"/>
    <x v="0"/>
  </r>
  <r>
    <x v="415"/>
    <s v="Anderson-Pham"/>
    <s v="Intuitive needs-based monitoring"/>
    <n v="113500"/>
    <n v="12552"/>
    <n v="0.11059030837004405"/>
    <x v="0"/>
    <n v="418"/>
    <n v="30.028708133971293"/>
    <x v="1"/>
    <s v="USD"/>
    <x v="393"/>
    <x v="396"/>
    <b v="0"/>
    <b v="0"/>
    <s v="theater/plays"/>
    <x v="3"/>
    <x v="3"/>
  </r>
  <r>
    <x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x v="397"/>
    <b v="0"/>
    <b v="1"/>
    <s v="film &amp; video/documentary"/>
    <x v="4"/>
    <x v="4"/>
  </r>
  <r>
    <x v="417"/>
    <s v="Bradshaw, Smith and Ryan"/>
    <s v="Upgradable 24/7 emulation"/>
    <n v="1700"/>
    <n v="943"/>
    <n v="0.55470588235294116"/>
    <x v="0"/>
    <n v="15"/>
    <n v="62.866666666666667"/>
    <x v="1"/>
    <s v="USD"/>
    <x v="395"/>
    <x v="398"/>
    <b v="0"/>
    <b v="0"/>
    <s v="theater/plays"/>
    <x v="3"/>
    <x v="3"/>
  </r>
  <r>
    <x v="418"/>
    <s v="Jackson PLC"/>
    <s v="Quality-focused client-server core"/>
    <n v="163700"/>
    <n v="93963"/>
    <n v="0.57399511301160655"/>
    <x v="0"/>
    <n v="1999"/>
    <n v="47.005002501250623"/>
    <x v="0"/>
    <s v="CAD"/>
    <x v="396"/>
    <x v="399"/>
    <b v="0"/>
    <b v="0"/>
    <s v="film &amp; video/documentary"/>
    <x v="4"/>
    <x v="4"/>
  </r>
  <r>
    <x v="419"/>
    <s v="Ware-Arias"/>
    <s v="Upgradable maximized protocol"/>
    <n v="113800"/>
    <n v="140469"/>
    <n v="1.2343497363796134"/>
    <x v="1"/>
    <n v="5203"/>
    <n v="26.997693638285604"/>
    <x v="1"/>
    <s v="USD"/>
    <x v="397"/>
    <x v="348"/>
    <b v="0"/>
    <b v="0"/>
    <s v="technology/web"/>
    <x v="2"/>
    <x v="2"/>
  </r>
  <r>
    <x v="420"/>
    <s v="Blair, Reyes and Woods"/>
    <s v="Cross-platform interactive synergy"/>
    <n v="5000"/>
    <n v="6423"/>
    <n v="1.2846"/>
    <x v="1"/>
    <n v="94"/>
    <n v="68.329787234042556"/>
    <x v="1"/>
    <s v="USD"/>
    <x v="398"/>
    <x v="400"/>
    <b v="0"/>
    <b v="0"/>
    <s v="theater/plays"/>
    <x v="3"/>
    <x v="3"/>
  </r>
  <r>
    <x v="421"/>
    <s v="Thomas-Lopez"/>
    <s v="User-centric fault-tolerant archive"/>
    <n v="9400"/>
    <n v="6015"/>
    <n v="0.63989361702127656"/>
    <x v="0"/>
    <n v="118"/>
    <n v="50.974576271186443"/>
    <x v="1"/>
    <s v="USD"/>
    <x v="399"/>
    <x v="401"/>
    <b v="0"/>
    <b v="1"/>
    <s v="technology/wearables"/>
    <x v="2"/>
    <x v="8"/>
  </r>
  <r>
    <x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x v="402"/>
    <b v="0"/>
    <b v="1"/>
    <s v="theater/plays"/>
    <x v="3"/>
    <x v="3"/>
  </r>
  <r>
    <x v="423"/>
    <s v="Jones-Riddle"/>
    <s v="Self-enabling real-time definition"/>
    <n v="147800"/>
    <n v="15723"/>
    <n v="0.10638024357239513"/>
    <x v="0"/>
    <n v="162"/>
    <n v="97.055555555555557"/>
    <x v="1"/>
    <s v="USD"/>
    <x v="116"/>
    <x v="403"/>
    <b v="0"/>
    <b v="1"/>
    <s v="food/food trucks"/>
    <x v="0"/>
    <x v="0"/>
  </r>
  <r>
    <x v="424"/>
    <s v="Schmidt-Gomez"/>
    <s v="User-centric impactful projection"/>
    <n v="5100"/>
    <n v="2064"/>
    <n v="0.40470588235294119"/>
    <x v="0"/>
    <n v="83"/>
    <n v="24.867469879518072"/>
    <x v="1"/>
    <s v="USD"/>
    <x v="401"/>
    <x v="404"/>
    <b v="0"/>
    <b v="0"/>
    <s v="music/indie rock"/>
    <x v="1"/>
    <x v="7"/>
  </r>
  <r>
    <x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x v="405"/>
    <b v="0"/>
    <b v="0"/>
    <s v="photography/photography books"/>
    <x v="7"/>
    <x v="14"/>
  </r>
  <r>
    <x v="426"/>
    <s v="Edwards-Kane"/>
    <s v="Virtual leadingedge framework"/>
    <n v="1800"/>
    <n v="10313"/>
    <n v="5.7294444444444448"/>
    <x v="1"/>
    <n v="219"/>
    <n v="47.091324200913242"/>
    <x v="1"/>
    <s v="USD"/>
    <x v="403"/>
    <x v="406"/>
    <b v="0"/>
    <b v="0"/>
    <s v="theater/plays"/>
    <x v="3"/>
    <x v="3"/>
  </r>
  <r>
    <x v="427"/>
    <s v="Hicks, Wall and Webb"/>
    <s v="Managed discrete framework"/>
    <n v="174500"/>
    <n v="197018"/>
    <n v="1.1290429799426933"/>
    <x v="1"/>
    <n v="2526"/>
    <n v="77.996041171813147"/>
    <x v="1"/>
    <s v="USD"/>
    <x v="404"/>
    <x v="407"/>
    <b v="0"/>
    <b v="1"/>
    <s v="theater/plays"/>
    <x v="3"/>
    <x v="3"/>
  </r>
  <r>
    <x v="428"/>
    <s v="Mayer-Richmond"/>
    <s v="Progressive zero-defect capability"/>
    <n v="101400"/>
    <n v="47037"/>
    <n v="0.46387573964497042"/>
    <x v="0"/>
    <n v="747"/>
    <n v="62.967871485943775"/>
    <x v="1"/>
    <s v="USD"/>
    <x v="405"/>
    <x v="408"/>
    <b v="0"/>
    <b v="0"/>
    <s v="film &amp; video/animation"/>
    <x v="4"/>
    <x v="10"/>
  </r>
  <r>
    <x v="429"/>
    <s v="Robles Ltd"/>
    <s v="Right-sized demand-driven adapter"/>
    <n v="191000"/>
    <n v="173191"/>
    <n v="0.90675916230366493"/>
    <x v="3"/>
    <n v="2138"/>
    <n v="81.006080449017773"/>
    <x v="1"/>
    <s v="USD"/>
    <x v="406"/>
    <x v="409"/>
    <b v="0"/>
    <b v="1"/>
    <s v="photography/photography books"/>
    <x v="7"/>
    <x v="14"/>
  </r>
  <r>
    <x v="430"/>
    <s v="Cochran Ltd"/>
    <s v="Re-engineered attitude-oriented frame"/>
    <n v="8100"/>
    <n v="5487"/>
    <n v="0.67740740740740746"/>
    <x v="0"/>
    <n v="84"/>
    <n v="65.321428571428569"/>
    <x v="1"/>
    <s v="USD"/>
    <x v="407"/>
    <x v="410"/>
    <b v="0"/>
    <b v="0"/>
    <s v="theater/plays"/>
    <x v="3"/>
    <x v="3"/>
  </r>
  <r>
    <x v="431"/>
    <s v="Rosales LLC"/>
    <s v="Compatible multimedia utilization"/>
    <n v="5100"/>
    <n v="9817"/>
    <n v="1.9249019607843136"/>
    <x v="1"/>
    <n v="94"/>
    <n v="104.43617021276596"/>
    <x v="1"/>
    <s v="USD"/>
    <x v="408"/>
    <x v="312"/>
    <b v="1"/>
    <b v="0"/>
    <s v="theater/plays"/>
    <x v="3"/>
    <x v="3"/>
  </r>
  <r>
    <x v="432"/>
    <s v="Harper-Bryan"/>
    <s v="Re-contextualized dedicated hardware"/>
    <n v="7700"/>
    <n v="6369"/>
    <n v="0.82714285714285718"/>
    <x v="0"/>
    <n v="91"/>
    <n v="69.989010989010993"/>
    <x v="1"/>
    <s v="USD"/>
    <x v="409"/>
    <x v="411"/>
    <b v="0"/>
    <b v="0"/>
    <s v="theater/plays"/>
    <x v="3"/>
    <x v="3"/>
  </r>
  <r>
    <x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x v="412"/>
    <b v="0"/>
    <b v="1"/>
    <s v="film &amp; video/documentary"/>
    <x v="4"/>
    <x v="4"/>
  </r>
  <r>
    <x v="434"/>
    <s v="Floyd-Sims"/>
    <s v="Cloned transitional hierarchy"/>
    <n v="5400"/>
    <n v="903"/>
    <n v="0.16722222222222222"/>
    <x v="3"/>
    <n v="10"/>
    <n v="90.3"/>
    <x v="0"/>
    <s v="CAD"/>
    <x v="411"/>
    <x v="413"/>
    <b v="1"/>
    <b v="0"/>
    <s v="theater/plays"/>
    <x v="3"/>
    <x v="3"/>
  </r>
  <r>
    <x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x v="414"/>
    <b v="0"/>
    <b v="1"/>
    <s v="theater/plays"/>
    <x v="3"/>
    <x v="3"/>
  </r>
  <r>
    <x v="436"/>
    <s v="King-Nguyen"/>
    <s v="Open-source incremental throughput"/>
    <n v="1300"/>
    <n v="13678"/>
    <n v="10.521538461538462"/>
    <x v="1"/>
    <n v="249"/>
    <n v="54.931726907630519"/>
    <x v="1"/>
    <s v="USD"/>
    <x v="413"/>
    <x v="354"/>
    <b v="0"/>
    <b v="0"/>
    <s v="music/jazz"/>
    <x v="1"/>
    <x v="17"/>
  </r>
  <r>
    <x v="437"/>
    <s v="Hansen Group"/>
    <s v="Centralized regional interface"/>
    <n v="8100"/>
    <n v="9969"/>
    <n v="1.2307407407407407"/>
    <x v="1"/>
    <n v="192"/>
    <n v="51.921875"/>
    <x v="1"/>
    <s v="USD"/>
    <x v="414"/>
    <x v="415"/>
    <b v="0"/>
    <b v="1"/>
    <s v="film &amp; video/animation"/>
    <x v="4"/>
    <x v="10"/>
  </r>
  <r>
    <x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x v="416"/>
    <b v="0"/>
    <b v="0"/>
    <s v="theater/plays"/>
    <x v="3"/>
    <x v="3"/>
  </r>
  <r>
    <x v="439"/>
    <s v="Cummings Inc"/>
    <s v="Digitized transitional monitoring"/>
    <n v="28400"/>
    <n v="100900"/>
    <n v="3.5528169014084505"/>
    <x v="1"/>
    <n v="2293"/>
    <n v="44.003488879197555"/>
    <x v="1"/>
    <s v="USD"/>
    <x v="416"/>
    <x v="417"/>
    <b v="0"/>
    <b v="0"/>
    <s v="film &amp; video/science fiction"/>
    <x v="4"/>
    <x v="22"/>
  </r>
  <r>
    <x v="440"/>
    <s v="Miller-Poole"/>
    <s v="Networked optimal adapter"/>
    <n v="102500"/>
    <n v="165954"/>
    <n v="1.6190634146341463"/>
    <x v="1"/>
    <n v="3131"/>
    <n v="53.003513254551258"/>
    <x v="1"/>
    <s v="USD"/>
    <x v="417"/>
    <x v="418"/>
    <b v="0"/>
    <b v="0"/>
    <s v="film &amp; video/television"/>
    <x v="4"/>
    <x v="19"/>
  </r>
  <r>
    <x v="441"/>
    <s v="Rodriguez-West"/>
    <s v="Automated optimal function"/>
    <n v="7000"/>
    <n v="1744"/>
    <n v="0.24914285714285714"/>
    <x v="0"/>
    <n v="32"/>
    <n v="54.5"/>
    <x v="1"/>
    <s v="USD"/>
    <x v="418"/>
    <x v="419"/>
    <b v="0"/>
    <b v="0"/>
    <s v="technology/wearables"/>
    <x v="2"/>
    <x v="8"/>
  </r>
  <r>
    <x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x v="420"/>
    <b v="0"/>
    <b v="0"/>
    <s v="theater/plays"/>
    <x v="3"/>
    <x v="3"/>
  </r>
  <r>
    <x v="443"/>
    <s v="Clark-Bowman"/>
    <s v="Stand-alone user-facing service-desk"/>
    <n v="9300"/>
    <n v="3232"/>
    <n v="0.34752688172043011"/>
    <x v="3"/>
    <n v="90"/>
    <n v="35.911111111111111"/>
    <x v="1"/>
    <s v="USD"/>
    <x v="420"/>
    <x v="421"/>
    <b v="0"/>
    <b v="0"/>
    <s v="theater/plays"/>
    <x v="3"/>
    <x v="3"/>
  </r>
  <r>
    <x v="444"/>
    <s v="Hensley Ltd"/>
    <s v="Versatile global attitude"/>
    <n v="6200"/>
    <n v="10938"/>
    <n v="1.7641935483870967"/>
    <x v="1"/>
    <n v="296"/>
    <n v="36.952702702702702"/>
    <x v="1"/>
    <s v="USD"/>
    <x v="421"/>
    <x v="422"/>
    <b v="0"/>
    <b v="1"/>
    <s v="music/indie rock"/>
    <x v="1"/>
    <x v="7"/>
  </r>
  <r>
    <x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x v="423"/>
    <b v="0"/>
    <b v="1"/>
    <s v="theater/plays"/>
    <x v="3"/>
    <x v="3"/>
  </r>
  <r>
    <x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x v="424"/>
    <b v="0"/>
    <b v="0"/>
    <s v="technology/wearables"/>
    <x v="2"/>
    <x v="8"/>
  </r>
  <r>
    <x v="447"/>
    <s v="Harrington-Harper"/>
    <s v="Self-enabling next generation algorithm"/>
    <n v="155200"/>
    <n v="37754"/>
    <n v="0.24326030927835052"/>
    <x v="3"/>
    <n v="439"/>
    <n v="86"/>
    <x v="4"/>
    <s v="GBP"/>
    <x v="424"/>
    <x v="425"/>
    <b v="0"/>
    <b v="0"/>
    <s v="film &amp; video/television"/>
    <x v="4"/>
    <x v="19"/>
  </r>
  <r>
    <x v="448"/>
    <s v="Price and Sons"/>
    <s v="Object-based demand-driven strategy"/>
    <n v="89900"/>
    <n v="45384"/>
    <n v="0.50482758620689661"/>
    <x v="0"/>
    <n v="605"/>
    <n v="75.014876033057845"/>
    <x v="1"/>
    <s v="USD"/>
    <x v="425"/>
    <x v="426"/>
    <b v="0"/>
    <b v="1"/>
    <s v="games/video games"/>
    <x v="6"/>
    <x v="11"/>
  </r>
  <r>
    <x v="449"/>
    <s v="Cuevas-Morales"/>
    <s v="Public-key coherent ability"/>
    <n v="900"/>
    <n v="8703"/>
    <n v="9.67"/>
    <x v="1"/>
    <n v="86"/>
    <n v="101.19767441860465"/>
    <x v="3"/>
    <s v="DKK"/>
    <x v="426"/>
    <x v="427"/>
    <b v="0"/>
    <b v="0"/>
    <s v="games/video games"/>
    <x v="6"/>
    <x v="11"/>
  </r>
  <r>
    <x v="450"/>
    <s v="Delgado-Hatfield"/>
    <s v="Up-sized composite success"/>
    <n v="100"/>
    <n v="4"/>
    <n v="0.04"/>
    <x v="0"/>
    <n v="1"/>
    <n v="4"/>
    <x v="0"/>
    <s v="CAD"/>
    <x v="427"/>
    <x v="428"/>
    <b v="0"/>
    <b v="0"/>
    <s v="film &amp; video/animation"/>
    <x v="4"/>
    <x v="10"/>
  </r>
  <r>
    <x v="451"/>
    <s v="Padilla-Porter"/>
    <s v="Innovative exuding matrix"/>
    <n v="148400"/>
    <n v="182302"/>
    <n v="1.2284501347708894"/>
    <x v="1"/>
    <n v="6286"/>
    <n v="29.001272669424118"/>
    <x v="1"/>
    <s v="USD"/>
    <x v="428"/>
    <x v="429"/>
    <b v="0"/>
    <b v="0"/>
    <s v="music/rock"/>
    <x v="1"/>
    <x v="1"/>
  </r>
  <r>
    <x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x v="430"/>
    <b v="0"/>
    <b v="0"/>
    <s v="film &amp; video/drama"/>
    <x v="4"/>
    <x v="6"/>
  </r>
  <r>
    <x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x v="431"/>
    <b v="0"/>
    <b v="0"/>
    <s v="film &amp; video/science fiction"/>
    <x v="4"/>
    <x v="22"/>
  </r>
  <r>
    <x v="454"/>
    <s v="Woods Inc"/>
    <s v="Upgradable upward-trending portal"/>
    <n v="4000"/>
    <n v="1763"/>
    <n v="0.44074999999999998"/>
    <x v="0"/>
    <n v="39"/>
    <n v="45.205128205128204"/>
    <x v="1"/>
    <s v="USD"/>
    <x v="430"/>
    <x v="432"/>
    <b v="0"/>
    <b v="1"/>
    <s v="film &amp; video/drama"/>
    <x v="4"/>
    <x v="6"/>
  </r>
  <r>
    <x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x v="433"/>
    <b v="0"/>
    <b v="0"/>
    <s v="theater/plays"/>
    <x v="3"/>
    <x v="3"/>
  </r>
  <r>
    <x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x v="434"/>
    <b v="0"/>
    <b v="1"/>
    <s v="music/indie rock"/>
    <x v="1"/>
    <x v="7"/>
  </r>
  <r>
    <x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x v="435"/>
    <b v="0"/>
    <b v="0"/>
    <s v="theater/plays"/>
    <x v="3"/>
    <x v="3"/>
  </r>
  <r>
    <x v="458"/>
    <s v="Wise, Thompson and Allen"/>
    <s v="Pre-emptive neutral portal"/>
    <n v="33800"/>
    <n v="118706"/>
    <n v="3.5120118343195266"/>
    <x v="1"/>
    <n v="2120"/>
    <n v="55.993396226415094"/>
    <x v="1"/>
    <s v="USD"/>
    <x v="434"/>
    <x v="436"/>
    <b v="0"/>
    <b v="0"/>
    <s v="theater/plays"/>
    <x v="3"/>
    <x v="3"/>
  </r>
  <r>
    <x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x v="437"/>
    <b v="0"/>
    <b v="0"/>
    <s v="film &amp; video/documentary"/>
    <x v="4"/>
    <x v="4"/>
  </r>
  <r>
    <x v="460"/>
    <s v="Rich, Alvarez and King"/>
    <s v="Business-focused static ability"/>
    <n v="2400"/>
    <n v="4119"/>
    <n v="1.7162500000000001"/>
    <x v="1"/>
    <n v="50"/>
    <n v="82.38"/>
    <x v="1"/>
    <s v="USD"/>
    <x v="8"/>
    <x v="438"/>
    <b v="0"/>
    <b v="0"/>
    <s v="theater/plays"/>
    <x v="3"/>
    <x v="3"/>
  </r>
  <r>
    <x v="461"/>
    <s v="Terry-Salinas"/>
    <s v="Networked secondary structure"/>
    <n v="98800"/>
    <n v="139354"/>
    <n v="1.4104655870445344"/>
    <x v="1"/>
    <n v="2080"/>
    <n v="66.997115384615384"/>
    <x v="1"/>
    <s v="USD"/>
    <x v="436"/>
    <x v="439"/>
    <b v="0"/>
    <b v="0"/>
    <s v="film &amp; video/drama"/>
    <x v="4"/>
    <x v="6"/>
  </r>
  <r>
    <x v="462"/>
    <s v="Wang-Rodriguez"/>
    <s v="Total multimedia website"/>
    <n v="188800"/>
    <n v="57734"/>
    <n v="0.30579449152542371"/>
    <x v="0"/>
    <n v="535"/>
    <n v="107.91401869158878"/>
    <x v="1"/>
    <s v="USD"/>
    <x v="385"/>
    <x v="440"/>
    <b v="0"/>
    <b v="0"/>
    <s v="games/mobile games"/>
    <x v="6"/>
    <x v="20"/>
  </r>
  <r>
    <x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x v="441"/>
    <b v="0"/>
    <b v="0"/>
    <s v="film &amp; video/animation"/>
    <x v="4"/>
    <x v="10"/>
  </r>
  <r>
    <x v="464"/>
    <s v="Gomez LLC"/>
    <s v="Pre-emptive mission-critical hardware"/>
    <n v="71200"/>
    <n v="95020"/>
    <n v="1.3345505617977529"/>
    <x v="1"/>
    <n v="2436"/>
    <n v="39.006568144499177"/>
    <x v="1"/>
    <s v="USD"/>
    <x v="438"/>
    <x v="442"/>
    <b v="0"/>
    <b v="0"/>
    <s v="theater/plays"/>
    <x v="3"/>
    <x v="3"/>
  </r>
  <r>
    <x v="465"/>
    <s v="Gonzalez-Robbins"/>
    <s v="Up-sized responsive protocol"/>
    <n v="4700"/>
    <n v="8829"/>
    <n v="1.8785106382978722"/>
    <x v="1"/>
    <n v="80"/>
    <n v="110.3625"/>
    <x v="1"/>
    <s v="USD"/>
    <x v="439"/>
    <x v="443"/>
    <b v="0"/>
    <b v="0"/>
    <s v="publishing/translations"/>
    <x v="5"/>
    <x v="18"/>
  </r>
  <r>
    <x v="466"/>
    <s v="Obrien and Sons"/>
    <s v="Pre-emptive transitional frame"/>
    <n v="1200"/>
    <n v="3984"/>
    <n v="3.32"/>
    <x v="1"/>
    <n v="42"/>
    <n v="94.857142857142861"/>
    <x v="1"/>
    <s v="USD"/>
    <x v="440"/>
    <x v="444"/>
    <b v="0"/>
    <b v="1"/>
    <s v="technology/wearables"/>
    <x v="2"/>
    <x v="8"/>
  </r>
  <r>
    <x v="467"/>
    <s v="Shaw Ltd"/>
    <s v="Profit-focused content-based application"/>
    <n v="1400"/>
    <n v="8053"/>
    <n v="5.7521428571428572"/>
    <x v="1"/>
    <n v="139"/>
    <n v="57.935251798561154"/>
    <x v="0"/>
    <s v="CAD"/>
    <x v="441"/>
    <x v="445"/>
    <b v="0"/>
    <b v="1"/>
    <s v="technology/web"/>
    <x v="2"/>
    <x v="2"/>
  </r>
  <r>
    <x v="468"/>
    <s v="Hughes Inc"/>
    <s v="Streamlined neutral analyzer"/>
    <n v="4000"/>
    <n v="1620"/>
    <n v="0.40500000000000003"/>
    <x v="0"/>
    <n v="16"/>
    <n v="101.25"/>
    <x v="1"/>
    <s v="USD"/>
    <x v="442"/>
    <x v="368"/>
    <b v="0"/>
    <b v="0"/>
    <s v="theater/plays"/>
    <x v="3"/>
    <x v="3"/>
  </r>
  <r>
    <x v="469"/>
    <s v="Olsen-Ryan"/>
    <s v="Assimilated neutral utilization"/>
    <n v="5600"/>
    <n v="10328"/>
    <n v="1.8442857142857143"/>
    <x v="1"/>
    <n v="159"/>
    <n v="64.95597484276729"/>
    <x v="1"/>
    <s v="USD"/>
    <x v="443"/>
    <x v="446"/>
    <b v="0"/>
    <b v="0"/>
    <s v="film &amp; video/drama"/>
    <x v="4"/>
    <x v="6"/>
  </r>
  <r>
    <x v="470"/>
    <s v="Grimes, Holland and Sloan"/>
    <s v="Extended dedicated archive"/>
    <n v="3600"/>
    <n v="10289"/>
    <n v="2.8580555555555556"/>
    <x v="1"/>
    <n v="381"/>
    <n v="27.00524934383202"/>
    <x v="1"/>
    <s v="USD"/>
    <x v="315"/>
    <x v="447"/>
    <b v="0"/>
    <b v="0"/>
    <s v="technology/wearables"/>
    <x v="2"/>
    <x v="8"/>
  </r>
  <r>
    <x v="471"/>
    <s v="Perry and Sons"/>
    <s v="Configurable static help-desk"/>
    <n v="3100"/>
    <n v="9889"/>
    <n v="3.19"/>
    <x v="1"/>
    <n v="194"/>
    <n v="50.97422680412371"/>
    <x v="4"/>
    <s v="GBP"/>
    <x v="444"/>
    <x v="448"/>
    <b v="0"/>
    <b v="1"/>
    <s v="food/food trucks"/>
    <x v="0"/>
    <x v="0"/>
  </r>
  <r>
    <x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x v="178"/>
    <b v="0"/>
    <b v="0"/>
    <s v="music/rock"/>
    <x v="1"/>
    <x v="1"/>
  </r>
  <r>
    <x v="473"/>
    <s v="Richardson Inc"/>
    <s v="Assimilated fault-tolerant capacity"/>
    <n v="5000"/>
    <n v="8907"/>
    <n v="1.7814000000000001"/>
    <x v="1"/>
    <n v="106"/>
    <n v="84.028301886792448"/>
    <x v="1"/>
    <s v="USD"/>
    <x v="446"/>
    <x v="449"/>
    <b v="0"/>
    <b v="0"/>
    <s v="music/electric music"/>
    <x v="1"/>
    <x v="5"/>
  </r>
  <r>
    <x v="474"/>
    <s v="Santos-Young"/>
    <s v="Enhanced neutral ability"/>
    <n v="4000"/>
    <n v="14606"/>
    <n v="3.6515"/>
    <x v="1"/>
    <n v="142"/>
    <n v="102.85915492957747"/>
    <x v="1"/>
    <s v="USD"/>
    <x v="447"/>
    <x v="450"/>
    <b v="0"/>
    <b v="0"/>
    <s v="film &amp; video/television"/>
    <x v="4"/>
    <x v="19"/>
  </r>
  <r>
    <x v="475"/>
    <s v="Nichols Ltd"/>
    <s v="Function-based attitude-oriented groupware"/>
    <n v="7400"/>
    <n v="8432"/>
    <n v="1.1394594594594594"/>
    <x v="1"/>
    <n v="211"/>
    <n v="39.962085308056871"/>
    <x v="1"/>
    <s v="USD"/>
    <x v="448"/>
    <x v="451"/>
    <b v="0"/>
    <b v="1"/>
    <s v="publishing/translations"/>
    <x v="5"/>
    <x v="18"/>
  </r>
  <r>
    <x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x v="452"/>
    <b v="0"/>
    <b v="0"/>
    <s v="publishing/fiction"/>
    <x v="5"/>
    <x v="13"/>
  </r>
  <r>
    <x v="477"/>
    <s v="Hogan, Porter and Rivera"/>
    <s v="Organic object-oriented core"/>
    <n v="8500"/>
    <n v="4613"/>
    <n v="0.54270588235294115"/>
    <x v="0"/>
    <n v="113"/>
    <n v="40.823008849557525"/>
    <x v="1"/>
    <s v="USD"/>
    <x v="449"/>
    <x v="453"/>
    <b v="0"/>
    <b v="0"/>
    <s v="film &amp; video/science fiction"/>
    <x v="4"/>
    <x v="22"/>
  </r>
  <r>
    <x v="478"/>
    <s v="Lyons LLC"/>
    <s v="Balanced impactful circuit"/>
    <n v="68800"/>
    <n v="162603"/>
    <n v="2.3634156976744185"/>
    <x v="1"/>
    <n v="2756"/>
    <n v="58.999637155297535"/>
    <x v="1"/>
    <s v="USD"/>
    <x v="450"/>
    <x v="454"/>
    <b v="0"/>
    <b v="0"/>
    <s v="technology/wearables"/>
    <x v="2"/>
    <x v="8"/>
  </r>
  <r>
    <x v="479"/>
    <s v="Long-Greene"/>
    <s v="Future-proofed heuristic encryption"/>
    <n v="2400"/>
    <n v="12310"/>
    <n v="5.1291666666666664"/>
    <x v="1"/>
    <n v="173"/>
    <n v="71.156069364161851"/>
    <x v="4"/>
    <s v="GBP"/>
    <x v="451"/>
    <x v="455"/>
    <b v="0"/>
    <b v="0"/>
    <s v="food/food trucks"/>
    <x v="0"/>
    <x v="0"/>
  </r>
  <r>
    <x v="480"/>
    <s v="Robles-Hudson"/>
    <s v="Balanced bifurcated leverage"/>
    <n v="8600"/>
    <n v="8656"/>
    <n v="1.0065116279069768"/>
    <x v="1"/>
    <n v="87"/>
    <n v="99.494252873563212"/>
    <x v="1"/>
    <s v="USD"/>
    <x v="452"/>
    <x v="456"/>
    <b v="0"/>
    <b v="1"/>
    <s v="photography/photography books"/>
    <x v="7"/>
    <x v="14"/>
  </r>
  <r>
    <x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x v="457"/>
    <b v="0"/>
    <b v="1"/>
    <s v="theater/plays"/>
    <x v="3"/>
    <x v="3"/>
  </r>
  <r>
    <x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x v="458"/>
    <b v="0"/>
    <b v="1"/>
    <s v="publishing/fiction"/>
    <x v="5"/>
    <x v="13"/>
  </r>
  <r>
    <x v="483"/>
    <s v="Rice-Parker"/>
    <s v="Down-sized actuating infrastructure"/>
    <n v="91400"/>
    <n v="48236"/>
    <n v="0.52774617067833696"/>
    <x v="0"/>
    <n v="554"/>
    <n v="87.068592057761734"/>
    <x v="1"/>
    <s v="USD"/>
    <x v="455"/>
    <x v="459"/>
    <b v="0"/>
    <b v="0"/>
    <s v="theater/plays"/>
    <x v="3"/>
    <x v="3"/>
  </r>
  <r>
    <x v="484"/>
    <s v="Landry Inc"/>
    <s v="Synergistic cohesive adapter"/>
    <n v="29600"/>
    <n v="77021"/>
    <n v="2.6020608108108108"/>
    <x v="1"/>
    <n v="1572"/>
    <n v="48.99554707379135"/>
    <x v="4"/>
    <s v="GBP"/>
    <x v="456"/>
    <x v="460"/>
    <b v="0"/>
    <b v="1"/>
    <s v="food/food trucks"/>
    <x v="0"/>
    <x v="0"/>
  </r>
  <r>
    <x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x v="461"/>
    <b v="0"/>
    <b v="0"/>
    <s v="theater/plays"/>
    <x v="3"/>
    <x v="3"/>
  </r>
  <r>
    <x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x v="462"/>
    <b v="0"/>
    <b v="1"/>
    <s v="publishing/translations"/>
    <x v="5"/>
    <x v="18"/>
  </r>
  <r>
    <x v="487"/>
    <s v="Smith-Wallace"/>
    <s v="Monitored 24/7 time-frame"/>
    <n v="110300"/>
    <n v="197024"/>
    <n v="1.7862556663644606"/>
    <x v="1"/>
    <n v="2346"/>
    <n v="83.982949701619773"/>
    <x v="1"/>
    <s v="USD"/>
    <x v="459"/>
    <x v="463"/>
    <b v="0"/>
    <b v="0"/>
    <s v="theater/plays"/>
    <x v="3"/>
    <x v="3"/>
  </r>
  <r>
    <x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x v="464"/>
    <b v="0"/>
    <b v="0"/>
    <s v="theater/plays"/>
    <x v="3"/>
    <x v="3"/>
  </r>
  <r>
    <x v="489"/>
    <s v="Clark Inc"/>
    <s v="Down-sized mobile time-frame"/>
    <n v="9200"/>
    <n v="9339"/>
    <n v="1.015108695652174"/>
    <x v="1"/>
    <n v="85"/>
    <n v="109.87058823529412"/>
    <x v="6"/>
    <s v="EUR"/>
    <x v="461"/>
    <x v="465"/>
    <b v="0"/>
    <b v="0"/>
    <s v="technology/wearables"/>
    <x v="2"/>
    <x v="8"/>
  </r>
  <r>
    <x v="490"/>
    <s v="Young and Sons"/>
    <s v="Innovative disintermediate encryption"/>
    <n v="2400"/>
    <n v="4596"/>
    <n v="1.915"/>
    <x v="1"/>
    <n v="144"/>
    <n v="31.916666666666668"/>
    <x v="1"/>
    <s v="USD"/>
    <x v="462"/>
    <x v="466"/>
    <b v="0"/>
    <b v="0"/>
    <s v="journalism/audio"/>
    <x v="8"/>
    <x v="23"/>
  </r>
  <r>
    <x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x v="467"/>
    <b v="0"/>
    <b v="1"/>
    <s v="food/food trucks"/>
    <x v="0"/>
    <x v="0"/>
  </r>
  <r>
    <x v="492"/>
    <s v="Garcia Group"/>
    <s v="Persevering interactive matrix"/>
    <n v="191000"/>
    <n v="45831"/>
    <n v="0.23995287958115183"/>
    <x v="3"/>
    <n v="595"/>
    <n v="77.026890756302521"/>
    <x v="1"/>
    <s v="USD"/>
    <x v="464"/>
    <x v="468"/>
    <b v="1"/>
    <b v="1"/>
    <s v="film &amp; video/shorts"/>
    <x v="4"/>
    <x v="12"/>
  </r>
  <r>
    <x v="493"/>
    <s v="Adams, Walker and Wong"/>
    <s v="Seamless background framework"/>
    <n v="900"/>
    <n v="6514"/>
    <n v="7.2377777777777776"/>
    <x v="1"/>
    <n v="64"/>
    <n v="101.78125"/>
    <x v="1"/>
    <s v="USD"/>
    <x v="465"/>
    <x v="469"/>
    <b v="0"/>
    <b v="0"/>
    <s v="photography/photography books"/>
    <x v="7"/>
    <x v="14"/>
  </r>
  <r>
    <x v="494"/>
    <s v="Hopkins-Browning"/>
    <s v="Balanced upward-trending productivity"/>
    <n v="2500"/>
    <n v="13684"/>
    <n v="5.4736000000000002"/>
    <x v="1"/>
    <n v="268"/>
    <n v="51.059701492537314"/>
    <x v="1"/>
    <s v="USD"/>
    <x v="466"/>
    <x v="470"/>
    <b v="0"/>
    <b v="0"/>
    <s v="technology/wearables"/>
    <x v="2"/>
    <x v="8"/>
  </r>
  <r>
    <x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x v="471"/>
    <b v="0"/>
    <b v="0"/>
    <s v="theater/plays"/>
    <x v="3"/>
    <x v="3"/>
  </r>
  <r>
    <x v="496"/>
    <s v="Morales Group"/>
    <s v="Optimized bi-directional extranet"/>
    <n v="183800"/>
    <n v="1667"/>
    <n v="9.0696409140369975E-3"/>
    <x v="0"/>
    <n v="54"/>
    <n v="30.87037037037037"/>
    <x v="1"/>
    <s v="USD"/>
    <x v="468"/>
    <x v="472"/>
    <b v="0"/>
    <b v="0"/>
    <s v="film &amp; video/animation"/>
    <x v="4"/>
    <x v="10"/>
  </r>
  <r>
    <x v="497"/>
    <s v="Lucero Group"/>
    <s v="Intuitive actuating benchmark"/>
    <n v="9800"/>
    <n v="3349"/>
    <n v="0.34173469387755101"/>
    <x v="0"/>
    <n v="120"/>
    <n v="27.908333333333335"/>
    <x v="1"/>
    <s v="USD"/>
    <x v="469"/>
    <x v="473"/>
    <b v="0"/>
    <b v="1"/>
    <s v="technology/wearables"/>
    <x v="2"/>
    <x v="8"/>
  </r>
  <r>
    <x v="498"/>
    <s v="Smith, Brown and Davis"/>
    <s v="Devolved background project"/>
    <n v="193400"/>
    <n v="46317"/>
    <n v="0.239488107549121"/>
    <x v="0"/>
    <n v="579"/>
    <n v="79.994818652849744"/>
    <x v="3"/>
    <s v="DKK"/>
    <x v="470"/>
    <x v="474"/>
    <b v="0"/>
    <b v="0"/>
    <s v="technology/web"/>
    <x v="2"/>
    <x v="2"/>
  </r>
  <r>
    <x v="499"/>
    <s v="Hunt Group"/>
    <s v="Reverse-engineered executive emulation"/>
    <n v="163800"/>
    <n v="78743"/>
    <n v="0.48072649572649573"/>
    <x v="0"/>
    <n v="2072"/>
    <n v="38.003378378378379"/>
    <x v="1"/>
    <s v="USD"/>
    <x v="471"/>
    <x v="475"/>
    <b v="0"/>
    <b v="1"/>
    <s v="film &amp; video/documentary"/>
    <x v="4"/>
    <x v="4"/>
  </r>
  <r>
    <x v="500"/>
    <s v="Valdez Ltd"/>
    <s v="Team-oriented clear-thinking matrix"/>
    <n v="100"/>
    <n v="0"/>
    <n v="0"/>
    <x v="0"/>
    <n v="0"/>
    <e v="#DIV/0!"/>
    <x v="1"/>
    <s v="USD"/>
    <x v="472"/>
    <x v="380"/>
    <b v="0"/>
    <b v="1"/>
    <s v="theater/plays"/>
    <x v="3"/>
    <x v="3"/>
  </r>
  <r>
    <x v="501"/>
    <s v="Mccann-Le"/>
    <s v="Focused coherent methodology"/>
    <n v="153600"/>
    <n v="107743"/>
    <n v="0.70145182291666663"/>
    <x v="0"/>
    <n v="1796"/>
    <n v="59.990534521158132"/>
    <x v="1"/>
    <s v="USD"/>
    <x v="473"/>
    <x v="353"/>
    <b v="0"/>
    <b v="0"/>
    <s v="film &amp; video/documentary"/>
    <x v="4"/>
    <x v="4"/>
  </r>
  <r>
    <x v="502"/>
    <s v="Johnson Inc"/>
    <s v="Reduced context-sensitive complexity"/>
    <n v="1300"/>
    <n v="6889"/>
    <n v="5.2992307692307694"/>
    <x v="1"/>
    <n v="186"/>
    <n v="37.037634408602152"/>
    <x v="2"/>
    <s v="AUD"/>
    <x v="474"/>
    <x v="476"/>
    <b v="0"/>
    <b v="1"/>
    <s v="games/video games"/>
    <x v="6"/>
    <x v="11"/>
  </r>
  <r>
    <x v="503"/>
    <s v="Collins LLC"/>
    <s v="Decentralized 4thgeneration time-frame"/>
    <n v="25500"/>
    <n v="45983"/>
    <n v="1.8032549019607844"/>
    <x v="1"/>
    <n v="460"/>
    <n v="99.963043478260872"/>
    <x v="1"/>
    <s v="USD"/>
    <x v="72"/>
    <x v="477"/>
    <b v="0"/>
    <b v="0"/>
    <s v="film &amp; video/drama"/>
    <x v="4"/>
    <x v="6"/>
  </r>
  <r>
    <x v="504"/>
    <s v="Smith-Miller"/>
    <s v="De-engineered cohesive moderator"/>
    <n v="7500"/>
    <n v="6924"/>
    <n v="0.92320000000000002"/>
    <x v="0"/>
    <n v="62"/>
    <n v="111.6774193548387"/>
    <x v="6"/>
    <s v="EUR"/>
    <x v="443"/>
    <x v="478"/>
    <b v="0"/>
    <b v="0"/>
    <s v="music/rock"/>
    <x v="1"/>
    <x v="1"/>
  </r>
  <r>
    <x v="505"/>
    <s v="Jensen-Vargas"/>
    <s v="Ameliorated explicit parallelism"/>
    <n v="89900"/>
    <n v="12497"/>
    <n v="0.13901001112347053"/>
    <x v="0"/>
    <n v="347"/>
    <n v="36.014409221902014"/>
    <x v="1"/>
    <s v="USD"/>
    <x v="475"/>
    <x v="479"/>
    <b v="0"/>
    <b v="1"/>
    <s v="publishing/radio &amp; podcasts"/>
    <x v="5"/>
    <x v="15"/>
  </r>
  <r>
    <x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x v="480"/>
    <b v="0"/>
    <b v="1"/>
    <s v="theater/plays"/>
    <x v="3"/>
    <x v="3"/>
  </r>
  <r>
    <x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x v="481"/>
    <b v="0"/>
    <b v="1"/>
    <s v="technology/web"/>
    <x v="2"/>
    <x v="2"/>
  </r>
  <r>
    <x v="508"/>
    <s v="Roberts Group"/>
    <s v="Up-sized radical pricing structure"/>
    <n v="172700"/>
    <n v="193820"/>
    <n v="1.1222929936305732"/>
    <x v="1"/>
    <n v="3657"/>
    <n v="52.999726551818434"/>
    <x v="1"/>
    <s v="USD"/>
    <x v="192"/>
    <x v="482"/>
    <b v="0"/>
    <b v="0"/>
    <s v="theater/plays"/>
    <x v="3"/>
    <x v="3"/>
  </r>
  <r>
    <x v="509"/>
    <s v="White LLC"/>
    <s v="Robust zero-defect project"/>
    <n v="168500"/>
    <n v="119510"/>
    <n v="0.70925816023738875"/>
    <x v="0"/>
    <n v="1258"/>
    <n v="95"/>
    <x v="1"/>
    <s v="USD"/>
    <x v="477"/>
    <x v="483"/>
    <b v="0"/>
    <b v="0"/>
    <s v="theater/plays"/>
    <x v="3"/>
    <x v="3"/>
  </r>
  <r>
    <x v="510"/>
    <s v="Best, Miller and Thomas"/>
    <s v="Re-engineered mobile task-force"/>
    <n v="7800"/>
    <n v="9289"/>
    <n v="1.1908974358974358"/>
    <x v="1"/>
    <n v="131"/>
    <n v="70.908396946564892"/>
    <x v="2"/>
    <s v="AUD"/>
    <x v="478"/>
    <x v="484"/>
    <b v="0"/>
    <b v="0"/>
    <s v="film &amp; video/drama"/>
    <x v="4"/>
    <x v="6"/>
  </r>
  <r>
    <x v="511"/>
    <s v="Smith-Mullins"/>
    <s v="User-centric intangible neural-net"/>
    <n v="147800"/>
    <n v="35498"/>
    <n v="0.24017591339648173"/>
    <x v="0"/>
    <n v="362"/>
    <n v="98.060773480662988"/>
    <x v="1"/>
    <s v="USD"/>
    <x v="479"/>
    <x v="265"/>
    <b v="0"/>
    <b v="0"/>
    <s v="theater/plays"/>
    <x v="3"/>
    <x v="3"/>
  </r>
  <r>
    <x v="512"/>
    <s v="Williams-Walsh"/>
    <s v="Organized explicit core"/>
    <n v="9100"/>
    <n v="12678"/>
    <n v="1.3931868131868133"/>
    <x v="1"/>
    <n v="239"/>
    <n v="53.046025104602514"/>
    <x v="1"/>
    <s v="USD"/>
    <x v="480"/>
    <x v="485"/>
    <b v="0"/>
    <b v="1"/>
    <s v="games/video games"/>
    <x v="6"/>
    <x v="11"/>
  </r>
  <r>
    <x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x v="486"/>
    <b v="0"/>
    <b v="0"/>
    <s v="film &amp; video/television"/>
    <x v="4"/>
    <x v="19"/>
  </r>
  <r>
    <x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x v="412"/>
    <b v="0"/>
    <b v="1"/>
    <s v="music/rock"/>
    <x v="1"/>
    <x v="1"/>
  </r>
  <r>
    <x v="515"/>
    <s v="Cox LLC"/>
    <s v="Phased 24hour flexibility"/>
    <n v="8600"/>
    <n v="4797"/>
    <n v="0.55779069767441858"/>
    <x v="0"/>
    <n v="133"/>
    <n v="36.067669172932334"/>
    <x v="0"/>
    <s v="CAD"/>
    <x v="482"/>
    <x v="487"/>
    <b v="0"/>
    <b v="1"/>
    <s v="theater/plays"/>
    <x v="3"/>
    <x v="3"/>
  </r>
  <r>
    <x v="516"/>
    <s v="Morales-Odonnell"/>
    <s v="Exclusive 5thgeneration structure"/>
    <n v="125400"/>
    <n v="53324"/>
    <n v="0.42523125996810207"/>
    <x v="0"/>
    <n v="846"/>
    <n v="63.030732860520096"/>
    <x v="1"/>
    <s v="USD"/>
    <x v="194"/>
    <x v="488"/>
    <b v="0"/>
    <b v="0"/>
    <s v="publishing/nonfiction"/>
    <x v="5"/>
    <x v="9"/>
  </r>
  <r>
    <x v="517"/>
    <s v="Ramirez LLC"/>
    <s v="Multi-tiered maximized orchestration"/>
    <n v="5900"/>
    <n v="6608"/>
    <n v="1.1200000000000001"/>
    <x v="1"/>
    <n v="78"/>
    <n v="84.717948717948715"/>
    <x v="1"/>
    <s v="USD"/>
    <x v="483"/>
    <x v="489"/>
    <b v="0"/>
    <b v="0"/>
    <s v="food/food trucks"/>
    <x v="0"/>
    <x v="0"/>
  </r>
  <r>
    <x v="518"/>
    <s v="Ramirez Group"/>
    <s v="Open-architected uniform instruction set"/>
    <n v="8800"/>
    <n v="622"/>
    <n v="7.0681818181818179E-2"/>
    <x v="0"/>
    <n v="10"/>
    <n v="62.2"/>
    <x v="1"/>
    <s v="USD"/>
    <x v="484"/>
    <x v="442"/>
    <b v="0"/>
    <b v="1"/>
    <s v="film &amp; video/animation"/>
    <x v="4"/>
    <x v="10"/>
  </r>
  <r>
    <x v="519"/>
    <s v="Marsh-Coleman"/>
    <s v="Exclusive asymmetric analyzer"/>
    <n v="177700"/>
    <n v="180802"/>
    <n v="1.0174563871693867"/>
    <x v="1"/>
    <n v="1773"/>
    <n v="101.97518330513255"/>
    <x v="1"/>
    <s v="USD"/>
    <x v="355"/>
    <x v="437"/>
    <b v="0"/>
    <b v="1"/>
    <s v="music/rock"/>
    <x v="1"/>
    <x v="1"/>
  </r>
  <r>
    <x v="520"/>
    <s v="Frederick, Jenkins and Collins"/>
    <s v="Organic radical collaboration"/>
    <n v="800"/>
    <n v="3406"/>
    <n v="4.2575000000000003"/>
    <x v="1"/>
    <n v="32"/>
    <n v="106.4375"/>
    <x v="1"/>
    <s v="USD"/>
    <x v="485"/>
    <x v="490"/>
    <b v="0"/>
    <b v="0"/>
    <s v="theater/plays"/>
    <x v="3"/>
    <x v="3"/>
  </r>
  <r>
    <x v="521"/>
    <s v="Wilson Ltd"/>
    <s v="Function-based multi-state software"/>
    <n v="7600"/>
    <n v="11061"/>
    <n v="1.4553947368421052"/>
    <x v="1"/>
    <n v="369"/>
    <n v="29.975609756097562"/>
    <x v="1"/>
    <s v="USD"/>
    <x v="486"/>
    <x v="491"/>
    <b v="0"/>
    <b v="1"/>
    <s v="film &amp; video/drama"/>
    <x v="4"/>
    <x v="6"/>
  </r>
  <r>
    <x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x v="163"/>
    <b v="0"/>
    <b v="0"/>
    <s v="film &amp; video/shorts"/>
    <x v="4"/>
    <x v="12"/>
  </r>
  <r>
    <x v="523"/>
    <s v="Underwood, James and Jones"/>
    <s v="Triple-buffered holistic ability"/>
    <n v="900"/>
    <n v="6303"/>
    <n v="7.003333333333333"/>
    <x v="1"/>
    <n v="89"/>
    <n v="70.82022471910112"/>
    <x v="1"/>
    <s v="USD"/>
    <x v="488"/>
    <x v="492"/>
    <b v="0"/>
    <b v="0"/>
    <s v="film &amp; video/shorts"/>
    <x v="4"/>
    <x v="12"/>
  </r>
  <r>
    <x v="524"/>
    <s v="Johnson-Contreras"/>
    <s v="Diverse scalable superstructure"/>
    <n v="96700"/>
    <n v="81136"/>
    <n v="0.83904860392967939"/>
    <x v="0"/>
    <n v="1979"/>
    <n v="40.998484082870135"/>
    <x v="1"/>
    <s v="USD"/>
    <x v="489"/>
    <x v="493"/>
    <b v="0"/>
    <b v="0"/>
    <s v="theater/plays"/>
    <x v="3"/>
    <x v="3"/>
  </r>
  <r>
    <x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x v="494"/>
    <b v="0"/>
    <b v="0"/>
    <s v="technology/wearables"/>
    <x v="2"/>
    <x v="8"/>
  </r>
  <r>
    <x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x v="495"/>
    <b v="0"/>
    <b v="1"/>
    <s v="theater/plays"/>
    <x v="3"/>
    <x v="3"/>
  </r>
  <r>
    <x v="527"/>
    <s v="Rosario-Smith"/>
    <s v="Enterprise-wide intermediate portal"/>
    <n v="189200"/>
    <n v="188480"/>
    <n v="0.99619450317124736"/>
    <x v="0"/>
    <n v="6080"/>
    <n v="31"/>
    <x v="0"/>
    <s v="CAD"/>
    <x v="491"/>
    <x v="496"/>
    <b v="0"/>
    <b v="0"/>
    <s v="film &amp; video/animation"/>
    <x v="4"/>
    <x v="10"/>
  </r>
  <r>
    <x v="528"/>
    <s v="Avila, Ford and Welch"/>
    <s v="Focused leadingedge matrix"/>
    <n v="9000"/>
    <n v="7227"/>
    <n v="0.80300000000000005"/>
    <x v="0"/>
    <n v="80"/>
    <n v="90.337500000000006"/>
    <x v="4"/>
    <s v="GBP"/>
    <x v="492"/>
    <x v="497"/>
    <b v="0"/>
    <b v="0"/>
    <s v="music/indie rock"/>
    <x v="1"/>
    <x v="7"/>
  </r>
  <r>
    <x v="529"/>
    <s v="Gallegos Inc"/>
    <s v="Seamless logistical encryption"/>
    <n v="5100"/>
    <n v="574"/>
    <n v="0.11254901960784314"/>
    <x v="0"/>
    <n v="9"/>
    <n v="63.777777777777779"/>
    <x v="1"/>
    <s v="USD"/>
    <x v="493"/>
    <x v="180"/>
    <b v="0"/>
    <b v="0"/>
    <s v="games/video games"/>
    <x v="6"/>
    <x v="11"/>
  </r>
  <r>
    <x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x v="498"/>
    <b v="0"/>
    <b v="1"/>
    <s v="publishing/fiction"/>
    <x v="5"/>
    <x v="13"/>
  </r>
  <r>
    <x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x v="499"/>
    <b v="0"/>
    <b v="0"/>
    <s v="games/video games"/>
    <x v="6"/>
    <x v="11"/>
  </r>
  <r>
    <x v="532"/>
    <s v="Cordova-Torres"/>
    <s v="Pre-emptive grid-enabled contingency"/>
    <n v="1600"/>
    <n v="8046"/>
    <n v="5.0287499999999996"/>
    <x v="1"/>
    <n v="126"/>
    <n v="63.857142857142854"/>
    <x v="0"/>
    <s v="CAD"/>
    <x v="496"/>
    <x v="500"/>
    <b v="0"/>
    <b v="0"/>
    <s v="theater/plays"/>
    <x v="3"/>
    <x v="3"/>
  </r>
  <r>
    <x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x v="50"/>
    <b v="0"/>
    <b v="0"/>
    <s v="music/indie rock"/>
    <x v="1"/>
    <x v="7"/>
  </r>
  <r>
    <x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x v="501"/>
    <b v="0"/>
    <b v="1"/>
    <s v="film &amp; video/drama"/>
    <x v="4"/>
    <x v="6"/>
  </r>
  <r>
    <x v="535"/>
    <s v="Garrison LLC"/>
    <s v="Profit-focused 24/7 data-warehouse"/>
    <n v="2600"/>
    <n v="12533"/>
    <n v="4.820384615384615"/>
    <x v="1"/>
    <n v="202"/>
    <n v="62.044554455445542"/>
    <x v="6"/>
    <s v="EUR"/>
    <x v="499"/>
    <x v="502"/>
    <b v="0"/>
    <b v="1"/>
    <s v="theater/plays"/>
    <x v="3"/>
    <x v="3"/>
  </r>
  <r>
    <x v="536"/>
    <s v="Shannon-Olson"/>
    <s v="Enhanced methodical middleware"/>
    <n v="9800"/>
    <n v="14697"/>
    <n v="1.4996938775510205"/>
    <x v="1"/>
    <n v="140"/>
    <n v="104.97857142857143"/>
    <x v="6"/>
    <s v="EUR"/>
    <x v="500"/>
    <x v="52"/>
    <b v="0"/>
    <b v="0"/>
    <s v="publishing/fiction"/>
    <x v="5"/>
    <x v="13"/>
  </r>
  <r>
    <x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x v="503"/>
    <b v="1"/>
    <b v="1"/>
    <s v="film &amp; video/documentary"/>
    <x v="4"/>
    <x v="4"/>
  </r>
  <r>
    <x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x v="504"/>
    <b v="0"/>
    <b v="0"/>
    <s v="games/mobile games"/>
    <x v="6"/>
    <x v="20"/>
  </r>
  <r>
    <x v="539"/>
    <s v="Thomas, Welch and Santana"/>
    <s v="Assimilated exuding toolset"/>
    <n v="9800"/>
    <n v="7120"/>
    <n v="0.72653061224489801"/>
    <x v="0"/>
    <n v="77"/>
    <n v="92.467532467532465"/>
    <x v="1"/>
    <s v="USD"/>
    <x v="503"/>
    <x v="505"/>
    <b v="0"/>
    <b v="1"/>
    <s v="food/food trucks"/>
    <x v="0"/>
    <x v="0"/>
  </r>
  <r>
    <x v="540"/>
    <s v="Brown-Pena"/>
    <s v="Front-line client-server secured line"/>
    <n v="5300"/>
    <n v="14097"/>
    <n v="2.6598113207547169"/>
    <x v="1"/>
    <n v="247"/>
    <n v="57.072874493927124"/>
    <x v="1"/>
    <s v="USD"/>
    <x v="504"/>
    <x v="506"/>
    <b v="0"/>
    <b v="0"/>
    <s v="photography/photography books"/>
    <x v="7"/>
    <x v="14"/>
  </r>
  <r>
    <x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x v="507"/>
    <b v="0"/>
    <b v="0"/>
    <s v="games/mobile games"/>
    <x v="6"/>
    <x v="20"/>
  </r>
  <r>
    <x v="542"/>
    <s v="Harrison-Bridges"/>
    <s v="Profit-focused exuding moderator"/>
    <n v="77000"/>
    <n v="1930"/>
    <n v="2.5064935064935064E-2"/>
    <x v="0"/>
    <n v="49"/>
    <n v="39.387755102040813"/>
    <x v="4"/>
    <s v="GBP"/>
    <x v="506"/>
    <x v="508"/>
    <b v="0"/>
    <b v="0"/>
    <s v="music/indie rock"/>
    <x v="1"/>
    <x v="7"/>
  </r>
  <r>
    <x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x v="509"/>
    <b v="0"/>
    <b v="0"/>
    <s v="games/video games"/>
    <x v="6"/>
    <x v="11"/>
  </r>
  <r>
    <x v="544"/>
    <s v="Taylor Inc"/>
    <s v="Public-key 3rdgeneration system engine"/>
    <n v="2800"/>
    <n v="7742"/>
    <n v="2.7650000000000001"/>
    <x v="1"/>
    <n v="84"/>
    <n v="92.166666666666671"/>
    <x v="1"/>
    <s v="USD"/>
    <x v="508"/>
    <x v="510"/>
    <b v="0"/>
    <b v="0"/>
    <s v="music/rock"/>
    <x v="1"/>
    <x v="1"/>
  </r>
  <r>
    <x v="545"/>
    <s v="Deleon and Sons"/>
    <s v="Organized value-added access"/>
    <n v="184800"/>
    <n v="164109"/>
    <n v="0.88803571428571426"/>
    <x v="0"/>
    <n v="2690"/>
    <n v="61.007063197026021"/>
    <x v="1"/>
    <s v="USD"/>
    <x v="509"/>
    <x v="511"/>
    <b v="0"/>
    <b v="0"/>
    <s v="theater/plays"/>
    <x v="3"/>
    <x v="3"/>
  </r>
  <r>
    <x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x v="512"/>
    <b v="0"/>
    <b v="1"/>
    <s v="theater/plays"/>
    <x v="3"/>
    <x v="3"/>
  </r>
  <r>
    <x v="547"/>
    <s v="Hardin-Dixon"/>
    <s v="Focused solution-oriented matrix"/>
    <n v="1300"/>
    <n v="12597"/>
    <n v="9.69"/>
    <x v="1"/>
    <n v="156"/>
    <n v="80.75"/>
    <x v="1"/>
    <s v="USD"/>
    <x v="511"/>
    <x v="513"/>
    <b v="0"/>
    <b v="0"/>
    <s v="film &amp; video/drama"/>
    <x v="4"/>
    <x v="6"/>
  </r>
  <r>
    <x v="548"/>
    <s v="York-Pitts"/>
    <s v="Monitored discrete toolset"/>
    <n v="66100"/>
    <n v="179074"/>
    <n v="2.7091376701966716"/>
    <x v="1"/>
    <n v="2985"/>
    <n v="59.991289782244557"/>
    <x v="1"/>
    <s v="USD"/>
    <x v="512"/>
    <x v="514"/>
    <b v="0"/>
    <b v="0"/>
    <s v="theater/plays"/>
    <x v="3"/>
    <x v="3"/>
  </r>
  <r>
    <x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x v="515"/>
    <b v="0"/>
    <b v="0"/>
    <s v="technology/wearables"/>
    <x v="2"/>
    <x v="8"/>
  </r>
  <r>
    <x v="550"/>
    <s v="Morrison-Henderson"/>
    <s v="De-engineered disintermediate encoding"/>
    <n v="100"/>
    <n v="4"/>
    <n v="0.04"/>
    <x v="3"/>
    <n v="1"/>
    <n v="4"/>
    <x v="5"/>
    <s v="CHF"/>
    <x v="514"/>
    <x v="516"/>
    <b v="0"/>
    <b v="0"/>
    <s v="music/indie rock"/>
    <x v="1"/>
    <x v="7"/>
  </r>
  <r>
    <x v="551"/>
    <s v="Martin-James"/>
    <s v="Streamlined upward-trending analyzer"/>
    <n v="180100"/>
    <n v="105598"/>
    <n v="0.58632981676846196"/>
    <x v="0"/>
    <n v="2779"/>
    <n v="37.99856063332134"/>
    <x v="2"/>
    <s v="AUD"/>
    <x v="515"/>
    <x v="517"/>
    <b v="0"/>
    <b v="1"/>
    <s v="technology/web"/>
    <x v="2"/>
    <x v="2"/>
  </r>
  <r>
    <x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x v="518"/>
    <b v="0"/>
    <b v="0"/>
    <s v="theater/plays"/>
    <x v="3"/>
    <x v="3"/>
  </r>
  <r>
    <x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x v="519"/>
    <b v="0"/>
    <b v="0"/>
    <s v="music/rock"/>
    <x v="1"/>
    <x v="1"/>
  </r>
  <r>
    <x v="554"/>
    <s v="Ritter PLC"/>
    <s v="Multi-channeled upward-trending application"/>
    <n v="9500"/>
    <n v="14408"/>
    <n v="1.5166315789473683"/>
    <x v="1"/>
    <n v="554"/>
    <n v="26.007220216606498"/>
    <x v="0"/>
    <s v="CAD"/>
    <x v="518"/>
    <x v="520"/>
    <b v="0"/>
    <b v="0"/>
    <s v="music/indie rock"/>
    <x v="1"/>
    <x v="7"/>
  </r>
  <r>
    <x v="555"/>
    <s v="Anderson Group"/>
    <s v="Organic maximized database"/>
    <n v="6300"/>
    <n v="14089"/>
    <n v="2.2363492063492063"/>
    <x v="1"/>
    <n v="135"/>
    <n v="104.36296296296297"/>
    <x v="3"/>
    <s v="DKK"/>
    <x v="519"/>
    <x v="219"/>
    <b v="0"/>
    <b v="0"/>
    <s v="music/rock"/>
    <x v="1"/>
    <x v="1"/>
  </r>
  <r>
    <x v="556"/>
    <s v="Smith and Sons"/>
    <s v="Grass-roots 24/7 attitude"/>
    <n v="5200"/>
    <n v="12467"/>
    <n v="2.3975"/>
    <x v="1"/>
    <n v="122"/>
    <n v="102.18852459016394"/>
    <x v="1"/>
    <s v="USD"/>
    <x v="520"/>
    <x v="521"/>
    <b v="0"/>
    <b v="1"/>
    <s v="publishing/translations"/>
    <x v="5"/>
    <x v="18"/>
  </r>
  <r>
    <x v="557"/>
    <s v="Lam-Hamilton"/>
    <s v="Team-oriented global strategy"/>
    <n v="6000"/>
    <n v="11960"/>
    <n v="1.9933333333333334"/>
    <x v="1"/>
    <n v="221"/>
    <n v="54.117647058823529"/>
    <x v="1"/>
    <s v="USD"/>
    <x v="521"/>
    <x v="522"/>
    <b v="0"/>
    <b v="1"/>
    <s v="film &amp; video/science fiction"/>
    <x v="4"/>
    <x v="22"/>
  </r>
  <r>
    <x v="558"/>
    <s v="Ho Ltd"/>
    <s v="Enhanced client-driven capacity"/>
    <n v="5800"/>
    <n v="7966"/>
    <n v="1.373448275862069"/>
    <x v="1"/>
    <n v="126"/>
    <n v="63.222222222222221"/>
    <x v="1"/>
    <s v="USD"/>
    <x v="522"/>
    <x v="523"/>
    <b v="0"/>
    <b v="0"/>
    <s v="theater/plays"/>
    <x v="3"/>
    <x v="3"/>
  </r>
  <r>
    <x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x v="524"/>
    <b v="0"/>
    <b v="0"/>
    <s v="theater/plays"/>
    <x v="3"/>
    <x v="3"/>
  </r>
  <r>
    <x v="560"/>
    <s v="Hunt LLC"/>
    <s v="Re-engineered radical policy"/>
    <n v="20000"/>
    <n v="158832"/>
    <n v="7.9416000000000002"/>
    <x v="1"/>
    <n v="3177"/>
    <n v="49.994334277620396"/>
    <x v="1"/>
    <s v="USD"/>
    <x v="524"/>
    <x v="348"/>
    <b v="0"/>
    <b v="0"/>
    <s v="film &amp; video/animation"/>
    <x v="4"/>
    <x v="10"/>
  </r>
  <r>
    <x v="561"/>
    <s v="Fowler-Smith"/>
    <s v="Down-sized logistical adapter"/>
    <n v="3000"/>
    <n v="11091"/>
    <n v="3.6970000000000001"/>
    <x v="1"/>
    <n v="198"/>
    <n v="56.015151515151516"/>
    <x v="5"/>
    <s v="CHF"/>
    <x v="525"/>
    <x v="280"/>
    <b v="0"/>
    <b v="0"/>
    <s v="theater/plays"/>
    <x v="3"/>
    <x v="3"/>
  </r>
  <r>
    <x v="562"/>
    <s v="Blair Inc"/>
    <s v="Configurable bandwidth-monitored throughput"/>
    <n v="9900"/>
    <n v="1269"/>
    <n v="0.12818181818181817"/>
    <x v="0"/>
    <n v="26"/>
    <n v="48.807692307692307"/>
    <x v="5"/>
    <s v="CHF"/>
    <x v="188"/>
    <x v="525"/>
    <b v="0"/>
    <b v="0"/>
    <s v="music/rock"/>
    <x v="1"/>
    <x v="1"/>
  </r>
  <r>
    <x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x v="526"/>
    <b v="0"/>
    <b v="0"/>
    <s v="film &amp; video/documentary"/>
    <x v="4"/>
    <x v="4"/>
  </r>
  <r>
    <x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x v="527"/>
    <b v="0"/>
    <b v="0"/>
    <s v="theater/plays"/>
    <x v="3"/>
    <x v="3"/>
  </r>
  <r>
    <x v="565"/>
    <s v="Joseph LLC"/>
    <s v="Decentralized logistical collaboration"/>
    <n v="94900"/>
    <n v="194166"/>
    <n v="2.0460063224446787"/>
    <x v="1"/>
    <n v="3596"/>
    <n v="53.99499443826474"/>
    <x v="1"/>
    <s v="USD"/>
    <x v="528"/>
    <x v="528"/>
    <b v="0"/>
    <b v="0"/>
    <s v="theater/plays"/>
    <x v="3"/>
    <x v="3"/>
  </r>
  <r>
    <x v="566"/>
    <s v="Webb-Smith"/>
    <s v="Advanced content-based installation"/>
    <n v="9300"/>
    <n v="4124"/>
    <n v="0.44344086021505374"/>
    <x v="0"/>
    <n v="37"/>
    <n v="111.45945945945945"/>
    <x v="1"/>
    <s v="USD"/>
    <x v="522"/>
    <x v="529"/>
    <b v="0"/>
    <b v="1"/>
    <s v="music/electric music"/>
    <x v="1"/>
    <x v="5"/>
  </r>
  <r>
    <x v="567"/>
    <s v="Johns PLC"/>
    <s v="Distributed high-level open architecture"/>
    <n v="6800"/>
    <n v="14865"/>
    <n v="2.1860294117647059"/>
    <x v="1"/>
    <n v="244"/>
    <n v="60.922131147540981"/>
    <x v="1"/>
    <s v="USD"/>
    <x v="529"/>
    <x v="360"/>
    <b v="0"/>
    <b v="0"/>
    <s v="music/rock"/>
    <x v="1"/>
    <x v="1"/>
  </r>
  <r>
    <x v="568"/>
    <s v="Hardin-Foley"/>
    <s v="Synergized zero tolerance help-desk"/>
    <n v="72400"/>
    <n v="134688"/>
    <n v="1.8603314917127072"/>
    <x v="1"/>
    <n v="5180"/>
    <n v="26.0015444015444"/>
    <x v="1"/>
    <s v="USD"/>
    <x v="530"/>
    <x v="254"/>
    <b v="0"/>
    <b v="0"/>
    <s v="theater/plays"/>
    <x v="3"/>
    <x v="3"/>
  </r>
  <r>
    <x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x v="530"/>
    <b v="0"/>
    <b v="0"/>
    <s v="film &amp; video/animation"/>
    <x v="4"/>
    <x v="10"/>
  </r>
  <r>
    <x v="570"/>
    <s v="Martinez-Juarez"/>
    <s v="Realigned uniform knowledge user"/>
    <n v="31200"/>
    <n v="95364"/>
    <n v="3.0565384615384614"/>
    <x v="1"/>
    <n v="2725"/>
    <n v="34.995963302752294"/>
    <x v="1"/>
    <s v="USD"/>
    <x v="515"/>
    <x v="531"/>
    <b v="0"/>
    <b v="1"/>
    <s v="music/rock"/>
    <x v="1"/>
    <x v="1"/>
  </r>
  <r>
    <x v="571"/>
    <s v="Wilson and Sons"/>
    <s v="Monitored grid-enabled model"/>
    <n v="3500"/>
    <n v="3295"/>
    <n v="0.94142857142857139"/>
    <x v="0"/>
    <n v="35"/>
    <n v="94.142857142857139"/>
    <x v="6"/>
    <s v="EUR"/>
    <x v="532"/>
    <x v="532"/>
    <b v="0"/>
    <b v="0"/>
    <s v="film &amp; video/shorts"/>
    <x v="4"/>
    <x v="12"/>
  </r>
  <r>
    <x v="572"/>
    <s v="Clements Group"/>
    <s v="Assimilated actuating policy"/>
    <n v="9000"/>
    <n v="4896"/>
    <n v="0.54400000000000004"/>
    <x v="3"/>
    <n v="94"/>
    <n v="52.085106382978722"/>
    <x v="1"/>
    <s v="USD"/>
    <x v="533"/>
    <x v="533"/>
    <b v="0"/>
    <b v="1"/>
    <s v="music/rock"/>
    <x v="1"/>
    <x v="1"/>
  </r>
  <r>
    <x v="573"/>
    <s v="Valenzuela-Cook"/>
    <s v="Total incremental productivity"/>
    <n v="6700"/>
    <n v="7496"/>
    <n v="1.1188059701492536"/>
    <x v="1"/>
    <n v="300"/>
    <n v="24.986666666666668"/>
    <x v="1"/>
    <s v="USD"/>
    <x v="409"/>
    <x v="534"/>
    <b v="0"/>
    <b v="0"/>
    <s v="journalism/audio"/>
    <x v="8"/>
    <x v="23"/>
  </r>
  <r>
    <x v="574"/>
    <s v="Parker, Haley and Foster"/>
    <s v="Adaptive local task-force"/>
    <n v="2700"/>
    <n v="9967"/>
    <n v="3.6914814814814814"/>
    <x v="1"/>
    <n v="144"/>
    <n v="69.215277777777771"/>
    <x v="1"/>
    <s v="USD"/>
    <x v="534"/>
    <x v="535"/>
    <b v="0"/>
    <b v="1"/>
    <s v="food/food trucks"/>
    <x v="0"/>
    <x v="0"/>
  </r>
  <r>
    <x v="575"/>
    <s v="Fuentes LLC"/>
    <s v="Universal zero-defect concept"/>
    <n v="83300"/>
    <n v="52421"/>
    <n v="0.62930372148859548"/>
    <x v="0"/>
    <n v="558"/>
    <n v="93.944444444444443"/>
    <x v="1"/>
    <s v="USD"/>
    <x v="53"/>
    <x v="536"/>
    <b v="0"/>
    <b v="1"/>
    <s v="theater/plays"/>
    <x v="3"/>
    <x v="3"/>
  </r>
  <r>
    <x v="576"/>
    <s v="Moran and Sons"/>
    <s v="Object-based bottom-line superstructure"/>
    <n v="9700"/>
    <n v="6298"/>
    <n v="0.6492783505154639"/>
    <x v="0"/>
    <n v="64"/>
    <n v="98.40625"/>
    <x v="1"/>
    <s v="USD"/>
    <x v="535"/>
    <x v="537"/>
    <b v="0"/>
    <b v="0"/>
    <s v="theater/plays"/>
    <x v="3"/>
    <x v="3"/>
  </r>
  <r>
    <x v="577"/>
    <s v="Stevens Inc"/>
    <s v="Adaptive 24hour projection"/>
    <n v="8200"/>
    <n v="1546"/>
    <n v="0.18853658536585366"/>
    <x v="3"/>
    <n v="37"/>
    <n v="41.783783783783782"/>
    <x v="1"/>
    <s v="USD"/>
    <x v="536"/>
    <x v="538"/>
    <b v="0"/>
    <b v="0"/>
    <s v="music/jazz"/>
    <x v="1"/>
    <x v="17"/>
  </r>
  <r>
    <x v="578"/>
    <s v="Martinez-Johnson"/>
    <s v="Sharable radical toolset"/>
    <n v="96500"/>
    <n v="16168"/>
    <n v="0.1675440414507772"/>
    <x v="0"/>
    <n v="245"/>
    <n v="65.991836734693877"/>
    <x v="1"/>
    <s v="USD"/>
    <x v="537"/>
    <x v="539"/>
    <b v="0"/>
    <b v="0"/>
    <s v="film &amp; video/science fiction"/>
    <x v="4"/>
    <x v="22"/>
  </r>
  <r>
    <x v="579"/>
    <s v="Franklin Inc"/>
    <s v="Focused multimedia knowledgebase"/>
    <n v="6200"/>
    <n v="6269"/>
    <n v="1.0111290322580646"/>
    <x v="1"/>
    <n v="87"/>
    <n v="72.05747126436782"/>
    <x v="1"/>
    <s v="USD"/>
    <x v="538"/>
    <x v="540"/>
    <b v="0"/>
    <b v="0"/>
    <s v="music/jazz"/>
    <x v="1"/>
    <x v="17"/>
  </r>
  <r>
    <x v="580"/>
    <s v="Perez PLC"/>
    <s v="Seamless 6thgeneration extranet"/>
    <n v="43800"/>
    <n v="149578"/>
    <n v="3.4150228310502282"/>
    <x v="1"/>
    <n v="3116"/>
    <n v="48.003209242618745"/>
    <x v="1"/>
    <s v="USD"/>
    <x v="539"/>
    <x v="541"/>
    <b v="0"/>
    <b v="0"/>
    <s v="theater/plays"/>
    <x v="3"/>
    <x v="3"/>
  </r>
  <r>
    <x v="581"/>
    <s v="Sanchez, Cross and Savage"/>
    <s v="Sharable mobile knowledgebase"/>
    <n v="6000"/>
    <n v="3841"/>
    <n v="0.64016666666666666"/>
    <x v="0"/>
    <n v="71"/>
    <n v="54.098591549295776"/>
    <x v="1"/>
    <s v="USD"/>
    <x v="540"/>
    <x v="542"/>
    <b v="0"/>
    <b v="0"/>
    <s v="technology/web"/>
    <x v="2"/>
    <x v="2"/>
  </r>
  <r>
    <x v="582"/>
    <s v="Pineda Ltd"/>
    <s v="Cross-group global system engine"/>
    <n v="8700"/>
    <n v="4531"/>
    <n v="0.5208045977011494"/>
    <x v="0"/>
    <n v="42"/>
    <n v="107.88095238095238"/>
    <x v="1"/>
    <s v="USD"/>
    <x v="505"/>
    <x v="543"/>
    <b v="0"/>
    <b v="1"/>
    <s v="games/video games"/>
    <x v="6"/>
    <x v="11"/>
  </r>
  <r>
    <x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x v="544"/>
    <b v="0"/>
    <b v="0"/>
    <s v="film &amp; video/documentary"/>
    <x v="4"/>
    <x v="4"/>
  </r>
  <r>
    <x v="584"/>
    <s v="Nunez-Richards"/>
    <s v="De-engineered cohesive system engine"/>
    <n v="86400"/>
    <n v="103255"/>
    <n v="1.1950810185185186"/>
    <x v="1"/>
    <n v="1613"/>
    <n v="64.01425914445133"/>
    <x v="1"/>
    <s v="USD"/>
    <x v="542"/>
    <x v="545"/>
    <b v="0"/>
    <b v="0"/>
    <s v="technology/web"/>
    <x v="2"/>
    <x v="2"/>
  </r>
  <r>
    <x v="585"/>
    <s v="Pugh LLC"/>
    <s v="Reactive analyzing function"/>
    <n v="8900"/>
    <n v="13065"/>
    <n v="1.4679775280898877"/>
    <x v="1"/>
    <n v="136"/>
    <n v="96.066176470588232"/>
    <x v="1"/>
    <s v="USD"/>
    <x v="543"/>
    <x v="546"/>
    <b v="0"/>
    <b v="0"/>
    <s v="publishing/translations"/>
    <x v="5"/>
    <x v="18"/>
  </r>
  <r>
    <x v="586"/>
    <s v="Rowe-Wong"/>
    <s v="Robust hybrid budgetary management"/>
    <n v="700"/>
    <n v="6654"/>
    <n v="9.5057142857142853"/>
    <x v="1"/>
    <n v="130"/>
    <n v="51.184615384615384"/>
    <x v="1"/>
    <s v="USD"/>
    <x v="544"/>
    <x v="547"/>
    <b v="0"/>
    <b v="0"/>
    <s v="music/rock"/>
    <x v="1"/>
    <x v="1"/>
  </r>
  <r>
    <x v="587"/>
    <s v="Williams-Santos"/>
    <s v="Open-source analyzing monitoring"/>
    <n v="9400"/>
    <n v="6852"/>
    <n v="0.72893617021276591"/>
    <x v="0"/>
    <n v="156"/>
    <n v="43.92307692307692"/>
    <x v="0"/>
    <s v="CAD"/>
    <x v="35"/>
    <x v="548"/>
    <b v="0"/>
    <b v="1"/>
    <s v="food/food trucks"/>
    <x v="0"/>
    <x v="0"/>
  </r>
  <r>
    <x v="588"/>
    <s v="Weber Inc"/>
    <s v="Up-sized discrete firmware"/>
    <n v="157600"/>
    <n v="124517"/>
    <n v="0.7900824873096447"/>
    <x v="0"/>
    <n v="1368"/>
    <n v="91.021198830409361"/>
    <x v="4"/>
    <s v="GBP"/>
    <x v="152"/>
    <x v="298"/>
    <b v="0"/>
    <b v="0"/>
    <s v="theater/plays"/>
    <x v="3"/>
    <x v="3"/>
  </r>
  <r>
    <x v="589"/>
    <s v="Avery, Brown and Parker"/>
    <s v="Exclusive intangible extranet"/>
    <n v="7900"/>
    <n v="5113"/>
    <n v="0.64721518987341775"/>
    <x v="0"/>
    <n v="102"/>
    <n v="50.127450980392155"/>
    <x v="1"/>
    <s v="USD"/>
    <x v="545"/>
    <x v="549"/>
    <b v="0"/>
    <b v="0"/>
    <s v="film &amp; video/documentary"/>
    <x v="4"/>
    <x v="4"/>
  </r>
  <r>
    <x v="590"/>
    <s v="Cox Group"/>
    <s v="Synergized analyzing process improvement"/>
    <n v="7100"/>
    <n v="5824"/>
    <n v="0.82028169014084507"/>
    <x v="0"/>
    <n v="86"/>
    <n v="67.720930232558146"/>
    <x v="2"/>
    <s v="AUD"/>
    <x v="546"/>
    <x v="550"/>
    <b v="0"/>
    <b v="0"/>
    <s v="publishing/radio &amp; podcasts"/>
    <x v="5"/>
    <x v="15"/>
  </r>
  <r>
    <x v="591"/>
    <s v="Jensen LLC"/>
    <s v="Realigned dedicated system engine"/>
    <n v="600"/>
    <n v="6226"/>
    <n v="10.376666666666667"/>
    <x v="1"/>
    <n v="102"/>
    <n v="61.03921568627451"/>
    <x v="1"/>
    <s v="USD"/>
    <x v="547"/>
    <x v="551"/>
    <b v="0"/>
    <b v="0"/>
    <s v="games/video games"/>
    <x v="6"/>
    <x v="11"/>
  </r>
  <r>
    <x v="592"/>
    <s v="Brown Inc"/>
    <s v="Object-based bandwidth-monitored concept"/>
    <n v="156800"/>
    <n v="20243"/>
    <n v="0.12910076530612244"/>
    <x v="0"/>
    <n v="253"/>
    <n v="80.011857707509876"/>
    <x v="1"/>
    <s v="USD"/>
    <x v="548"/>
    <x v="552"/>
    <b v="0"/>
    <b v="0"/>
    <s v="theater/plays"/>
    <x v="3"/>
    <x v="3"/>
  </r>
  <r>
    <x v="593"/>
    <s v="Hale-Hayes"/>
    <s v="Ameliorated client-driven open system"/>
    <n v="121600"/>
    <n v="188288"/>
    <n v="1.5484210526315789"/>
    <x v="1"/>
    <n v="4006"/>
    <n v="47.001497753369947"/>
    <x v="1"/>
    <s v="USD"/>
    <x v="549"/>
    <x v="238"/>
    <b v="0"/>
    <b v="0"/>
    <s v="film &amp; video/animation"/>
    <x v="4"/>
    <x v="10"/>
  </r>
  <r>
    <x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x v="553"/>
    <b v="0"/>
    <b v="1"/>
    <s v="theater/plays"/>
    <x v="3"/>
    <x v="3"/>
  </r>
  <r>
    <x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x v="554"/>
    <b v="0"/>
    <b v="1"/>
    <s v="theater/plays"/>
    <x v="3"/>
    <x v="3"/>
  </r>
  <r>
    <x v="596"/>
    <s v="Becker-Scott"/>
    <s v="Managed optimizing archive"/>
    <n v="7900"/>
    <n v="7875"/>
    <n v="0.99683544303797467"/>
    <x v="0"/>
    <n v="183"/>
    <n v="43.032786885245905"/>
    <x v="1"/>
    <s v="USD"/>
    <x v="552"/>
    <x v="496"/>
    <b v="0"/>
    <b v="1"/>
    <s v="film &amp; video/drama"/>
    <x v="4"/>
    <x v="6"/>
  </r>
  <r>
    <x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x v="555"/>
    <b v="0"/>
    <b v="0"/>
    <s v="theater/plays"/>
    <x v="3"/>
    <x v="3"/>
  </r>
  <r>
    <x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x v="556"/>
    <b v="0"/>
    <b v="0"/>
    <s v="music/rock"/>
    <x v="1"/>
    <x v="1"/>
  </r>
  <r>
    <x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x v="557"/>
    <b v="0"/>
    <b v="0"/>
    <s v="film &amp; video/documentary"/>
    <x v="4"/>
    <x v="4"/>
  </r>
  <r>
    <x v="600"/>
    <s v="Brown-George"/>
    <s v="Cross-platform tertiary array"/>
    <n v="100"/>
    <n v="5"/>
    <n v="0.05"/>
    <x v="0"/>
    <n v="1"/>
    <n v="5"/>
    <x v="4"/>
    <s v="GBP"/>
    <x v="555"/>
    <x v="558"/>
    <b v="0"/>
    <b v="0"/>
    <s v="food/food trucks"/>
    <x v="0"/>
    <x v="0"/>
  </r>
  <r>
    <x v="601"/>
    <s v="Waters and Sons"/>
    <s v="Inverse neutral structure"/>
    <n v="6300"/>
    <n v="13018"/>
    <n v="2.0663492063492064"/>
    <x v="1"/>
    <n v="194"/>
    <n v="67.103092783505161"/>
    <x v="1"/>
    <s v="USD"/>
    <x v="548"/>
    <x v="559"/>
    <b v="1"/>
    <b v="0"/>
    <s v="technology/wearables"/>
    <x v="2"/>
    <x v="8"/>
  </r>
  <r>
    <x v="602"/>
    <s v="Brown Ltd"/>
    <s v="Quality-focused system-worthy support"/>
    <n v="71100"/>
    <n v="91176"/>
    <n v="1.2823628691983122"/>
    <x v="1"/>
    <n v="1140"/>
    <n v="79.978947368421046"/>
    <x v="1"/>
    <s v="USD"/>
    <x v="62"/>
    <x v="560"/>
    <b v="0"/>
    <b v="0"/>
    <s v="theater/plays"/>
    <x v="3"/>
    <x v="3"/>
  </r>
  <r>
    <x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x v="561"/>
    <b v="0"/>
    <b v="0"/>
    <s v="theater/plays"/>
    <x v="3"/>
    <x v="3"/>
  </r>
  <r>
    <x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x v="562"/>
    <b v="0"/>
    <b v="0"/>
    <s v="theater/plays"/>
    <x v="3"/>
    <x v="3"/>
  </r>
  <r>
    <x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x v="563"/>
    <b v="0"/>
    <b v="0"/>
    <s v="publishing/nonfiction"/>
    <x v="5"/>
    <x v="9"/>
  </r>
  <r>
    <x v="606"/>
    <s v="Valencia PLC"/>
    <s v="Extended asynchronous initiative"/>
    <n v="3400"/>
    <n v="6405"/>
    <n v="1.8838235294117647"/>
    <x v="1"/>
    <n v="160"/>
    <n v="40.03125"/>
    <x v="4"/>
    <s v="GBP"/>
    <x v="558"/>
    <x v="529"/>
    <b v="0"/>
    <b v="0"/>
    <s v="music/rock"/>
    <x v="1"/>
    <x v="1"/>
  </r>
  <r>
    <x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x v="564"/>
    <b v="0"/>
    <b v="0"/>
    <s v="food/food trucks"/>
    <x v="0"/>
    <x v="0"/>
  </r>
  <r>
    <x v="608"/>
    <s v="Johnson Group"/>
    <s v="Compatible full-range leverage"/>
    <n v="3900"/>
    <n v="11075"/>
    <n v="2.8397435897435899"/>
    <x v="1"/>
    <n v="316"/>
    <n v="35.047468354430379"/>
    <x v="1"/>
    <s v="USD"/>
    <x v="426"/>
    <x v="565"/>
    <b v="0"/>
    <b v="1"/>
    <s v="music/jazz"/>
    <x v="1"/>
    <x v="17"/>
  </r>
  <r>
    <x v="609"/>
    <s v="Rose-Fuller"/>
    <s v="Upgradable holistic system engine"/>
    <n v="10000"/>
    <n v="12042"/>
    <n v="1.2041999999999999"/>
    <x v="1"/>
    <n v="117"/>
    <n v="102.92307692307692"/>
    <x v="1"/>
    <s v="USD"/>
    <x v="560"/>
    <x v="566"/>
    <b v="0"/>
    <b v="0"/>
    <s v="film &amp; video/science fiction"/>
    <x v="4"/>
    <x v="22"/>
  </r>
  <r>
    <x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x v="567"/>
    <b v="0"/>
    <b v="0"/>
    <s v="theater/plays"/>
    <x v="3"/>
    <x v="3"/>
  </r>
  <r>
    <x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x v="568"/>
    <b v="0"/>
    <b v="0"/>
    <s v="theater/plays"/>
    <x v="3"/>
    <x v="3"/>
  </r>
  <r>
    <x v="612"/>
    <s v="Wang, Nguyen and Horton"/>
    <s v="Innovative holistic hub"/>
    <n v="6200"/>
    <n v="8645"/>
    <n v="1.3943548387096774"/>
    <x v="1"/>
    <n v="192"/>
    <n v="45.026041666666664"/>
    <x v="1"/>
    <s v="USD"/>
    <x v="563"/>
    <x v="569"/>
    <b v="0"/>
    <b v="0"/>
    <s v="music/electric music"/>
    <x v="1"/>
    <x v="5"/>
  </r>
  <r>
    <x v="613"/>
    <s v="Santos, Williams and Brown"/>
    <s v="Reverse-engineered 24/7 methodology"/>
    <n v="1100"/>
    <n v="1914"/>
    <n v="1.74"/>
    <x v="1"/>
    <n v="26"/>
    <n v="73.615384615384613"/>
    <x v="0"/>
    <s v="CAD"/>
    <x v="564"/>
    <x v="570"/>
    <b v="0"/>
    <b v="0"/>
    <s v="theater/plays"/>
    <x v="3"/>
    <x v="3"/>
  </r>
  <r>
    <x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x v="571"/>
    <b v="0"/>
    <b v="0"/>
    <s v="theater/plays"/>
    <x v="3"/>
    <x v="3"/>
  </r>
  <r>
    <x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x v="572"/>
    <b v="0"/>
    <b v="0"/>
    <s v="theater/plays"/>
    <x v="3"/>
    <x v="3"/>
  </r>
  <r>
    <x v="616"/>
    <s v="Burnett-Mora"/>
    <s v="Quality-focused 24/7 superstructure"/>
    <n v="6400"/>
    <n v="12129"/>
    <n v="1.8951562500000001"/>
    <x v="1"/>
    <n v="238"/>
    <n v="50.962184873949582"/>
    <x v="4"/>
    <s v="GBP"/>
    <x v="567"/>
    <x v="573"/>
    <b v="0"/>
    <b v="1"/>
    <s v="music/indie rock"/>
    <x v="1"/>
    <x v="7"/>
  </r>
  <r>
    <x v="617"/>
    <s v="King LLC"/>
    <s v="Multi-channeled local intranet"/>
    <n v="1400"/>
    <n v="3496"/>
    <n v="2.4971428571428573"/>
    <x v="1"/>
    <n v="55"/>
    <n v="63.563636363636363"/>
    <x v="1"/>
    <s v="USD"/>
    <x v="568"/>
    <x v="471"/>
    <b v="0"/>
    <b v="0"/>
    <s v="theater/plays"/>
    <x v="3"/>
    <x v="3"/>
  </r>
  <r>
    <x v="618"/>
    <s v="Miller Ltd"/>
    <s v="Open-architected mobile emulation"/>
    <n v="198600"/>
    <n v="97037"/>
    <n v="0.48860523665659616"/>
    <x v="0"/>
    <n v="1198"/>
    <n v="80.999165275459092"/>
    <x v="1"/>
    <s v="USD"/>
    <x v="569"/>
    <x v="574"/>
    <b v="0"/>
    <b v="0"/>
    <s v="publishing/nonfiction"/>
    <x v="5"/>
    <x v="9"/>
  </r>
  <r>
    <x v="619"/>
    <s v="Case LLC"/>
    <s v="Ameliorated foreground methodology"/>
    <n v="195900"/>
    <n v="55757"/>
    <n v="0.28461970393057684"/>
    <x v="0"/>
    <n v="648"/>
    <n v="86.044753086419746"/>
    <x v="1"/>
    <s v="USD"/>
    <x v="570"/>
    <x v="575"/>
    <b v="1"/>
    <b v="1"/>
    <s v="theater/plays"/>
    <x v="3"/>
    <x v="3"/>
  </r>
  <r>
    <x v="620"/>
    <s v="Swanson, Wilson and Baker"/>
    <s v="Synergized well-modulated project"/>
    <n v="4300"/>
    <n v="11525"/>
    <n v="2.6802325581395348"/>
    <x v="1"/>
    <n v="128"/>
    <n v="90.0390625"/>
    <x v="2"/>
    <s v="AUD"/>
    <x v="571"/>
    <x v="576"/>
    <b v="0"/>
    <b v="0"/>
    <s v="photography/photography books"/>
    <x v="7"/>
    <x v="14"/>
  </r>
  <r>
    <x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x v="577"/>
    <b v="0"/>
    <b v="0"/>
    <s v="theater/plays"/>
    <x v="3"/>
    <x v="3"/>
  </r>
  <r>
    <x v="622"/>
    <s v="Smith-Smith"/>
    <s v="Total leadingedge neural-net"/>
    <n v="189000"/>
    <n v="5916"/>
    <n v="3.1301587301587303E-2"/>
    <x v="0"/>
    <n v="64"/>
    <n v="92.4375"/>
    <x v="1"/>
    <s v="USD"/>
    <x v="573"/>
    <x v="578"/>
    <b v="0"/>
    <b v="0"/>
    <s v="music/indie rock"/>
    <x v="1"/>
    <x v="7"/>
  </r>
  <r>
    <x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x v="477"/>
    <b v="0"/>
    <b v="0"/>
    <s v="theater/plays"/>
    <x v="3"/>
    <x v="3"/>
  </r>
  <r>
    <x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x v="579"/>
    <b v="0"/>
    <b v="0"/>
    <s v="photography/photography books"/>
    <x v="7"/>
    <x v="14"/>
  </r>
  <r>
    <x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x v="580"/>
    <b v="0"/>
    <b v="0"/>
    <s v="theater/plays"/>
    <x v="3"/>
    <x v="3"/>
  </r>
  <r>
    <x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x v="581"/>
    <b v="0"/>
    <b v="1"/>
    <s v="theater/plays"/>
    <x v="3"/>
    <x v="3"/>
  </r>
  <r>
    <x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x v="582"/>
    <b v="1"/>
    <b v="0"/>
    <s v="food/food trucks"/>
    <x v="0"/>
    <x v="0"/>
  </r>
  <r>
    <x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x v="581"/>
    <b v="0"/>
    <b v="0"/>
    <s v="music/indie rock"/>
    <x v="1"/>
    <x v="7"/>
  </r>
  <r>
    <x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x v="583"/>
    <b v="0"/>
    <b v="1"/>
    <s v="theater/plays"/>
    <x v="3"/>
    <x v="3"/>
  </r>
  <r>
    <x v="630"/>
    <s v="Patterson-Johnson"/>
    <s v="Grass-roots directional workforce"/>
    <n v="9500"/>
    <n v="5973"/>
    <n v="0.62873684210526315"/>
    <x v="3"/>
    <n v="87"/>
    <n v="68.65517241379311"/>
    <x v="1"/>
    <s v="USD"/>
    <x v="580"/>
    <x v="584"/>
    <b v="0"/>
    <b v="1"/>
    <s v="theater/plays"/>
    <x v="3"/>
    <x v="3"/>
  </r>
  <r>
    <x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x v="585"/>
    <b v="0"/>
    <b v="0"/>
    <s v="theater/plays"/>
    <x v="3"/>
    <x v="3"/>
  </r>
  <r>
    <x v="632"/>
    <s v="Parker PLC"/>
    <s v="Reduced interactive matrix"/>
    <n v="72100"/>
    <n v="30902"/>
    <n v="0.42859916782246882"/>
    <x v="2"/>
    <n v="278"/>
    <n v="111.15827338129496"/>
    <x v="1"/>
    <s v="USD"/>
    <x v="582"/>
    <x v="586"/>
    <b v="0"/>
    <b v="0"/>
    <s v="theater/plays"/>
    <x v="3"/>
    <x v="3"/>
  </r>
  <r>
    <x v="633"/>
    <s v="Yu and Sons"/>
    <s v="Adaptive context-sensitive architecture"/>
    <n v="6700"/>
    <n v="5569"/>
    <n v="0.83119402985074631"/>
    <x v="0"/>
    <n v="105"/>
    <n v="53.038095238095238"/>
    <x v="1"/>
    <s v="USD"/>
    <x v="336"/>
    <x v="587"/>
    <b v="0"/>
    <b v="0"/>
    <s v="film &amp; video/animation"/>
    <x v="4"/>
    <x v="10"/>
  </r>
  <r>
    <x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x v="588"/>
    <b v="0"/>
    <b v="0"/>
    <s v="film &amp; video/television"/>
    <x v="4"/>
    <x v="19"/>
  </r>
  <r>
    <x v="635"/>
    <s v="Mack Ltd"/>
    <s v="Reactive regional access"/>
    <n v="139000"/>
    <n v="158590"/>
    <n v="1.1409352517985611"/>
    <x v="1"/>
    <n v="2266"/>
    <n v="69.986760812003524"/>
    <x v="1"/>
    <s v="USD"/>
    <x v="584"/>
    <x v="589"/>
    <b v="0"/>
    <b v="0"/>
    <s v="film &amp; video/television"/>
    <x v="4"/>
    <x v="19"/>
  </r>
  <r>
    <x v="636"/>
    <s v="Lamb-Sanders"/>
    <s v="Stand-alone reciprocal frame"/>
    <n v="197700"/>
    <n v="127591"/>
    <n v="0.64537683358624176"/>
    <x v="0"/>
    <n v="2604"/>
    <n v="48.998079877112133"/>
    <x v="3"/>
    <s v="DKK"/>
    <x v="585"/>
    <x v="590"/>
    <b v="0"/>
    <b v="1"/>
    <s v="film &amp; video/animation"/>
    <x v="4"/>
    <x v="10"/>
  </r>
  <r>
    <x v="637"/>
    <s v="Williams-Ramirez"/>
    <s v="Open-architected 24/7 throughput"/>
    <n v="8500"/>
    <n v="6750"/>
    <n v="0.79411764705882348"/>
    <x v="0"/>
    <n v="65"/>
    <n v="103.84615384615384"/>
    <x v="1"/>
    <s v="USD"/>
    <x v="586"/>
    <x v="591"/>
    <b v="0"/>
    <b v="0"/>
    <s v="theater/plays"/>
    <x v="3"/>
    <x v="3"/>
  </r>
  <r>
    <x v="638"/>
    <s v="Weaver Ltd"/>
    <s v="Monitored 24/7 approach"/>
    <n v="81600"/>
    <n v="9318"/>
    <n v="0.11419117647058824"/>
    <x v="0"/>
    <n v="94"/>
    <n v="99.127659574468083"/>
    <x v="1"/>
    <s v="USD"/>
    <x v="587"/>
    <x v="592"/>
    <b v="0"/>
    <b v="1"/>
    <s v="theater/plays"/>
    <x v="3"/>
    <x v="3"/>
  </r>
  <r>
    <x v="639"/>
    <s v="Barnes-Williams"/>
    <s v="Upgradable explicit forecast"/>
    <n v="8600"/>
    <n v="4832"/>
    <n v="0.56186046511627907"/>
    <x v="2"/>
    <n v="45"/>
    <n v="107.37777777777778"/>
    <x v="1"/>
    <s v="USD"/>
    <x v="588"/>
    <x v="593"/>
    <b v="0"/>
    <b v="1"/>
    <s v="film &amp; video/drama"/>
    <x v="4"/>
    <x v="6"/>
  </r>
  <r>
    <x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x v="510"/>
    <b v="0"/>
    <b v="0"/>
    <s v="theater/plays"/>
    <x v="3"/>
    <x v="3"/>
  </r>
  <r>
    <x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x v="594"/>
    <b v="0"/>
    <b v="0"/>
    <s v="theater/plays"/>
    <x v="3"/>
    <x v="3"/>
  </r>
  <r>
    <x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x v="595"/>
    <b v="0"/>
    <b v="0"/>
    <s v="technology/wearables"/>
    <x v="2"/>
    <x v="8"/>
  </r>
  <r>
    <x v="643"/>
    <s v="Harris Inc"/>
    <s v="Future-proofed modular groupware"/>
    <n v="14900"/>
    <n v="32986"/>
    <n v="2.2138255033557046"/>
    <x v="1"/>
    <n v="375"/>
    <n v="87.962666666666664"/>
    <x v="1"/>
    <s v="USD"/>
    <x v="592"/>
    <x v="596"/>
    <b v="0"/>
    <b v="0"/>
    <s v="theater/plays"/>
    <x v="3"/>
    <x v="3"/>
  </r>
  <r>
    <x v="644"/>
    <s v="Peters-Nelson"/>
    <s v="Distributed real-time algorithm"/>
    <n v="169400"/>
    <n v="81984"/>
    <n v="0.48396694214876035"/>
    <x v="0"/>
    <n v="2928"/>
    <n v="28"/>
    <x v="0"/>
    <s v="CAD"/>
    <x v="593"/>
    <x v="597"/>
    <b v="0"/>
    <b v="0"/>
    <s v="theater/plays"/>
    <x v="3"/>
    <x v="3"/>
  </r>
  <r>
    <x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x v="598"/>
    <b v="0"/>
    <b v="1"/>
    <s v="music/rock"/>
    <x v="1"/>
    <x v="1"/>
  </r>
  <r>
    <x v="646"/>
    <s v="Robinson Group"/>
    <s v="Switchable reciprocal middleware"/>
    <n v="98700"/>
    <n v="87448"/>
    <n v="0.88599797365754818"/>
    <x v="0"/>
    <n v="2915"/>
    <n v="29.999313893653515"/>
    <x v="1"/>
    <s v="USD"/>
    <x v="595"/>
    <x v="599"/>
    <b v="0"/>
    <b v="0"/>
    <s v="games/video games"/>
    <x v="6"/>
    <x v="11"/>
  </r>
  <r>
    <x v="647"/>
    <s v="Jordan-Wolfe"/>
    <s v="Inverse multimedia Graphic Interface"/>
    <n v="4500"/>
    <n v="1863"/>
    <n v="0.41399999999999998"/>
    <x v="0"/>
    <n v="18"/>
    <n v="103.5"/>
    <x v="1"/>
    <s v="USD"/>
    <x v="596"/>
    <x v="600"/>
    <b v="0"/>
    <b v="0"/>
    <s v="publishing/translations"/>
    <x v="5"/>
    <x v="18"/>
  </r>
  <r>
    <x v="648"/>
    <s v="Vargas-Cox"/>
    <s v="Vision-oriented local contingency"/>
    <n v="98600"/>
    <n v="62174"/>
    <n v="0.63056795131845844"/>
    <x v="3"/>
    <n v="723"/>
    <n v="85.994467496542185"/>
    <x v="1"/>
    <s v="USD"/>
    <x v="597"/>
    <x v="601"/>
    <b v="1"/>
    <b v="0"/>
    <s v="food/food trucks"/>
    <x v="0"/>
    <x v="0"/>
  </r>
  <r>
    <x v="649"/>
    <s v="Yang and Sons"/>
    <s v="Reactive 6thgeneration hub"/>
    <n v="121700"/>
    <n v="59003"/>
    <n v="0.48482333607230893"/>
    <x v="0"/>
    <n v="602"/>
    <n v="98.011627906976742"/>
    <x v="5"/>
    <s v="CHF"/>
    <x v="598"/>
    <x v="602"/>
    <b v="1"/>
    <b v="1"/>
    <s v="theater/plays"/>
    <x v="3"/>
    <x v="3"/>
  </r>
  <r>
    <x v="650"/>
    <s v="Wilson, Wilson and Mathis"/>
    <s v="Optional asymmetric success"/>
    <n v="100"/>
    <n v="2"/>
    <n v="0.02"/>
    <x v="0"/>
    <n v="1"/>
    <n v="2"/>
    <x v="1"/>
    <s v="USD"/>
    <x v="599"/>
    <x v="603"/>
    <b v="0"/>
    <b v="0"/>
    <s v="music/jazz"/>
    <x v="1"/>
    <x v="17"/>
  </r>
  <r>
    <x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x v="604"/>
    <b v="0"/>
    <b v="0"/>
    <s v="film &amp; video/shorts"/>
    <x v="4"/>
    <x v="12"/>
  </r>
  <r>
    <x v="652"/>
    <s v="Cisneros Ltd"/>
    <s v="Vision-oriented regional hub"/>
    <n v="10000"/>
    <n v="12684"/>
    <n v="1.2684"/>
    <x v="1"/>
    <n v="409"/>
    <n v="31.012224938875306"/>
    <x v="1"/>
    <s v="USD"/>
    <x v="601"/>
    <x v="292"/>
    <b v="0"/>
    <b v="0"/>
    <s v="technology/web"/>
    <x v="2"/>
    <x v="2"/>
  </r>
  <r>
    <x v="653"/>
    <s v="Williams-Jones"/>
    <s v="Monitored incremental info-mediaries"/>
    <n v="600"/>
    <n v="14033"/>
    <n v="23.388333333333332"/>
    <x v="1"/>
    <n v="234"/>
    <n v="59.970085470085472"/>
    <x v="1"/>
    <s v="USD"/>
    <x v="602"/>
    <x v="605"/>
    <b v="0"/>
    <b v="0"/>
    <s v="technology/web"/>
    <x v="2"/>
    <x v="2"/>
  </r>
  <r>
    <x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x v="606"/>
    <b v="0"/>
    <b v="0"/>
    <s v="music/metal"/>
    <x v="1"/>
    <x v="16"/>
  </r>
  <r>
    <x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x v="607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x v="608"/>
    <b v="0"/>
    <b v="0"/>
    <s v="food/food trucks"/>
    <x v="0"/>
    <x v="0"/>
  </r>
  <r>
    <x v="657"/>
    <s v="Russo, Kim and Mccoy"/>
    <s v="Balanced optimal hardware"/>
    <n v="10000"/>
    <n v="824"/>
    <n v="8.2400000000000001E-2"/>
    <x v="0"/>
    <n v="14"/>
    <n v="58.857142857142854"/>
    <x v="1"/>
    <s v="USD"/>
    <x v="605"/>
    <x v="609"/>
    <b v="0"/>
    <b v="0"/>
    <s v="film &amp; video/science fiction"/>
    <x v="4"/>
    <x v="22"/>
  </r>
  <r>
    <x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x v="610"/>
    <b v="0"/>
    <b v="0"/>
    <s v="music/rock"/>
    <x v="1"/>
    <x v="1"/>
  </r>
  <r>
    <x v="659"/>
    <s v="Bailey and Sons"/>
    <s v="Grass-roots dynamic emulation"/>
    <n v="120700"/>
    <n v="57010"/>
    <n v="0.47232808616404309"/>
    <x v="0"/>
    <n v="750"/>
    <n v="76.013333333333335"/>
    <x v="4"/>
    <s v="GBP"/>
    <x v="65"/>
    <x v="611"/>
    <b v="0"/>
    <b v="0"/>
    <s v="film &amp; video/documentary"/>
    <x v="4"/>
    <x v="4"/>
  </r>
  <r>
    <x v="660"/>
    <s v="Jensen-Brown"/>
    <s v="Fundamental disintermediate matrix"/>
    <n v="9100"/>
    <n v="7438"/>
    <n v="0.81736263736263737"/>
    <x v="0"/>
    <n v="77"/>
    <n v="96.597402597402592"/>
    <x v="1"/>
    <s v="USD"/>
    <x v="607"/>
    <x v="612"/>
    <b v="1"/>
    <b v="0"/>
    <s v="theater/plays"/>
    <x v="3"/>
    <x v="3"/>
  </r>
  <r>
    <x v="661"/>
    <s v="Smith Group"/>
    <s v="Right-sized secondary challenge"/>
    <n v="106800"/>
    <n v="57872"/>
    <n v="0.54187265917603"/>
    <x v="0"/>
    <n v="752"/>
    <n v="76.957446808510639"/>
    <x v="3"/>
    <s v="DKK"/>
    <x v="608"/>
    <x v="613"/>
    <b v="0"/>
    <b v="0"/>
    <s v="music/jazz"/>
    <x v="1"/>
    <x v="17"/>
  </r>
  <r>
    <x v="662"/>
    <s v="Murphy-Farrell"/>
    <s v="Implemented exuding software"/>
    <n v="9100"/>
    <n v="8906"/>
    <n v="0.97868131868131869"/>
    <x v="0"/>
    <n v="131"/>
    <n v="67.984732824427482"/>
    <x v="1"/>
    <s v="USD"/>
    <x v="609"/>
    <x v="614"/>
    <b v="0"/>
    <b v="0"/>
    <s v="theater/plays"/>
    <x v="3"/>
    <x v="3"/>
  </r>
  <r>
    <x v="663"/>
    <s v="Everett-Wolfe"/>
    <s v="Total optimizing software"/>
    <n v="10000"/>
    <n v="7724"/>
    <n v="0.77239999999999998"/>
    <x v="0"/>
    <n v="87"/>
    <n v="88.781609195402297"/>
    <x v="1"/>
    <s v="USD"/>
    <x v="610"/>
    <x v="615"/>
    <b v="0"/>
    <b v="0"/>
    <s v="theater/plays"/>
    <x v="3"/>
    <x v="3"/>
  </r>
  <r>
    <x v="664"/>
    <s v="Young PLC"/>
    <s v="Optional maximized attitude"/>
    <n v="79400"/>
    <n v="26571"/>
    <n v="0.33464735516372796"/>
    <x v="0"/>
    <n v="1063"/>
    <n v="24.99623706491063"/>
    <x v="1"/>
    <s v="USD"/>
    <x v="541"/>
    <x v="616"/>
    <b v="0"/>
    <b v="0"/>
    <s v="music/jazz"/>
    <x v="1"/>
    <x v="17"/>
  </r>
  <r>
    <x v="665"/>
    <s v="Park-Goodman"/>
    <s v="Customer-focused impactful extranet"/>
    <n v="5100"/>
    <n v="12219"/>
    <n v="2.3958823529411766"/>
    <x v="1"/>
    <n v="272"/>
    <n v="44.922794117647058"/>
    <x v="1"/>
    <s v="USD"/>
    <x v="611"/>
    <x v="453"/>
    <b v="0"/>
    <b v="1"/>
    <s v="film &amp; video/documentary"/>
    <x v="4"/>
    <x v="4"/>
  </r>
  <r>
    <x v="666"/>
    <s v="York, Barr and Grant"/>
    <s v="Cloned bottom-line success"/>
    <n v="3100"/>
    <n v="1985"/>
    <n v="0.64032258064516134"/>
    <x v="3"/>
    <n v="25"/>
    <n v="79.400000000000006"/>
    <x v="1"/>
    <s v="USD"/>
    <x v="612"/>
    <x v="617"/>
    <b v="0"/>
    <b v="1"/>
    <s v="theater/plays"/>
    <x v="3"/>
    <x v="3"/>
  </r>
  <r>
    <x v="667"/>
    <s v="Little Ltd"/>
    <s v="Decentralized bandwidth-monitored ability"/>
    <n v="6900"/>
    <n v="12155"/>
    <n v="1.7615942028985507"/>
    <x v="1"/>
    <n v="419"/>
    <n v="29.009546539379475"/>
    <x v="1"/>
    <s v="USD"/>
    <x v="613"/>
    <x v="618"/>
    <b v="0"/>
    <b v="0"/>
    <s v="journalism/audio"/>
    <x v="8"/>
    <x v="23"/>
  </r>
  <r>
    <x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x v="619"/>
    <b v="0"/>
    <b v="0"/>
    <s v="theater/plays"/>
    <x v="3"/>
    <x v="3"/>
  </r>
  <r>
    <x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x v="620"/>
    <b v="0"/>
    <b v="0"/>
    <s v="theater/plays"/>
    <x v="3"/>
    <x v="3"/>
  </r>
  <r>
    <x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x v="621"/>
    <b v="0"/>
    <b v="0"/>
    <s v="music/indie rock"/>
    <x v="1"/>
    <x v="7"/>
  </r>
  <r>
    <x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x v="622"/>
    <b v="0"/>
    <b v="1"/>
    <s v="theater/plays"/>
    <x v="3"/>
    <x v="3"/>
  </r>
  <r>
    <x v="672"/>
    <s v="Kelly-Colon"/>
    <s v="Stand-alone grid-enabled leverage"/>
    <n v="197900"/>
    <n v="110689"/>
    <n v="0.55931783729156137"/>
    <x v="0"/>
    <n v="4428"/>
    <n v="24.997515808491418"/>
    <x v="2"/>
    <s v="AUD"/>
    <x v="617"/>
    <x v="623"/>
    <b v="0"/>
    <b v="0"/>
    <s v="theater/plays"/>
    <x v="3"/>
    <x v="3"/>
  </r>
  <r>
    <x v="673"/>
    <s v="Turner, Scott and Gentry"/>
    <s v="Assimilated regional groupware"/>
    <n v="5600"/>
    <n v="2445"/>
    <n v="0.43660714285714286"/>
    <x v="0"/>
    <n v="58"/>
    <n v="42.155172413793103"/>
    <x v="6"/>
    <s v="EUR"/>
    <x v="618"/>
    <x v="624"/>
    <b v="0"/>
    <b v="0"/>
    <s v="music/indie rock"/>
    <x v="1"/>
    <x v="7"/>
  </r>
  <r>
    <x v="674"/>
    <s v="Sanchez Ltd"/>
    <s v="Up-sized 24hour instruction set"/>
    <n v="170700"/>
    <n v="57250"/>
    <n v="0.33538371411833628"/>
    <x v="3"/>
    <n v="1218"/>
    <n v="47.003284072249592"/>
    <x v="1"/>
    <s v="USD"/>
    <x v="619"/>
    <x v="625"/>
    <b v="0"/>
    <b v="0"/>
    <s v="photography/photography books"/>
    <x v="7"/>
    <x v="14"/>
  </r>
  <r>
    <x v="675"/>
    <s v="Giles-Smith"/>
    <s v="Right-sized web-enabled intranet"/>
    <n v="9700"/>
    <n v="11929"/>
    <n v="1.2297938144329896"/>
    <x v="1"/>
    <n v="331"/>
    <n v="36.0392749244713"/>
    <x v="1"/>
    <s v="USD"/>
    <x v="620"/>
    <x v="626"/>
    <b v="0"/>
    <b v="0"/>
    <s v="journalism/audio"/>
    <x v="8"/>
    <x v="23"/>
  </r>
  <r>
    <x v="676"/>
    <s v="Thompson-Moreno"/>
    <s v="Expanded needs-based orchestration"/>
    <n v="62300"/>
    <n v="118214"/>
    <n v="1.8974959871589085"/>
    <x v="1"/>
    <n v="1170"/>
    <n v="101.03760683760684"/>
    <x v="1"/>
    <s v="USD"/>
    <x v="621"/>
    <x v="627"/>
    <b v="0"/>
    <b v="0"/>
    <s v="photography/photography books"/>
    <x v="7"/>
    <x v="14"/>
  </r>
  <r>
    <x v="677"/>
    <s v="Murphy-Fox"/>
    <s v="Organic system-worthy orchestration"/>
    <n v="5300"/>
    <n v="4432"/>
    <n v="0.83622641509433959"/>
    <x v="0"/>
    <n v="111"/>
    <n v="39.927927927927925"/>
    <x v="1"/>
    <s v="USD"/>
    <x v="622"/>
    <x v="491"/>
    <b v="0"/>
    <b v="0"/>
    <s v="publishing/fiction"/>
    <x v="5"/>
    <x v="13"/>
  </r>
  <r>
    <x v="678"/>
    <s v="Rodriguez-Patterson"/>
    <s v="Inverse static standardization"/>
    <n v="99500"/>
    <n v="17879"/>
    <n v="0.17968844221105529"/>
    <x v="3"/>
    <n v="215"/>
    <n v="83.158139534883716"/>
    <x v="1"/>
    <s v="USD"/>
    <x v="35"/>
    <x v="628"/>
    <b v="0"/>
    <b v="0"/>
    <s v="film &amp; video/drama"/>
    <x v="4"/>
    <x v="6"/>
  </r>
  <r>
    <x v="679"/>
    <s v="Davis Ltd"/>
    <s v="Synchronized motivating solution"/>
    <n v="1400"/>
    <n v="14511"/>
    <n v="10.365"/>
    <x v="1"/>
    <n v="363"/>
    <n v="39.97520661157025"/>
    <x v="1"/>
    <s v="USD"/>
    <x v="623"/>
    <x v="629"/>
    <b v="0"/>
    <b v="1"/>
    <s v="food/food trucks"/>
    <x v="0"/>
    <x v="0"/>
  </r>
  <r>
    <x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x v="630"/>
    <b v="0"/>
    <b v="1"/>
    <s v="games/mobile games"/>
    <x v="6"/>
    <x v="20"/>
  </r>
  <r>
    <x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x v="631"/>
    <b v="0"/>
    <b v="0"/>
    <s v="theater/plays"/>
    <x v="3"/>
    <x v="3"/>
  </r>
  <r>
    <x v="682"/>
    <s v="Nguyen and Sons"/>
    <s v="Compatible 5thgeneration concept"/>
    <n v="5400"/>
    <n v="8109"/>
    <n v="1.5016666666666667"/>
    <x v="1"/>
    <n v="103"/>
    <n v="78.728155339805824"/>
    <x v="1"/>
    <s v="USD"/>
    <x v="626"/>
    <x v="632"/>
    <b v="0"/>
    <b v="0"/>
    <s v="theater/plays"/>
    <x v="3"/>
    <x v="3"/>
  </r>
  <r>
    <x v="683"/>
    <s v="Jones PLC"/>
    <s v="Virtual systemic intranet"/>
    <n v="2300"/>
    <n v="8244"/>
    <n v="3.5843478260869563"/>
    <x v="1"/>
    <n v="147"/>
    <n v="56.081632653061227"/>
    <x v="1"/>
    <s v="USD"/>
    <x v="627"/>
    <x v="633"/>
    <b v="0"/>
    <b v="0"/>
    <s v="theater/plays"/>
    <x v="3"/>
    <x v="3"/>
  </r>
  <r>
    <x v="684"/>
    <s v="Gilmore LLC"/>
    <s v="Optimized systemic algorithm"/>
    <n v="1400"/>
    <n v="7600"/>
    <n v="5.4285714285714288"/>
    <x v="1"/>
    <n v="110"/>
    <n v="69.090909090909093"/>
    <x v="0"/>
    <s v="CAD"/>
    <x v="628"/>
    <x v="634"/>
    <b v="0"/>
    <b v="0"/>
    <s v="publishing/nonfiction"/>
    <x v="5"/>
    <x v="9"/>
  </r>
  <r>
    <x v="685"/>
    <s v="Lee-Cobb"/>
    <s v="Customizable homogeneous firmware"/>
    <n v="140000"/>
    <n v="94501"/>
    <n v="0.67500714285714281"/>
    <x v="0"/>
    <n v="926"/>
    <n v="102.05291576673866"/>
    <x v="0"/>
    <s v="CAD"/>
    <x v="629"/>
    <x v="415"/>
    <b v="0"/>
    <b v="0"/>
    <s v="theater/plays"/>
    <x v="3"/>
    <x v="3"/>
  </r>
  <r>
    <x v="686"/>
    <s v="Jones, Wiley and Robbins"/>
    <s v="Front-line cohesive extranet"/>
    <n v="7500"/>
    <n v="14381"/>
    <n v="1.9174666666666667"/>
    <x v="1"/>
    <n v="134"/>
    <n v="107.32089552238806"/>
    <x v="1"/>
    <s v="USD"/>
    <x v="630"/>
    <x v="635"/>
    <b v="0"/>
    <b v="0"/>
    <s v="technology/wearables"/>
    <x v="2"/>
    <x v="8"/>
  </r>
  <r>
    <x v="687"/>
    <s v="Martin, Gates and Holt"/>
    <s v="Distributed holistic neural-net"/>
    <n v="1500"/>
    <n v="13980"/>
    <n v="9.32"/>
    <x v="1"/>
    <n v="269"/>
    <n v="51.970260223048328"/>
    <x v="1"/>
    <s v="USD"/>
    <x v="631"/>
    <x v="607"/>
    <b v="0"/>
    <b v="0"/>
    <s v="theater/plays"/>
    <x v="3"/>
    <x v="3"/>
  </r>
  <r>
    <x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x v="636"/>
    <b v="0"/>
    <b v="1"/>
    <s v="film &amp; video/television"/>
    <x v="4"/>
    <x v="19"/>
  </r>
  <r>
    <x v="689"/>
    <s v="Nguyen Inc"/>
    <s v="Seamless directional capacity"/>
    <n v="7300"/>
    <n v="7348"/>
    <n v="1.0065753424657535"/>
    <x v="1"/>
    <n v="69"/>
    <n v="106.49275362318841"/>
    <x v="1"/>
    <s v="USD"/>
    <x v="633"/>
    <x v="637"/>
    <b v="0"/>
    <b v="0"/>
    <s v="technology/web"/>
    <x v="2"/>
    <x v="2"/>
  </r>
  <r>
    <x v="690"/>
    <s v="Walsh-Watts"/>
    <s v="Polarized actuating implementation"/>
    <n v="3600"/>
    <n v="8158"/>
    <n v="2.266111111111111"/>
    <x v="1"/>
    <n v="190"/>
    <n v="42.93684210526316"/>
    <x v="1"/>
    <s v="USD"/>
    <x v="634"/>
    <x v="638"/>
    <b v="0"/>
    <b v="1"/>
    <s v="film &amp; video/documentary"/>
    <x v="4"/>
    <x v="4"/>
  </r>
  <r>
    <x v="691"/>
    <s v="Ray, Li and Li"/>
    <s v="Front-line disintermediate hub"/>
    <n v="5000"/>
    <n v="7119"/>
    <n v="1.4238"/>
    <x v="1"/>
    <n v="237"/>
    <n v="30.037974683544302"/>
    <x v="1"/>
    <s v="USD"/>
    <x v="635"/>
    <x v="639"/>
    <b v="1"/>
    <b v="1"/>
    <s v="film &amp; video/documentary"/>
    <x v="4"/>
    <x v="4"/>
  </r>
  <r>
    <x v="692"/>
    <s v="Murray Ltd"/>
    <s v="Decentralized 4thgeneration challenge"/>
    <n v="6000"/>
    <n v="5438"/>
    <n v="0.90633333333333332"/>
    <x v="0"/>
    <n v="77"/>
    <n v="70.623376623376629"/>
    <x v="4"/>
    <s v="GBP"/>
    <x v="636"/>
    <x v="640"/>
    <b v="0"/>
    <b v="0"/>
    <s v="music/rock"/>
    <x v="1"/>
    <x v="1"/>
  </r>
  <r>
    <x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x v="641"/>
    <b v="0"/>
    <b v="0"/>
    <s v="theater/plays"/>
    <x v="3"/>
    <x v="3"/>
  </r>
  <r>
    <x v="694"/>
    <s v="Mora-Bradley"/>
    <s v="Programmable tangible ability"/>
    <n v="9100"/>
    <n v="7656"/>
    <n v="0.84131868131868137"/>
    <x v="0"/>
    <n v="79"/>
    <n v="96.911392405063296"/>
    <x v="1"/>
    <s v="USD"/>
    <x v="638"/>
    <x v="642"/>
    <b v="0"/>
    <b v="0"/>
    <s v="theater/plays"/>
    <x v="3"/>
    <x v="3"/>
  </r>
  <r>
    <x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x v="445"/>
    <b v="1"/>
    <b v="0"/>
    <s v="music/rock"/>
    <x v="1"/>
    <x v="1"/>
  </r>
  <r>
    <x v="696"/>
    <s v="Lopez, Reid and Johnson"/>
    <s v="Total real-time hardware"/>
    <n v="164100"/>
    <n v="96888"/>
    <n v="0.59042047531992692"/>
    <x v="0"/>
    <n v="889"/>
    <n v="108.98537682789652"/>
    <x v="1"/>
    <s v="USD"/>
    <x v="640"/>
    <x v="116"/>
    <b v="0"/>
    <b v="1"/>
    <s v="theater/plays"/>
    <x v="3"/>
    <x v="3"/>
  </r>
  <r>
    <x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x v="643"/>
    <b v="0"/>
    <b v="0"/>
    <s v="music/electric music"/>
    <x v="1"/>
    <x v="5"/>
  </r>
  <r>
    <x v="698"/>
    <s v="Taylor, Wood and Taylor"/>
    <s v="Cloned hybrid focus group"/>
    <n v="42100"/>
    <n v="188057"/>
    <n v="4.466912114014252"/>
    <x v="1"/>
    <n v="2893"/>
    <n v="65.004147943311438"/>
    <x v="0"/>
    <s v="CAD"/>
    <x v="642"/>
    <x v="644"/>
    <b v="0"/>
    <b v="0"/>
    <s v="technology/wearables"/>
    <x v="2"/>
    <x v="8"/>
  </r>
  <r>
    <x v="699"/>
    <s v="King Inc"/>
    <s v="Ergonomic dedicated focus group"/>
    <n v="7400"/>
    <n v="6245"/>
    <n v="0.8439189189189189"/>
    <x v="0"/>
    <n v="56"/>
    <n v="111.51785714285714"/>
    <x v="1"/>
    <s v="USD"/>
    <x v="230"/>
    <x v="645"/>
    <b v="0"/>
    <b v="0"/>
    <s v="film &amp; video/drama"/>
    <x v="4"/>
    <x v="6"/>
  </r>
  <r>
    <x v="700"/>
    <s v="Cole, Petty and Cameron"/>
    <s v="Realigned zero administration paradigm"/>
    <n v="100"/>
    <n v="3"/>
    <n v="0.03"/>
    <x v="0"/>
    <n v="1"/>
    <n v="3"/>
    <x v="1"/>
    <s v="USD"/>
    <x v="67"/>
    <x v="646"/>
    <b v="0"/>
    <b v="0"/>
    <s v="technology/wearables"/>
    <x v="2"/>
    <x v="8"/>
  </r>
  <r>
    <x v="701"/>
    <s v="Mcclain LLC"/>
    <s v="Open-source multi-tasking methodology"/>
    <n v="52000"/>
    <n v="91014"/>
    <n v="1.7502692307692307"/>
    <x v="1"/>
    <n v="820"/>
    <n v="110.99268292682927"/>
    <x v="1"/>
    <s v="USD"/>
    <x v="643"/>
    <x v="647"/>
    <b v="1"/>
    <b v="0"/>
    <s v="theater/plays"/>
    <x v="3"/>
    <x v="3"/>
  </r>
  <r>
    <x v="702"/>
    <s v="Sims-Gross"/>
    <s v="Object-based attitude-oriented analyzer"/>
    <n v="8700"/>
    <n v="4710"/>
    <n v="0.54137931034482756"/>
    <x v="0"/>
    <n v="83"/>
    <n v="56.746987951807228"/>
    <x v="1"/>
    <s v="USD"/>
    <x v="644"/>
    <x v="467"/>
    <b v="0"/>
    <b v="0"/>
    <s v="technology/wearables"/>
    <x v="2"/>
    <x v="8"/>
  </r>
  <r>
    <x v="703"/>
    <s v="Perez Group"/>
    <s v="Cross-platform tertiary hub"/>
    <n v="63400"/>
    <n v="197728"/>
    <n v="3.1187381703470032"/>
    <x v="1"/>
    <n v="2038"/>
    <n v="97.020608439646708"/>
    <x v="1"/>
    <s v="USD"/>
    <x v="645"/>
    <x v="648"/>
    <b v="1"/>
    <b v="1"/>
    <s v="publishing/translations"/>
    <x v="5"/>
    <x v="18"/>
  </r>
  <r>
    <x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x v="649"/>
    <b v="0"/>
    <b v="0"/>
    <s v="film &amp; video/animation"/>
    <x v="4"/>
    <x v="10"/>
  </r>
  <r>
    <x v="705"/>
    <s v="Ford LLC"/>
    <s v="Centralized tangible success"/>
    <n v="169700"/>
    <n v="168048"/>
    <n v="0.99026517383618151"/>
    <x v="0"/>
    <n v="2025"/>
    <n v="82.986666666666665"/>
    <x v="4"/>
    <s v="GBP"/>
    <x v="626"/>
    <x v="650"/>
    <b v="0"/>
    <b v="0"/>
    <s v="publishing/nonfiction"/>
    <x v="5"/>
    <x v="9"/>
  </r>
  <r>
    <x v="706"/>
    <s v="Moreno Ltd"/>
    <s v="Customer-focused multimedia methodology"/>
    <n v="108400"/>
    <n v="138586"/>
    <n v="1.278468634686347"/>
    <x v="1"/>
    <n v="1345"/>
    <n v="103.03791821561339"/>
    <x v="2"/>
    <s v="AUD"/>
    <x v="647"/>
    <x v="651"/>
    <b v="0"/>
    <b v="1"/>
    <s v="technology/web"/>
    <x v="2"/>
    <x v="2"/>
  </r>
  <r>
    <x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x v="652"/>
    <b v="0"/>
    <b v="0"/>
    <s v="film &amp; video/drama"/>
    <x v="4"/>
    <x v="6"/>
  </r>
  <r>
    <x v="708"/>
    <s v="Ortega LLC"/>
    <s v="Secured bifurcated intranet"/>
    <n v="1700"/>
    <n v="12020"/>
    <n v="7.0705882352941174"/>
    <x v="1"/>
    <n v="137"/>
    <n v="87.737226277372258"/>
    <x v="5"/>
    <s v="CHF"/>
    <x v="648"/>
    <x v="653"/>
    <b v="0"/>
    <b v="0"/>
    <s v="theater/plays"/>
    <x v="3"/>
    <x v="3"/>
  </r>
  <r>
    <x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x v="654"/>
    <b v="0"/>
    <b v="0"/>
    <s v="theater/plays"/>
    <x v="3"/>
    <x v="3"/>
  </r>
  <r>
    <x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x v="655"/>
    <b v="0"/>
    <b v="1"/>
    <s v="theater/plays"/>
    <x v="3"/>
    <x v="3"/>
  </r>
  <r>
    <x v="711"/>
    <s v="Anderson LLC"/>
    <s v="Customizable full-range artificial intelligence"/>
    <n v="6200"/>
    <n v="1260"/>
    <n v="0.20322580645161289"/>
    <x v="0"/>
    <n v="14"/>
    <n v="90"/>
    <x v="6"/>
    <s v="EUR"/>
    <x v="248"/>
    <x v="656"/>
    <b v="1"/>
    <b v="1"/>
    <s v="theater/plays"/>
    <x v="3"/>
    <x v="3"/>
  </r>
  <r>
    <x v="712"/>
    <s v="Garza-Bryant"/>
    <s v="Programmable leadingedge contingency"/>
    <n v="800"/>
    <n v="14725"/>
    <n v="18.40625"/>
    <x v="1"/>
    <n v="202"/>
    <n v="72.896039603960389"/>
    <x v="1"/>
    <s v="USD"/>
    <x v="571"/>
    <x v="657"/>
    <b v="0"/>
    <b v="0"/>
    <s v="theater/plays"/>
    <x v="3"/>
    <x v="3"/>
  </r>
  <r>
    <x v="713"/>
    <s v="Mays LLC"/>
    <s v="Multi-layered global groupware"/>
    <n v="6900"/>
    <n v="11174"/>
    <n v="1.6194202898550725"/>
    <x v="1"/>
    <n v="103"/>
    <n v="108.48543689320388"/>
    <x v="1"/>
    <s v="USD"/>
    <x v="650"/>
    <x v="89"/>
    <b v="0"/>
    <b v="0"/>
    <s v="publishing/radio &amp; podcasts"/>
    <x v="5"/>
    <x v="15"/>
  </r>
  <r>
    <x v="714"/>
    <s v="Evans-Jones"/>
    <s v="Switchable methodical superstructure"/>
    <n v="38500"/>
    <n v="182036"/>
    <n v="4.7282077922077921"/>
    <x v="1"/>
    <n v="1785"/>
    <n v="101.98095238095237"/>
    <x v="1"/>
    <s v="USD"/>
    <x v="1"/>
    <x v="658"/>
    <b v="0"/>
    <b v="0"/>
    <s v="music/rock"/>
    <x v="1"/>
    <x v="1"/>
  </r>
  <r>
    <x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x v="438"/>
    <b v="0"/>
    <b v="0"/>
    <s v="games/mobile games"/>
    <x v="6"/>
    <x v="20"/>
  </r>
  <r>
    <x v="716"/>
    <s v="Tapia, Kramer and Hicks"/>
    <s v="Advanced modular moderator"/>
    <n v="2000"/>
    <n v="10353"/>
    <n v="5.1764999999999999"/>
    <x v="1"/>
    <n v="157"/>
    <n v="65.942675159235662"/>
    <x v="1"/>
    <s v="USD"/>
    <x v="652"/>
    <x v="659"/>
    <b v="0"/>
    <b v="1"/>
    <s v="theater/plays"/>
    <x v="3"/>
    <x v="3"/>
  </r>
  <r>
    <x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x v="660"/>
    <b v="0"/>
    <b v="0"/>
    <s v="film &amp; video/documentary"/>
    <x v="4"/>
    <x v="4"/>
  </r>
  <r>
    <x v="718"/>
    <s v="Reyes PLC"/>
    <s v="Expanded optimal pricing structure"/>
    <n v="8300"/>
    <n v="8317"/>
    <n v="1.0020481927710843"/>
    <x v="1"/>
    <n v="297"/>
    <n v="28.003367003367003"/>
    <x v="1"/>
    <s v="USD"/>
    <x v="654"/>
    <x v="661"/>
    <b v="0"/>
    <b v="0"/>
    <s v="technology/wearables"/>
    <x v="2"/>
    <x v="8"/>
  </r>
  <r>
    <x v="719"/>
    <s v="Pace, Simpson and Watkins"/>
    <s v="Down-sized uniform ability"/>
    <n v="6900"/>
    <n v="10557"/>
    <n v="1.53"/>
    <x v="1"/>
    <n v="123"/>
    <n v="85.829268292682926"/>
    <x v="1"/>
    <s v="USD"/>
    <x v="655"/>
    <x v="662"/>
    <b v="0"/>
    <b v="0"/>
    <s v="publishing/fiction"/>
    <x v="5"/>
    <x v="13"/>
  </r>
  <r>
    <x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x v="236"/>
    <b v="0"/>
    <b v="1"/>
    <s v="theater/plays"/>
    <x v="3"/>
    <x v="3"/>
  </r>
  <r>
    <x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x v="663"/>
    <b v="0"/>
    <b v="0"/>
    <s v="music/rock"/>
    <x v="1"/>
    <x v="1"/>
  </r>
  <r>
    <x v="722"/>
    <s v="Thomas-Simmons"/>
    <s v="Proactive 24hour frame"/>
    <n v="48500"/>
    <n v="75906"/>
    <n v="1.5650721649484536"/>
    <x v="1"/>
    <n v="3036"/>
    <n v="25.00197628458498"/>
    <x v="1"/>
    <s v="USD"/>
    <x v="265"/>
    <x v="202"/>
    <b v="0"/>
    <b v="0"/>
    <s v="film &amp; video/documentary"/>
    <x v="4"/>
    <x v="4"/>
  </r>
  <r>
    <x v="723"/>
    <s v="Beck-Knight"/>
    <s v="Exclusive fresh-thinking model"/>
    <n v="4900"/>
    <n v="13250"/>
    <n v="2.704081632653061"/>
    <x v="1"/>
    <n v="144"/>
    <n v="92.013888888888886"/>
    <x v="2"/>
    <s v="AUD"/>
    <x v="658"/>
    <x v="664"/>
    <b v="0"/>
    <b v="0"/>
    <s v="theater/plays"/>
    <x v="3"/>
    <x v="3"/>
  </r>
  <r>
    <x v="724"/>
    <s v="Mccoy Ltd"/>
    <s v="Business-focused encompassing intranet"/>
    <n v="8400"/>
    <n v="11261"/>
    <n v="1.3405952380952382"/>
    <x v="1"/>
    <n v="121"/>
    <n v="93.066115702479337"/>
    <x v="4"/>
    <s v="GBP"/>
    <x v="659"/>
    <x v="665"/>
    <b v="0"/>
    <b v="1"/>
    <s v="theater/plays"/>
    <x v="3"/>
    <x v="3"/>
  </r>
  <r>
    <x v="725"/>
    <s v="Dawson-Tyler"/>
    <s v="Optional 6thgeneration access"/>
    <n v="193200"/>
    <n v="97369"/>
    <n v="0.50398033126293995"/>
    <x v="0"/>
    <n v="1596"/>
    <n v="61.008145363408524"/>
    <x v="1"/>
    <s v="USD"/>
    <x v="660"/>
    <x v="666"/>
    <b v="0"/>
    <b v="0"/>
    <s v="games/mobile games"/>
    <x v="6"/>
    <x v="20"/>
  </r>
  <r>
    <x v="726"/>
    <s v="Johns-Thomas"/>
    <s v="Realigned web-enabled functionalities"/>
    <n v="54300"/>
    <n v="48227"/>
    <n v="0.88815837937384901"/>
    <x v="3"/>
    <n v="524"/>
    <n v="92.036259541984734"/>
    <x v="1"/>
    <s v="USD"/>
    <x v="661"/>
    <x v="602"/>
    <b v="0"/>
    <b v="1"/>
    <s v="theater/plays"/>
    <x v="3"/>
    <x v="3"/>
  </r>
  <r>
    <x v="727"/>
    <s v="Quinn, Cruz and Schmidt"/>
    <s v="Enterprise-wide multimedia software"/>
    <n v="8900"/>
    <n v="14685"/>
    <n v="1.65"/>
    <x v="1"/>
    <n v="181"/>
    <n v="81.132596685082873"/>
    <x v="1"/>
    <s v="USD"/>
    <x v="4"/>
    <x v="667"/>
    <b v="0"/>
    <b v="0"/>
    <s v="technology/web"/>
    <x v="2"/>
    <x v="2"/>
  </r>
  <r>
    <x v="728"/>
    <s v="Stewart Inc"/>
    <s v="Versatile mission-critical knowledgebase"/>
    <n v="4200"/>
    <n v="735"/>
    <n v="0.17499999999999999"/>
    <x v="0"/>
    <n v="10"/>
    <n v="73.5"/>
    <x v="1"/>
    <s v="USD"/>
    <x v="662"/>
    <x v="668"/>
    <b v="0"/>
    <b v="0"/>
    <s v="theater/plays"/>
    <x v="3"/>
    <x v="3"/>
  </r>
  <r>
    <x v="729"/>
    <s v="Moore Group"/>
    <s v="Multi-lateral object-oriented open system"/>
    <n v="5600"/>
    <n v="10397"/>
    <n v="1.8566071428571429"/>
    <x v="1"/>
    <n v="122"/>
    <n v="85.221311475409834"/>
    <x v="1"/>
    <s v="USD"/>
    <x v="663"/>
    <x v="669"/>
    <b v="0"/>
    <b v="0"/>
    <s v="film &amp; video/drama"/>
    <x v="4"/>
    <x v="6"/>
  </r>
  <r>
    <x v="730"/>
    <s v="Carson PLC"/>
    <s v="Visionary system-worthy attitude"/>
    <n v="28800"/>
    <n v="118847"/>
    <n v="4.1266319444444441"/>
    <x v="1"/>
    <n v="1071"/>
    <n v="110.96825396825396"/>
    <x v="0"/>
    <s v="CAD"/>
    <x v="664"/>
    <x v="670"/>
    <b v="0"/>
    <b v="0"/>
    <s v="technology/wearables"/>
    <x v="2"/>
    <x v="8"/>
  </r>
  <r>
    <x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x v="601"/>
    <b v="0"/>
    <b v="0"/>
    <s v="technology/web"/>
    <x v="2"/>
    <x v="2"/>
  </r>
  <r>
    <x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x v="671"/>
    <b v="0"/>
    <b v="1"/>
    <s v="music/rock"/>
    <x v="1"/>
    <x v="1"/>
  </r>
  <r>
    <x v="733"/>
    <s v="Marquez-Kerr"/>
    <s v="Automated hybrid orchestration"/>
    <n v="15800"/>
    <n v="83267"/>
    <n v="5.2700632911392402"/>
    <x v="1"/>
    <n v="980"/>
    <n v="84.96632653061225"/>
    <x v="1"/>
    <s v="USD"/>
    <x v="43"/>
    <x v="672"/>
    <b v="0"/>
    <b v="0"/>
    <s v="music/metal"/>
    <x v="1"/>
    <x v="16"/>
  </r>
  <r>
    <x v="734"/>
    <s v="Stone PLC"/>
    <s v="Exclusive 5thgeneration leverage"/>
    <n v="4200"/>
    <n v="13404"/>
    <n v="3.1914285714285713"/>
    <x v="1"/>
    <n v="536"/>
    <n v="25.007462686567163"/>
    <x v="1"/>
    <s v="USD"/>
    <x v="667"/>
    <x v="673"/>
    <b v="0"/>
    <b v="1"/>
    <s v="theater/plays"/>
    <x v="3"/>
    <x v="3"/>
  </r>
  <r>
    <x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x v="674"/>
    <b v="0"/>
    <b v="0"/>
    <s v="photography/photography books"/>
    <x v="7"/>
    <x v="14"/>
  </r>
  <r>
    <x v="736"/>
    <s v="Silva-Hawkins"/>
    <s v="Proactive heuristic orchestration"/>
    <n v="7700"/>
    <n v="2533"/>
    <n v="0.32896103896103895"/>
    <x v="3"/>
    <n v="29"/>
    <n v="87.34482758620689"/>
    <x v="1"/>
    <s v="USD"/>
    <x v="669"/>
    <x v="675"/>
    <b v="0"/>
    <b v="0"/>
    <s v="publishing/nonfiction"/>
    <x v="5"/>
    <x v="9"/>
  </r>
  <r>
    <x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x v="676"/>
    <b v="0"/>
    <b v="0"/>
    <s v="music/indie rock"/>
    <x v="1"/>
    <x v="7"/>
  </r>
  <r>
    <x v="738"/>
    <s v="Garcia Group"/>
    <s v="Extended zero administration software"/>
    <n v="74700"/>
    <n v="1557"/>
    <n v="2.0843373493975904E-2"/>
    <x v="0"/>
    <n v="15"/>
    <n v="103.8"/>
    <x v="1"/>
    <s v="USD"/>
    <x v="671"/>
    <x v="677"/>
    <b v="0"/>
    <b v="1"/>
    <s v="theater/plays"/>
    <x v="3"/>
    <x v="3"/>
  </r>
  <r>
    <x v="739"/>
    <s v="Meyer-Avila"/>
    <s v="Multi-tiered discrete support"/>
    <n v="10000"/>
    <n v="6100"/>
    <n v="0.61"/>
    <x v="0"/>
    <n v="191"/>
    <n v="31.937172774869111"/>
    <x v="1"/>
    <s v="USD"/>
    <x v="672"/>
    <x v="678"/>
    <b v="0"/>
    <b v="0"/>
    <s v="music/indie rock"/>
    <x v="1"/>
    <x v="7"/>
  </r>
  <r>
    <x v="740"/>
    <s v="Nelson, Smith and Graham"/>
    <s v="Phased system-worthy conglomeration"/>
    <n v="5300"/>
    <n v="1592"/>
    <n v="0.30037735849056602"/>
    <x v="0"/>
    <n v="16"/>
    <n v="99.5"/>
    <x v="1"/>
    <s v="USD"/>
    <x v="673"/>
    <x v="679"/>
    <b v="0"/>
    <b v="0"/>
    <s v="theater/plays"/>
    <x v="3"/>
    <x v="3"/>
  </r>
  <r>
    <x v="741"/>
    <s v="Garcia Ltd"/>
    <s v="Balanced mobile alliance"/>
    <n v="1200"/>
    <n v="14150"/>
    <n v="11.791666666666666"/>
    <x v="1"/>
    <n v="130"/>
    <n v="108.84615384615384"/>
    <x v="1"/>
    <s v="USD"/>
    <x v="674"/>
    <x v="680"/>
    <b v="0"/>
    <b v="0"/>
    <s v="theater/plays"/>
    <x v="3"/>
    <x v="3"/>
  </r>
  <r>
    <x v="742"/>
    <s v="West-Stevens"/>
    <s v="Reactive solution-oriented groupware"/>
    <n v="1200"/>
    <n v="13513"/>
    <n v="11.260833333333334"/>
    <x v="1"/>
    <n v="122"/>
    <n v="110.76229508196721"/>
    <x v="1"/>
    <s v="USD"/>
    <x v="675"/>
    <x v="681"/>
    <b v="0"/>
    <b v="0"/>
    <s v="music/electric music"/>
    <x v="1"/>
    <x v="5"/>
  </r>
  <r>
    <x v="743"/>
    <s v="Clark-Conrad"/>
    <s v="Exclusive bandwidth-monitored orchestration"/>
    <n v="3900"/>
    <n v="504"/>
    <n v="0.12923076923076923"/>
    <x v="0"/>
    <n v="17"/>
    <n v="29.647058823529413"/>
    <x v="1"/>
    <s v="USD"/>
    <x v="676"/>
    <x v="682"/>
    <b v="0"/>
    <b v="1"/>
    <s v="theater/plays"/>
    <x v="3"/>
    <x v="3"/>
  </r>
  <r>
    <x v="744"/>
    <s v="Fitzgerald Group"/>
    <s v="Intuitive exuding initiative"/>
    <n v="2000"/>
    <n v="14240"/>
    <n v="7.12"/>
    <x v="1"/>
    <n v="140"/>
    <n v="101.71428571428571"/>
    <x v="1"/>
    <s v="USD"/>
    <x v="342"/>
    <x v="683"/>
    <b v="0"/>
    <b v="1"/>
    <s v="theater/plays"/>
    <x v="3"/>
    <x v="3"/>
  </r>
  <r>
    <x v="745"/>
    <s v="Hill, Mccann and Moore"/>
    <s v="Streamlined needs-based knowledge user"/>
    <n v="6900"/>
    <n v="2091"/>
    <n v="0.30304347826086958"/>
    <x v="0"/>
    <n v="34"/>
    <n v="61.5"/>
    <x v="1"/>
    <s v="USD"/>
    <x v="677"/>
    <x v="684"/>
    <b v="0"/>
    <b v="0"/>
    <s v="technology/wearables"/>
    <x v="2"/>
    <x v="8"/>
  </r>
  <r>
    <x v="746"/>
    <s v="Edwards LLC"/>
    <s v="Automated system-worthy structure"/>
    <n v="55800"/>
    <n v="118580"/>
    <n v="2.1250896057347672"/>
    <x v="1"/>
    <n v="3388"/>
    <n v="35"/>
    <x v="1"/>
    <s v="USD"/>
    <x v="678"/>
    <x v="685"/>
    <b v="0"/>
    <b v="0"/>
    <s v="technology/web"/>
    <x v="2"/>
    <x v="2"/>
  </r>
  <r>
    <x v="747"/>
    <s v="Greer and Sons"/>
    <s v="Secured clear-thinking intranet"/>
    <n v="4900"/>
    <n v="11214"/>
    <n v="2.2885714285714287"/>
    <x v="1"/>
    <n v="280"/>
    <n v="40.049999999999997"/>
    <x v="1"/>
    <s v="USD"/>
    <x v="679"/>
    <x v="488"/>
    <b v="0"/>
    <b v="0"/>
    <s v="theater/plays"/>
    <x v="3"/>
    <x v="3"/>
  </r>
  <r>
    <x v="748"/>
    <s v="Martinez PLC"/>
    <s v="Cloned actuating architecture"/>
    <n v="194900"/>
    <n v="68137"/>
    <n v="0.34959979476654696"/>
    <x v="3"/>
    <n v="614"/>
    <n v="110.97231270358306"/>
    <x v="1"/>
    <s v="USD"/>
    <x v="680"/>
    <x v="686"/>
    <b v="0"/>
    <b v="1"/>
    <s v="film &amp; video/animation"/>
    <x v="4"/>
    <x v="10"/>
  </r>
  <r>
    <x v="749"/>
    <s v="Hunter-Logan"/>
    <s v="Down-sized needs-based task-force"/>
    <n v="8600"/>
    <n v="13527"/>
    <n v="1.5729069767441861"/>
    <x v="1"/>
    <n v="366"/>
    <n v="36.959016393442624"/>
    <x v="6"/>
    <s v="EUR"/>
    <x v="681"/>
    <x v="687"/>
    <b v="0"/>
    <b v="1"/>
    <s v="technology/wearables"/>
    <x v="2"/>
    <x v="8"/>
  </r>
  <r>
    <x v="750"/>
    <s v="Ramos and Sons"/>
    <s v="Extended responsive Internet solution"/>
    <n v="100"/>
    <n v="1"/>
    <n v="0.01"/>
    <x v="0"/>
    <n v="1"/>
    <n v="1"/>
    <x v="4"/>
    <s v="GBP"/>
    <x v="682"/>
    <x v="688"/>
    <b v="0"/>
    <b v="0"/>
    <s v="music/electric music"/>
    <x v="1"/>
    <x v="5"/>
  </r>
  <r>
    <x v="751"/>
    <s v="Lane-Barber"/>
    <s v="Universal value-added moderator"/>
    <n v="3600"/>
    <n v="8363"/>
    <n v="2.3230555555555554"/>
    <x v="1"/>
    <n v="270"/>
    <n v="30.974074074074075"/>
    <x v="1"/>
    <s v="USD"/>
    <x v="683"/>
    <x v="689"/>
    <b v="1"/>
    <b v="1"/>
    <s v="publishing/nonfiction"/>
    <x v="5"/>
    <x v="9"/>
  </r>
  <r>
    <x v="752"/>
    <s v="Lowery Group"/>
    <s v="Sharable motivating emulation"/>
    <n v="5800"/>
    <n v="5362"/>
    <n v="0.92448275862068963"/>
    <x v="3"/>
    <n v="114"/>
    <n v="47.035087719298247"/>
    <x v="1"/>
    <s v="USD"/>
    <x v="684"/>
    <x v="690"/>
    <b v="0"/>
    <b v="1"/>
    <s v="theater/plays"/>
    <x v="3"/>
    <x v="3"/>
  </r>
  <r>
    <x v="753"/>
    <s v="Guerrero-Griffin"/>
    <s v="Networked web-enabled product"/>
    <n v="4700"/>
    <n v="12065"/>
    <n v="2.5670212765957445"/>
    <x v="1"/>
    <n v="137"/>
    <n v="88.065693430656935"/>
    <x v="1"/>
    <s v="USD"/>
    <x v="674"/>
    <x v="691"/>
    <b v="0"/>
    <b v="0"/>
    <s v="photography/photography books"/>
    <x v="7"/>
    <x v="14"/>
  </r>
  <r>
    <x v="754"/>
    <s v="Perez, Reed and Lee"/>
    <s v="Advanced dedicated encoding"/>
    <n v="70400"/>
    <n v="118603"/>
    <n v="1.6847017045454546"/>
    <x v="1"/>
    <n v="3205"/>
    <n v="37.005616224648989"/>
    <x v="1"/>
    <s v="USD"/>
    <x v="685"/>
    <x v="424"/>
    <b v="0"/>
    <b v="0"/>
    <s v="theater/plays"/>
    <x v="3"/>
    <x v="3"/>
  </r>
  <r>
    <x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x v="231"/>
    <b v="0"/>
    <b v="1"/>
    <s v="theater/plays"/>
    <x v="3"/>
    <x v="3"/>
  </r>
  <r>
    <x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x v="692"/>
    <b v="0"/>
    <b v="0"/>
    <s v="theater/plays"/>
    <x v="3"/>
    <x v="3"/>
  </r>
  <r>
    <x v="757"/>
    <s v="Callahan-Gilbert"/>
    <s v="Profit-focused motivating function"/>
    <n v="1400"/>
    <n v="5696"/>
    <n v="4.0685714285714285"/>
    <x v="1"/>
    <n v="114"/>
    <n v="49.964912280701753"/>
    <x v="1"/>
    <s v="USD"/>
    <x v="687"/>
    <x v="693"/>
    <b v="0"/>
    <b v="0"/>
    <s v="film &amp; video/drama"/>
    <x v="4"/>
    <x v="6"/>
  </r>
  <r>
    <x v="758"/>
    <s v="Logan-Miranda"/>
    <s v="Proactive systemic firmware"/>
    <n v="29600"/>
    <n v="167005"/>
    <n v="5.6420608108108112"/>
    <x v="1"/>
    <n v="1518"/>
    <n v="110.01646903820817"/>
    <x v="0"/>
    <s v="CAD"/>
    <x v="688"/>
    <x v="694"/>
    <b v="0"/>
    <b v="0"/>
    <s v="music/rock"/>
    <x v="1"/>
    <x v="1"/>
  </r>
  <r>
    <x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x v="236"/>
    <b v="0"/>
    <b v="0"/>
    <s v="music/electric music"/>
    <x v="1"/>
    <x v="5"/>
  </r>
  <r>
    <x v="760"/>
    <s v="Smith-Kennedy"/>
    <s v="Virtual heuristic hub"/>
    <n v="48300"/>
    <n v="16592"/>
    <n v="0.34351966873706002"/>
    <x v="0"/>
    <n v="210"/>
    <n v="79.009523809523813"/>
    <x v="6"/>
    <s v="EUR"/>
    <x v="690"/>
    <x v="695"/>
    <b v="0"/>
    <b v="1"/>
    <s v="games/video games"/>
    <x v="6"/>
    <x v="11"/>
  </r>
  <r>
    <x v="761"/>
    <s v="Mitchell-Lee"/>
    <s v="Customizable leadingedge model"/>
    <n v="2200"/>
    <n v="14420"/>
    <n v="6.5545454545454547"/>
    <x v="1"/>
    <n v="166"/>
    <n v="86.867469879518069"/>
    <x v="1"/>
    <s v="USD"/>
    <x v="691"/>
    <x v="696"/>
    <b v="0"/>
    <b v="0"/>
    <s v="music/rock"/>
    <x v="1"/>
    <x v="1"/>
  </r>
  <r>
    <x v="762"/>
    <s v="Davis Ltd"/>
    <s v="Upgradable uniform service-desk"/>
    <n v="3500"/>
    <n v="6204"/>
    <n v="1.7725714285714285"/>
    <x v="1"/>
    <n v="100"/>
    <n v="62.04"/>
    <x v="2"/>
    <s v="AUD"/>
    <x v="692"/>
    <x v="697"/>
    <b v="0"/>
    <b v="0"/>
    <s v="music/jazz"/>
    <x v="1"/>
    <x v="17"/>
  </r>
  <r>
    <x v="763"/>
    <s v="Rowland PLC"/>
    <s v="Inverse client-driven product"/>
    <n v="5600"/>
    <n v="6338"/>
    <n v="1.1317857142857144"/>
    <x v="1"/>
    <n v="235"/>
    <n v="26.970212765957445"/>
    <x v="1"/>
    <s v="USD"/>
    <x v="693"/>
    <x v="698"/>
    <b v="0"/>
    <b v="1"/>
    <s v="theater/plays"/>
    <x v="3"/>
    <x v="3"/>
  </r>
  <r>
    <x v="764"/>
    <s v="Shaffer-Mason"/>
    <s v="Managed bandwidth-monitored system engine"/>
    <n v="1100"/>
    <n v="8010"/>
    <n v="7.2818181818181822"/>
    <x v="1"/>
    <n v="148"/>
    <n v="54.121621621621621"/>
    <x v="1"/>
    <s v="USD"/>
    <x v="694"/>
    <x v="699"/>
    <b v="0"/>
    <b v="0"/>
    <s v="music/rock"/>
    <x v="1"/>
    <x v="1"/>
  </r>
  <r>
    <x v="765"/>
    <s v="Matthews LLC"/>
    <s v="Advanced transitional help-desk"/>
    <n v="3900"/>
    <n v="8125"/>
    <n v="2.0833333333333335"/>
    <x v="1"/>
    <n v="198"/>
    <n v="41.035353535353536"/>
    <x v="1"/>
    <s v="USD"/>
    <x v="695"/>
    <x v="489"/>
    <b v="1"/>
    <b v="1"/>
    <s v="music/indie rock"/>
    <x v="1"/>
    <x v="7"/>
  </r>
  <r>
    <x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x v="512"/>
    <b v="0"/>
    <b v="0"/>
    <s v="film &amp; video/science fiction"/>
    <x v="4"/>
    <x v="22"/>
  </r>
  <r>
    <x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x v="700"/>
    <b v="0"/>
    <b v="0"/>
    <s v="publishing/translations"/>
    <x v="5"/>
    <x v="18"/>
  </r>
  <r>
    <x v="768"/>
    <s v="Ramirez-Calderon"/>
    <s v="Fundamental zero tolerance alliance"/>
    <n v="4800"/>
    <n v="11088"/>
    <n v="2.31"/>
    <x v="1"/>
    <n v="150"/>
    <n v="73.92"/>
    <x v="1"/>
    <s v="USD"/>
    <x v="626"/>
    <x v="701"/>
    <b v="0"/>
    <b v="0"/>
    <s v="theater/plays"/>
    <x v="3"/>
    <x v="3"/>
  </r>
  <r>
    <x v="769"/>
    <s v="Johnson-Morales"/>
    <s v="Devolved 24hour forecast"/>
    <n v="125600"/>
    <n v="109106"/>
    <n v="0.86867834394904464"/>
    <x v="0"/>
    <n v="3410"/>
    <n v="31.995894428152493"/>
    <x v="1"/>
    <s v="USD"/>
    <x v="697"/>
    <x v="340"/>
    <b v="0"/>
    <b v="0"/>
    <s v="games/video games"/>
    <x v="6"/>
    <x v="11"/>
  </r>
  <r>
    <x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x v="702"/>
    <b v="0"/>
    <b v="1"/>
    <s v="theater/plays"/>
    <x v="3"/>
    <x v="3"/>
  </r>
  <r>
    <x v="771"/>
    <s v="Smith, Mack and Williams"/>
    <s v="Self-enabling 5thgeneration paradigm"/>
    <n v="5600"/>
    <n v="2769"/>
    <n v="0.49446428571428569"/>
    <x v="3"/>
    <n v="26"/>
    <n v="106.5"/>
    <x v="1"/>
    <s v="USD"/>
    <x v="699"/>
    <x v="703"/>
    <b v="0"/>
    <b v="0"/>
    <s v="theater/plays"/>
    <x v="3"/>
    <x v="3"/>
  </r>
  <r>
    <x v="772"/>
    <s v="Johnson-Pace"/>
    <s v="Persistent 3rdgeneration moratorium"/>
    <n v="149600"/>
    <n v="169586"/>
    <n v="1.1335962566844919"/>
    <x v="1"/>
    <n v="5139"/>
    <n v="32.999805409612762"/>
    <x v="1"/>
    <s v="USD"/>
    <x v="700"/>
    <x v="704"/>
    <b v="0"/>
    <b v="0"/>
    <s v="music/indie rock"/>
    <x v="1"/>
    <x v="7"/>
  </r>
  <r>
    <x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x v="705"/>
    <b v="0"/>
    <b v="0"/>
    <s v="theater/plays"/>
    <x v="3"/>
    <x v="3"/>
  </r>
  <r>
    <x v="774"/>
    <s v="Gonzalez-Snow"/>
    <s v="Polarized user-facing interface"/>
    <n v="5000"/>
    <n v="6775"/>
    <n v="1.355"/>
    <x v="1"/>
    <n v="78"/>
    <n v="86.858974358974365"/>
    <x v="6"/>
    <s v="EUR"/>
    <x v="702"/>
    <x v="706"/>
    <b v="0"/>
    <b v="0"/>
    <s v="technology/web"/>
    <x v="2"/>
    <x v="2"/>
  </r>
  <r>
    <x v="775"/>
    <s v="Murphy LLC"/>
    <s v="Customer-focused non-volatile framework"/>
    <n v="9400"/>
    <n v="968"/>
    <n v="0.10297872340425532"/>
    <x v="0"/>
    <n v="10"/>
    <n v="96.8"/>
    <x v="1"/>
    <s v="USD"/>
    <x v="703"/>
    <x v="707"/>
    <b v="0"/>
    <b v="0"/>
    <s v="music/rock"/>
    <x v="1"/>
    <x v="1"/>
  </r>
  <r>
    <x v="776"/>
    <s v="Taylor-Rowe"/>
    <s v="Synchronized multimedia frame"/>
    <n v="110800"/>
    <n v="72623"/>
    <n v="0.65544223826714798"/>
    <x v="0"/>
    <n v="2201"/>
    <n v="32.995456610631528"/>
    <x v="1"/>
    <s v="USD"/>
    <x v="704"/>
    <x v="708"/>
    <b v="0"/>
    <b v="0"/>
    <s v="theater/plays"/>
    <x v="3"/>
    <x v="3"/>
  </r>
  <r>
    <x v="777"/>
    <s v="Henderson Ltd"/>
    <s v="Open-architected stable algorithm"/>
    <n v="93800"/>
    <n v="45987"/>
    <n v="0.49026652452025588"/>
    <x v="0"/>
    <n v="676"/>
    <n v="68.028106508875737"/>
    <x v="1"/>
    <s v="USD"/>
    <x v="431"/>
    <x v="709"/>
    <b v="0"/>
    <b v="0"/>
    <s v="theater/plays"/>
    <x v="3"/>
    <x v="3"/>
  </r>
  <r>
    <x v="778"/>
    <s v="Moss-Guzman"/>
    <s v="Cross-platform optimizing website"/>
    <n v="1300"/>
    <n v="10243"/>
    <n v="7.8792307692307695"/>
    <x v="1"/>
    <n v="174"/>
    <n v="58.867816091954026"/>
    <x v="5"/>
    <s v="CHF"/>
    <x v="705"/>
    <x v="710"/>
    <b v="0"/>
    <b v="0"/>
    <s v="film &amp; video/animation"/>
    <x v="4"/>
    <x v="10"/>
  </r>
  <r>
    <x v="779"/>
    <s v="Webb Group"/>
    <s v="Public-key actuating projection"/>
    <n v="108700"/>
    <n v="87293"/>
    <n v="0.80306347746090156"/>
    <x v="0"/>
    <n v="831"/>
    <n v="105.04572803850782"/>
    <x v="1"/>
    <s v="USD"/>
    <x v="706"/>
    <x v="711"/>
    <b v="0"/>
    <b v="1"/>
    <s v="theater/plays"/>
    <x v="3"/>
    <x v="3"/>
  </r>
  <r>
    <x v="780"/>
    <s v="Brooks-Rodriguez"/>
    <s v="Implemented intangible instruction set"/>
    <n v="5100"/>
    <n v="5421"/>
    <n v="1.0629411764705883"/>
    <x v="1"/>
    <n v="164"/>
    <n v="33.054878048780488"/>
    <x v="1"/>
    <s v="USD"/>
    <x v="707"/>
    <x v="712"/>
    <b v="0"/>
    <b v="1"/>
    <s v="film &amp; video/drama"/>
    <x v="4"/>
    <x v="6"/>
  </r>
  <r>
    <x v="781"/>
    <s v="Thomas Ltd"/>
    <s v="Cross-group interactive architecture"/>
    <n v="8700"/>
    <n v="4414"/>
    <n v="0.50735632183908042"/>
    <x v="3"/>
    <n v="56"/>
    <n v="78.821428571428569"/>
    <x v="5"/>
    <s v="CHF"/>
    <x v="708"/>
    <x v="70"/>
    <b v="0"/>
    <b v="0"/>
    <s v="theater/plays"/>
    <x v="3"/>
    <x v="3"/>
  </r>
  <r>
    <x v="782"/>
    <s v="Williams and Sons"/>
    <s v="Centralized asymmetric framework"/>
    <n v="5100"/>
    <n v="10981"/>
    <n v="2.153137254901961"/>
    <x v="1"/>
    <n v="161"/>
    <n v="68.204968944099377"/>
    <x v="1"/>
    <s v="USD"/>
    <x v="709"/>
    <x v="713"/>
    <b v="0"/>
    <b v="1"/>
    <s v="film &amp; video/animation"/>
    <x v="4"/>
    <x v="10"/>
  </r>
  <r>
    <x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x v="714"/>
    <b v="0"/>
    <b v="0"/>
    <s v="music/rock"/>
    <x v="1"/>
    <x v="1"/>
  </r>
  <r>
    <x v="784"/>
    <s v="Byrd Group"/>
    <s v="Profound fault-tolerant model"/>
    <n v="88900"/>
    <n v="102535"/>
    <n v="1.1533745781777278"/>
    <x v="1"/>
    <n v="3308"/>
    <n v="30.996070133010882"/>
    <x v="1"/>
    <s v="USD"/>
    <x v="711"/>
    <x v="715"/>
    <b v="0"/>
    <b v="0"/>
    <s v="technology/web"/>
    <x v="2"/>
    <x v="2"/>
  </r>
  <r>
    <x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x v="716"/>
    <b v="0"/>
    <b v="1"/>
    <s v="film &amp; video/animation"/>
    <x v="4"/>
    <x v="10"/>
  </r>
  <r>
    <x v="786"/>
    <s v="Smith-Brown"/>
    <s v="Object-based content-based ability"/>
    <n v="1500"/>
    <n v="10946"/>
    <n v="7.2973333333333334"/>
    <x v="1"/>
    <n v="207"/>
    <n v="52.879227053140099"/>
    <x v="6"/>
    <s v="EUR"/>
    <x v="630"/>
    <x v="717"/>
    <b v="0"/>
    <b v="1"/>
    <s v="music/jazz"/>
    <x v="1"/>
    <x v="17"/>
  </r>
  <r>
    <x v="787"/>
    <s v="Vance-Glover"/>
    <s v="Progressive coherent secured line"/>
    <n v="61200"/>
    <n v="60994"/>
    <n v="0.99663398692810456"/>
    <x v="0"/>
    <n v="859"/>
    <n v="71.005820721769496"/>
    <x v="0"/>
    <s v="CAD"/>
    <x v="712"/>
    <x v="718"/>
    <b v="0"/>
    <b v="0"/>
    <s v="music/rock"/>
    <x v="1"/>
    <x v="1"/>
  </r>
  <r>
    <x v="788"/>
    <s v="Joyce PLC"/>
    <s v="Synchronized directional capability"/>
    <n v="3600"/>
    <n v="3174"/>
    <n v="0.88166666666666671"/>
    <x v="2"/>
    <n v="31"/>
    <n v="102.38709677419355"/>
    <x v="1"/>
    <s v="USD"/>
    <x v="93"/>
    <x v="719"/>
    <b v="0"/>
    <b v="0"/>
    <s v="film &amp; video/animation"/>
    <x v="4"/>
    <x v="10"/>
  </r>
  <r>
    <x v="789"/>
    <s v="Kennedy-Miller"/>
    <s v="Cross-platform composite migration"/>
    <n v="9000"/>
    <n v="3351"/>
    <n v="0.37233333333333335"/>
    <x v="0"/>
    <n v="45"/>
    <n v="74.466666666666669"/>
    <x v="1"/>
    <s v="USD"/>
    <x v="713"/>
    <x v="115"/>
    <b v="0"/>
    <b v="0"/>
    <s v="theater/plays"/>
    <x v="3"/>
    <x v="3"/>
  </r>
  <r>
    <x v="790"/>
    <s v="White-Obrien"/>
    <s v="Operative local pricing structure"/>
    <n v="185900"/>
    <n v="56774"/>
    <n v="0.30540075309306081"/>
    <x v="3"/>
    <n v="1113"/>
    <n v="51.009883198562441"/>
    <x v="1"/>
    <s v="USD"/>
    <x v="714"/>
    <x v="720"/>
    <b v="0"/>
    <b v="0"/>
    <s v="theater/plays"/>
    <x v="3"/>
    <x v="3"/>
  </r>
  <r>
    <x v="791"/>
    <s v="Stafford, Hess and Raymond"/>
    <s v="Optional web-enabled extranet"/>
    <n v="2100"/>
    <n v="540"/>
    <n v="0.25714285714285712"/>
    <x v="0"/>
    <n v="6"/>
    <n v="90"/>
    <x v="1"/>
    <s v="USD"/>
    <x v="715"/>
    <x v="721"/>
    <b v="0"/>
    <b v="0"/>
    <s v="food/food trucks"/>
    <x v="0"/>
    <x v="0"/>
  </r>
  <r>
    <x v="792"/>
    <s v="Jordan, Schneider and Hall"/>
    <s v="Reduced 6thgeneration intranet"/>
    <n v="2000"/>
    <n v="680"/>
    <n v="0.34"/>
    <x v="0"/>
    <n v="7"/>
    <n v="97.142857142857139"/>
    <x v="1"/>
    <s v="USD"/>
    <x v="716"/>
    <x v="722"/>
    <b v="0"/>
    <b v="1"/>
    <s v="theater/plays"/>
    <x v="3"/>
    <x v="3"/>
  </r>
  <r>
    <x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x v="451"/>
    <b v="0"/>
    <b v="0"/>
    <s v="publishing/nonfiction"/>
    <x v="5"/>
    <x v="9"/>
  </r>
  <r>
    <x v="794"/>
    <s v="Welch Inc"/>
    <s v="Optional optimal website"/>
    <n v="6600"/>
    <n v="8276"/>
    <n v="1.2539393939393939"/>
    <x v="1"/>
    <n v="110"/>
    <n v="75.236363636363635"/>
    <x v="1"/>
    <s v="USD"/>
    <x v="717"/>
    <x v="642"/>
    <b v="0"/>
    <b v="0"/>
    <s v="music/rock"/>
    <x v="1"/>
    <x v="1"/>
  </r>
  <r>
    <x v="795"/>
    <s v="Vasquez Inc"/>
    <s v="Stand-alone asynchronous functionalities"/>
    <n v="7100"/>
    <n v="1022"/>
    <n v="0.14394366197183098"/>
    <x v="0"/>
    <n v="31"/>
    <n v="32.967741935483872"/>
    <x v="1"/>
    <s v="USD"/>
    <x v="718"/>
    <x v="723"/>
    <b v="0"/>
    <b v="0"/>
    <s v="film &amp; video/drama"/>
    <x v="4"/>
    <x v="6"/>
  </r>
  <r>
    <x v="796"/>
    <s v="Freeman-Ferguson"/>
    <s v="Profound full-range open system"/>
    <n v="7800"/>
    <n v="4275"/>
    <n v="0.54807692307692313"/>
    <x v="0"/>
    <n v="78"/>
    <n v="54.807692307692307"/>
    <x v="1"/>
    <s v="USD"/>
    <x v="719"/>
    <x v="724"/>
    <b v="0"/>
    <b v="1"/>
    <s v="games/mobile games"/>
    <x v="6"/>
    <x v="20"/>
  </r>
  <r>
    <x v="797"/>
    <s v="Houston, Moore and Rogers"/>
    <s v="Optional tangible utilization"/>
    <n v="7600"/>
    <n v="8332"/>
    <n v="1.0963157894736841"/>
    <x v="1"/>
    <n v="185"/>
    <n v="45.037837837837834"/>
    <x v="1"/>
    <s v="USD"/>
    <x v="720"/>
    <x v="725"/>
    <b v="0"/>
    <b v="0"/>
    <s v="technology/web"/>
    <x v="2"/>
    <x v="2"/>
  </r>
  <r>
    <x v="798"/>
    <s v="Small-Fuentes"/>
    <s v="Seamless maximized product"/>
    <n v="3400"/>
    <n v="6408"/>
    <n v="1.8847058823529412"/>
    <x v="1"/>
    <n v="121"/>
    <n v="52.958677685950413"/>
    <x v="1"/>
    <s v="USD"/>
    <x v="721"/>
    <x v="726"/>
    <b v="0"/>
    <b v="1"/>
    <s v="theater/plays"/>
    <x v="3"/>
    <x v="3"/>
  </r>
  <r>
    <x v="799"/>
    <s v="Reid-Day"/>
    <s v="Devolved tertiary time-frame"/>
    <n v="84500"/>
    <n v="73522"/>
    <n v="0.87008284023668636"/>
    <x v="0"/>
    <n v="1225"/>
    <n v="60.017959183673469"/>
    <x v="4"/>
    <s v="GBP"/>
    <x v="722"/>
    <x v="727"/>
    <b v="0"/>
    <b v="0"/>
    <s v="theater/plays"/>
    <x v="3"/>
    <x v="3"/>
  </r>
  <r>
    <x v="800"/>
    <s v="Wallace LLC"/>
    <s v="Centralized regional function"/>
    <n v="100"/>
    <n v="1"/>
    <n v="0.01"/>
    <x v="0"/>
    <n v="1"/>
    <n v="1"/>
    <x v="5"/>
    <s v="CHF"/>
    <x v="139"/>
    <x v="560"/>
    <b v="0"/>
    <b v="0"/>
    <s v="music/rock"/>
    <x v="1"/>
    <x v="1"/>
  </r>
  <r>
    <x v="801"/>
    <s v="Olson-Bishop"/>
    <s v="User-friendly high-level initiative"/>
    <n v="2300"/>
    <n v="4667"/>
    <n v="2.0291304347826089"/>
    <x v="1"/>
    <n v="106"/>
    <n v="44.028301886792455"/>
    <x v="1"/>
    <s v="USD"/>
    <x v="723"/>
    <x v="728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x v="339"/>
    <b v="0"/>
    <b v="0"/>
    <s v="photography/photography books"/>
    <x v="7"/>
    <x v="14"/>
  </r>
  <r>
    <x v="803"/>
    <s v="Perez, Brown and Meyers"/>
    <s v="Stand-alone background customer loyalty"/>
    <n v="6100"/>
    <n v="6527"/>
    <n v="1.07"/>
    <x v="1"/>
    <n v="233"/>
    <n v="28.012875536480685"/>
    <x v="1"/>
    <s v="USD"/>
    <x v="724"/>
    <x v="35"/>
    <b v="0"/>
    <b v="0"/>
    <s v="theater/plays"/>
    <x v="3"/>
    <x v="3"/>
  </r>
  <r>
    <x v="804"/>
    <s v="English-Mccullough"/>
    <s v="Business-focused discrete software"/>
    <n v="2600"/>
    <n v="6987"/>
    <n v="2.6873076923076922"/>
    <x v="1"/>
    <n v="218"/>
    <n v="32.050458715596328"/>
    <x v="1"/>
    <s v="USD"/>
    <x v="725"/>
    <x v="729"/>
    <b v="0"/>
    <b v="0"/>
    <s v="music/rock"/>
    <x v="1"/>
    <x v="1"/>
  </r>
  <r>
    <x v="805"/>
    <s v="Smith-Nguyen"/>
    <s v="Advanced intermediate Graphic Interface"/>
    <n v="9700"/>
    <n v="4932"/>
    <n v="0.50845360824742269"/>
    <x v="0"/>
    <n v="67"/>
    <n v="73.611940298507463"/>
    <x v="2"/>
    <s v="AUD"/>
    <x v="660"/>
    <x v="241"/>
    <b v="0"/>
    <b v="0"/>
    <s v="film &amp; video/documentary"/>
    <x v="4"/>
    <x v="4"/>
  </r>
  <r>
    <x v="806"/>
    <s v="Harmon-Madden"/>
    <s v="Adaptive holistic hub"/>
    <n v="700"/>
    <n v="8262"/>
    <n v="11.802857142857142"/>
    <x v="1"/>
    <n v="76"/>
    <n v="108.71052631578948"/>
    <x v="1"/>
    <s v="USD"/>
    <x v="726"/>
    <x v="730"/>
    <b v="0"/>
    <b v="1"/>
    <s v="film &amp; video/drama"/>
    <x v="4"/>
    <x v="6"/>
  </r>
  <r>
    <x v="807"/>
    <s v="Walker-Taylor"/>
    <s v="Automated uniform concept"/>
    <n v="700"/>
    <n v="1848"/>
    <n v="2.64"/>
    <x v="1"/>
    <n v="43"/>
    <n v="42.97674418604651"/>
    <x v="1"/>
    <s v="USD"/>
    <x v="727"/>
    <x v="322"/>
    <b v="0"/>
    <b v="1"/>
    <s v="theater/plays"/>
    <x v="3"/>
    <x v="3"/>
  </r>
  <r>
    <x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x v="731"/>
    <b v="0"/>
    <b v="0"/>
    <s v="food/food trucks"/>
    <x v="0"/>
    <x v="0"/>
  </r>
  <r>
    <x v="809"/>
    <s v="Williams and Sons"/>
    <s v="Public-key bottom-line algorithm"/>
    <n v="140800"/>
    <n v="88536"/>
    <n v="0.62880681818181816"/>
    <x v="0"/>
    <n v="2108"/>
    <n v="42"/>
    <x v="5"/>
    <s v="CHF"/>
    <x v="729"/>
    <x v="732"/>
    <b v="0"/>
    <b v="0"/>
    <s v="film &amp; video/documentary"/>
    <x v="4"/>
    <x v="4"/>
  </r>
  <r>
    <x v="810"/>
    <s v="Ball-Fisher"/>
    <s v="Multi-layered intangible instruction set"/>
    <n v="6400"/>
    <n v="12360"/>
    <n v="1.9312499999999999"/>
    <x v="1"/>
    <n v="221"/>
    <n v="55.927601809954751"/>
    <x v="1"/>
    <s v="USD"/>
    <x v="730"/>
    <x v="157"/>
    <b v="0"/>
    <b v="1"/>
    <s v="theater/plays"/>
    <x v="3"/>
    <x v="3"/>
  </r>
  <r>
    <x v="811"/>
    <s v="Page, Holt and Mack"/>
    <s v="Fundamental methodical emulation"/>
    <n v="92500"/>
    <n v="71320"/>
    <n v="0.77102702702702708"/>
    <x v="0"/>
    <n v="679"/>
    <n v="105.03681885125184"/>
    <x v="1"/>
    <s v="USD"/>
    <x v="731"/>
    <x v="733"/>
    <b v="0"/>
    <b v="1"/>
    <s v="games/video games"/>
    <x v="6"/>
    <x v="11"/>
  </r>
  <r>
    <x v="812"/>
    <s v="Landry Group"/>
    <s v="Expanded value-added hardware"/>
    <n v="59700"/>
    <n v="134640"/>
    <n v="2.2552763819095478"/>
    <x v="1"/>
    <n v="2805"/>
    <n v="48"/>
    <x v="0"/>
    <s v="CAD"/>
    <x v="78"/>
    <x v="734"/>
    <b v="0"/>
    <b v="0"/>
    <s v="publishing/nonfiction"/>
    <x v="5"/>
    <x v="9"/>
  </r>
  <r>
    <x v="813"/>
    <s v="Buckley Group"/>
    <s v="Diverse high-level attitude"/>
    <n v="3200"/>
    <n v="7661"/>
    <n v="2.3940625"/>
    <x v="1"/>
    <n v="68"/>
    <n v="112.66176470588235"/>
    <x v="1"/>
    <s v="USD"/>
    <x v="732"/>
    <x v="735"/>
    <b v="0"/>
    <b v="0"/>
    <s v="games/video games"/>
    <x v="6"/>
    <x v="11"/>
  </r>
  <r>
    <x v="814"/>
    <s v="Vincent PLC"/>
    <s v="Visionary 24hour analyzer"/>
    <n v="3200"/>
    <n v="2950"/>
    <n v="0.921875"/>
    <x v="0"/>
    <n v="36"/>
    <n v="81.944444444444443"/>
    <x v="3"/>
    <s v="DKK"/>
    <x v="733"/>
    <x v="736"/>
    <b v="0"/>
    <b v="1"/>
    <s v="music/rock"/>
    <x v="1"/>
    <x v="1"/>
  </r>
  <r>
    <x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x v="737"/>
    <b v="0"/>
    <b v="0"/>
    <s v="music/rock"/>
    <x v="1"/>
    <x v="1"/>
  </r>
  <r>
    <x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x v="738"/>
    <b v="1"/>
    <b v="1"/>
    <s v="theater/plays"/>
    <x v="3"/>
    <x v="3"/>
  </r>
  <r>
    <x v="817"/>
    <s v="Alvarez-Bauer"/>
    <s v="Front-line intermediate moderator"/>
    <n v="51300"/>
    <n v="189192"/>
    <n v="3.687953216374269"/>
    <x v="1"/>
    <n v="2489"/>
    <n v="76.011249497790274"/>
    <x v="6"/>
    <s v="EUR"/>
    <x v="735"/>
    <x v="739"/>
    <b v="0"/>
    <b v="1"/>
    <s v="publishing/nonfiction"/>
    <x v="5"/>
    <x v="9"/>
  </r>
  <r>
    <x v="818"/>
    <s v="Martinez LLC"/>
    <s v="Automated local secured line"/>
    <n v="700"/>
    <n v="7664"/>
    <n v="10.948571428571428"/>
    <x v="1"/>
    <n v="69"/>
    <n v="111.07246376811594"/>
    <x v="1"/>
    <s v="USD"/>
    <x v="736"/>
    <x v="740"/>
    <b v="0"/>
    <b v="1"/>
    <s v="theater/plays"/>
    <x v="3"/>
    <x v="3"/>
  </r>
  <r>
    <x v="819"/>
    <s v="Buck-Khan"/>
    <s v="Integrated bandwidth-monitored alliance"/>
    <n v="8900"/>
    <n v="4509"/>
    <n v="0.50662921348314605"/>
    <x v="0"/>
    <n v="47"/>
    <n v="95.936170212765958"/>
    <x v="1"/>
    <s v="USD"/>
    <x v="737"/>
    <x v="697"/>
    <b v="1"/>
    <b v="0"/>
    <s v="games/video games"/>
    <x v="6"/>
    <x v="11"/>
  </r>
  <r>
    <x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x v="741"/>
    <b v="0"/>
    <b v="1"/>
    <s v="music/rock"/>
    <x v="1"/>
    <x v="1"/>
  </r>
  <r>
    <x v="821"/>
    <s v="Alvarez-Andrews"/>
    <s v="Extended impactful secured line"/>
    <n v="4900"/>
    <n v="14273"/>
    <n v="2.9128571428571428"/>
    <x v="1"/>
    <n v="210"/>
    <n v="67.966666666666669"/>
    <x v="1"/>
    <s v="USD"/>
    <x v="738"/>
    <x v="742"/>
    <b v="0"/>
    <b v="0"/>
    <s v="film &amp; video/documentary"/>
    <x v="4"/>
    <x v="4"/>
  </r>
  <r>
    <x v="822"/>
    <s v="Stewart and Sons"/>
    <s v="Distributed optimizing protocol"/>
    <n v="54000"/>
    <n v="188982"/>
    <n v="3.4996666666666667"/>
    <x v="1"/>
    <n v="2100"/>
    <n v="89.991428571428571"/>
    <x v="1"/>
    <s v="USD"/>
    <x v="739"/>
    <x v="743"/>
    <b v="0"/>
    <b v="0"/>
    <s v="music/rock"/>
    <x v="1"/>
    <x v="1"/>
  </r>
  <r>
    <x v="823"/>
    <s v="Dyer Inc"/>
    <s v="Secured well-modulated system engine"/>
    <n v="4100"/>
    <n v="14640"/>
    <n v="3.5707317073170732"/>
    <x v="1"/>
    <n v="252"/>
    <n v="58.095238095238095"/>
    <x v="1"/>
    <s v="USD"/>
    <x v="613"/>
    <x v="744"/>
    <b v="1"/>
    <b v="1"/>
    <s v="music/rock"/>
    <x v="1"/>
    <x v="1"/>
  </r>
  <r>
    <x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x v="269"/>
    <b v="0"/>
    <b v="1"/>
    <s v="publishing/nonfiction"/>
    <x v="5"/>
    <x v="9"/>
  </r>
  <r>
    <x v="825"/>
    <s v="Solomon PLC"/>
    <s v="Open-architected 24/7 infrastructure"/>
    <n v="3600"/>
    <n v="13950"/>
    <n v="3.875"/>
    <x v="1"/>
    <n v="157"/>
    <n v="88.853503184713375"/>
    <x v="4"/>
    <s v="GBP"/>
    <x v="145"/>
    <x v="745"/>
    <b v="0"/>
    <b v="0"/>
    <s v="film &amp; video/shorts"/>
    <x v="4"/>
    <x v="12"/>
  </r>
  <r>
    <x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x v="746"/>
    <b v="0"/>
    <b v="1"/>
    <s v="theater/plays"/>
    <x v="3"/>
    <x v="3"/>
  </r>
  <r>
    <x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x v="747"/>
    <b v="0"/>
    <b v="1"/>
    <s v="film &amp; video/drama"/>
    <x v="4"/>
    <x v="6"/>
  </r>
  <r>
    <x v="828"/>
    <s v="Munoz, Cherry and Bell"/>
    <s v="Cross-platform reciprocal budgetary management"/>
    <n v="7100"/>
    <n v="4899"/>
    <n v="0.69"/>
    <x v="0"/>
    <n v="70"/>
    <n v="69.98571428571428"/>
    <x v="1"/>
    <s v="USD"/>
    <x v="202"/>
    <x v="503"/>
    <b v="0"/>
    <b v="0"/>
    <s v="theater/plays"/>
    <x v="3"/>
    <x v="3"/>
  </r>
  <r>
    <x v="829"/>
    <s v="Baker-Higgins"/>
    <s v="Vision-oriented scalable portal"/>
    <n v="9600"/>
    <n v="4929"/>
    <n v="0.51343749999999999"/>
    <x v="0"/>
    <n v="154"/>
    <n v="32.006493506493506"/>
    <x v="1"/>
    <s v="USD"/>
    <x v="743"/>
    <x v="748"/>
    <b v="0"/>
    <b v="0"/>
    <s v="theater/plays"/>
    <x v="3"/>
    <x v="3"/>
  </r>
  <r>
    <x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x v="330"/>
    <b v="0"/>
    <b v="0"/>
    <s v="theater/plays"/>
    <x v="3"/>
    <x v="3"/>
  </r>
  <r>
    <x v="831"/>
    <s v="Ward PLC"/>
    <s v="Front-line bottom-line Graphic Interface"/>
    <n v="97100"/>
    <n v="105817"/>
    <n v="1.089773429454171"/>
    <x v="1"/>
    <n v="4233"/>
    <n v="24.998110087408456"/>
    <x v="1"/>
    <s v="USD"/>
    <x v="745"/>
    <x v="749"/>
    <b v="0"/>
    <b v="0"/>
    <s v="photography/photography books"/>
    <x v="7"/>
    <x v="14"/>
  </r>
  <r>
    <x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x v="750"/>
    <b v="1"/>
    <b v="0"/>
    <s v="publishing/translations"/>
    <x v="5"/>
    <x v="18"/>
  </r>
  <r>
    <x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x v="751"/>
    <b v="0"/>
    <b v="0"/>
    <s v="publishing/translations"/>
    <x v="5"/>
    <x v="18"/>
  </r>
  <r>
    <x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x v="451"/>
    <b v="0"/>
    <b v="0"/>
    <s v="theater/plays"/>
    <x v="3"/>
    <x v="3"/>
  </r>
  <r>
    <x v="835"/>
    <s v="Hodges, Smith and Kelly"/>
    <s v="Future-proofed 24hour model"/>
    <n v="86200"/>
    <n v="77355"/>
    <n v="0.89738979118329465"/>
    <x v="0"/>
    <n v="1758"/>
    <n v="44.001706484641637"/>
    <x v="1"/>
    <s v="USD"/>
    <x v="748"/>
    <x v="752"/>
    <b v="0"/>
    <b v="0"/>
    <s v="technology/web"/>
    <x v="2"/>
    <x v="2"/>
  </r>
  <r>
    <x v="836"/>
    <s v="Macias Inc"/>
    <s v="Optimized didactic intranet"/>
    <n v="8100"/>
    <n v="6086"/>
    <n v="0.75135802469135804"/>
    <x v="0"/>
    <n v="94"/>
    <n v="64.744680851063833"/>
    <x v="1"/>
    <s v="USD"/>
    <x v="749"/>
    <x v="753"/>
    <b v="0"/>
    <b v="0"/>
    <s v="music/indie rock"/>
    <x v="1"/>
    <x v="7"/>
  </r>
  <r>
    <x v="837"/>
    <s v="Cook-Ortiz"/>
    <s v="Right-sized dedicated standardization"/>
    <n v="17700"/>
    <n v="150960"/>
    <n v="8.5288135593220336"/>
    <x v="1"/>
    <n v="1797"/>
    <n v="84.00667779632721"/>
    <x v="1"/>
    <s v="USD"/>
    <x v="643"/>
    <x v="754"/>
    <b v="0"/>
    <b v="0"/>
    <s v="music/jazz"/>
    <x v="1"/>
    <x v="17"/>
  </r>
  <r>
    <x v="838"/>
    <s v="Jordan-Fischer"/>
    <s v="Vision-oriented high-level extranet"/>
    <n v="6400"/>
    <n v="8890"/>
    <n v="1.3890625000000001"/>
    <x v="1"/>
    <n v="261"/>
    <n v="34.061302681992338"/>
    <x v="1"/>
    <s v="USD"/>
    <x v="750"/>
    <x v="755"/>
    <b v="0"/>
    <b v="0"/>
    <s v="theater/plays"/>
    <x v="3"/>
    <x v="3"/>
  </r>
  <r>
    <x v="839"/>
    <s v="Pierce-Ramirez"/>
    <s v="Organized scalable initiative"/>
    <n v="7700"/>
    <n v="14644"/>
    <n v="1.9018181818181819"/>
    <x v="1"/>
    <n v="157"/>
    <n v="93.273885350318466"/>
    <x v="1"/>
    <s v="USD"/>
    <x v="751"/>
    <x v="756"/>
    <b v="0"/>
    <b v="1"/>
    <s v="film &amp; video/documentary"/>
    <x v="4"/>
    <x v="4"/>
  </r>
  <r>
    <x v="840"/>
    <s v="Howell and Sons"/>
    <s v="Enhanced regional moderator"/>
    <n v="116300"/>
    <n v="116583"/>
    <n v="1.0024333619948409"/>
    <x v="1"/>
    <n v="3533"/>
    <n v="32.998301726577978"/>
    <x v="1"/>
    <s v="USD"/>
    <x v="752"/>
    <x v="757"/>
    <b v="0"/>
    <b v="1"/>
    <s v="theater/plays"/>
    <x v="3"/>
    <x v="3"/>
  </r>
  <r>
    <x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x v="758"/>
    <b v="0"/>
    <b v="0"/>
    <s v="technology/web"/>
    <x v="2"/>
    <x v="2"/>
  </r>
  <r>
    <x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x v="759"/>
    <b v="0"/>
    <b v="0"/>
    <s v="technology/wearables"/>
    <x v="2"/>
    <x v="8"/>
  </r>
  <r>
    <x v="843"/>
    <s v="Porter-Hicks"/>
    <s v="De-engineered next generation parallelism"/>
    <n v="8800"/>
    <n v="2703"/>
    <n v="0.30715909090909088"/>
    <x v="0"/>
    <n v="33"/>
    <n v="81.909090909090907"/>
    <x v="1"/>
    <s v="USD"/>
    <x v="755"/>
    <x v="760"/>
    <b v="0"/>
    <b v="0"/>
    <s v="photography/photography books"/>
    <x v="7"/>
    <x v="14"/>
  </r>
  <r>
    <x v="844"/>
    <s v="Rodriguez-Hansen"/>
    <s v="Intuitive cohesive groupware"/>
    <n v="8800"/>
    <n v="8747"/>
    <n v="0.99397727272727276"/>
    <x v="3"/>
    <n v="94"/>
    <n v="93.053191489361708"/>
    <x v="1"/>
    <s v="USD"/>
    <x v="756"/>
    <x v="761"/>
    <b v="0"/>
    <b v="0"/>
    <s v="film &amp; video/documentary"/>
    <x v="4"/>
    <x v="4"/>
  </r>
  <r>
    <x v="845"/>
    <s v="Williams LLC"/>
    <s v="Up-sized high-level access"/>
    <n v="69900"/>
    <n v="138087"/>
    <n v="1.9754935622317598"/>
    <x v="1"/>
    <n v="1354"/>
    <n v="101.98449039881831"/>
    <x v="4"/>
    <s v="GBP"/>
    <x v="757"/>
    <x v="78"/>
    <b v="0"/>
    <b v="0"/>
    <s v="technology/web"/>
    <x v="2"/>
    <x v="2"/>
  </r>
  <r>
    <x v="846"/>
    <s v="Cooper, Stanley and Bryant"/>
    <s v="Phased empowering success"/>
    <n v="1000"/>
    <n v="5085"/>
    <n v="5.085"/>
    <x v="1"/>
    <n v="48"/>
    <n v="105.9375"/>
    <x v="1"/>
    <s v="USD"/>
    <x v="758"/>
    <x v="762"/>
    <b v="1"/>
    <b v="1"/>
    <s v="technology/web"/>
    <x v="2"/>
    <x v="2"/>
  </r>
  <r>
    <x v="847"/>
    <s v="Miller, Glenn and Adams"/>
    <s v="Distributed actuating project"/>
    <n v="4700"/>
    <n v="11174"/>
    <n v="2.3774468085106384"/>
    <x v="1"/>
    <n v="110"/>
    <n v="101.58181818181818"/>
    <x v="1"/>
    <s v="USD"/>
    <x v="759"/>
    <x v="763"/>
    <b v="0"/>
    <b v="0"/>
    <s v="food/food trucks"/>
    <x v="0"/>
    <x v="0"/>
  </r>
  <r>
    <x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x v="764"/>
    <b v="0"/>
    <b v="0"/>
    <s v="film &amp; video/drama"/>
    <x v="4"/>
    <x v="6"/>
  </r>
  <r>
    <x v="849"/>
    <s v="Jones-Ryan"/>
    <s v="Vision-oriented uniform instruction set"/>
    <n v="6700"/>
    <n v="8917"/>
    <n v="1.3308955223880596"/>
    <x v="1"/>
    <n v="307"/>
    <n v="29.045602605863191"/>
    <x v="1"/>
    <s v="USD"/>
    <x v="761"/>
    <x v="765"/>
    <b v="0"/>
    <b v="1"/>
    <s v="music/indie rock"/>
    <x v="1"/>
    <x v="7"/>
  </r>
  <r>
    <x v="850"/>
    <s v="Hood, Perez and Meadows"/>
    <s v="Cross-group upward-trending hierarchy"/>
    <n v="100"/>
    <n v="1"/>
    <n v="0.01"/>
    <x v="0"/>
    <n v="1"/>
    <n v="1"/>
    <x v="1"/>
    <s v="USD"/>
    <x v="762"/>
    <x v="539"/>
    <b v="1"/>
    <b v="0"/>
    <s v="music/rock"/>
    <x v="1"/>
    <x v="1"/>
  </r>
  <r>
    <x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x v="766"/>
    <b v="0"/>
    <b v="0"/>
    <s v="music/electric music"/>
    <x v="1"/>
    <x v="5"/>
  </r>
  <r>
    <x v="852"/>
    <s v="Brady Ltd"/>
    <s v="Open-source reciprocal standardization"/>
    <n v="4900"/>
    <n v="2505"/>
    <n v="0.51122448979591839"/>
    <x v="0"/>
    <n v="31"/>
    <n v="80.806451612903231"/>
    <x v="1"/>
    <s v="USD"/>
    <x v="763"/>
    <x v="422"/>
    <b v="0"/>
    <b v="1"/>
    <s v="games/video games"/>
    <x v="6"/>
    <x v="11"/>
  </r>
  <r>
    <x v="853"/>
    <s v="Collier LLC"/>
    <s v="Secured well-modulated projection"/>
    <n v="17100"/>
    <n v="111502"/>
    <n v="6.5205847953216374"/>
    <x v="1"/>
    <n v="1467"/>
    <n v="76.006816632583508"/>
    <x v="0"/>
    <s v="CAD"/>
    <x v="764"/>
    <x v="767"/>
    <b v="0"/>
    <b v="1"/>
    <s v="music/indie rock"/>
    <x v="1"/>
    <x v="7"/>
  </r>
  <r>
    <x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x v="768"/>
    <b v="0"/>
    <b v="0"/>
    <s v="publishing/fiction"/>
    <x v="5"/>
    <x v="13"/>
  </r>
  <r>
    <x v="855"/>
    <s v="Moses-Terry"/>
    <s v="Horizontal clear-thinking framework"/>
    <n v="23400"/>
    <n v="23956"/>
    <n v="1.0237606837606839"/>
    <x v="1"/>
    <n v="452"/>
    <n v="53"/>
    <x v="2"/>
    <s v="AUD"/>
    <x v="766"/>
    <x v="214"/>
    <b v="0"/>
    <b v="0"/>
    <s v="theater/plays"/>
    <x v="3"/>
    <x v="3"/>
  </r>
  <r>
    <x v="856"/>
    <s v="Williams and Sons"/>
    <s v="Profound composite core"/>
    <n v="2400"/>
    <n v="8558"/>
    <n v="3.5658333333333334"/>
    <x v="1"/>
    <n v="158"/>
    <n v="54.164556962025316"/>
    <x v="1"/>
    <s v="USD"/>
    <x v="767"/>
    <x v="769"/>
    <b v="0"/>
    <b v="0"/>
    <s v="food/food trucks"/>
    <x v="0"/>
    <x v="0"/>
  </r>
  <r>
    <x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x v="770"/>
    <b v="1"/>
    <b v="0"/>
    <s v="film &amp; video/shorts"/>
    <x v="4"/>
    <x v="12"/>
  </r>
  <r>
    <x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x v="771"/>
    <b v="1"/>
    <b v="0"/>
    <s v="food/food trucks"/>
    <x v="0"/>
    <x v="0"/>
  </r>
  <r>
    <x v="859"/>
    <s v="Martinez Ltd"/>
    <s v="Multi-layered upward-trending groupware"/>
    <n v="7300"/>
    <n v="2594"/>
    <n v="0.35534246575342465"/>
    <x v="0"/>
    <n v="63"/>
    <n v="41.174603174603178"/>
    <x v="1"/>
    <s v="USD"/>
    <x v="770"/>
    <x v="250"/>
    <b v="0"/>
    <b v="1"/>
    <s v="theater/plays"/>
    <x v="3"/>
    <x v="3"/>
  </r>
  <r>
    <x v="860"/>
    <s v="Lee PLC"/>
    <s v="Re-contextualized leadingedge firmware"/>
    <n v="2000"/>
    <n v="5033"/>
    <n v="2.5165000000000002"/>
    <x v="1"/>
    <n v="65"/>
    <n v="77.430769230769229"/>
    <x v="1"/>
    <s v="USD"/>
    <x v="771"/>
    <x v="772"/>
    <b v="0"/>
    <b v="1"/>
    <s v="technology/wearables"/>
    <x v="2"/>
    <x v="8"/>
  </r>
  <r>
    <x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x v="773"/>
    <b v="0"/>
    <b v="0"/>
    <s v="theater/plays"/>
    <x v="3"/>
    <x v="3"/>
  </r>
  <r>
    <x v="862"/>
    <s v="Lewis and Sons"/>
    <s v="Profound disintermediate open system"/>
    <n v="3500"/>
    <n v="6560"/>
    <n v="1.8742857142857143"/>
    <x v="1"/>
    <n v="85"/>
    <n v="77.17647058823529"/>
    <x v="1"/>
    <s v="USD"/>
    <x v="773"/>
    <x v="774"/>
    <b v="0"/>
    <b v="0"/>
    <s v="theater/plays"/>
    <x v="3"/>
    <x v="3"/>
  </r>
  <r>
    <x v="863"/>
    <s v="Davis-Johnson"/>
    <s v="Automated reciprocal protocol"/>
    <n v="1400"/>
    <n v="5415"/>
    <n v="3.8678571428571429"/>
    <x v="1"/>
    <n v="217"/>
    <n v="24.953917050691246"/>
    <x v="1"/>
    <s v="USD"/>
    <x v="774"/>
    <x v="331"/>
    <b v="0"/>
    <b v="1"/>
    <s v="film &amp; video/television"/>
    <x v="4"/>
    <x v="19"/>
  </r>
  <r>
    <x v="864"/>
    <s v="Stevenson-Thompson"/>
    <s v="Automated static workforce"/>
    <n v="4200"/>
    <n v="14577"/>
    <n v="3.4707142857142856"/>
    <x v="1"/>
    <n v="150"/>
    <n v="97.18"/>
    <x v="1"/>
    <s v="USD"/>
    <x v="775"/>
    <x v="775"/>
    <b v="0"/>
    <b v="0"/>
    <s v="film &amp; video/shorts"/>
    <x v="4"/>
    <x v="12"/>
  </r>
  <r>
    <x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x v="776"/>
    <b v="0"/>
    <b v="0"/>
    <s v="theater/plays"/>
    <x v="3"/>
    <x v="3"/>
  </r>
  <r>
    <x v="866"/>
    <s v="Jackson-Brown"/>
    <s v="Versatile 5thgeneration matrices"/>
    <n v="182800"/>
    <n v="79045"/>
    <n v="0.43241247264770238"/>
    <x v="3"/>
    <n v="898"/>
    <n v="88.023385300668153"/>
    <x v="1"/>
    <s v="USD"/>
    <x v="777"/>
    <x v="777"/>
    <b v="0"/>
    <b v="0"/>
    <s v="photography/photography books"/>
    <x v="7"/>
    <x v="14"/>
  </r>
  <r>
    <x v="867"/>
    <s v="Kane, Pruitt and Rivera"/>
    <s v="Cross-platform next generation service-desk"/>
    <n v="4800"/>
    <n v="7797"/>
    <n v="1.6243749999999999"/>
    <x v="1"/>
    <n v="300"/>
    <n v="25.99"/>
    <x v="1"/>
    <s v="USD"/>
    <x v="778"/>
    <x v="778"/>
    <b v="0"/>
    <b v="0"/>
    <s v="food/food trucks"/>
    <x v="0"/>
    <x v="0"/>
  </r>
  <r>
    <x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x v="779"/>
    <b v="0"/>
    <b v="0"/>
    <s v="theater/plays"/>
    <x v="3"/>
    <x v="3"/>
  </r>
  <r>
    <x v="869"/>
    <s v="Brown-Williams"/>
    <s v="Multi-channeled responsive product"/>
    <n v="161900"/>
    <n v="38376"/>
    <n v="0.23703520691785052"/>
    <x v="0"/>
    <n v="526"/>
    <n v="72.958174904942965"/>
    <x v="1"/>
    <s v="USD"/>
    <x v="780"/>
    <x v="780"/>
    <b v="0"/>
    <b v="0"/>
    <s v="film &amp; video/drama"/>
    <x v="4"/>
    <x v="6"/>
  </r>
  <r>
    <x v="870"/>
    <s v="Hansen-Austin"/>
    <s v="Adaptive demand-driven encryption"/>
    <n v="7700"/>
    <n v="6920"/>
    <n v="0.89870129870129867"/>
    <x v="0"/>
    <n v="121"/>
    <n v="57.190082644628099"/>
    <x v="1"/>
    <s v="USD"/>
    <x v="335"/>
    <x v="781"/>
    <b v="0"/>
    <b v="0"/>
    <s v="theater/plays"/>
    <x v="3"/>
    <x v="3"/>
  </r>
  <r>
    <x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x v="782"/>
    <b v="0"/>
    <b v="1"/>
    <s v="theater/plays"/>
    <x v="3"/>
    <x v="3"/>
  </r>
  <r>
    <x v="872"/>
    <s v="Davis LLC"/>
    <s v="Compatible logistical paradigm"/>
    <n v="4700"/>
    <n v="7992"/>
    <n v="1.7004255319148935"/>
    <x v="1"/>
    <n v="81"/>
    <n v="98.666666666666671"/>
    <x v="2"/>
    <s v="AUD"/>
    <x v="270"/>
    <x v="783"/>
    <b v="0"/>
    <b v="0"/>
    <s v="film &amp; video/science fiction"/>
    <x v="4"/>
    <x v="22"/>
  </r>
  <r>
    <x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x v="393"/>
    <b v="0"/>
    <b v="0"/>
    <s v="photography/photography books"/>
    <x v="7"/>
    <x v="14"/>
  </r>
  <r>
    <x v="874"/>
    <s v="Chung-Nguyen"/>
    <s v="Managed discrete parallelism"/>
    <n v="40200"/>
    <n v="139468"/>
    <n v="3.4693532338308457"/>
    <x v="1"/>
    <n v="4358"/>
    <n v="32.002753556677376"/>
    <x v="1"/>
    <s v="USD"/>
    <x v="782"/>
    <x v="784"/>
    <b v="0"/>
    <b v="1"/>
    <s v="photography/photography books"/>
    <x v="7"/>
    <x v="14"/>
  </r>
  <r>
    <x v="875"/>
    <s v="Mueller-Harmon"/>
    <s v="Implemented tangible approach"/>
    <n v="7900"/>
    <n v="5465"/>
    <n v="0.6917721518987342"/>
    <x v="0"/>
    <n v="67"/>
    <n v="81.567164179104481"/>
    <x v="1"/>
    <s v="USD"/>
    <x v="783"/>
    <x v="785"/>
    <b v="0"/>
    <b v="0"/>
    <s v="music/rock"/>
    <x v="1"/>
    <x v="1"/>
  </r>
  <r>
    <x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x v="229"/>
    <b v="0"/>
    <b v="0"/>
    <s v="photography/photography books"/>
    <x v="7"/>
    <x v="14"/>
  </r>
  <r>
    <x v="877"/>
    <s v="Estrada Group"/>
    <s v="Multi-lateral uniform collaboration"/>
    <n v="163600"/>
    <n v="126628"/>
    <n v="0.77400977995110021"/>
    <x v="0"/>
    <n v="1229"/>
    <n v="103.033360455655"/>
    <x v="1"/>
    <s v="USD"/>
    <x v="785"/>
    <x v="786"/>
    <b v="0"/>
    <b v="0"/>
    <s v="food/food trucks"/>
    <x v="0"/>
    <x v="0"/>
  </r>
  <r>
    <x v="878"/>
    <s v="Lutz Group"/>
    <s v="Enterprise-wide foreground paradigm"/>
    <n v="2700"/>
    <n v="1012"/>
    <n v="0.37481481481481482"/>
    <x v="0"/>
    <n v="12"/>
    <n v="84.333333333333329"/>
    <x v="6"/>
    <s v="EUR"/>
    <x v="786"/>
    <x v="787"/>
    <b v="0"/>
    <b v="0"/>
    <s v="music/metal"/>
    <x v="1"/>
    <x v="16"/>
  </r>
  <r>
    <x v="879"/>
    <s v="Ortiz Inc"/>
    <s v="Stand-alone incremental parallelism"/>
    <n v="1000"/>
    <n v="5438"/>
    <n v="5.4379999999999997"/>
    <x v="1"/>
    <n v="53"/>
    <n v="102.60377358490567"/>
    <x v="1"/>
    <s v="USD"/>
    <x v="787"/>
    <x v="341"/>
    <b v="0"/>
    <b v="0"/>
    <s v="publishing/nonfiction"/>
    <x v="5"/>
    <x v="9"/>
  </r>
  <r>
    <x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x v="788"/>
    <b v="0"/>
    <b v="0"/>
    <s v="music/electric music"/>
    <x v="1"/>
    <x v="5"/>
  </r>
  <r>
    <x v="881"/>
    <s v="Charles Inc"/>
    <s v="Implemented object-oriented synergy"/>
    <n v="81300"/>
    <n v="31665"/>
    <n v="0.38948339483394834"/>
    <x v="0"/>
    <n v="452"/>
    <n v="70.055309734513273"/>
    <x v="1"/>
    <s v="USD"/>
    <x v="330"/>
    <x v="789"/>
    <b v="0"/>
    <b v="1"/>
    <s v="theater/plays"/>
    <x v="3"/>
    <x v="3"/>
  </r>
  <r>
    <x v="882"/>
    <s v="White-Rosario"/>
    <s v="Balanced demand-driven definition"/>
    <n v="800"/>
    <n v="2960"/>
    <n v="3.7"/>
    <x v="1"/>
    <n v="80"/>
    <n v="37"/>
    <x v="1"/>
    <s v="USD"/>
    <x v="789"/>
    <x v="790"/>
    <b v="0"/>
    <b v="0"/>
    <s v="theater/plays"/>
    <x v="3"/>
    <x v="3"/>
  </r>
  <r>
    <x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x v="791"/>
    <b v="0"/>
    <b v="0"/>
    <s v="film &amp; video/shorts"/>
    <x v="4"/>
    <x v="12"/>
  </r>
  <r>
    <x v="884"/>
    <s v="Strickland Group"/>
    <s v="Horizontal secondary interface"/>
    <n v="170800"/>
    <n v="109374"/>
    <n v="0.64036299765807958"/>
    <x v="0"/>
    <n v="1886"/>
    <n v="57.992576882290564"/>
    <x v="1"/>
    <s v="USD"/>
    <x v="791"/>
    <x v="792"/>
    <b v="0"/>
    <b v="1"/>
    <s v="theater/plays"/>
    <x v="3"/>
    <x v="3"/>
  </r>
  <r>
    <x v="885"/>
    <s v="Lynch Ltd"/>
    <s v="Virtual analyzing collaboration"/>
    <n v="1800"/>
    <n v="2129"/>
    <n v="1.1827777777777777"/>
    <x v="1"/>
    <n v="52"/>
    <n v="40.942307692307693"/>
    <x v="1"/>
    <s v="USD"/>
    <x v="792"/>
    <x v="556"/>
    <b v="0"/>
    <b v="0"/>
    <s v="theater/plays"/>
    <x v="3"/>
    <x v="3"/>
  </r>
  <r>
    <x v="886"/>
    <s v="Sanders LLC"/>
    <s v="Multi-tiered explicit focus group"/>
    <n v="150600"/>
    <n v="127745"/>
    <n v="0.84824037184594958"/>
    <x v="0"/>
    <n v="1825"/>
    <n v="69.9972602739726"/>
    <x v="1"/>
    <s v="USD"/>
    <x v="793"/>
    <x v="488"/>
    <b v="0"/>
    <b v="0"/>
    <s v="music/indie rock"/>
    <x v="1"/>
    <x v="7"/>
  </r>
  <r>
    <x v="887"/>
    <s v="Cooper LLC"/>
    <s v="Multi-layered systematic knowledgebase"/>
    <n v="7800"/>
    <n v="2289"/>
    <n v="0.29346153846153844"/>
    <x v="0"/>
    <n v="31"/>
    <n v="73.838709677419359"/>
    <x v="1"/>
    <s v="USD"/>
    <x v="794"/>
    <x v="232"/>
    <b v="0"/>
    <b v="1"/>
    <s v="theater/plays"/>
    <x v="3"/>
    <x v="3"/>
  </r>
  <r>
    <x v="888"/>
    <s v="Palmer Ltd"/>
    <s v="Reverse-engineered uniform knowledge user"/>
    <n v="5800"/>
    <n v="12174"/>
    <n v="2.0989655172413793"/>
    <x v="1"/>
    <n v="290"/>
    <n v="41.979310344827589"/>
    <x v="1"/>
    <s v="USD"/>
    <x v="795"/>
    <x v="793"/>
    <b v="0"/>
    <b v="0"/>
    <s v="theater/plays"/>
    <x v="3"/>
    <x v="3"/>
  </r>
  <r>
    <x v="889"/>
    <s v="Santos Group"/>
    <s v="Secured dynamic capacity"/>
    <n v="5600"/>
    <n v="9508"/>
    <n v="1.697857142857143"/>
    <x v="1"/>
    <n v="122"/>
    <n v="77.93442622950819"/>
    <x v="1"/>
    <s v="USD"/>
    <x v="796"/>
    <x v="794"/>
    <b v="0"/>
    <b v="1"/>
    <s v="music/electric music"/>
    <x v="1"/>
    <x v="5"/>
  </r>
  <r>
    <x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x v="138"/>
    <b v="0"/>
    <b v="0"/>
    <s v="music/indie rock"/>
    <x v="1"/>
    <x v="7"/>
  </r>
  <r>
    <x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x v="795"/>
    <b v="0"/>
    <b v="0"/>
    <s v="film &amp; video/documentary"/>
    <x v="4"/>
    <x v="4"/>
  </r>
  <r>
    <x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x v="796"/>
    <b v="0"/>
    <b v="0"/>
    <s v="publishing/translations"/>
    <x v="5"/>
    <x v="18"/>
  </r>
  <r>
    <x v="893"/>
    <s v="Collins-Martinez"/>
    <s v="Progressive grid-enabled website"/>
    <n v="8400"/>
    <n v="10770"/>
    <n v="1.2821428571428573"/>
    <x v="1"/>
    <n v="199"/>
    <n v="54.120603015075375"/>
    <x v="6"/>
    <s v="EUR"/>
    <x v="800"/>
    <x v="797"/>
    <b v="0"/>
    <b v="1"/>
    <s v="film &amp; video/documentary"/>
    <x v="4"/>
    <x v="4"/>
  </r>
  <r>
    <x v="894"/>
    <s v="Barrett Inc"/>
    <s v="Organic cohesive neural-net"/>
    <n v="1700"/>
    <n v="3208"/>
    <n v="1.8870588235294117"/>
    <x v="1"/>
    <n v="56"/>
    <n v="57.285714285714285"/>
    <x v="4"/>
    <s v="GBP"/>
    <x v="801"/>
    <x v="798"/>
    <b v="0"/>
    <b v="1"/>
    <s v="film &amp; video/television"/>
    <x v="4"/>
    <x v="19"/>
  </r>
  <r>
    <x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x v="799"/>
    <b v="0"/>
    <b v="0"/>
    <s v="theater/plays"/>
    <x v="3"/>
    <x v="3"/>
  </r>
  <r>
    <x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x v="800"/>
    <b v="0"/>
    <b v="1"/>
    <s v="food/food trucks"/>
    <x v="0"/>
    <x v="0"/>
  </r>
  <r>
    <x v="897"/>
    <s v="Berry-Cannon"/>
    <s v="Organized discrete encoding"/>
    <n v="8800"/>
    <n v="2437"/>
    <n v="0.27693181818181817"/>
    <x v="0"/>
    <n v="27"/>
    <n v="90.259259259259252"/>
    <x v="1"/>
    <s v="USD"/>
    <x v="212"/>
    <x v="368"/>
    <b v="0"/>
    <b v="0"/>
    <s v="theater/plays"/>
    <x v="3"/>
    <x v="3"/>
  </r>
  <r>
    <x v="898"/>
    <s v="Davis-Gonzalez"/>
    <s v="Balanced regional flexibility"/>
    <n v="179100"/>
    <n v="93991"/>
    <n v="0.52479620323841425"/>
    <x v="0"/>
    <n v="1221"/>
    <n v="76.978705978705975"/>
    <x v="1"/>
    <s v="USD"/>
    <x v="804"/>
    <x v="801"/>
    <b v="0"/>
    <b v="0"/>
    <s v="film &amp; video/documentary"/>
    <x v="4"/>
    <x v="4"/>
  </r>
  <r>
    <x v="899"/>
    <s v="Best-Young"/>
    <s v="Implemented multimedia time-frame"/>
    <n v="3100"/>
    <n v="12620"/>
    <n v="4.0709677419354842"/>
    <x v="1"/>
    <n v="123"/>
    <n v="102.60162601626017"/>
    <x v="5"/>
    <s v="CHF"/>
    <x v="805"/>
    <x v="802"/>
    <b v="0"/>
    <b v="0"/>
    <s v="music/jazz"/>
    <x v="1"/>
    <x v="17"/>
  </r>
  <r>
    <x v="900"/>
    <s v="Powers, Smith and Deleon"/>
    <s v="Enhanced uniform service-desk"/>
    <n v="100"/>
    <n v="2"/>
    <n v="0.02"/>
    <x v="0"/>
    <n v="1"/>
    <n v="2"/>
    <x v="1"/>
    <s v="USD"/>
    <x v="806"/>
    <x v="803"/>
    <b v="0"/>
    <b v="1"/>
    <s v="technology/web"/>
    <x v="2"/>
    <x v="2"/>
  </r>
  <r>
    <x v="901"/>
    <s v="Hogan Group"/>
    <s v="Versatile bottom-line definition"/>
    <n v="5600"/>
    <n v="8746"/>
    <n v="1.5617857142857143"/>
    <x v="1"/>
    <n v="159"/>
    <n v="55.0062893081761"/>
    <x v="1"/>
    <s v="USD"/>
    <x v="807"/>
    <x v="482"/>
    <b v="0"/>
    <b v="1"/>
    <s v="music/rock"/>
    <x v="1"/>
    <x v="1"/>
  </r>
  <r>
    <x v="902"/>
    <s v="Wang, Silva and Byrd"/>
    <s v="Integrated bifurcated software"/>
    <n v="1400"/>
    <n v="3534"/>
    <n v="2.5242857142857145"/>
    <x v="1"/>
    <n v="110"/>
    <n v="32.127272727272725"/>
    <x v="1"/>
    <s v="USD"/>
    <x v="722"/>
    <x v="496"/>
    <b v="0"/>
    <b v="0"/>
    <s v="technology/web"/>
    <x v="2"/>
    <x v="2"/>
  </r>
  <r>
    <x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x v="804"/>
    <b v="0"/>
    <b v="1"/>
    <s v="publishing/nonfiction"/>
    <x v="5"/>
    <x v="9"/>
  </r>
  <r>
    <x v="904"/>
    <s v="Rodriguez, Johnson and Jackson"/>
    <s v="Digitized foreground array"/>
    <n v="6500"/>
    <n v="795"/>
    <n v="0.12230769230769231"/>
    <x v="0"/>
    <n v="16"/>
    <n v="49.6875"/>
    <x v="1"/>
    <s v="USD"/>
    <x v="259"/>
    <x v="805"/>
    <b v="0"/>
    <b v="0"/>
    <s v="publishing/radio &amp; podcasts"/>
    <x v="5"/>
    <x v="15"/>
  </r>
  <r>
    <x v="905"/>
    <s v="Haynes PLC"/>
    <s v="Re-engineered clear-thinking project"/>
    <n v="7900"/>
    <n v="12955"/>
    <n v="1.6398734177215191"/>
    <x v="1"/>
    <n v="236"/>
    <n v="54.894067796610166"/>
    <x v="1"/>
    <s v="USD"/>
    <x v="9"/>
    <x v="806"/>
    <b v="0"/>
    <b v="0"/>
    <s v="theater/plays"/>
    <x v="3"/>
    <x v="3"/>
  </r>
  <r>
    <x v="906"/>
    <s v="Hayes Group"/>
    <s v="Implemented even-keeled standardization"/>
    <n v="5500"/>
    <n v="8964"/>
    <n v="1.6298181818181818"/>
    <x v="1"/>
    <n v="191"/>
    <n v="46.931937172774866"/>
    <x v="1"/>
    <s v="USD"/>
    <x v="808"/>
    <x v="807"/>
    <b v="1"/>
    <b v="1"/>
    <s v="film &amp; video/documentary"/>
    <x v="4"/>
    <x v="4"/>
  </r>
  <r>
    <x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x v="808"/>
    <b v="0"/>
    <b v="0"/>
    <s v="theater/plays"/>
    <x v="3"/>
    <x v="3"/>
  </r>
  <r>
    <x v="908"/>
    <s v="Bryant-Pope"/>
    <s v="Networked intangible help-desk"/>
    <n v="38200"/>
    <n v="121950"/>
    <n v="3.1924083769633507"/>
    <x v="1"/>
    <n v="3934"/>
    <n v="30.99898322318251"/>
    <x v="1"/>
    <s v="USD"/>
    <x v="444"/>
    <x v="104"/>
    <b v="0"/>
    <b v="0"/>
    <s v="games/video games"/>
    <x v="6"/>
    <x v="11"/>
  </r>
  <r>
    <x v="909"/>
    <s v="Gates, Li and Thompson"/>
    <s v="Synchronized attitude-oriented frame"/>
    <n v="1800"/>
    <n v="8621"/>
    <n v="4.7894444444444444"/>
    <x v="1"/>
    <n v="80"/>
    <n v="107.7625"/>
    <x v="0"/>
    <s v="CAD"/>
    <x v="384"/>
    <x v="809"/>
    <b v="0"/>
    <b v="1"/>
    <s v="theater/plays"/>
    <x v="3"/>
    <x v="3"/>
  </r>
  <r>
    <x v="910"/>
    <s v="King-Morris"/>
    <s v="Proactive incremental architecture"/>
    <n v="154500"/>
    <n v="30215"/>
    <n v="0.19556634304207121"/>
    <x v="3"/>
    <n v="296"/>
    <n v="102.07770270270271"/>
    <x v="1"/>
    <s v="USD"/>
    <x v="810"/>
    <x v="810"/>
    <b v="0"/>
    <b v="0"/>
    <s v="theater/plays"/>
    <x v="3"/>
    <x v="3"/>
  </r>
  <r>
    <x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x v="811"/>
    <b v="1"/>
    <b v="0"/>
    <s v="technology/web"/>
    <x v="2"/>
    <x v="2"/>
  </r>
  <r>
    <x v="912"/>
    <s v="Sanchez-Parsons"/>
    <s v="Reduced bifurcated pricing structure"/>
    <n v="1800"/>
    <n v="14310"/>
    <n v="7.95"/>
    <x v="1"/>
    <n v="179"/>
    <n v="79.944134078212286"/>
    <x v="1"/>
    <s v="USD"/>
    <x v="812"/>
    <x v="812"/>
    <b v="1"/>
    <b v="0"/>
    <s v="film &amp; video/drama"/>
    <x v="4"/>
    <x v="6"/>
  </r>
  <r>
    <x v="913"/>
    <s v="Rivera-Pearson"/>
    <s v="Re-engineered asymmetric challenge"/>
    <n v="70200"/>
    <n v="35536"/>
    <n v="0.50621082621082625"/>
    <x v="0"/>
    <n v="523"/>
    <n v="67.946462715105156"/>
    <x v="2"/>
    <s v="AUD"/>
    <x v="813"/>
    <x v="813"/>
    <b v="0"/>
    <b v="0"/>
    <s v="film &amp; video/drama"/>
    <x v="4"/>
    <x v="6"/>
  </r>
  <r>
    <x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x v="814"/>
    <b v="0"/>
    <b v="0"/>
    <s v="theater/plays"/>
    <x v="3"/>
    <x v="3"/>
  </r>
  <r>
    <x v="915"/>
    <s v="Riggs Group"/>
    <s v="Configurable upward-trending solution"/>
    <n v="125900"/>
    <n v="195936"/>
    <n v="1.5562827640984909"/>
    <x v="1"/>
    <n v="1866"/>
    <n v="105.0032154340836"/>
    <x v="4"/>
    <s v="GBP"/>
    <x v="80"/>
    <x v="815"/>
    <b v="0"/>
    <b v="0"/>
    <s v="film &amp; video/television"/>
    <x v="4"/>
    <x v="19"/>
  </r>
  <r>
    <x v="916"/>
    <s v="Clements Ltd"/>
    <s v="Persistent bandwidth-monitored framework"/>
    <n v="3700"/>
    <n v="1343"/>
    <n v="0.36297297297297298"/>
    <x v="0"/>
    <n v="52"/>
    <n v="25.826923076923077"/>
    <x v="1"/>
    <s v="USD"/>
    <x v="815"/>
    <x v="414"/>
    <b v="0"/>
    <b v="0"/>
    <s v="photography/photography books"/>
    <x v="7"/>
    <x v="14"/>
  </r>
  <r>
    <x v="917"/>
    <s v="Cooper Inc"/>
    <s v="Polarized discrete product"/>
    <n v="3600"/>
    <n v="2097"/>
    <n v="0.58250000000000002"/>
    <x v="2"/>
    <n v="27"/>
    <n v="77.666666666666671"/>
    <x v="4"/>
    <s v="GBP"/>
    <x v="816"/>
    <x v="816"/>
    <b v="0"/>
    <b v="1"/>
    <s v="film &amp; video/shorts"/>
    <x v="4"/>
    <x v="12"/>
  </r>
  <r>
    <x v="918"/>
    <s v="Jones-Gonzalez"/>
    <s v="Seamless dynamic website"/>
    <n v="3800"/>
    <n v="9021"/>
    <n v="2.3739473684210526"/>
    <x v="1"/>
    <n v="156"/>
    <n v="57.82692307692308"/>
    <x v="5"/>
    <s v="CHF"/>
    <x v="474"/>
    <x v="82"/>
    <b v="0"/>
    <b v="0"/>
    <s v="publishing/radio &amp; podcasts"/>
    <x v="5"/>
    <x v="15"/>
  </r>
  <r>
    <x v="919"/>
    <s v="Fox Ltd"/>
    <s v="Extended multimedia firmware"/>
    <n v="35600"/>
    <n v="20915"/>
    <n v="0.58750000000000002"/>
    <x v="0"/>
    <n v="225"/>
    <n v="92.955555555555549"/>
    <x v="2"/>
    <s v="AUD"/>
    <x v="817"/>
    <x v="817"/>
    <b v="0"/>
    <b v="1"/>
    <s v="theater/plays"/>
    <x v="3"/>
    <x v="3"/>
  </r>
  <r>
    <x v="920"/>
    <s v="Green, Murphy and Webb"/>
    <s v="Versatile directional project"/>
    <n v="5300"/>
    <n v="9676"/>
    <n v="1.8256603773584905"/>
    <x v="1"/>
    <n v="255"/>
    <n v="37.945098039215686"/>
    <x v="1"/>
    <s v="USD"/>
    <x v="818"/>
    <x v="818"/>
    <b v="1"/>
    <b v="0"/>
    <s v="film &amp; video/animation"/>
    <x v="4"/>
    <x v="10"/>
  </r>
  <r>
    <x v="921"/>
    <s v="Stevenson PLC"/>
    <s v="Profound directional knowledge user"/>
    <n v="160400"/>
    <n v="1210"/>
    <n v="7.5436408977556111E-3"/>
    <x v="0"/>
    <n v="38"/>
    <n v="31.842105263157894"/>
    <x v="1"/>
    <s v="USD"/>
    <x v="819"/>
    <x v="819"/>
    <b v="0"/>
    <b v="0"/>
    <s v="technology/web"/>
    <x v="2"/>
    <x v="2"/>
  </r>
  <r>
    <x v="922"/>
    <s v="Soto-Anthony"/>
    <s v="Ameliorated logistical capability"/>
    <n v="51400"/>
    <n v="90440"/>
    <n v="1.7595330739299611"/>
    <x v="1"/>
    <n v="2261"/>
    <n v="40"/>
    <x v="1"/>
    <s v="USD"/>
    <x v="609"/>
    <x v="320"/>
    <b v="0"/>
    <b v="1"/>
    <s v="music/world music"/>
    <x v="1"/>
    <x v="21"/>
  </r>
  <r>
    <x v="923"/>
    <s v="Wise and Sons"/>
    <s v="Sharable discrete definition"/>
    <n v="1700"/>
    <n v="4044"/>
    <n v="2.3788235294117648"/>
    <x v="1"/>
    <n v="40"/>
    <n v="101.1"/>
    <x v="1"/>
    <s v="USD"/>
    <x v="547"/>
    <x v="820"/>
    <b v="0"/>
    <b v="0"/>
    <s v="theater/plays"/>
    <x v="3"/>
    <x v="3"/>
  </r>
  <r>
    <x v="924"/>
    <s v="Butler-Barr"/>
    <s v="User-friendly next generation core"/>
    <n v="39400"/>
    <n v="192292"/>
    <n v="4.8805076142131982"/>
    <x v="1"/>
    <n v="2289"/>
    <n v="84.006989951944078"/>
    <x v="6"/>
    <s v="EUR"/>
    <x v="820"/>
    <x v="821"/>
    <b v="0"/>
    <b v="0"/>
    <s v="theater/plays"/>
    <x v="3"/>
    <x v="3"/>
  </r>
  <r>
    <x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x v="822"/>
    <b v="0"/>
    <b v="0"/>
    <s v="theater/plays"/>
    <x v="3"/>
    <x v="3"/>
  </r>
  <r>
    <x v="926"/>
    <s v="Brown-Oliver"/>
    <s v="Synchronized cohesive encoding"/>
    <n v="8700"/>
    <n v="1577"/>
    <n v="0.18126436781609195"/>
    <x v="0"/>
    <n v="15"/>
    <n v="105.13333333333334"/>
    <x v="1"/>
    <s v="USD"/>
    <x v="151"/>
    <x v="823"/>
    <b v="0"/>
    <b v="0"/>
    <s v="food/food trucks"/>
    <x v="0"/>
    <x v="0"/>
  </r>
  <r>
    <x v="927"/>
    <s v="Davis-Gardner"/>
    <s v="Synergistic dynamic utilization"/>
    <n v="7200"/>
    <n v="3301"/>
    <n v="0.45847222222222223"/>
    <x v="0"/>
    <n v="37"/>
    <n v="89.21621621621621"/>
    <x v="1"/>
    <s v="USD"/>
    <x v="822"/>
    <x v="824"/>
    <b v="0"/>
    <b v="0"/>
    <s v="theater/plays"/>
    <x v="3"/>
    <x v="3"/>
  </r>
  <r>
    <x v="928"/>
    <s v="Dawson Group"/>
    <s v="Triple-buffered bi-directional model"/>
    <n v="167400"/>
    <n v="196386"/>
    <n v="1.1731541218637993"/>
    <x v="1"/>
    <n v="3777"/>
    <n v="51.995234312946785"/>
    <x v="6"/>
    <s v="EUR"/>
    <x v="823"/>
    <x v="497"/>
    <b v="0"/>
    <b v="0"/>
    <s v="technology/web"/>
    <x v="2"/>
    <x v="2"/>
  </r>
  <r>
    <x v="929"/>
    <s v="Turner-Terrell"/>
    <s v="Polarized tertiary function"/>
    <n v="5500"/>
    <n v="11952"/>
    <n v="2.173090909090909"/>
    <x v="1"/>
    <n v="184"/>
    <n v="64.956521739130437"/>
    <x v="4"/>
    <s v="GBP"/>
    <x v="824"/>
    <x v="825"/>
    <b v="0"/>
    <b v="0"/>
    <s v="theater/plays"/>
    <x v="3"/>
    <x v="3"/>
  </r>
  <r>
    <x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x v="826"/>
    <b v="0"/>
    <b v="1"/>
    <s v="theater/plays"/>
    <x v="3"/>
    <x v="3"/>
  </r>
  <r>
    <x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x v="827"/>
    <b v="0"/>
    <b v="1"/>
    <s v="theater/plays"/>
    <x v="3"/>
    <x v="3"/>
  </r>
  <r>
    <x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x v="828"/>
    <b v="0"/>
    <b v="0"/>
    <s v="music/rock"/>
    <x v="1"/>
    <x v="1"/>
  </r>
  <r>
    <x v="933"/>
    <s v="Espinoza Group"/>
    <s v="Implemented tangible support"/>
    <n v="73000"/>
    <n v="175015"/>
    <n v="2.3974657534246577"/>
    <x v="1"/>
    <n v="1902"/>
    <n v="92.016298633017882"/>
    <x v="1"/>
    <s v="USD"/>
    <x v="828"/>
    <x v="829"/>
    <b v="0"/>
    <b v="0"/>
    <s v="theater/plays"/>
    <x v="3"/>
    <x v="3"/>
  </r>
  <r>
    <x v="934"/>
    <s v="Davis, Crawford and Lopez"/>
    <s v="Reactive radical framework"/>
    <n v="6200"/>
    <n v="11280"/>
    <n v="1.8193548387096774"/>
    <x v="1"/>
    <n v="105"/>
    <n v="107.42857142857143"/>
    <x v="1"/>
    <s v="USD"/>
    <x v="829"/>
    <x v="830"/>
    <b v="0"/>
    <b v="0"/>
    <s v="theater/plays"/>
    <x v="3"/>
    <x v="3"/>
  </r>
  <r>
    <x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x v="94"/>
    <b v="0"/>
    <b v="0"/>
    <s v="theater/plays"/>
    <x v="3"/>
    <x v="3"/>
  </r>
  <r>
    <x v="936"/>
    <s v="Brown Ltd"/>
    <s v="Enhanced composite contingency"/>
    <n v="103200"/>
    <n v="1690"/>
    <n v="1.6375968992248063E-2"/>
    <x v="0"/>
    <n v="21"/>
    <n v="80.476190476190482"/>
    <x v="1"/>
    <s v="USD"/>
    <x v="831"/>
    <x v="831"/>
    <b v="1"/>
    <b v="0"/>
    <s v="theater/plays"/>
    <x v="3"/>
    <x v="3"/>
  </r>
  <r>
    <x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x v="832"/>
    <b v="0"/>
    <b v="0"/>
    <s v="film &amp; video/documentary"/>
    <x v="4"/>
    <x v="4"/>
  </r>
  <r>
    <x v="938"/>
    <s v="Allen Inc"/>
    <s v="Total dedicated benchmark"/>
    <n v="9200"/>
    <n v="10093"/>
    <n v="1.0970652173913042"/>
    <x v="1"/>
    <n v="96"/>
    <n v="105.13541666666667"/>
    <x v="1"/>
    <s v="USD"/>
    <x v="833"/>
    <x v="833"/>
    <b v="0"/>
    <b v="1"/>
    <s v="publishing/fiction"/>
    <x v="5"/>
    <x v="13"/>
  </r>
  <r>
    <x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x v="834"/>
    <b v="0"/>
    <b v="1"/>
    <s v="games/video games"/>
    <x v="6"/>
    <x v="11"/>
  </r>
  <r>
    <x v="940"/>
    <s v="Wiggins Ltd"/>
    <s v="Upgradable analyzing core"/>
    <n v="9900"/>
    <n v="6161"/>
    <n v="0.62232323232323228"/>
    <x v="2"/>
    <n v="66"/>
    <n v="93.348484848484844"/>
    <x v="0"/>
    <s v="CAD"/>
    <x v="835"/>
    <x v="835"/>
    <b v="0"/>
    <b v="0"/>
    <s v="technology/web"/>
    <x v="2"/>
    <x v="2"/>
  </r>
  <r>
    <x v="941"/>
    <s v="Luna-Horne"/>
    <s v="Profound exuding pricing structure"/>
    <n v="43000"/>
    <n v="5615"/>
    <n v="0.1305813953488372"/>
    <x v="0"/>
    <n v="78"/>
    <n v="71.987179487179489"/>
    <x v="1"/>
    <s v="USD"/>
    <x v="836"/>
    <x v="836"/>
    <b v="1"/>
    <b v="0"/>
    <s v="theater/plays"/>
    <x v="3"/>
    <x v="3"/>
  </r>
  <r>
    <x v="942"/>
    <s v="Allen Inc"/>
    <s v="Horizontal optimizing model"/>
    <n v="9600"/>
    <n v="6205"/>
    <n v="0.64635416666666667"/>
    <x v="0"/>
    <n v="67"/>
    <n v="92.611940298507463"/>
    <x v="2"/>
    <s v="AUD"/>
    <x v="837"/>
    <x v="611"/>
    <b v="0"/>
    <b v="0"/>
    <s v="theater/plays"/>
    <x v="3"/>
    <x v="3"/>
  </r>
  <r>
    <x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x v="837"/>
    <b v="0"/>
    <b v="0"/>
    <s v="food/food trucks"/>
    <x v="0"/>
    <x v="0"/>
  </r>
  <r>
    <x v="944"/>
    <s v="Walter Inc"/>
    <s v="Streamlined 5thgeneration intranet"/>
    <n v="10000"/>
    <n v="8142"/>
    <n v="0.81420000000000003"/>
    <x v="0"/>
    <n v="263"/>
    <n v="30.958174904942965"/>
    <x v="2"/>
    <s v="AUD"/>
    <x v="365"/>
    <x v="334"/>
    <b v="0"/>
    <b v="0"/>
    <s v="photography/photography books"/>
    <x v="7"/>
    <x v="14"/>
  </r>
  <r>
    <x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x v="838"/>
    <b v="1"/>
    <b v="0"/>
    <s v="photography/photography books"/>
    <x v="7"/>
    <x v="14"/>
  </r>
  <r>
    <x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x v="839"/>
    <b v="0"/>
    <b v="0"/>
    <s v="theater/plays"/>
    <x v="3"/>
    <x v="3"/>
  </r>
  <r>
    <x v="947"/>
    <s v="Smith-Powell"/>
    <s v="Upgradable clear-thinking hardware"/>
    <n v="3600"/>
    <n v="961"/>
    <n v="0.26694444444444443"/>
    <x v="0"/>
    <n v="13"/>
    <n v="73.92307692307692"/>
    <x v="1"/>
    <s v="USD"/>
    <x v="840"/>
    <x v="216"/>
    <b v="0"/>
    <b v="0"/>
    <s v="theater/plays"/>
    <x v="3"/>
    <x v="3"/>
  </r>
  <r>
    <x v="948"/>
    <s v="Smith-Hill"/>
    <s v="Integrated holistic paradigm"/>
    <n v="9400"/>
    <n v="5918"/>
    <n v="0.62957446808510642"/>
    <x v="3"/>
    <n v="160"/>
    <n v="36.987499999999997"/>
    <x v="1"/>
    <s v="USD"/>
    <x v="841"/>
    <x v="840"/>
    <b v="1"/>
    <b v="1"/>
    <s v="film &amp; video/documentary"/>
    <x v="4"/>
    <x v="4"/>
  </r>
  <r>
    <x v="949"/>
    <s v="Wright LLC"/>
    <s v="Seamless clear-thinking conglomeration"/>
    <n v="5900"/>
    <n v="9520"/>
    <n v="1.6135593220338984"/>
    <x v="1"/>
    <n v="203"/>
    <n v="46.896551724137929"/>
    <x v="1"/>
    <s v="USD"/>
    <x v="842"/>
    <x v="133"/>
    <b v="0"/>
    <b v="0"/>
    <s v="technology/web"/>
    <x v="2"/>
    <x v="2"/>
  </r>
  <r>
    <x v="950"/>
    <s v="Williams, Orozco and Gomez"/>
    <s v="Persistent content-based methodology"/>
    <n v="100"/>
    <n v="5"/>
    <n v="0.05"/>
    <x v="0"/>
    <n v="1"/>
    <n v="5"/>
    <x v="1"/>
    <s v="USD"/>
    <x v="843"/>
    <x v="354"/>
    <b v="0"/>
    <b v="1"/>
    <s v="theater/plays"/>
    <x v="3"/>
    <x v="3"/>
  </r>
  <r>
    <x v="951"/>
    <s v="Peterson Ltd"/>
    <s v="Re-engineered 24hour matrix"/>
    <n v="14500"/>
    <n v="159056"/>
    <n v="10.969379310344827"/>
    <x v="1"/>
    <n v="1559"/>
    <n v="102.02437459910199"/>
    <x v="1"/>
    <s v="USD"/>
    <x v="844"/>
    <x v="721"/>
    <b v="0"/>
    <b v="1"/>
    <s v="music/rock"/>
    <x v="1"/>
    <x v="1"/>
  </r>
  <r>
    <x v="952"/>
    <s v="Cummings-Hayes"/>
    <s v="Virtual multi-tasking core"/>
    <n v="145500"/>
    <n v="101987"/>
    <n v="0.70094158075601376"/>
    <x v="3"/>
    <n v="2266"/>
    <n v="45.007502206531335"/>
    <x v="1"/>
    <s v="USD"/>
    <x v="845"/>
    <x v="841"/>
    <b v="0"/>
    <b v="0"/>
    <s v="film &amp; video/documentary"/>
    <x v="4"/>
    <x v="4"/>
  </r>
  <r>
    <x v="953"/>
    <s v="Boyle Ltd"/>
    <s v="Streamlined fault-tolerant conglomeration"/>
    <n v="3300"/>
    <n v="1980"/>
    <n v="0.6"/>
    <x v="0"/>
    <n v="21"/>
    <n v="94.285714285714292"/>
    <x v="1"/>
    <s v="USD"/>
    <x v="846"/>
    <x v="842"/>
    <b v="0"/>
    <b v="1"/>
    <s v="film &amp; video/science fiction"/>
    <x v="4"/>
    <x v="22"/>
  </r>
  <r>
    <x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x v="843"/>
    <b v="0"/>
    <b v="0"/>
    <s v="technology/web"/>
    <x v="2"/>
    <x v="2"/>
  </r>
  <r>
    <x v="955"/>
    <s v="Moss-Obrien"/>
    <s v="Function-based next generation emulation"/>
    <n v="700"/>
    <n v="7763"/>
    <n v="11.09"/>
    <x v="1"/>
    <n v="80"/>
    <n v="97.037499999999994"/>
    <x v="1"/>
    <s v="USD"/>
    <x v="847"/>
    <x v="844"/>
    <b v="0"/>
    <b v="0"/>
    <s v="theater/plays"/>
    <x v="3"/>
    <x v="3"/>
  </r>
  <r>
    <x v="956"/>
    <s v="Wood Inc"/>
    <s v="Re-engineered composite focus group"/>
    <n v="187600"/>
    <n v="35698"/>
    <n v="0.19028784648187633"/>
    <x v="0"/>
    <n v="830"/>
    <n v="43.00963855421687"/>
    <x v="1"/>
    <s v="USD"/>
    <x v="848"/>
    <x v="845"/>
    <b v="0"/>
    <b v="0"/>
    <s v="film &amp; video/science fiction"/>
    <x v="4"/>
    <x v="22"/>
  </r>
  <r>
    <x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x v="846"/>
    <b v="0"/>
    <b v="0"/>
    <s v="theater/plays"/>
    <x v="3"/>
    <x v="3"/>
  </r>
  <r>
    <x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x v="847"/>
    <b v="0"/>
    <b v="0"/>
    <s v="film &amp; video/animation"/>
    <x v="4"/>
    <x v="10"/>
  </r>
  <r>
    <x v="959"/>
    <s v="Black-Graham"/>
    <s v="Operative hybrid utilization"/>
    <n v="145000"/>
    <n v="6631"/>
    <n v="4.5731034482758622E-2"/>
    <x v="0"/>
    <n v="130"/>
    <n v="51.007692307692309"/>
    <x v="1"/>
    <s v="USD"/>
    <x v="140"/>
    <x v="688"/>
    <b v="0"/>
    <b v="0"/>
    <s v="publishing/translations"/>
    <x v="5"/>
    <x v="18"/>
  </r>
  <r>
    <x v="960"/>
    <s v="Robbins Group"/>
    <s v="Function-based interactive matrix"/>
    <n v="5500"/>
    <n v="4678"/>
    <n v="0.85054545454545449"/>
    <x v="0"/>
    <n v="55"/>
    <n v="85.054545454545448"/>
    <x v="1"/>
    <s v="USD"/>
    <x v="850"/>
    <x v="848"/>
    <b v="0"/>
    <b v="0"/>
    <s v="technology/web"/>
    <x v="2"/>
    <x v="2"/>
  </r>
  <r>
    <x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x v="248"/>
    <b v="0"/>
    <b v="0"/>
    <s v="publishing/translations"/>
    <x v="5"/>
    <x v="18"/>
  </r>
  <r>
    <x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x v="849"/>
    <b v="0"/>
    <b v="0"/>
    <s v="food/food trucks"/>
    <x v="0"/>
    <x v="0"/>
  </r>
  <r>
    <x v="963"/>
    <s v="Rodriguez-Robinson"/>
    <s v="Ergonomic methodical hub"/>
    <n v="5900"/>
    <n v="4997"/>
    <n v="0.84694915254237291"/>
    <x v="0"/>
    <n v="114"/>
    <n v="43.833333333333336"/>
    <x v="6"/>
    <s v="EUR"/>
    <x v="853"/>
    <x v="850"/>
    <b v="0"/>
    <b v="1"/>
    <s v="photography/photography books"/>
    <x v="7"/>
    <x v="14"/>
  </r>
  <r>
    <x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x v="851"/>
    <b v="0"/>
    <b v="0"/>
    <s v="theater/plays"/>
    <x v="3"/>
    <x v="3"/>
  </r>
  <r>
    <x v="965"/>
    <s v="Nunez-King"/>
    <s v="Phased clear-thinking policy"/>
    <n v="2200"/>
    <n v="8501"/>
    <n v="3.8640909090909092"/>
    <x v="1"/>
    <n v="207"/>
    <n v="41.067632850241544"/>
    <x v="4"/>
    <s v="GBP"/>
    <x v="67"/>
    <x v="852"/>
    <b v="0"/>
    <b v="0"/>
    <s v="music/rock"/>
    <x v="1"/>
    <x v="1"/>
  </r>
  <r>
    <x v="966"/>
    <s v="Davis and Sons"/>
    <s v="Seamless solution-oriented capacity"/>
    <n v="1700"/>
    <n v="13468"/>
    <n v="7.9223529411764702"/>
    <x v="1"/>
    <n v="245"/>
    <n v="54.971428571428568"/>
    <x v="1"/>
    <s v="USD"/>
    <x v="855"/>
    <x v="853"/>
    <b v="0"/>
    <b v="0"/>
    <s v="theater/plays"/>
    <x v="3"/>
    <x v="3"/>
  </r>
  <r>
    <x v="967"/>
    <s v="Howard-Douglas"/>
    <s v="Organized human-resource attitude"/>
    <n v="88400"/>
    <n v="121138"/>
    <n v="1.3703393665158372"/>
    <x v="1"/>
    <n v="1573"/>
    <n v="77.010807374443743"/>
    <x v="1"/>
    <s v="USD"/>
    <x v="107"/>
    <x v="104"/>
    <b v="0"/>
    <b v="0"/>
    <s v="music/world music"/>
    <x v="1"/>
    <x v="21"/>
  </r>
  <r>
    <x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x v="854"/>
    <b v="0"/>
    <b v="0"/>
    <s v="food/food trucks"/>
    <x v="0"/>
    <x v="0"/>
  </r>
  <r>
    <x v="969"/>
    <s v="Lopez-King"/>
    <s v="Multi-lateral radical solution"/>
    <n v="7900"/>
    <n v="8550"/>
    <n v="1.0822784810126582"/>
    <x v="1"/>
    <n v="93"/>
    <n v="91.935483870967744"/>
    <x v="1"/>
    <s v="USD"/>
    <x v="856"/>
    <x v="855"/>
    <b v="0"/>
    <b v="0"/>
    <s v="theater/plays"/>
    <x v="3"/>
    <x v="3"/>
  </r>
  <r>
    <x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x v="856"/>
    <b v="0"/>
    <b v="0"/>
    <s v="theater/plays"/>
    <x v="3"/>
    <x v="3"/>
  </r>
  <r>
    <x v="971"/>
    <s v="Garner and Sons"/>
    <s v="Versatile neutral workforce"/>
    <n v="5100"/>
    <n v="1414"/>
    <n v="0.27725490196078434"/>
    <x v="0"/>
    <n v="24"/>
    <n v="58.916666666666664"/>
    <x v="1"/>
    <s v="USD"/>
    <x v="858"/>
    <x v="857"/>
    <b v="0"/>
    <b v="0"/>
    <s v="film &amp; video/television"/>
    <x v="4"/>
    <x v="19"/>
  </r>
  <r>
    <x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x v="858"/>
    <b v="0"/>
    <b v="1"/>
    <s v="technology/web"/>
    <x v="2"/>
    <x v="2"/>
  </r>
  <r>
    <x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x v="859"/>
    <b v="0"/>
    <b v="1"/>
    <s v="theater/plays"/>
    <x v="3"/>
    <x v="3"/>
  </r>
  <r>
    <x v="974"/>
    <s v="Thomas, Clay and Mendoza"/>
    <s v="Multi-channeled reciprocal interface"/>
    <n v="800"/>
    <n v="2991"/>
    <n v="3.73875"/>
    <x v="1"/>
    <n v="32"/>
    <n v="93.46875"/>
    <x v="1"/>
    <s v="USD"/>
    <x v="170"/>
    <x v="860"/>
    <b v="0"/>
    <b v="0"/>
    <s v="music/indie rock"/>
    <x v="1"/>
    <x v="7"/>
  </r>
  <r>
    <x v="975"/>
    <s v="Ayala Group"/>
    <s v="Right-sized maximized migration"/>
    <n v="5400"/>
    <n v="8366"/>
    <n v="1.5492592592592593"/>
    <x v="1"/>
    <n v="135"/>
    <n v="61.970370370370368"/>
    <x v="1"/>
    <s v="USD"/>
    <x v="861"/>
    <x v="264"/>
    <b v="0"/>
    <b v="1"/>
    <s v="theater/plays"/>
    <x v="3"/>
    <x v="3"/>
  </r>
  <r>
    <x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x v="65"/>
    <b v="0"/>
    <b v="1"/>
    <s v="theater/plays"/>
    <x v="3"/>
    <x v="3"/>
  </r>
  <r>
    <x v="977"/>
    <s v="Johnson Group"/>
    <s v="Vision-oriented interactive solution"/>
    <n v="7000"/>
    <n v="5177"/>
    <n v="0.73957142857142855"/>
    <x v="0"/>
    <n v="67"/>
    <n v="77.268656716417908"/>
    <x v="1"/>
    <s v="USD"/>
    <x v="863"/>
    <x v="861"/>
    <b v="0"/>
    <b v="0"/>
    <s v="food/food trucks"/>
    <x v="0"/>
    <x v="0"/>
  </r>
  <r>
    <x v="978"/>
    <s v="Bailey, Nguyen and Martinez"/>
    <s v="Fundamental user-facing productivity"/>
    <n v="1000"/>
    <n v="8641"/>
    <n v="8.641"/>
    <x v="1"/>
    <n v="92"/>
    <n v="93.923913043478265"/>
    <x v="1"/>
    <s v="USD"/>
    <x v="864"/>
    <x v="862"/>
    <b v="0"/>
    <b v="0"/>
    <s v="games/video games"/>
    <x v="6"/>
    <x v="11"/>
  </r>
  <r>
    <x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x v="454"/>
    <b v="0"/>
    <b v="0"/>
    <s v="theater/plays"/>
    <x v="3"/>
    <x v="3"/>
  </r>
  <r>
    <x v="980"/>
    <s v="Huff-Johnson"/>
    <s v="Universal fault-tolerant orchestration"/>
    <n v="195200"/>
    <n v="78630"/>
    <n v="0.40281762295081969"/>
    <x v="0"/>
    <n v="742"/>
    <n v="105.97035040431267"/>
    <x v="1"/>
    <s v="USD"/>
    <x v="865"/>
    <x v="863"/>
    <b v="1"/>
    <b v="0"/>
    <s v="publishing/nonfiction"/>
    <x v="5"/>
    <x v="9"/>
  </r>
  <r>
    <x v="981"/>
    <s v="Diaz-Little"/>
    <s v="Grass-roots executive synergy"/>
    <n v="6700"/>
    <n v="11941"/>
    <n v="1.7822388059701493"/>
    <x v="1"/>
    <n v="323"/>
    <n v="36.969040247678016"/>
    <x v="1"/>
    <s v="USD"/>
    <x v="866"/>
    <x v="864"/>
    <b v="0"/>
    <b v="0"/>
    <s v="technology/web"/>
    <x v="2"/>
    <x v="2"/>
  </r>
  <r>
    <x v="982"/>
    <s v="Freeman-French"/>
    <s v="Multi-layered optimal application"/>
    <n v="7200"/>
    <n v="6115"/>
    <n v="0.84930555555555554"/>
    <x v="0"/>
    <n v="75"/>
    <n v="81.533333333333331"/>
    <x v="1"/>
    <s v="USD"/>
    <x v="867"/>
    <x v="865"/>
    <b v="0"/>
    <b v="1"/>
    <s v="film &amp; video/documentary"/>
    <x v="4"/>
    <x v="4"/>
  </r>
  <r>
    <x v="983"/>
    <s v="Beck-Weber"/>
    <s v="Business-focused full-range core"/>
    <n v="129100"/>
    <n v="188404"/>
    <n v="1.4593648334624323"/>
    <x v="1"/>
    <n v="2326"/>
    <n v="80.999140154772135"/>
    <x v="1"/>
    <s v="USD"/>
    <x v="868"/>
    <x v="866"/>
    <b v="0"/>
    <b v="0"/>
    <s v="film &amp; video/documentary"/>
    <x v="4"/>
    <x v="4"/>
  </r>
  <r>
    <x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x v="867"/>
    <b v="0"/>
    <b v="0"/>
    <s v="theater/plays"/>
    <x v="3"/>
    <x v="3"/>
  </r>
  <r>
    <x v="985"/>
    <s v="Logan-Curtis"/>
    <s v="Enhanced optimal ability"/>
    <n v="170600"/>
    <n v="114523"/>
    <n v="0.67129542790152408"/>
    <x v="0"/>
    <n v="4405"/>
    <n v="25.998410896708286"/>
    <x v="1"/>
    <s v="USD"/>
    <x v="481"/>
    <x v="868"/>
    <b v="0"/>
    <b v="1"/>
    <s v="music/rock"/>
    <x v="1"/>
    <x v="1"/>
  </r>
  <r>
    <x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x v="296"/>
    <b v="0"/>
    <b v="0"/>
    <s v="music/rock"/>
    <x v="1"/>
    <x v="1"/>
  </r>
  <r>
    <x v="987"/>
    <s v="Wilson Group"/>
    <s v="Ameliorated foreground focus group"/>
    <n v="6200"/>
    <n v="13441"/>
    <n v="2.1679032258064517"/>
    <x v="1"/>
    <n v="480"/>
    <n v="28.002083333333335"/>
    <x v="1"/>
    <s v="USD"/>
    <x v="869"/>
    <x v="869"/>
    <b v="0"/>
    <b v="0"/>
    <s v="film &amp; video/documentary"/>
    <x v="4"/>
    <x v="4"/>
  </r>
  <r>
    <x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x v="274"/>
    <b v="0"/>
    <b v="0"/>
    <s v="publishing/radio &amp; podcasts"/>
    <x v="5"/>
    <x v="15"/>
  </r>
  <r>
    <x v="989"/>
    <s v="Hernandez Inc"/>
    <s v="Versatile dedicated migration"/>
    <n v="2400"/>
    <n v="11990"/>
    <n v="4.9958333333333336"/>
    <x v="1"/>
    <n v="226"/>
    <n v="53.053097345132741"/>
    <x v="1"/>
    <s v="USD"/>
    <x v="843"/>
    <x v="354"/>
    <b v="0"/>
    <b v="0"/>
    <s v="publishing/translations"/>
    <x v="5"/>
    <x v="18"/>
  </r>
  <r>
    <x v="990"/>
    <s v="Ortiz-Roberts"/>
    <s v="Devolved foreground customer loyalty"/>
    <n v="7800"/>
    <n v="6839"/>
    <n v="0.87679487179487181"/>
    <x v="0"/>
    <n v="64"/>
    <n v="106.859375"/>
    <x v="1"/>
    <s v="USD"/>
    <x v="289"/>
    <x v="870"/>
    <b v="0"/>
    <b v="1"/>
    <s v="film &amp; video/drama"/>
    <x v="4"/>
    <x v="6"/>
  </r>
  <r>
    <x v="991"/>
    <s v="Ramirez LLC"/>
    <s v="Reduced reciprocal focus group"/>
    <n v="9800"/>
    <n v="11091"/>
    <n v="1.131734693877551"/>
    <x v="1"/>
    <n v="241"/>
    <n v="46.020746887966808"/>
    <x v="1"/>
    <s v="USD"/>
    <x v="870"/>
    <x v="871"/>
    <b v="0"/>
    <b v="1"/>
    <s v="music/rock"/>
    <x v="1"/>
    <x v="1"/>
  </r>
  <r>
    <x v="992"/>
    <s v="Morrow Inc"/>
    <s v="Networked global migration"/>
    <n v="3100"/>
    <n v="13223"/>
    <n v="4.2654838709677421"/>
    <x v="1"/>
    <n v="132"/>
    <n v="100.17424242424242"/>
    <x v="1"/>
    <s v="USD"/>
    <x v="871"/>
    <x v="98"/>
    <b v="0"/>
    <b v="1"/>
    <s v="film &amp; video/drama"/>
    <x v="4"/>
    <x v="6"/>
  </r>
  <r>
    <x v="993"/>
    <s v="Erickson-Rogers"/>
    <s v="De-engineered even-keeled definition"/>
    <n v="9800"/>
    <n v="7608"/>
    <n v="0.77632653061224488"/>
    <x v="3"/>
    <n v="75"/>
    <n v="101.44"/>
    <x v="6"/>
    <s v="EUR"/>
    <x v="872"/>
    <x v="872"/>
    <b v="0"/>
    <b v="1"/>
    <s v="photography/photography books"/>
    <x v="7"/>
    <x v="14"/>
  </r>
  <r>
    <x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x v="873"/>
    <b v="0"/>
    <b v="1"/>
    <s v="publishing/translations"/>
    <x v="5"/>
    <x v="18"/>
  </r>
  <r>
    <x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x v="526"/>
    <b v="0"/>
    <b v="1"/>
    <s v="food/food trucks"/>
    <x v="0"/>
    <x v="0"/>
  </r>
  <r>
    <x v="996"/>
    <s v="Butler LLC"/>
    <s v="Future-proofed upward-trending migration"/>
    <n v="6600"/>
    <n v="4814"/>
    <n v="0.72939393939393937"/>
    <x v="0"/>
    <n v="112"/>
    <n v="42.982142857142854"/>
    <x v="1"/>
    <s v="USD"/>
    <x v="875"/>
    <x v="874"/>
    <b v="0"/>
    <b v="0"/>
    <s v="theater/plays"/>
    <x v="3"/>
    <x v="3"/>
  </r>
  <r>
    <x v="997"/>
    <s v="Ball LLC"/>
    <s v="Right-sized full-range throughput"/>
    <n v="7600"/>
    <n v="4603"/>
    <n v="0.60565789473684206"/>
    <x v="3"/>
    <n v="139"/>
    <n v="33.115107913669064"/>
    <x v="6"/>
    <s v="EUR"/>
    <x v="876"/>
    <x v="875"/>
    <b v="0"/>
    <b v="0"/>
    <s v="theater/plays"/>
    <x v="3"/>
    <x v="3"/>
  </r>
  <r>
    <x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x v="876"/>
    <b v="0"/>
    <b v="1"/>
    <s v="music/indie rock"/>
    <x v="1"/>
    <x v="7"/>
  </r>
  <r>
    <x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A12B87-3222-4A48-8A43-97F614724E2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ragToRow="0" dragToCol="0" dragToPage="0" showAll="0" defaultSubtota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5">
    <format dxfId="22">
      <pivotArea collapsedLevelsAreSubtotals="1" fieldPosition="0">
        <references count="2">
          <reference field="6" count="1" selected="0">
            <x v="0"/>
          </reference>
          <reference field="16" count="0"/>
        </references>
      </pivotArea>
    </format>
    <format dxfId="21">
      <pivotArea collapsedLevelsAreSubtotals="1" fieldPosition="0">
        <references count="2">
          <reference field="6" count="1" selected="0">
            <x v="1"/>
          </reference>
          <reference field="16" count="0"/>
        </references>
      </pivotArea>
    </format>
    <format dxfId="20">
      <pivotArea collapsedLevelsAreSubtotals="1" fieldPosition="0">
        <references count="2">
          <reference field="6" count="2" selected="0">
            <x v="2"/>
            <x v="3"/>
          </reference>
          <reference field="16" count="0"/>
        </references>
      </pivotArea>
    </format>
    <format dxfId="19">
      <pivotArea field="16" grandCol="1" collapsedLevelsAreSubtotals="1" axis="axisRow" fieldPosition="0">
        <references count="1">
          <reference field="16" count="0"/>
        </references>
      </pivotArea>
    </format>
    <format dxfId="18">
      <pivotArea grandRow="1" outline="0" collapsedLevelsAreSubtotals="1" fieldPosition="0"/>
    </format>
  </formats>
  <chartFormats count="5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FF529C-0502-4D44-B1AA-37C95427C8E2}" name="PivotTable2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chartFormat="20">
  <location ref="A5:F31" firstHeaderRow="1" firstDataRow="2" firstDataCol="1" rowPageCount="2" colPageCount="1"/>
  <pivotFields count="19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dragToRow="0" dragToCol="0" dragToPage="0" showAll="0" defaultSubtotal="0"/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country" fld="9" subtotal="count" baseField="0" baseItem="0"/>
  </dataFields>
  <formats count="5">
    <format dxfId="17">
      <pivotArea dataOnly="0" labelOnly="1" fieldPosition="0">
        <references count="1">
          <reference field="6" count="1">
            <x v="0"/>
          </reference>
        </references>
      </pivotArea>
    </format>
    <format dxfId="16">
      <pivotArea dataOnly="0" labelOnly="1" fieldPosition="0">
        <references count="1">
          <reference field="6" count="1">
            <x v="1"/>
          </reference>
        </references>
      </pivotArea>
    </format>
    <format dxfId="15">
      <pivotArea dataOnly="0" labelOnly="1" fieldPosition="0">
        <references count="1">
          <reference field="6" count="1">
            <x v="2"/>
          </reference>
        </references>
      </pivotArea>
    </format>
    <format dxfId="14">
      <pivotArea dataOnly="0" labelOnly="1" fieldPosition="0">
        <references count="1">
          <reference field="6" count="1">
            <x v="3"/>
          </reference>
        </references>
      </pivotArea>
    </format>
    <format dxfId="13">
      <pivotArea dataOnly="0" labelOnly="1" grandCol="1" outline="0" fieldPosition="0"/>
    </format>
  </formats>
  <chartFormats count="12">
    <chartFormat chart="5" format="2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5" format="2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5" format="2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5" format="2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23968-A404-4355-9EED-CADDBB61CCDD}" name="PivotTable3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1">
  <location ref="A4:E18" firstHeaderRow="1" firstDataRow="2" firstDataCol="1" rowPageCount="2" colPageCount="1"/>
  <pivotFields count="5">
    <pivotField axis="axisCol" allDrilled="1" subtotalTop="0" showAll="0" sortType="ascending" defaultSubtotal="0" defaultAttributeDrillState="1">
      <items count="3">
        <item s="1" x="0"/>
        <item s="1" x="1"/>
        <item s="1" x="2"/>
      </items>
    </pivotField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s" axis="axisPage" allDrilled="1" subtotalTop="0" showAll="0" dataSourceSort="1" defaultSubtotal="0" defaultAttributeDrillState="1"/>
    <pivotField dataField="1" subtotalTop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1" hier="18" name="[Range].[Parent Category].[All]" cap="All"/>
    <pageField fld="3" hier="20" name="[Range].[Date Created Conversion (Year)].[All]" cap="All"/>
  </pageFields>
  <dataFields count="1">
    <dataField name="Count of outcome" fld="4" subtotal="count" baseField="0" baseItem="0"/>
  </dataFields>
  <formats count="1">
    <format dxfId="12">
      <pivotArea outline="0" collapsedLevelsAreSubtotals="1" fieldPosition="0"/>
    </format>
  </formats>
  <chartFormats count="3"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8"/>
  <sheetViews>
    <sheetView topLeftCell="C1" workbookViewId="0">
      <selection activeCell="N1" sqref="N1"/>
    </sheetView>
  </sheetViews>
  <sheetFormatPr defaultColWidth="11" defaultRowHeight="15.75" x14ac:dyDescent="0.25"/>
  <cols>
    <col min="1" max="1" width="6.25" customWidth="1"/>
    <col min="2" max="2" width="30.625" bestFit="1" customWidth="1"/>
    <col min="3" max="3" width="33.5" style="3" customWidth="1"/>
    <col min="6" max="6" width="16.125" customWidth="1"/>
    <col min="7" max="7" width="12.25" customWidth="1"/>
    <col min="8" max="8" width="13" bestFit="1" customWidth="1"/>
    <col min="9" max="9" width="16.5" customWidth="1"/>
    <col min="11" max="12" width="11.125" bestFit="1" customWidth="1"/>
    <col min="13" max="13" width="13.375" customWidth="1"/>
    <col min="14" max="14" width="18.5" customWidth="1"/>
    <col min="15" max="15" width="20.75" customWidth="1"/>
    <col min="16" max="16" width="16.75" customWidth="1"/>
    <col min="17" max="17" width="13.875" customWidth="1"/>
    <col min="18" max="18" width="13" customWidth="1"/>
    <col min="20" max="20" width="17.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26" t="s">
        <v>2074</v>
      </c>
      <c r="O1" s="11" t="s">
        <v>2075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 s="4">
        <v>100</v>
      </c>
      <c r="E2">
        <v>0</v>
      </c>
      <c r="F2" s="4">
        <f>SUM(E2/D2)*100</f>
        <v>0</v>
      </c>
      <c r="G2" t="s">
        <v>14</v>
      </c>
      <c r="H2">
        <v>0</v>
      </c>
      <c r="I2" s="6">
        <f>SUM(E2-H2)</f>
        <v>0</v>
      </c>
      <c r="J2" t="s">
        <v>15</v>
      </c>
      <c r="K2" t="s">
        <v>16</v>
      </c>
      <c r="L2">
        <v>1448690400</v>
      </c>
      <c r="M2">
        <v>1450159200</v>
      </c>
      <c r="N2" s="24">
        <f t="shared" ref="N2:N65" si="0">(((L2/60/60)/24)+DATE(1970,1,1))</f>
        <v>42336.25</v>
      </c>
      <c r="O2" s="25">
        <f t="shared" ref="O2:O65" si="1">(((M2/60/60)/24+DATE(1970,1,1)))</f>
        <v>42353.25</v>
      </c>
      <c r="P2" t="b">
        <v>0</v>
      </c>
      <c r="Q2" t="b">
        <v>0</v>
      </c>
      <c r="R2" t="s">
        <v>17</v>
      </c>
      <c r="S2" t="s">
        <v>2072</v>
      </c>
    </row>
    <row r="3" spans="1:20" ht="25.5" customHeight="1" x14ac:dyDescent="0.25">
      <c r="A3">
        <v>1</v>
      </c>
      <c r="B3" t="s">
        <v>18</v>
      </c>
      <c r="C3" s="3" t="s">
        <v>19</v>
      </c>
      <c r="D3" s="4">
        <v>1400</v>
      </c>
      <c r="E3">
        <v>14560</v>
      </c>
      <c r="F3" s="4">
        <f>SUM(E3/D3)*100</f>
        <v>1040</v>
      </c>
      <c r="G3" t="s">
        <v>20</v>
      </c>
      <c r="H3">
        <v>158</v>
      </c>
      <c r="I3" s="6">
        <f t="shared" ref="I3:I66" si="2">SUM(E3/H3)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24">
        <f t="shared" si="0"/>
        <v>41870.208333333336</v>
      </c>
      <c r="O3" s="25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 s="4">
        <v>108400</v>
      </c>
      <c r="E4">
        <v>142523</v>
      </c>
      <c r="F4" s="4">
        <f t="shared" ref="F4:F67" si="3">SUM(E4/D4)*100</f>
        <v>131.4787822878229</v>
      </c>
      <c r="G4" t="s">
        <v>20</v>
      </c>
      <c r="H4">
        <v>1425</v>
      </c>
      <c r="I4" s="6">
        <f t="shared" si="2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24">
        <f t="shared" si="0"/>
        <v>41595.25</v>
      </c>
      <c r="O4" s="25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 s="4">
        <v>4200</v>
      </c>
      <c r="E5">
        <v>2477</v>
      </c>
      <c r="F5" s="4">
        <f t="shared" si="3"/>
        <v>58.976190476190467</v>
      </c>
      <c r="G5" t="s">
        <v>14</v>
      </c>
      <c r="H5">
        <v>24</v>
      </c>
      <c r="I5" s="6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24">
        <f t="shared" si="0"/>
        <v>43688.208333333328</v>
      </c>
      <c r="O5" s="25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 s="4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6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24">
        <f t="shared" si="0"/>
        <v>43485.25</v>
      </c>
      <c r="O6" s="25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 s="4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6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24">
        <f t="shared" si="0"/>
        <v>41149.208333333336</v>
      </c>
      <c r="O7" s="25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 s="4">
        <v>5200</v>
      </c>
      <c r="E8">
        <v>1090</v>
      </c>
      <c r="F8" s="4">
        <f t="shared" si="3"/>
        <v>20.961538461538463</v>
      </c>
      <c r="G8" t="s">
        <v>14</v>
      </c>
      <c r="H8">
        <v>18</v>
      </c>
      <c r="I8" s="6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24">
        <f t="shared" si="0"/>
        <v>42991.208333333328</v>
      </c>
      <c r="O8" s="25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 s="4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6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24">
        <f t="shared" si="0"/>
        <v>42229.208333333328</v>
      </c>
      <c r="O9" s="25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 s="4">
        <v>110100</v>
      </c>
      <c r="E10">
        <v>21946</v>
      </c>
      <c r="F10" s="4">
        <f t="shared" si="3"/>
        <v>19.932788374205266</v>
      </c>
      <c r="G10" s="22" t="s">
        <v>47</v>
      </c>
      <c r="H10">
        <v>708</v>
      </c>
      <c r="I10" s="6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24">
        <f t="shared" si="0"/>
        <v>40399.208333333336</v>
      </c>
      <c r="O10" s="25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 s="4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6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24">
        <f t="shared" si="0"/>
        <v>41536.208333333336</v>
      </c>
      <c r="O11" s="25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 s="4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6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24">
        <f t="shared" si="0"/>
        <v>40404.208333333336</v>
      </c>
      <c r="O12" s="25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 s="4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6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24">
        <f t="shared" si="0"/>
        <v>40442.208333333336</v>
      </c>
      <c r="O13" s="25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 s="4">
        <v>6300</v>
      </c>
      <c r="E14">
        <v>5629</v>
      </c>
      <c r="F14" s="4">
        <f t="shared" si="3"/>
        <v>89.349206349206341</v>
      </c>
      <c r="G14" t="s">
        <v>14</v>
      </c>
      <c r="H14">
        <v>55</v>
      </c>
      <c r="I14" s="6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24">
        <f t="shared" si="0"/>
        <v>43760.208333333328</v>
      </c>
      <c r="O14" s="25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 s="4">
        <v>4200</v>
      </c>
      <c r="E15">
        <v>10295</v>
      </c>
      <c r="F15" s="4">
        <f t="shared" si="3"/>
        <v>245.11904761904765</v>
      </c>
      <c r="G15" t="s">
        <v>20</v>
      </c>
      <c r="H15">
        <v>98</v>
      </c>
      <c r="I15" s="6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24">
        <f t="shared" si="0"/>
        <v>42532.208333333328</v>
      </c>
      <c r="O15" s="25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 s="4">
        <v>28200</v>
      </c>
      <c r="E16">
        <v>18829</v>
      </c>
      <c r="F16" s="4">
        <f t="shared" si="3"/>
        <v>66.769503546099301</v>
      </c>
      <c r="G16" t="s">
        <v>14</v>
      </c>
      <c r="H16">
        <v>200</v>
      </c>
      <c r="I16" s="6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24">
        <f t="shared" si="0"/>
        <v>40974.25</v>
      </c>
      <c r="O16" s="25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 s="4">
        <v>81200</v>
      </c>
      <c r="E17">
        <v>38414</v>
      </c>
      <c r="F17" s="4">
        <f t="shared" si="3"/>
        <v>47.307881773399011</v>
      </c>
      <c r="G17" t="s">
        <v>14</v>
      </c>
      <c r="H17">
        <v>452</v>
      </c>
      <c r="I17" s="6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24">
        <f t="shared" si="0"/>
        <v>43809.25</v>
      </c>
      <c r="O17" s="25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 s="4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6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24">
        <f t="shared" si="0"/>
        <v>41661.25</v>
      </c>
      <c r="O18" s="25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 s="4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6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24">
        <f t="shared" si="0"/>
        <v>40555.25</v>
      </c>
      <c r="O19" s="25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 s="4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6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24">
        <f t="shared" si="0"/>
        <v>43351.208333333328</v>
      </c>
      <c r="O20" s="25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 s="4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6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24">
        <f t="shared" si="0"/>
        <v>43528.25</v>
      </c>
      <c r="O21" s="25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 s="4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6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24">
        <f t="shared" si="0"/>
        <v>41848.208333333336</v>
      </c>
      <c r="O22" s="25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 s="4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6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24">
        <f t="shared" si="0"/>
        <v>40770.208333333336</v>
      </c>
      <c r="O23" s="25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 s="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6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24">
        <f t="shared" si="0"/>
        <v>43193.208333333328</v>
      </c>
      <c r="O24" s="25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 s="4">
        <v>4500</v>
      </c>
      <c r="E25">
        <v>14942</v>
      </c>
      <c r="F25" s="4">
        <f t="shared" si="3"/>
        <v>332.04444444444448</v>
      </c>
      <c r="G25" t="s">
        <v>20</v>
      </c>
      <c r="H25">
        <v>142</v>
      </c>
      <c r="I25" s="6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24">
        <f t="shared" si="0"/>
        <v>43510.25</v>
      </c>
      <c r="O25" s="25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 s="4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6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24">
        <f t="shared" si="0"/>
        <v>41811.208333333336</v>
      </c>
      <c r="O26" s="25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 s="4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6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24">
        <f t="shared" si="0"/>
        <v>40681.208333333336</v>
      </c>
      <c r="O27" s="25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 s="4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6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24">
        <f t="shared" si="0"/>
        <v>43312.208333333328</v>
      </c>
      <c r="O28" s="25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 s="4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6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24">
        <f t="shared" si="0"/>
        <v>42280.208333333328</v>
      </c>
      <c r="O29" s="25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 s="4">
        <v>130800</v>
      </c>
      <c r="E30">
        <v>137635</v>
      </c>
      <c r="F30" s="4">
        <f t="shared" si="3"/>
        <v>105.22553516819573</v>
      </c>
      <c r="G30" t="s">
        <v>20</v>
      </c>
      <c r="H30">
        <v>2220</v>
      </c>
      <c r="I30" s="6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24">
        <f t="shared" si="0"/>
        <v>40218.25</v>
      </c>
      <c r="O30" s="25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 s="4">
        <v>45900</v>
      </c>
      <c r="E31">
        <v>150965</v>
      </c>
      <c r="F31" s="4">
        <f t="shared" si="3"/>
        <v>328.89978213507629</v>
      </c>
      <c r="G31" t="s">
        <v>20</v>
      </c>
      <c r="H31">
        <v>1606</v>
      </c>
      <c r="I31" s="6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24">
        <f t="shared" si="0"/>
        <v>43301.208333333328</v>
      </c>
      <c r="O31" s="25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 s="4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6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24">
        <f t="shared" si="0"/>
        <v>43609.208333333328</v>
      </c>
      <c r="O32" s="25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 s="4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6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24">
        <f t="shared" si="0"/>
        <v>42374.25</v>
      </c>
      <c r="O33" s="25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 s="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6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24">
        <f t="shared" si="0"/>
        <v>43110.25</v>
      </c>
      <c r="O34" s="25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 s="4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6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24">
        <f t="shared" si="0"/>
        <v>41917.208333333336</v>
      </c>
      <c r="O35" s="25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 s="4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6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24">
        <f t="shared" si="0"/>
        <v>42817.208333333328</v>
      </c>
      <c r="O36" s="25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 s="4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6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24">
        <f t="shared" si="0"/>
        <v>43484.25</v>
      </c>
      <c r="O37" s="25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 s="4">
        <v>700</v>
      </c>
      <c r="E38">
        <v>1101</v>
      </c>
      <c r="F38" s="4">
        <f t="shared" si="3"/>
        <v>157.28571428571431</v>
      </c>
      <c r="G38" t="s">
        <v>20</v>
      </c>
      <c r="H38">
        <v>16</v>
      </c>
      <c r="I38" s="6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24">
        <f t="shared" si="0"/>
        <v>40600.25</v>
      </c>
      <c r="O38" s="25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 s="4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6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24">
        <f t="shared" si="0"/>
        <v>43744.208333333328</v>
      </c>
      <c r="O39" s="25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 s="4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6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24">
        <f t="shared" si="0"/>
        <v>40469.208333333336</v>
      </c>
      <c r="O40" s="25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 s="4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6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24">
        <f t="shared" si="0"/>
        <v>41330.25</v>
      </c>
      <c r="O41" s="25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 s="4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6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24">
        <f t="shared" si="0"/>
        <v>40334.208333333336</v>
      </c>
      <c r="O42" s="25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 s="4">
        <v>5600</v>
      </c>
      <c r="E43">
        <v>11924</v>
      </c>
      <c r="F43" s="4">
        <f t="shared" si="3"/>
        <v>212.92857142857144</v>
      </c>
      <c r="G43" t="s">
        <v>20</v>
      </c>
      <c r="H43">
        <v>111</v>
      </c>
      <c r="I43" s="6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24">
        <f t="shared" si="0"/>
        <v>41156.208333333336</v>
      </c>
      <c r="O43" s="25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 s="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6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24">
        <f t="shared" si="0"/>
        <v>40728.208333333336</v>
      </c>
      <c r="O44" s="25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 s="4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6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24">
        <f t="shared" si="0"/>
        <v>41844.208333333336</v>
      </c>
      <c r="O45" s="25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 s="4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6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24">
        <f t="shared" si="0"/>
        <v>43541.208333333328</v>
      </c>
      <c r="O46" s="25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 s="4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6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24">
        <f t="shared" si="0"/>
        <v>42676.208333333328</v>
      </c>
      <c r="O47" s="25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 s="4">
        <v>3700</v>
      </c>
      <c r="E48">
        <v>4247</v>
      </c>
      <c r="F48" s="4">
        <f t="shared" si="3"/>
        <v>114.78378378378378</v>
      </c>
      <c r="G48" t="s">
        <v>20</v>
      </c>
      <c r="H48">
        <v>92</v>
      </c>
      <c r="I48" s="6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24">
        <f t="shared" si="0"/>
        <v>40367.208333333336</v>
      </c>
      <c r="O48" s="25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 s="4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6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24">
        <f t="shared" si="0"/>
        <v>41727.208333333336</v>
      </c>
      <c r="O49" s="25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 s="4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6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24">
        <f t="shared" si="0"/>
        <v>42180.208333333328</v>
      </c>
      <c r="O50" s="25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 s="4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6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24">
        <f t="shared" si="0"/>
        <v>43758.208333333328</v>
      </c>
      <c r="O51" s="25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 s="4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6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24">
        <f t="shared" si="0"/>
        <v>41487.208333333336</v>
      </c>
      <c r="O52" s="25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 s="4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6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24">
        <f t="shared" si="0"/>
        <v>40995.208333333336</v>
      </c>
      <c r="O53" s="25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 s="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6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24">
        <f t="shared" si="0"/>
        <v>40436.208333333336</v>
      </c>
      <c r="O54" s="25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 s="4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6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24">
        <f t="shared" si="0"/>
        <v>41779.208333333336</v>
      </c>
      <c r="O55" s="25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 s="4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6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24">
        <f t="shared" si="0"/>
        <v>43170.25</v>
      </c>
      <c r="O56" s="25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 s="4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6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24">
        <f t="shared" si="0"/>
        <v>43311.208333333328</v>
      </c>
      <c r="O57" s="25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 s="4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6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24">
        <f t="shared" si="0"/>
        <v>42014.25</v>
      </c>
      <c r="O58" s="25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 s="4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6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24">
        <f t="shared" si="0"/>
        <v>42979.208333333328</v>
      </c>
      <c r="O59" s="25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 s="4">
        <v>2700</v>
      </c>
      <c r="E60">
        <v>6132</v>
      </c>
      <c r="F60" s="4">
        <f t="shared" si="3"/>
        <v>227.11111111111114</v>
      </c>
      <c r="G60" t="s">
        <v>20</v>
      </c>
      <c r="H60">
        <v>211</v>
      </c>
      <c r="I60" s="6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24">
        <f t="shared" si="0"/>
        <v>42268.208333333328</v>
      </c>
      <c r="O60" s="25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 s="4">
        <v>1400</v>
      </c>
      <c r="E61">
        <v>3851</v>
      </c>
      <c r="F61" s="4">
        <f t="shared" si="3"/>
        <v>275.07142857142861</v>
      </c>
      <c r="G61" t="s">
        <v>20</v>
      </c>
      <c r="H61">
        <v>128</v>
      </c>
      <c r="I61" s="6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24">
        <f t="shared" si="0"/>
        <v>42898.208333333328</v>
      </c>
      <c r="O61" s="25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 s="4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6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24">
        <f t="shared" si="0"/>
        <v>41107.208333333336</v>
      </c>
      <c r="O62" s="25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 s="4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6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24">
        <f t="shared" si="0"/>
        <v>40595.25</v>
      </c>
      <c r="O63" s="25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 s="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6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24">
        <f t="shared" si="0"/>
        <v>42160.208333333328</v>
      </c>
      <c r="O64" s="25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 s="4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6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24">
        <f t="shared" si="0"/>
        <v>42853.208333333328</v>
      </c>
      <c r="O65" s="25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 s="4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6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24">
        <f t="shared" ref="N66:N129" si="4">(((L66/60/60)/24)+DATE(1970,1,1))</f>
        <v>43283.208333333328</v>
      </c>
      <c r="O66" s="25">
        <f t="shared" ref="O66:O129" si="5">(((M66/60/60)/24+DATE(1970,1,1)))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 s="4">
        <v>6100</v>
      </c>
      <c r="E67">
        <v>14405</v>
      </c>
      <c r="F67" s="4">
        <f t="shared" si="3"/>
        <v>236.14754098360655</v>
      </c>
      <c r="G67" t="s">
        <v>20</v>
      </c>
      <c r="H67">
        <v>236</v>
      </c>
      <c r="I67" s="6">
        <f t="shared" ref="I67:I130" si="6">SUM(E67/H67)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24">
        <f t="shared" si="4"/>
        <v>40570.25</v>
      </c>
      <c r="O67" s="25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 s="4">
        <v>2900</v>
      </c>
      <c r="E68">
        <v>1307</v>
      </c>
      <c r="F68" s="4">
        <f t="shared" ref="F68:F131" si="7">SUM(E68/D68)*100</f>
        <v>45.068965517241381</v>
      </c>
      <c r="G68" t="s">
        <v>14</v>
      </c>
      <c r="H68">
        <v>12</v>
      </c>
      <c r="I68" s="6">
        <f t="shared" si="6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24">
        <f t="shared" si="4"/>
        <v>42102.208333333328</v>
      </c>
      <c r="O68" s="25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 s="4">
        <v>72600</v>
      </c>
      <c r="E69">
        <v>117892</v>
      </c>
      <c r="F69" s="4">
        <f t="shared" si="7"/>
        <v>162.38567493112947</v>
      </c>
      <c r="G69" t="s">
        <v>20</v>
      </c>
      <c r="H69">
        <v>4065</v>
      </c>
      <c r="I69" s="6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24">
        <f t="shared" si="4"/>
        <v>40203.25</v>
      </c>
      <c r="O69" s="25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 s="4">
        <v>5700</v>
      </c>
      <c r="E70">
        <v>14508</v>
      </c>
      <c r="F70" s="4">
        <f t="shared" si="7"/>
        <v>254.52631578947367</v>
      </c>
      <c r="G70" t="s">
        <v>20</v>
      </c>
      <c r="H70">
        <v>246</v>
      </c>
      <c r="I70" s="6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24">
        <f t="shared" si="4"/>
        <v>42943.208333333328</v>
      </c>
      <c r="O70" s="25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 s="4">
        <v>7900</v>
      </c>
      <c r="E71">
        <v>1901</v>
      </c>
      <c r="F71" s="4">
        <f t="shared" si="7"/>
        <v>24.063291139240505</v>
      </c>
      <c r="G71" t="s">
        <v>74</v>
      </c>
      <c r="H71">
        <v>17</v>
      </c>
      <c r="I71" s="6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24">
        <f t="shared" si="4"/>
        <v>40531.25</v>
      </c>
      <c r="O71" s="25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 s="4">
        <v>128000</v>
      </c>
      <c r="E72">
        <v>158389</v>
      </c>
      <c r="F72" s="4">
        <f t="shared" si="7"/>
        <v>123.74140625000001</v>
      </c>
      <c r="G72" t="s">
        <v>20</v>
      </c>
      <c r="H72">
        <v>2475</v>
      </c>
      <c r="I72" s="6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24">
        <f t="shared" si="4"/>
        <v>40484.208333333336</v>
      </c>
      <c r="O72" s="25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 s="4">
        <v>6000</v>
      </c>
      <c r="E73">
        <v>6484</v>
      </c>
      <c r="F73" s="4">
        <f t="shared" si="7"/>
        <v>108.06666666666666</v>
      </c>
      <c r="G73" t="s">
        <v>20</v>
      </c>
      <c r="H73">
        <v>76</v>
      </c>
      <c r="I73" s="6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24">
        <f t="shared" si="4"/>
        <v>43799.25</v>
      </c>
      <c r="O73" s="25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 s="4">
        <v>600</v>
      </c>
      <c r="E74">
        <v>4022</v>
      </c>
      <c r="F74" s="4">
        <f t="shared" si="7"/>
        <v>670.33333333333326</v>
      </c>
      <c r="G74" t="s">
        <v>20</v>
      </c>
      <c r="H74">
        <v>54</v>
      </c>
      <c r="I74" s="6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24">
        <f t="shared" si="4"/>
        <v>42186.208333333328</v>
      </c>
      <c r="O74" s="25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 s="4">
        <v>1400</v>
      </c>
      <c r="E75">
        <v>9253</v>
      </c>
      <c r="F75" s="4">
        <f t="shared" si="7"/>
        <v>660.92857142857144</v>
      </c>
      <c r="G75" t="s">
        <v>20</v>
      </c>
      <c r="H75">
        <v>88</v>
      </c>
      <c r="I75" s="6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24">
        <f t="shared" si="4"/>
        <v>42701.25</v>
      </c>
      <c r="O75" s="25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 s="4">
        <v>3900</v>
      </c>
      <c r="E76">
        <v>4776</v>
      </c>
      <c r="F76" s="4">
        <f t="shared" si="7"/>
        <v>122.46153846153847</v>
      </c>
      <c r="G76" t="s">
        <v>20</v>
      </c>
      <c r="H76">
        <v>85</v>
      </c>
      <c r="I76" s="6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24">
        <f t="shared" si="4"/>
        <v>42456.208333333328</v>
      </c>
      <c r="O76" s="25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 s="4">
        <v>9700</v>
      </c>
      <c r="E77">
        <v>14606</v>
      </c>
      <c r="F77" s="4">
        <f t="shared" si="7"/>
        <v>150.57731958762886</v>
      </c>
      <c r="G77" t="s">
        <v>20</v>
      </c>
      <c r="H77">
        <v>170</v>
      </c>
      <c r="I77" s="6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24">
        <f t="shared" si="4"/>
        <v>43296.208333333328</v>
      </c>
      <c r="O77" s="25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 s="4">
        <v>122900</v>
      </c>
      <c r="E78">
        <v>95993</v>
      </c>
      <c r="F78" s="4">
        <f t="shared" si="7"/>
        <v>78.106590724165997</v>
      </c>
      <c r="G78" t="s">
        <v>14</v>
      </c>
      <c r="H78">
        <v>1684</v>
      </c>
      <c r="I78" s="6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24">
        <f t="shared" si="4"/>
        <v>42027.25</v>
      </c>
      <c r="O78" s="25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 s="4">
        <v>9500</v>
      </c>
      <c r="E79">
        <v>4460</v>
      </c>
      <c r="F79" s="4">
        <f t="shared" si="7"/>
        <v>46.94736842105263</v>
      </c>
      <c r="G79" t="s">
        <v>14</v>
      </c>
      <c r="H79">
        <v>56</v>
      </c>
      <c r="I79" s="6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24">
        <f t="shared" si="4"/>
        <v>40448.208333333336</v>
      </c>
      <c r="O79" s="25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 s="4">
        <v>4500</v>
      </c>
      <c r="E80">
        <v>13536</v>
      </c>
      <c r="F80" s="4">
        <f t="shared" si="7"/>
        <v>300.8</v>
      </c>
      <c r="G80" t="s">
        <v>20</v>
      </c>
      <c r="H80">
        <v>330</v>
      </c>
      <c r="I80" s="6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24">
        <f t="shared" si="4"/>
        <v>43206.208333333328</v>
      </c>
      <c r="O80" s="25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 s="4">
        <v>57800</v>
      </c>
      <c r="E81">
        <v>40228</v>
      </c>
      <c r="F81" s="4">
        <f t="shared" si="7"/>
        <v>69.598615916955026</v>
      </c>
      <c r="G81" t="s">
        <v>14</v>
      </c>
      <c r="H81">
        <v>838</v>
      </c>
      <c r="I81" s="6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24">
        <f t="shared" si="4"/>
        <v>43267.208333333328</v>
      </c>
      <c r="O81" s="25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 s="4">
        <v>1100</v>
      </c>
      <c r="E82">
        <v>7012</v>
      </c>
      <c r="F82" s="4">
        <f t="shared" si="7"/>
        <v>637.4545454545455</v>
      </c>
      <c r="G82" t="s">
        <v>20</v>
      </c>
      <c r="H82">
        <v>127</v>
      </c>
      <c r="I82" s="6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24">
        <f t="shared" si="4"/>
        <v>42976.208333333328</v>
      </c>
      <c r="O82" s="25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 s="4">
        <v>16800</v>
      </c>
      <c r="E83">
        <v>37857</v>
      </c>
      <c r="F83" s="4">
        <f t="shared" si="7"/>
        <v>225.33928571428569</v>
      </c>
      <c r="G83" t="s">
        <v>20</v>
      </c>
      <c r="H83">
        <v>411</v>
      </c>
      <c r="I83" s="6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24">
        <f t="shared" si="4"/>
        <v>43062.25</v>
      </c>
      <c r="O83" s="25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 s="4">
        <v>1000</v>
      </c>
      <c r="E84">
        <v>14973</v>
      </c>
      <c r="F84" s="4">
        <f t="shared" si="7"/>
        <v>1497.3000000000002</v>
      </c>
      <c r="G84" t="s">
        <v>20</v>
      </c>
      <c r="H84">
        <v>180</v>
      </c>
      <c r="I84" s="6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24">
        <f t="shared" si="4"/>
        <v>43482.25</v>
      </c>
      <c r="O84" s="25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 s="4">
        <v>106400</v>
      </c>
      <c r="E85">
        <v>39996</v>
      </c>
      <c r="F85" s="4">
        <f t="shared" si="7"/>
        <v>37.590225563909776</v>
      </c>
      <c r="G85" t="s">
        <v>14</v>
      </c>
      <c r="H85">
        <v>1000</v>
      </c>
      <c r="I85" s="6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24">
        <f t="shared" si="4"/>
        <v>42579.208333333328</v>
      </c>
      <c r="O85" s="25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 s="4">
        <v>31400</v>
      </c>
      <c r="E86">
        <v>41564</v>
      </c>
      <c r="F86" s="4">
        <f t="shared" si="7"/>
        <v>132.36942675159236</v>
      </c>
      <c r="G86" t="s">
        <v>20</v>
      </c>
      <c r="H86">
        <v>374</v>
      </c>
      <c r="I86" s="6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24">
        <f t="shared" si="4"/>
        <v>41118.208333333336</v>
      </c>
      <c r="O86" s="25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 s="4">
        <v>4900</v>
      </c>
      <c r="E87">
        <v>6430</v>
      </c>
      <c r="F87" s="4">
        <f t="shared" si="7"/>
        <v>131.22448979591837</v>
      </c>
      <c r="G87" t="s">
        <v>20</v>
      </c>
      <c r="H87">
        <v>71</v>
      </c>
      <c r="I87" s="6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24">
        <f t="shared" si="4"/>
        <v>40797.208333333336</v>
      </c>
      <c r="O87" s="25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 s="4">
        <v>7400</v>
      </c>
      <c r="E88">
        <v>12405</v>
      </c>
      <c r="F88" s="4">
        <f t="shared" si="7"/>
        <v>167.63513513513513</v>
      </c>
      <c r="G88" t="s">
        <v>20</v>
      </c>
      <c r="H88">
        <v>203</v>
      </c>
      <c r="I88" s="6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24">
        <f t="shared" si="4"/>
        <v>42128.208333333328</v>
      </c>
      <c r="O88" s="25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 s="4">
        <v>198500</v>
      </c>
      <c r="E89">
        <v>123040</v>
      </c>
      <c r="F89" s="4">
        <f t="shared" si="7"/>
        <v>61.984886649874063</v>
      </c>
      <c r="G89" t="s">
        <v>14</v>
      </c>
      <c r="H89">
        <v>1482</v>
      </c>
      <c r="I89" s="6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24">
        <f t="shared" si="4"/>
        <v>40610.25</v>
      </c>
      <c r="O89" s="25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 s="4">
        <v>4800</v>
      </c>
      <c r="E90">
        <v>12516</v>
      </c>
      <c r="F90" s="4">
        <f t="shared" si="7"/>
        <v>260.75</v>
      </c>
      <c r="G90" t="s">
        <v>20</v>
      </c>
      <c r="H90">
        <v>113</v>
      </c>
      <c r="I90" s="6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24">
        <f t="shared" si="4"/>
        <v>42110.208333333328</v>
      </c>
      <c r="O90" s="25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 s="4">
        <v>3400</v>
      </c>
      <c r="E91">
        <v>8588</v>
      </c>
      <c r="F91" s="4">
        <f t="shared" si="7"/>
        <v>252.58823529411765</v>
      </c>
      <c r="G91" t="s">
        <v>20</v>
      </c>
      <c r="H91">
        <v>96</v>
      </c>
      <c r="I91" s="6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24">
        <f t="shared" si="4"/>
        <v>40283.208333333336</v>
      </c>
      <c r="O91" s="25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 s="4">
        <v>7800</v>
      </c>
      <c r="E92">
        <v>6132</v>
      </c>
      <c r="F92" s="4">
        <f t="shared" si="7"/>
        <v>78.615384615384613</v>
      </c>
      <c r="G92" t="s">
        <v>14</v>
      </c>
      <c r="H92">
        <v>106</v>
      </c>
      <c r="I92" s="6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24">
        <f t="shared" si="4"/>
        <v>42425.25</v>
      </c>
      <c r="O92" s="25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 s="4">
        <v>154300</v>
      </c>
      <c r="E93">
        <v>74688</v>
      </c>
      <c r="F93" s="4">
        <f t="shared" si="7"/>
        <v>48.404406999351913</v>
      </c>
      <c r="G93" t="s">
        <v>14</v>
      </c>
      <c r="H93">
        <v>679</v>
      </c>
      <c r="I93" s="6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24">
        <f t="shared" si="4"/>
        <v>42588.208333333328</v>
      </c>
      <c r="O93" s="25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 s="4">
        <v>20000</v>
      </c>
      <c r="E94">
        <v>51775</v>
      </c>
      <c r="F94" s="4">
        <f t="shared" si="7"/>
        <v>258.875</v>
      </c>
      <c r="G94" t="s">
        <v>20</v>
      </c>
      <c r="H94">
        <v>498</v>
      </c>
      <c r="I94" s="6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24">
        <f t="shared" si="4"/>
        <v>40352.208333333336</v>
      </c>
      <c r="O94" s="25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 s="4">
        <v>108800</v>
      </c>
      <c r="E95">
        <v>65877</v>
      </c>
      <c r="F95" s="4">
        <f t="shared" si="7"/>
        <v>60.548713235294116</v>
      </c>
      <c r="G95" t="s">
        <v>74</v>
      </c>
      <c r="H95">
        <v>610</v>
      </c>
      <c r="I95" s="6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24">
        <f t="shared" si="4"/>
        <v>41202.208333333336</v>
      </c>
      <c r="O95" s="25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 s="4">
        <v>2900</v>
      </c>
      <c r="E96">
        <v>8807</v>
      </c>
      <c r="F96" s="4">
        <f t="shared" si="7"/>
        <v>303.68965517241378</v>
      </c>
      <c r="G96" t="s">
        <v>20</v>
      </c>
      <c r="H96">
        <v>180</v>
      </c>
      <c r="I96" s="6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24">
        <f t="shared" si="4"/>
        <v>43562.208333333328</v>
      </c>
      <c r="O96" s="25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 s="4">
        <v>900</v>
      </c>
      <c r="E97">
        <v>1017</v>
      </c>
      <c r="F97" s="4">
        <f t="shared" si="7"/>
        <v>112.99999999999999</v>
      </c>
      <c r="G97" t="s">
        <v>20</v>
      </c>
      <c r="H97">
        <v>27</v>
      </c>
      <c r="I97" s="6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24">
        <f t="shared" si="4"/>
        <v>43752.208333333328</v>
      </c>
      <c r="O97" s="25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 s="4">
        <v>69700</v>
      </c>
      <c r="E98">
        <v>151513</v>
      </c>
      <c r="F98" s="4">
        <f t="shared" si="7"/>
        <v>217.37876614060258</v>
      </c>
      <c r="G98" t="s">
        <v>20</v>
      </c>
      <c r="H98">
        <v>2331</v>
      </c>
      <c r="I98" s="6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24">
        <f t="shared" si="4"/>
        <v>40612.25</v>
      </c>
      <c r="O98" s="25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 s="4">
        <v>1300</v>
      </c>
      <c r="E99">
        <v>12047</v>
      </c>
      <c r="F99" s="4">
        <f t="shared" si="7"/>
        <v>926.69230769230762</v>
      </c>
      <c r="G99" t="s">
        <v>20</v>
      </c>
      <c r="H99">
        <v>113</v>
      </c>
      <c r="I99" s="6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24">
        <f t="shared" si="4"/>
        <v>42180.208333333328</v>
      </c>
      <c r="O99" s="25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 s="4">
        <v>97800</v>
      </c>
      <c r="E100">
        <v>32951</v>
      </c>
      <c r="F100" s="4">
        <f t="shared" si="7"/>
        <v>33.692229038854805</v>
      </c>
      <c r="G100" t="s">
        <v>14</v>
      </c>
      <c r="H100">
        <v>1220</v>
      </c>
      <c r="I100" s="6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24">
        <f t="shared" si="4"/>
        <v>42212.208333333328</v>
      </c>
      <c r="O100" s="25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 s="4">
        <v>7600</v>
      </c>
      <c r="E101">
        <v>14951</v>
      </c>
      <c r="F101" s="4">
        <f t="shared" si="7"/>
        <v>196.7236842105263</v>
      </c>
      <c r="G101" t="s">
        <v>20</v>
      </c>
      <c r="H101">
        <v>164</v>
      </c>
      <c r="I101" s="6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24">
        <f t="shared" si="4"/>
        <v>41968.25</v>
      </c>
      <c r="O101" s="25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 s="4">
        <v>100</v>
      </c>
      <c r="E102">
        <v>1</v>
      </c>
      <c r="F102" s="4">
        <f t="shared" si="7"/>
        <v>1</v>
      </c>
      <c r="G102" t="s">
        <v>14</v>
      </c>
      <c r="H102">
        <v>1</v>
      </c>
      <c r="I102" s="6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24">
        <f t="shared" si="4"/>
        <v>40835.208333333336</v>
      </c>
      <c r="O102" s="25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 s="4">
        <v>900</v>
      </c>
      <c r="E103">
        <v>9193</v>
      </c>
      <c r="F103" s="4">
        <f t="shared" si="7"/>
        <v>1021.4444444444445</v>
      </c>
      <c r="G103" t="s">
        <v>20</v>
      </c>
      <c r="H103">
        <v>164</v>
      </c>
      <c r="I103" s="6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24">
        <f t="shared" si="4"/>
        <v>42056.25</v>
      </c>
      <c r="O103" s="25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 s="4">
        <v>3700</v>
      </c>
      <c r="E104">
        <v>10422</v>
      </c>
      <c r="F104" s="4">
        <f t="shared" si="7"/>
        <v>281.67567567567568</v>
      </c>
      <c r="G104" t="s">
        <v>20</v>
      </c>
      <c r="H104">
        <v>336</v>
      </c>
      <c r="I104" s="6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24">
        <f t="shared" si="4"/>
        <v>43234.208333333328</v>
      </c>
      <c r="O104" s="25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 s="4">
        <v>10000</v>
      </c>
      <c r="E105">
        <v>2461</v>
      </c>
      <c r="F105" s="4">
        <f t="shared" si="7"/>
        <v>24.610000000000003</v>
      </c>
      <c r="G105" t="s">
        <v>14</v>
      </c>
      <c r="H105">
        <v>37</v>
      </c>
      <c r="I105" s="6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24">
        <f t="shared" si="4"/>
        <v>40475.208333333336</v>
      </c>
      <c r="O105" s="25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 s="4">
        <v>119200</v>
      </c>
      <c r="E106">
        <v>170623</v>
      </c>
      <c r="F106" s="4">
        <f t="shared" si="7"/>
        <v>143.14010067114094</v>
      </c>
      <c r="G106" t="s">
        <v>20</v>
      </c>
      <c r="H106">
        <v>1917</v>
      </c>
      <c r="I106" s="6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24">
        <f t="shared" si="4"/>
        <v>42878.208333333328</v>
      </c>
      <c r="O106" s="25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 s="4">
        <v>6800</v>
      </c>
      <c r="E107">
        <v>9829</v>
      </c>
      <c r="F107" s="4">
        <f t="shared" si="7"/>
        <v>144.54411764705884</v>
      </c>
      <c r="G107" t="s">
        <v>20</v>
      </c>
      <c r="H107">
        <v>95</v>
      </c>
      <c r="I107" s="6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24">
        <f t="shared" si="4"/>
        <v>41366.208333333336</v>
      </c>
      <c r="O107" s="25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 s="4">
        <v>3900</v>
      </c>
      <c r="E108">
        <v>14006</v>
      </c>
      <c r="F108" s="4">
        <f t="shared" si="7"/>
        <v>359.12820512820514</v>
      </c>
      <c r="G108" t="s">
        <v>20</v>
      </c>
      <c r="H108">
        <v>147</v>
      </c>
      <c r="I108" s="6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24">
        <f t="shared" si="4"/>
        <v>43716.208333333328</v>
      </c>
      <c r="O108" s="25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 s="4">
        <v>3500</v>
      </c>
      <c r="E109">
        <v>6527</v>
      </c>
      <c r="F109" s="4">
        <f t="shared" si="7"/>
        <v>186.48571428571427</v>
      </c>
      <c r="G109" t="s">
        <v>20</v>
      </c>
      <c r="H109">
        <v>86</v>
      </c>
      <c r="I109" s="6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24">
        <f t="shared" si="4"/>
        <v>43213.208333333328</v>
      </c>
      <c r="O109" s="25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 s="4">
        <v>1500</v>
      </c>
      <c r="E110">
        <v>8929</v>
      </c>
      <c r="F110" s="4">
        <f t="shared" si="7"/>
        <v>595.26666666666665</v>
      </c>
      <c r="G110" t="s">
        <v>20</v>
      </c>
      <c r="H110">
        <v>83</v>
      </c>
      <c r="I110" s="6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24">
        <f t="shared" si="4"/>
        <v>41005.208333333336</v>
      </c>
      <c r="O110" s="25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 s="4">
        <v>5200</v>
      </c>
      <c r="E111">
        <v>3079</v>
      </c>
      <c r="F111" s="4">
        <f t="shared" si="7"/>
        <v>59.21153846153846</v>
      </c>
      <c r="G111" t="s">
        <v>14</v>
      </c>
      <c r="H111">
        <v>60</v>
      </c>
      <c r="I111" s="6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24">
        <f t="shared" si="4"/>
        <v>41651.25</v>
      </c>
      <c r="O111" s="25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 s="4">
        <v>142400</v>
      </c>
      <c r="E112">
        <v>21307</v>
      </c>
      <c r="F112" s="4">
        <f t="shared" si="7"/>
        <v>14.962780898876405</v>
      </c>
      <c r="G112" t="s">
        <v>14</v>
      </c>
      <c r="H112">
        <v>296</v>
      </c>
      <c r="I112" s="6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24">
        <f t="shared" si="4"/>
        <v>43354.208333333328</v>
      </c>
      <c r="O112" s="25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 s="4">
        <v>61400</v>
      </c>
      <c r="E113">
        <v>73653</v>
      </c>
      <c r="F113" s="4">
        <f t="shared" si="7"/>
        <v>119.95602605863192</v>
      </c>
      <c r="G113" t="s">
        <v>20</v>
      </c>
      <c r="H113">
        <v>676</v>
      </c>
      <c r="I113" s="6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24">
        <f t="shared" si="4"/>
        <v>41174.208333333336</v>
      </c>
      <c r="O113" s="25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 s="4">
        <v>4700</v>
      </c>
      <c r="E114">
        <v>12635</v>
      </c>
      <c r="F114" s="4">
        <f t="shared" si="7"/>
        <v>268.82978723404256</v>
      </c>
      <c r="G114" t="s">
        <v>20</v>
      </c>
      <c r="H114">
        <v>361</v>
      </c>
      <c r="I114" s="6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24">
        <f t="shared" si="4"/>
        <v>41875.208333333336</v>
      </c>
      <c r="O114" s="25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 s="4">
        <v>3300</v>
      </c>
      <c r="E115">
        <v>12437</v>
      </c>
      <c r="F115" s="4">
        <f t="shared" si="7"/>
        <v>376.87878787878788</v>
      </c>
      <c r="G115" t="s">
        <v>20</v>
      </c>
      <c r="H115">
        <v>131</v>
      </c>
      <c r="I115" s="6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24">
        <f t="shared" si="4"/>
        <v>42990.208333333328</v>
      </c>
      <c r="O115" s="25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 s="4">
        <v>1900</v>
      </c>
      <c r="E116">
        <v>13816</v>
      </c>
      <c r="F116" s="4">
        <f t="shared" si="7"/>
        <v>727.15789473684208</v>
      </c>
      <c r="G116" t="s">
        <v>20</v>
      </c>
      <c r="H116">
        <v>126</v>
      </c>
      <c r="I116" s="6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24">
        <f t="shared" si="4"/>
        <v>43564.208333333328</v>
      </c>
      <c r="O116" s="25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 s="4">
        <v>166700</v>
      </c>
      <c r="E117">
        <v>145382</v>
      </c>
      <c r="F117" s="4">
        <f t="shared" si="7"/>
        <v>87.211757648470297</v>
      </c>
      <c r="G117" t="s">
        <v>14</v>
      </c>
      <c r="H117">
        <v>3304</v>
      </c>
      <c r="I117" s="6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24">
        <f t="shared" si="4"/>
        <v>43056.25</v>
      </c>
      <c r="O117" s="25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 s="4">
        <v>7200</v>
      </c>
      <c r="E118">
        <v>6336</v>
      </c>
      <c r="F118" s="4">
        <f t="shared" si="7"/>
        <v>88</v>
      </c>
      <c r="G118" t="s">
        <v>14</v>
      </c>
      <c r="H118">
        <v>73</v>
      </c>
      <c r="I118" s="6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24">
        <f t="shared" si="4"/>
        <v>42265.208333333328</v>
      </c>
      <c r="O118" s="25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 s="4">
        <v>4900</v>
      </c>
      <c r="E119">
        <v>8523</v>
      </c>
      <c r="F119" s="4">
        <f t="shared" si="7"/>
        <v>173.9387755102041</v>
      </c>
      <c r="G119" t="s">
        <v>20</v>
      </c>
      <c r="H119">
        <v>275</v>
      </c>
      <c r="I119" s="6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24">
        <f t="shared" si="4"/>
        <v>40808.208333333336</v>
      </c>
      <c r="O119" s="25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 s="4">
        <v>5400</v>
      </c>
      <c r="E120">
        <v>6351</v>
      </c>
      <c r="F120" s="4">
        <f t="shared" si="7"/>
        <v>117.61111111111111</v>
      </c>
      <c r="G120" t="s">
        <v>20</v>
      </c>
      <c r="H120">
        <v>67</v>
      </c>
      <c r="I120" s="6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24">
        <f t="shared" si="4"/>
        <v>41665.25</v>
      </c>
      <c r="O120" s="25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 s="4">
        <v>5000</v>
      </c>
      <c r="E121">
        <v>10748</v>
      </c>
      <c r="F121" s="4">
        <f t="shared" si="7"/>
        <v>214.96</v>
      </c>
      <c r="G121" t="s">
        <v>20</v>
      </c>
      <c r="H121">
        <v>154</v>
      </c>
      <c r="I121" s="6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24">
        <f t="shared" si="4"/>
        <v>41806.208333333336</v>
      </c>
      <c r="O121" s="25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 s="4">
        <v>75100</v>
      </c>
      <c r="E122">
        <v>112272</v>
      </c>
      <c r="F122" s="4">
        <f t="shared" si="7"/>
        <v>149.49667110519306</v>
      </c>
      <c r="G122" t="s">
        <v>20</v>
      </c>
      <c r="H122">
        <v>1782</v>
      </c>
      <c r="I122" s="6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24">
        <f t="shared" si="4"/>
        <v>42111.208333333328</v>
      </c>
      <c r="O122" s="25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 s="4">
        <v>45300</v>
      </c>
      <c r="E123">
        <v>99361</v>
      </c>
      <c r="F123" s="4">
        <f t="shared" si="7"/>
        <v>219.33995584988963</v>
      </c>
      <c r="G123" t="s">
        <v>20</v>
      </c>
      <c r="H123">
        <v>903</v>
      </c>
      <c r="I123" s="6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24">
        <f t="shared" si="4"/>
        <v>41917.208333333336</v>
      </c>
      <c r="O123" s="25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 s="4">
        <v>136800</v>
      </c>
      <c r="E124">
        <v>88055</v>
      </c>
      <c r="F124" s="4">
        <f t="shared" si="7"/>
        <v>64.367690058479525</v>
      </c>
      <c r="G124" t="s">
        <v>14</v>
      </c>
      <c r="H124">
        <v>3387</v>
      </c>
      <c r="I124" s="6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24">
        <f t="shared" si="4"/>
        <v>41970.25</v>
      </c>
      <c r="O124" s="25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 s="4">
        <v>177700</v>
      </c>
      <c r="E125">
        <v>33092</v>
      </c>
      <c r="F125" s="4">
        <f t="shared" si="7"/>
        <v>18.622397298818232</v>
      </c>
      <c r="G125" t="s">
        <v>14</v>
      </c>
      <c r="H125">
        <v>662</v>
      </c>
      <c r="I125" s="6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24">
        <f t="shared" si="4"/>
        <v>42332.25</v>
      </c>
      <c r="O125" s="25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 s="4">
        <v>2600</v>
      </c>
      <c r="E126">
        <v>9562</v>
      </c>
      <c r="F126" s="4">
        <f t="shared" si="7"/>
        <v>367.76923076923077</v>
      </c>
      <c r="G126" t="s">
        <v>20</v>
      </c>
      <c r="H126">
        <v>94</v>
      </c>
      <c r="I126" s="6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24">
        <f t="shared" si="4"/>
        <v>43598.208333333328</v>
      </c>
      <c r="O126" s="25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 s="4">
        <v>5300</v>
      </c>
      <c r="E127">
        <v>8475</v>
      </c>
      <c r="F127" s="4">
        <f t="shared" si="7"/>
        <v>159.90566037735849</v>
      </c>
      <c r="G127" t="s">
        <v>20</v>
      </c>
      <c r="H127">
        <v>180</v>
      </c>
      <c r="I127" s="6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24">
        <f t="shared" si="4"/>
        <v>43362.208333333328</v>
      </c>
      <c r="O127" s="25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 s="4">
        <v>180200</v>
      </c>
      <c r="E128">
        <v>69617</v>
      </c>
      <c r="F128" s="4">
        <f t="shared" si="7"/>
        <v>38.633185349611544</v>
      </c>
      <c r="G128" t="s">
        <v>14</v>
      </c>
      <c r="H128">
        <v>774</v>
      </c>
      <c r="I128" s="6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24">
        <f t="shared" si="4"/>
        <v>42596.208333333328</v>
      </c>
      <c r="O128" s="25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 s="4">
        <v>103200</v>
      </c>
      <c r="E129">
        <v>53067</v>
      </c>
      <c r="F129" s="4">
        <f t="shared" si="7"/>
        <v>51.42151162790698</v>
      </c>
      <c r="G129" t="s">
        <v>14</v>
      </c>
      <c r="H129">
        <v>672</v>
      </c>
      <c r="I129" s="6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24">
        <f t="shared" si="4"/>
        <v>40310.208333333336</v>
      </c>
      <c r="O129" s="25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 s="4">
        <v>70600</v>
      </c>
      <c r="E130">
        <v>42596</v>
      </c>
      <c r="F130" s="4">
        <f t="shared" si="7"/>
        <v>60.334277620396605</v>
      </c>
      <c r="G130" t="s">
        <v>74</v>
      </c>
      <c r="H130">
        <v>532</v>
      </c>
      <c r="I130" s="6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24">
        <f t="shared" ref="N130:N193" si="8">(((L130/60/60)/24)+DATE(1970,1,1))</f>
        <v>40417.208333333336</v>
      </c>
      <c r="O130" s="25">
        <f t="shared" ref="O130:O193" si="9">(((M130/60/60)/24+DATE(1970,1,1)))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 s="4">
        <v>148500</v>
      </c>
      <c r="E131">
        <v>4756</v>
      </c>
      <c r="F131" s="4">
        <f t="shared" si="7"/>
        <v>3.202693602693603</v>
      </c>
      <c r="G131" t="s">
        <v>74</v>
      </c>
      <c r="H131">
        <v>55</v>
      </c>
      <c r="I131" s="6">
        <f t="shared" ref="I131:I194" si="10">SUM(E131/H131)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24">
        <f t="shared" si="8"/>
        <v>42038.25</v>
      </c>
      <c r="O131" s="25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 s="4">
        <v>9600</v>
      </c>
      <c r="E132">
        <v>14925</v>
      </c>
      <c r="F132" s="4">
        <f t="shared" ref="F132:F195" si="11">SUM(E132/D132)*100</f>
        <v>155.46875</v>
      </c>
      <c r="G132" t="s">
        <v>20</v>
      </c>
      <c r="H132">
        <v>533</v>
      </c>
      <c r="I132" s="6">
        <f t="shared" si="10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24">
        <f t="shared" si="8"/>
        <v>40842.208333333336</v>
      </c>
      <c r="O132" s="25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 s="4">
        <v>164700</v>
      </c>
      <c r="E133">
        <v>166116</v>
      </c>
      <c r="F133" s="4">
        <f t="shared" si="11"/>
        <v>100.85974499089254</v>
      </c>
      <c r="G133" t="s">
        <v>20</v>
      </c>
      <c r="H133">
        <v>2443</v>
      </c>
      <c r="I133" s="6">
        <f t="shared" si="10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24">
        <f t="shared" si="8"/>
        <v>41607.25</v>
      </c>
      <c r="O133" s="25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 s="4">
        <v>3300</v>
      </c>
      <c r="E134">
        <v>3834</v>
      </c>
      <c r="F134" s="4">
        <f t="shared" si="11"/>
        <v>116.18181818181819</v>
      </c>
      <c r="G134" t="s">
        <v>20</v>
      </c>
      <c r="H134">
        <v>89</v>
      </c>
      <c r="I134" s="6">
        <f t="shared" si="10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24">
        <f t="shared" si="8"/>
        <v>43112.25</v>
      </c>
      <c r="O134" s="25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 s="4">
        <v>4500</v>
      </c>
      <c r="E135">
        <v>13985</v>
      </c>
      <c r="F135" s="4">
        <f t="shared" si="11"/>
        <v>310.77777777777777</v>
      </c>
      <c r="G135" t="s">
        <v>20</v>
      </c>
      <c r="H135">
        <v>159</v>
      </c>
      <c r="I135" s="6">
        <f t="shared" si="10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24">
        <f t="shared" si="8"/>
        <v>40767.208333333336</v>
      </c>
      <c r="O135" s="25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 s="4">
        <v>99500</v>
      </c>
      <c r="E136">
        <v>89288</v>
      </c>
      <c r="F136" s="4">
        <f t="shared" si="11"/>
        <v>89.73668341708543</v>
      </c>
      <c r="G136" t="s">
        <v>14</v>
      </c>
      <c r="H136">
        <v>940</v>
      </c>
      <c r="I136" s="6">
        <f t="shared" si="10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24">
        <f t="shared" si="8"/>
        <v>40713.208333333336</v>
      </c>
      <c r="O136" s="25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 s="4">
        <v>7700</v>
      </c>
      <c r="E137">
        <v>5488</v>
      </c>
      <c r="F137" s="4">
        <f t="shared" si="11"/>
        <v>71.27272727272728</v>
      </c>
      <c r="G137" t="s">
        <v>14</v>
      </c>
      <c r="H137">
        <v>117</v>
      </c>
      <c r="I137" s="6">
        <f t="shared" si="10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24">
        <f t="shared" si="8"/>
        <v>41340.25</v>
      </c>
      <c r="O137" s="25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 s="4">
        <v>82800</v>
      </c>
      <c r="E138">
        <v>2721</v>
      </c>
      <c r="F138" s="4">
        <f t="shared" si="11"/>
        <v>3.2862318840579712</v>
      </c>
      <c r="G138" t="s">
        <v>74</v>
      </c>
      <c r="H138">
        <v>58</v>
      </c>
      <c r="I138" s="6">
        <f t="shared" si="10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24">
        <f t="shared" si="8"/>
        <v>41797.208333333336</v>
      </c>
      <c r="O138" s="25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 s="4">
        <v>1800</v>
      </c>
      <c r="E139">
        <v>4712</v>
      </c>
      <c r="F139" s="4">
        <f t="shared" si="11"/>
        <v>261.77777777777777</v>
      </c>
      <c r="G139" t="s">
        <v>20</v>
      </c>
      <c r="H139">
        <v>50</v>
      </c>
      <c r="I139" s="6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24">
        <f t="shared" si="8"/>
        <v>40457.208333333336</v>
      </c>
      <c r="O139" s="25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 s="4">
        <v>9600</v>
      </c>
      <c r="E140">
        <v>9216</v>
      </c>
      <c r="F140" s="4">
        <f t="shared" si="11"/>
        <v>96</v>
      </c>
      <c r="G140" t="s">
        <v>14</v>
      </c>
      <c r="H140">
        <v>115</v>
      </c>
      <c r="I140" s="6">
        <f t="shared" si="10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24">
        <f t="shared" si="8"/>
        <v>41180.208333333336</v>
      </c>
      <c r="O140" s="25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 s="4">
        <v>92100</v>
      </c>
      <c r="E141">
        <v>19246</v>
      </c>
      <c r="F141" s="4">
        <f t="shared" si="11"/>
        <v>20.896851248642779</v>
      </c>
      <c r="G141" t="s">
        <v>14</v>
      </c>
      <c r="H141">
        <v>326</v>
      </c>
      <c r="I141" s="6">
        <f t="shared" si="10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24">
        <f t="shared" si="8"/>
        <v>42115.208333333328</v>
      </c>
      <c r="O141" s="25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 s="4">
        <v>5500</v>
      </c>
      <c r="E142">
        <v>12274</v>
      </c>
      <c r="F142" s="4">
        <f t="shared" si="11"/>
        <v>223.16363636363636</v>
      </c>
      <c r="G142" t="s">
        <v>20</v>
      </c>
      <c r="H142">
        <v>186</v>
      </c>
      <c r="I142" s="6">
        <f t="shared" si="10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24">
        <f t="shared" si="8"/>
        <v>43156.25</v>
      </c>
      <c r="O142" s="25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 s="4">
        <v>64300</v>
      </c>
      <c r="E143">
        <v>65323</v>
      </c>
      <c r="F143" s="4">
        <f t="shared" si="11"/>
        <v>101.59097978227061</v>
      </c>
      <c r="G143" t="s">
        <v>20</v>
      </c>
      <c r="H143">
        <v>1071</v>
      </c>
      <c r="I143" s="6">
        <f t="shared" si="10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24">
        <f t="shared" si="8"/>
        <v>42167.208333333328</v>
      </c>
      <c r="O143" s="25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 s="4">
        <v>5000</v>
      </c>
      <c r="E144">
        <v>11502</v>
      </c>
      <c r="F144" s="4">
        <f t="shared" si="11"/>
        <v>230.03999999999996</v>
      </c>
      <c r="G144" t="s">
        <v>20</v>
      </c>
      <c r="H144">
        <v>117</v>
      </c>
      <c r="I144" s="6">
        <f t="shared" si="10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24">
        <f t="shared" si="8"/>
        <v>41005.208333333336</v>
      </c>
      <c r="O144" s="25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 s="4">
        <v>5400</v>
      </c>
      <c r="E145">
        <v>7322</v>
      </c>
      <c r="F145" s="4">
        <f t="shared" si="11"/>
        <v>135.59259259259261</v>
      </c>
      <c r="G145" t="s">
        <v>20</v>
      </c>
      <c r="H145">
        <v>70</v>
      </c>
      <c r="I145" s="6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24">
        <f t="shared" si="8"/>
        <v>40357.208333333336</v>
      </c>
      <c r="O145" s="25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 s="4">
        <v>9000</v>
      </c>
      <c r="E146">
        <v>11619</v>
      </c>
      <c r="F146" s="4">
        <f t="shared" si="11"/>
        <v>129.1</v>
      </c>
      <c r="G146" t="s">
        <v>20</v>
      </c>
      <c r="H146">
        <v>135</v>
      </c>
      <c r="I146" s="6">
        <f t="shared" si="10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24">
        <f t="shared" si="8"/>
        <v>43633.208333333328</v>
      </c>
      <c r="O146" s="25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 s="4">
        <v>25000</v>
      </c>
      <c r="E147">
        <v>59128</v>
      </c>
      <c r="F147" s="4">
        <f t="shared" si="11"/>
        <v>236.512</v>
      </c>
      <c r="G147" t="s">
        <v>20</v>
      </c>
      <c r="H147">
        <v>768</v>
      </c>
      <c r="I147" s="6">
        <f t="shared" si="10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24">
        <f t="shared" si="8"/>
        <v>41889.208333333336</v>
      </c>
      <c r="O147" s="25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 s="4">
        <v>8800</v>
      </c>
      <c r="E148">
        <v>1518</v>
      </c>
      <c r="F148" s="4">
        <f t="shared" si="11"/>
        <v>17.25</v>
      </c>
      <c r="G148" t="s">
        <v>74</v>
      </c>
      <c r="H148">
        <v>51</v>
      </c>
      <c r="I148" s="6">
        <f t="shared" si="10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24">
        <f t="shared" si="8"/>
        <v>40855.25</v>
      </c>
      <c r="O148" s="25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 s="4">
        <v>8300</v>
      </c>
      <c r="E149">
        <v>9337</v>
      </c>
      <c r="F149" s="4">
        <f t="shared" si="11"/>
        <v>112.49397590361446</v>
      </c>
      <c r="G149" t="s">
        <v>20</v>
      </c>
      <c r="H149">
        <v>199</v>
      </c>
      <c r="I149" s="6">
        <f t="shared" si="10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24">
        <f t="shared" si="8"/>
        <v>42534.208333333328</v>
      </c>
      <c r="O149" s="25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 s="4">
        <v>9300</v>
      </c>
      <c r="E150">
        <v>11255</v>
      </c>
      <c r="F150" s="4">
        <f t="shared" si="11"/>
        <v>121.02150537634408</v>
      </c>
      <c r="G150" t="s">
        <v>20</v>
      </c>
      <c r="H150">
        <v>107</v>
      </c>
      <c r="I150" s="6">
        <f t="shared" si="10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24">
        <f t="shared" si="8"/>
        <v>42941.208333333328</v>
      </c>
      <c r="O150" s="25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 s="4">
        <v>6200</v>
      </c>
      <c r="E151">
        <v>13632</v>
      </c>
      <c r="F151" s="4">
        <f t="shared" si="11"/>
        <v>219.87096774193549</v>
      </c>
      <c r="G151" t="s">
        <v>20</v>
      </c>
      <c r="H151">
        <v>195</v>
      </c>
      <c r="I151" s="6">
        <f t="shared" si="10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24">
        <f t="shared" si="8"/>
        <v>41275.25</v>
      </c>
      <c r="O151" s="25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 s="4">
        <v>100</v>
      </c>
      <c r="E152">
        <v>1</v>
      </c>
      <c r="F152" s="4">
        <f t="shared" si="11"/>
        <v>1</v>
      </c>
      <c r="G152" t="s">
        <v>14</v>
      </c>
      <c r="H152">
        <v>1</v>
      </c>
      <c r="I152" s="6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24">
        <f t="shared" si="8"/>
        <v>43450.25</v>
      </c>
      <c r="O152" s="25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 s="4">
        <v>137200</v>
      </c>
      <c r="E153">
        <v>88037</v>
      </c>
      <c r="F153" s="4">
        <f t="shared" si="11"/>
        <v>64.166909620991248</v>
      </c>
      <c r="G153" t="s">
        <v>14</v>
      </c>
      <c r="H153">
        <v>1467</v>
      </c>
      <c r="I153" s="6">
        <f t="shared" si="10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24">
        <f t="shared" si="8"/>
        <v>41799.208333333336</v>
      </c>
      <c r="O153" s="25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 s="4">
        <v>41500</v>
      </c>
      <c r="E154">
        <v>175573</v>
      </c>
      <c r="F154" s="4">
        <f t="shared" si="11"/>
        <v>423.06746987951806</v>
      </c>
      <c r="G154" t="s">
        <v>20</v>
      </c>
      <c r="H154">
        <v>3376</v>
      </c>
      <c r="I154" s="6">
        <f t="shared" si="10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24">
        <f t="shared" si="8"/>
        <v>42783.25</v>
      </c>
      <c r="O154" s="25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 s="4">
        <v>189400</v>
      </c>
      <c r="E155">
        <v>176112</v>
      </c>
      <c r="F155" s="4">
        <f t="shared" si="11"/>
        <v>92.984160506863773</v>
      </c>
      <c r="G155" t="s">
        <v>14</v>
      </c>
      <c r="H155">
        <v>5681</v>
      </c>
      <c r="I155" s="6">
        <f t="shared" si="10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24">
        <f t="shared" si="8"/>
        <v>41201.208333333336</v>
      </c>
      <c r="O155" s="25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 s="4">
        <v>171300</v>
      </c>
      <c r="E156">
        <v>100650</v>
      </c>
      <c r="F156" s="4">
        <f t="shared" si="11"/>
        <v>58.756567425569173</v>
      </c>
      <c r="G156" t="s">
        <v>14</v>
      </c>
      <c r="H156">
        <v>1059</v>
      </c>
      <c r="I156" s="6">
        <f t="shared" si="10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24">
        <f t="shared" si="8"/>
        <v>42502.208333333328</v>
      </c>
      <c r="O156" s="25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 s="4">
        <v>139500</v>
      </c>
      <c r="E157">
        <v>90706</v>
      </c>
      <c r="F157" s="4">
        <f t="shared" si="11"/>
        <v>65.022222222222226</v>
      </c>
      <c r="G157" t="s">
        <v>14</v>
      </c>
      <c r="H157">
        <v>1194</v>
      </c>
      <c r="I157" s="6">
        <f t="shared" si="10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24">
        <f t="shared" si="8"/>
        <v>40262.208333333336</v>
      </c>
      <c r="O157" s="25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 s="4">
        <v>36400</v>
      </c>
      <c r="E158">
        <v>26914</v>
      </c>
      <c r="F158" s="4">
        <f t="shared" si="11"/>
        <v>73.939560439560438</v>
      </c>
      <c r="G158" t="s">
        <v>74</v>
      </c>
      <c r="H158">
        <v>379</v>
      </c>
      <c r="I158" s="6">
        <f t="shared" si="10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24">
        <f t="shared" si="8"/>
        <v>43743.208333333328</v>
      </c>
      <c r="O158" s="25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 s="4">
        <v>4200</v>
      </c>
      <c r="E159">
        <v>2212</v>
      </c>
      <c r="F159" s="4">
        <f t="shared" si="11"/>
        <v>52.666666666666664</v>
      </c>
      <c r="G159" t="s">
        <v>14</v>
      </c>
      <c r="H159">
        <v>30</v>
      </c>
      <c r="I159" s="6">
        <f t="shared" si="10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24">
        <f t="shared" si="8"/>
        <v>41638.25</v>
      </c>
      <c r="O159" s="25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 s="4">
        <v>2100</v>
      </c>
      <c r="E160">
        <v>4640</v>
      </c>
      <c r="F160" s="4">
        <f t="shared" si="11"/>
        <v>220.95238095238096</v>
      </c>
      <c r="G160" t="s">
        <v>20</v>
      </c>
      <c r="H160">
        <v>41</v>
      </c>
      <c r="I160" s="6">
        <f t="shared" si="10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24">
        <f t="shared" si="8"/>
        <v>42346.25</v>
      </c>
      <c r="O160" s="25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 s="4">
        <v>191200</v>
      </c>
      <c r="E161">
        <v>191222</v>
      </c>
      <c r="F161" s="4">
        <f t="shared" si="11"/>
        <v>100.01150627615063</v>
      </c>
      <c r="G161" t="s">
        <v>20</v>
      </c>
      <c r="H161">
        <v>1821</v>
      </c>
      <c r="I161" s="6">
        <f t="shared" si="10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24">
        <f t="shared" si="8"/>
        <v>43551.208333333328</v>
      </c>
      <c r="O161" s="25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 s="4">
        <v>8000</v>
      </c>
      <c r="E162">
        <v>12985</v>
      </c>
      <c r="F162" s="4">
        <f t="shared" si="11"/>
        <v>162.3125</v>
      </c>
      <c r="G162" t="s">
        <v>20</v>
      </c>
      <c r="H162">
        <v>164</v>
      </c>
      <c r="I162" s="6">
        <f t="shared" si="10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24">
        <f t="shared" si="8"/>
        <v>43582.208333333328</v>
      </c>
      <c r="O162" s="25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 s="4">
        <v>5500</v>
      </c>
      <c r="E163">
        <v>4300</v>
      </c>
      <c r="F163" s="4">
        <f t="shared" si="11"/>
        <v>78.181818181818187</v>
      </c>
      <c r="G163" t="s">
        <v>14</v>
      </c>
      <c r="H163">
        <v>75</v>
      </c>
      <c r="I163" s="6">
        <f t="shared" si="10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24">
        <f t="shared" si="8"/>
        <v>42270.208333333328</v>
      </c>
      <c r="O163" s="25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 s="4">
        <v>6100</v>
      </c>
      <c r="E164">
        <v>9134</v>
      </c>
      <c r="F164" s="4">
        <f t="shared" si="11"/>
        <v>149.73770491803279</v>
      </c>
      <c r="G164" t="s">
        <v>20</v>
      </c>
      <c r="H164">
        <v>157</v>
      </c>
      <c r="I164" s="6">
        <f t="shared" si="10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24">
        <f t="shared" si="8"/>
        <v>43442.25</v>
      </c>
      <c r="O164" s="25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 s="4">
        <v>3500</v>
      </c>
      <c r="E165">
        <v>8864</v>
      </c>
      <c r="F165" s="4">
        <f t="shared" si="11"/>
        <v>253.25714285714284</v>
      </c>
      <c r="G165" t="s">
        <v>20</v>
      </c>
      <c r="H165">
        <v>246</v>
      </c>
      <c r="I165" s="6">
        <f t="shared" si="10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24">
        <f t="shared" si="8"/>
        <v>43028.208333333328</v>
      </c>
      <c r="O165" s="25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 s="4">
        <v>150500</v>
      </c>
      <c r="E166">
        <v>150755</v>
      </c>
      <c r="F166" s="4">
        <f t="shared" si="11"/>
        <v>100.16943521594683</v>
      </c>
      <c r="G166" t="s">
        <v>20</v>
      </c>
      <c r="H166">
        <v>1396</v>
      </c>
      <c r="I166" s="6">
        <f t="shared" si="10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24">
        <f t="shared" si="8"/>
        <v>43016.208333333328</v>
      </c>
      <c r="O166" s="25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 s="4">
        <v>90400</v>
      </c>
      <c r="E167">
        <v>110279</v>
      </c>
      <c r="F167" s="4">
        <f t="shared" si="11"/>
        <v>121.99004424778761</v>
      </c>
      <c r="G167" t="s">
        <v>20</v>
      </c>
      <c r="H167">
        <v>2506</v>
      </c>
      <c r="I167" s="6">
        <f t="shared" si="10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24">
        <f t="shared" si="8"/>
        <v>42948.208333333328</v>
      </c>
      <c r="O167" s="25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 s="4">
        <v>9800</v>
      </c>
      <c r="E168">
        <v>13439</v>
      </c>
      <c r="F168" s="4">
        <f t="shared" si="11"/>
        <v>137.13265306122449</v>
      </c>
      <c r="G168" t="s">
        <v>20</v>
      </c>
      <c r="H168">
        <v>244</v>
      </c>
      <c r="I168" s="6">
        <f t="shared" si="10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24">
        <f t="shared" si="8"/>
        <v>40534.25</v>
      </c>
      <c r="O168" s="25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 s="4">
        <v>2600</v>
      </c>
      <c r="E169">
        <v>10804</v>
      </c>
      <c r="F169" s="4">
        <f t="shared" si="11"/>
        <v>415.53846153846149</v>
      </c>
      <c r="G169" t="s">
        <v>20</v>
      </c>
      <c r="H169">
        <v>146</v>
      </c>
      <c r="I169" s="6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24">
        <f t="shared" si="8"/>
        <v>41435.208333333336</v>
      </c>
      <c r="O169" s="25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 s="4">
        <v>128100</v>
      </c>
      <c r="E170">
        <v>40107</v>
      </c>
      <c r="F170" s="4">
        <f t="shared" si="11"/>
        <v>31.30913348946136</v>
      </c>
      <c r="G170" t="s">
        <v>14</v>
      </c>
      <c r="H170">
        <v>955</v>
      </c>
      <c r="I170" s="6">
        <f t="shared" si="10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24">
        <f t="shared" si="8"/>
        <v>43518.25</v>
      </c>
      <c r="O170" s="25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 s="4">
        <v>23300</v>
      </c>
      <c r="E171">
        <v>98811</v>
      </c>
      <c r="F171" s="4">
        <f t="shared" si="11"/>
        <v>424.08154506437768</v>
      </c>
      <c r="G171" t="s">
        <v>20</v>
      </c>
      <c r="H171">
        <v>1267</v>
      </c>
      <c r="I171" s="6">
        <f t="shared" si="10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24">
        <f t="shared" si="8"/>
        <v>41077.208333333336</v>
      </c>
      <c r="O171" s="25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 s="4">
        <v>188100</v>
      </c>
      <c r="E172">
        <v>5528</v>
      </c>
      <c r="F172" s="4">
        <f t="shared" si="11"/>
        <v>2.93886230728336</v>
      </c>
      <c r="G172" t="s">
        <v>14</v>
      </c>
      <c r="H172">
        <v>67</v>
      </c>
      <c r="I172" s="6">
        <f t="shared" si="10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24">
        <f t="shared" si="8"/>
        <v>42950.208333333328</v>
      </c>
      <c r="O172" s="25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 s="4">
        <v>4900</v>
      </c>
      <c r="E173">
        <v>521</v>
      </c>
      <c r="F173" s="4">
        <f t="shared" si="11"/>
        <v>10.63265306122449</v>
      </c>
      <c r="G173" t="s">
        <v>14</v>
      </c>
      <c r="H173">
        <v>5</v>
      </c>
      <c r="I173" s="6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24">
        <f t="shared" si="8"/>
        <v>41718.208333333336</v>
      </c>
      <c r="O173" s="25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 s="4">
        <v>800</v>
      </c>
      <c r="E174">
        <v>663</v>
      </c>
      <c r="F174" s="4">
        <f t="shared" si="11"/>
        <v>82.875</v>
      </c>
      <c r="G174" t="s">
        <v>14</v>
      </c>
      <c r="H174">
        <v>26</v>
      </c>
      <c r="I174" s="6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24">
        <f t="shared" si="8"/>
        <v>41839.208333333336</v>
      </c>
      <c r="O174" s="25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 s="4">
        <v>96700</v>
      </c>
      <c r="E175">
        <v>157635</v>
      </c>
      <c r="F175" s="4">
        <f t="shared" si="11"/>
        <v>163.01447776628748</v>
      </c>
      <c r="G175" t="s">
        <v>20</v>
      </c>
      <c r="H175">
        <v>1561</v>
      </c>
      <c r="I175" s="6">
        <f t="shared" si="10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24">
        <f t="shared" si="8"/>
        <v>41412.208333333336</v>
      </c>
      <c r="O175" s="25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 s="4">
        <v>600</v>
      </c>
      <c r="E176">
        <v>5368</v>
      </c>
      <c r="F176" s="4">
        <f t="shared" si="11"/>
        <v>894.66666666666674</v>
      </c>
      <c r="G176" t="s">
        <v>20</v>
      </c>
      <c r="H176">
        <v>48</v>
      </c>
      <c r="I176" s="6">
        <f t="shared" si="10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24">
        <f t="shared" si="8"/>
        <v>42282.208333333328</v>
      </c>
      <c r="O176" s="25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 s="4">
        <v>181200</v>
      </c>
      <c r="E177">
        <v>47459</v>
      </c>
      <c r="F177" s="4">
        <f t="shared" si="11"/>
        <v>26.191501103752756</v>
      </c>
      <c r="G177" t="s">
        <v>14</v>
      </c>
      <c r="H177">
        <v>1130</v>
      </c>
      <c r="I177" s="6">
        <f t="shared" si="10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24">
        <f t="shared" si="8"/>
        <v>42613.208333333328</v>
      </c>
      <c r="O177" s="25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 s="4">
        <v>115000</v>
      </c>
      <c r="E178">
        <v>86060</v>
      </c>
      <c r="F178" s="4">
        <f t="shared" si="11"/>
        <v>74.834782608695647</v>
      </c>
      <c r="G178" t="s">
        <v>14</v>
      </c>
      <c r="H178">
        <v>782</v>
      </c>
      <c r="I178" s="6">
        <f t="shared" si="10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24">
        <f t="shared" si="8"/>
        <v>42616.208333333328</v>
      </c>
      <c r="O178" s="25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 s="4">
        <v>38800</v>
      </c>
      <c r="E179">
        <v>161593</v>
      </c>
      <c r="F179" s="4">
        <f t="shared" si="11"/>
        <v>416.47680412371136</v>
      </c>
      <c r="G179" t="s">
        <v>20</v>
      </c>
      <c r="H179">
        <v>2739</v>
      </c>
      <c r="I179" s="6">
        <f t="shared" si="10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24">
        <f t="shared" si="8"/>
        <v>40497.25</v>
      </c>
      <c r="O179" s="25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 s="4">
        <v>7200</v>
      </c>
      <c r="E180">
        <v>6927</v>
      </c>
      <c r="F180" s="4">
        <f t="shared" si="11"/>
        <v>96.208333333333329</v>
      </c>
      <c r="G180" t="s">
        <v>14</v>
      </c>
      <c r="H180">
        <v>210</v>
      </c>
      <c r="I180" s="6">
        <f t="shared" si="10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24">
        <f t="shared" si="8"/>
        <v>42999.208333333328</v>
      </c>
      <c r="O180" s="25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 s="4">
        <v>44500</v>
      </c>
      <c r="E181">
        <v>159185</v>
      </c>
      <c r="F181" s="4">
        <f t="shared" si="11"/>
        <v>357.71910112359546</v>
      </c>
      <c r="G181" t="s">
        <v>20</v>
      </c>
      <c r="H181">
        <v>3537</v>
      </c>
      <c r="I181" s="6">
        <f t="shared" si="10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24">
        <f t="shared" si="8"/>
        <v>41350.208333333336</v>
      </c>
      <c r="O181" s="25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 s="4">
        <v>56000</v>
      </c>
      <c r="E182">
        <v>172736</v>
      </c>
      <c r="F182" s="4">
        <f t="shared" si="11"/>
        <v>308.45714285714286</v>
      </c>
      <c r="G182" t="s">
        <v>20</v>
      </c>
      <c r="H182">
        <v>2107</v>
      </c>
      <c r="I182" s="6">
        <f t="shared" si="10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24">
        <f t="shared" si="8"/>
        <v>40259.208333333336</v>
      </c>
      <c r="O182" s="25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 s="4">
        <v>8600</v>
      </c>
      <c r="E183">
        <v>5315</v>
      </c>
      <c r="F183" s="4">
        <f t="shared" si="11"/>
        <v>61.802325581395344</v>
      </c>
      <c r="G183" t="s">
        <v>14</v>
      </c>
      <c r="H183">
        <v>136</v>
      </c>
      <c r="I183" s="6">
        <f t="shared" si="10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24">
        <f t="shared" si="8"/>
        <v>43012.208333333328</v>
      </c>
      <c r="O183" s="25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 s="4">
        <v>27100</v>
      </c>
      <c r="E184">
        <v>195750</v>
      </c>
      <c r="F184" s="4">
        <f t="shared" si="11"/>
        <v>722.32472324723244</v>
      </c>
      <c r="G184" t="s">
        <v>20</v>
      </c>
      <c r="H184">
        <v>3318</v>
      </c>
      <c r="I184" s="6">
        <f t="shared" si="10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24">
        <f t="shared" si="8"/>
        <v>43631.208333333328</v>
      </c>
      <c r="O184" s="25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 s="4">
        <v>5100</v>
      </c>
      <c r="E185">
        <v>3525</v>
      </c>
      <c r="F185" s="4">
        <f t="shared" si="11"/>
        <v>69.117647058823522</v>
      </c>
      <c r="G185" t="s">
        <v>14</v>
      </c>
      <c r="H185">
        <v>86</v>
      </c>
      <c r="I185" s="6">
        <f t="shared" si="10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24">
        <f t="shared" si="8"/>
        <v>40430.208333333336</v>
      </c>
      <c r="O185" s="25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 s="4">
        <v>3600</v>
      </c>
      <c r="E186">
        <v>10550</v>
      </c>
      <c r="F186" s="4">
        <f t="shared" si="11"/>
        <v>293.05555555555554</v>
      </c>
      <c r="G186" t="s">
        <v>20</v>
      </c>
      <c r="H186">
        <v>340</v>
      </c>
      <c r="I186" s="6">
        <f t="shared" si="10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24">
        <f t="shared" si="8"/>
        <v>43588.208333333328</v>
      </c>
      <c r="O186" s="25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 s="4">
        <v>1000</v>
      </c>
      <c r="E187">
        <v>718</v>
      </c>
      <c r="F187" s="4">
        <f t="shared" si="11"/>
        <v>71.8</v>
      </c>
      <c r="G187" t="s">
        <v>14</v>
      </c>
      <c r="H187">
        <v>19</v>
      </c>
      <c r="I187" s="6">
        <f t="shared" si="10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24">
        <f t="shared" si="8"/>
        <v>43233.208333333328</v>
      </c>
      <c r="O187" s="25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 s="4">
        <v>88800</v>
      </c>
      <c r="E188">
        <v>28358</v>
      </c>
      <c r="F188" s="4">
        <f t="shared" si="11"/>
        <v>31.934684684684683</v>
      </c>
      <c r="G188" t="s">
        <v>14</v>
      </c>
      <c r="H188">
        <v>886</v>
      </c>
      <c r="I188" s="6">
        <f t="shared" si="10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24">
        <f t="shared" si="8"/>
        <v>41782.208333333336</v>
      </c>
      <c r="O188" s="25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 s="4">
        <v>60200</v>
      </c>
      <c r="E189">
        <v>138384</v>
      </c>
      <c r="F189" s="4">
        <f t="shared" si="11"/>
        <v>229.87375415282392</v>
      </c>
      <c r="G189" t="s">
        <v>20</v>
      </c>
      <c r="H189">
        <v>1442</v>
      </c>
      <c r="I189" s="6">
        <f t="shared" si="10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24">
        <f t="shared" si="8"/>
        <v>41328.25</v>
      </c>
      <c r="O189" s="25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 s="4">
        <v>8200</v>
      </c>
      <c r="E190">
        <v>2625</v>
      </c>
      <c r="F190" s="4">
        <f t="shared" si="11"/>
        <v>32.012195121951223</v>
      </c>
      <c r="G190" t="s">
        <v>14</v>
      </c>
      <c r="H190">
        <v>35</v>
      </c>
      <c r="I190" s="6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24">
        <f t="shared" si="8"/>
        <v>41975.25</v>
      </c>
      <c r="O190" s="25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 s="4">
        <v>191300</v>
      </c>
      <c r="E191">
        <v>45004</v>
      </c>
      <c r="F191" s="4">
        <f t="shared" si="11"/>
        <v>23.525352848928385</v>
      </c>
      <c r="G191" t="s">
        <v>74</v>
      </c>
      <c r="H191">
        <v>441</v>
      </c>
      <c r="I191" s="6">
        <f t="shared" si="10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24">
        <f t="shared" si="8"/>
        <v>42433.25</v>
      </c>
      <c r="O191" s="25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 s="4">
        <v>3700</v>
      </c>
      <c r="E192">
        <v>2538</v>
      </c>
      <c r="F192" s="4">
        <f t="shared" si="11"/>
        <v>68.594594594594597</v>
      </c>
      <c r="G192" t="s">
        <v>14</v>
      </c>
      <c r="H192">
        <v>24</v>
      </c>
      <c r="I192" s="6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24">
        <f t="shared" si="8"/>
        <v>41429.208333333336</v>
      </c>
      <c r="O192" s="25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 s="4">
        <v>8400</v>
      </c>
      <c r="E193">
        <v>3188</v>
      </c>
      <c r="F193" s="4">
        <f t="shared" si="11"/>
        <v>37.952380952380956</v>
      </c>
      <c r="G193" t="s">
        <v>14</v>
      </c>
      <c r="H193">
        <v>86</v>
      </c>
      <c r="I193" s="6">
        <f t="shared" si="10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24">
        <f t="shared" si="8"/>
        <v>43536.208333333328</v>
      </c>
      <c r="O193" s="25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 s="4">
        <v>42600</v>
      </c>
      <c r="E194">
        <v>8517</v>
      </c>
      <c r="F194" s="4">
        <f t="shared" si="11"/>
        <v>19.992957746478872</v>
      </c>
      <c r="G194" t="s">
        <v>14</v>
      </c>
      <c r="H194">
        <v>243</v>
      </c>
      <c r="I194" s="6">
        <f t="shared" si="10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24">
        <f t="shared" ref="N194:N257" si="12">(((L194/60/60)/24)+DATE(1970,1,1))</f>
        <v>41817.208333333336</v>
      </c>
      <c r="O194" s="25">
        <f t="shared" ref="O194:O257" si="13">(((M194/60/60)/24+DATE(1970,1,1)))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 s="4">
        <v>6600</v>
      </c>
      <c r="E195">
        <v>3012</v>
      </c>
      <c r="F195" s="4">
        <f t="shared" si="11"/>
        <v>45.636363636363633</v>
      </c>
      <c r="G195" t="s">
        <v>14</v>
      </c>
      <c r="H195">
        <v>65</v>
      </c>
      <c r="I195" s="6">
        <f t="shared" ref="I195:I258" si="14">SUM(E195/H195)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24">
        <f t="shared" si="12"/>
        <v>43198.208333333328</v>
      </c>
      <c r="O195" s="25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 s="4">
        <v>7100</v>
      </c>
      <c r="E196">
        <v>8716</v>
      </c>
      <c r="F196" s="4">
        <f t="shared" ref="F196:F259" si="15">SUM(E196/D196)*100</f>
        <v>122.7605633802817</v>
      </c>
      <c r="G196" t="s">
        <v>20</v>
      </c>
      <c r="H196">
        <v>126</v>
      </c>
      <c r="I196" s="6">
        <f t="shared" si="14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24">
        <f t="shared" si="12"/>
        <v>42261.208333333328</v>
      </c>
      <c r="O196" s="25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 s="4">
        <v>15800</v>
      </c>
      <c r="E197">
        <v>57157</v>
      </c>
      <c r="F197" s="4">
        <f t="shared" si="15"/>
        <v>361.75316455696202</v>
      </c>
      <c r="G197" t="s">
        <v>20</v>
      </c>
      <c r="H197">
        <v>524</v>
      </c>
      <c r="I197" s="6">
        <f t="shared" si="14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24">
        <f t="shared" si="12"/>
        <v>43310.208333333328</v>
      </c>
      <c r="O197" s="25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 s="4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6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24">
        <f t="shared" si="12"/>
        <v>42616.208333333328</v>
      </c>
      <c r="O198" s="25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 s="4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6">
        <f t="shared" si="14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24">
        <f t="shared" si="12"/>
        <v>42909.208333333328</v>
      </c>
      <c r="O199" s="25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 s="4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6">
        <f t="shared" si="14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24">
        <f t="shared" si="12"/>
        <v>40396.208333333336</v>
      </c>
      <c r="O200" s="25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 s="4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6">
        <f t="shared" si="14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24">
        <f t="shared" si="12"/>
        <v>42192.208333333328</v>
      </c>
      <c r="O201" s="25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 s="4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6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24">
        <f t="shared" si="12"/>
        <v>40262.208333333336</v>
      </c>
      <c r="O202" s="25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 s="4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6">
        <f t="shared" si="14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24">
        <f t="shared" si="12"/>
        <v>41845.208333333336</v>
      </c>
      <c r="O203" s="25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 s="4">
        <v>8300</v>
      </c>
      <c r="E204">
        <v>6543</v>
      </c>
      <c r="F204" s="4">
        <f t="shared" si="15"/>
        <v>78.831325301204828</v>
      </c>
      <c r="G204" t="s">
        <v>74</v>
      </c>
      <c r="H204">
        <v>82</v>
      </c>
      <c r="I204" s="6">
        <f t="shared" si="14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24">
        <f t="shared" si="12"/>
        <v>40818.208333333336</v>
      </c>
      <c r="O204" s="25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 s="4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6">
        <f t="shared" si="14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24">
        <f t="shared" si="12"/>
        <v>42752.25</v>
      </c>
      <c r="O205" s="25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 s="4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6">
        <f t="shared" si="14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24">
        <f t="shared" si="12"/>
        <v>40636.208333333336</v>
      </c>
      <c r="O206" s="25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 s="4">
        <v>1300</v>
      </c>
      <c r="E207">
        <v>5614</v>
      </c>
      <c r="F207" s="4">
        <f t="shared" si="15"/>
        <v>431.84615384615387</v>
      </c>
      <c r="G207" t="s">
        <v>20</v>
      </c>
      <c r="H207">
        <v>80</v>
      </c>
      <c r="I207" s="6">
        <f t="shared" si="14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24">
        <f t="shared" si="12"/>
        <v>43390.208333333328</v>
      </c>
      <c r="O207" s="25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 s="4">
        <v>9000</v>
      </c>
      <c r="E208">
        <v>3496</v>
      </c>
      <c r="F208" s="4">
        <f t="shared" si="15"/>
        <v>38.844444444444441</v>
      </c>
      <c r="G208" t="s">
        <v>74</v>
      </c>
      <c r="H208">
        <v>57</v>
      </c>
      <c r="I208" s="6">
        <f t="shared" si="14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24">
        <f t="shared" si="12"/>
        <v>40236.25</v>
      </c>
      <c r="O208" s="25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 s="4">
        <v>1000</v>
      </c>
      <c r="E209">
        <v>4257</v>
      </c>
      <c r="F209" s="4">
        <f t="shared" si="15"/>
        <v>425.7</v>
      </c>
      <c r="G209" t="s">
        <v>20</v>
      </c>
      <c r="H209">
        <v>43</v>
      </c>
      <c r="I209" s="6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24">
        <f t="shared" si="12"/>
        <v>43340.208333333328</v>
      </c>
      <c r="O209" s="25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 s="4">
        <v>196900</v>
      </c>
      <c r="E210">
        <v>199110</v>
      </c>
      <c r="F210" s="4">
        <f t="shared" si="15"/>
        <v>101.12239715591672</v>
      </c>
      <c r="G210" t="s">
        <v>20</v>
      </c>
      <c r="H210">
        <v>2053</v>
      </c>
      <c r="I210" s="6">
        <f t="shared" si="14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24">
        <f t="shared" si="12"/>
        <v>43048.25</v>
      </c>
      <c r="O210" s="25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 s="4">
        <v>194500</v>
      </c>
      <c r="E211">
        <v>41212</v>
      </c>
      <c r="F211" s="4">
        <f t="shared" si="15"/>
        <v>21.188688946015425</v>
      </c>
      <c r="G211" t="s">
        <v>47</v>
      </c>
      <c r="H211">
        <v>808</v>
      </c>
      <c r="I211" s="6">
        <f t="shared" si="14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24">
        <f t="shared" si="12"/>
        <v>42496.208333333328</v>
      </c>
      <c r="O211" s="25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 s="4">
        <v>9400</v>
      </c>
      <c r="E212">
        <v>6338</v>
      </c>
      <c r="F212" s="4">
        <f t="shared" si="15"/>
        <v>67.425531914893625</v>
      </c>
      <c r="G212" t="s">
        <v>14</v>
      </c>
      <c r="H212">
        <v>226</v>
      </c>
      <c r="I212" s="6">
        <f t="shared" si="14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24">
        <f t="shared" si="12"/>
        <v>42797.25</v>
      </c>
      <c r="O212" s="25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 s="4">
        <v>104400</v>
      </c>
      <c r="E213">
        <v>99100</v>
      </c>
      <c r="F213" s="4">
        <f t="shared" si="15"/>
        <v>94.923371647509583</v>
      </c>
      <c r="G213" t="s">
        <v>14</v>
      </c>
      <c r="H213">
        <v>1625</v>
      </c>
      <c r="I213" s="6">
        <f t="shared" si="14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24">
        <f t="shared" si="12"/>
        <v>41513.208333333336</v>
      </c>
      <c r="O213" s="25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 s="4">
        <v>8100</v>
      </c>
      <c r="E214">
        <v>12300</v>
      </c>
      <c r="F214" s="4">
        <f t="shared" si="15"/>
        <v>151.85185185185185</v>
      </c>
      <c r="G214" t="s">
        <v>20</v>
      </c>
      <c r="H214">
        <v>168</v>
      </c>
      <c r="I214" s="6">
        <f t="shared" si="14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24">
        <f t="shared" si="12"/>
        <v>43814.25</v>
      </c>
      <c r="O214" s="25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 s="4">
        <v>87900</v>
      </c>
      <c r="E215">
        <v>171549</v>
      </c>
      <c r="F215" s="4">
        <f t="shared" si="15"/>
        <v>195.16382252559728</v>
      </c>
      <c r="G215" t="s">
        <v>20</v>
      </c>
      <c r="H215">
        <v>4289</v>
      </c>
      <c r="I215" s="6">
        <f t="shared" si="14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24">
        <f t="shared" si="12"/>
        <v>40488.208333333336</v>
      </c>
      <c r="O215" s="25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 s="4">
        <v>1400</v>
      </c>
      <c r="E216">
        <v>14324</v>
      </c>
      <c r="F216" s="4">
        <f t="shared" si="15"/>
        <v>1023.1428571428571</v>
      </c>
      <c r="G216" t="s">
        <v>20</v>
      </c>
      <c r="H216">
        <v>165</v>
      </c>
      <c r="I216" s="6">
        <f t="shared" si="14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24">
        <f t="shared" si="12"/>
        <v>40409.208333333336</v>
      </c>
      <c r="O216" s="25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 s="4">
        <v>156800</v>
      </c>
      <c r="E217">
        <v>6024</v>
      </c>
      <c r="F217" s="4">
        <f t="shared" si="15"/>
        <v>3.841836734693878</v>
      </c>
      <c r="G217" t="s">
        <v>14</v>
      </c>
      <c r="H217">
        <v>143</v>
      </c>
      <c r="I217" s="6">
        <f t="shared" si="14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24">
        <f t="shared" si="12"/>
        <v>43509.25</v>
      </c>
      <c r="O217" s="25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 s="4">
        <v>121700</v>
      </c>
      <c r="E218">
        <v>188721</v>
      </c>
      <c r="F218" s="4">
        <f t="shared" si="15"/>
        <v>155.07066557107643</v>
      </c>
      <c r="G218" t="s">
        <v>20</v>
      </c>
      <c r="H218">
        <v>1815</v>
      </c>
      <c r="I218" s="6">
        <f t="shared" si="14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24">
        <f t="shared" si="12"/>
        <v>40869.25</v>
      </c>
      <c r="O218" s="25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 s="4">
        <v>129400</v>
      </c>
      <c r="E219">
        <v>57911</v>
      </c>
      <c r="F219" s="4">
        <f t="shared" si="15"/>
        <v>44.753477588871718</v>
      </c>
      <c r="G219" t="s">
        <v>14</v>
      </c>
      <c r="H219">
        <v>934</v>
      </c>
      <c r="I219" s="6">
        <f t="shared" si="14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24">
        <f t="shared" si="12"/>
        <v>43583.208333333328</v>
      </c>
      <c r="O219" s="25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 s="4">
        <v>5700</v>
      </c>
      <c r="E220">
        <v>12309</v>
      </c>
      <c r="F220" s="4">
        <f t="shared" si="15"/>
        <v>215.94736842105263</v>
      </c>
      <c r="G220" t="s">
        <v>20</v>
      </c>
      <c r="H220">
        <v>397</v>
      </c>
      <c r="I220" s="6">
        <f t="shared" si="14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24">
        <f t="shared" si="12"/>
        <v>40858.25</v>
      </c>
      <c r="O220" s="25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 s="4">
        <v>41700</v>
      </c>
      <c r="E221">
        <v>138497</v>
      </c>
      <c r="F221" s="4">
        <f t="shared" si="15"/>
        <v>332.12709832134288</v>
      </c>
      <c r="G221" t="s">
        <v>20</v>
      </c>
      <c r="H221">
        <v>1539</v>
      </c>
      <c r="I221" s="6">
        <f t="shared" si="14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24">
        <f t="shared" si="12"/>
        <v>41137.208333333336</v>
      </c>
      <c r="O221" s="25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 s="4">
        <v>7900</v>
      </c>
      <c r="E222">
        <v>667</v>
      </c>
      <c r="F222" s="4">
        <f t="shared" si="15"/>
        <v>8.4430379746835449</v>
      </c>
      <c r="G222" t="s">
        <v>14</v>
      </c>
      <c r="H222">
        <v>17</v>
      </c>
      <c r="I222" s="6">
        <f t="shared" si="14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24">
        <f t="shared" si="12"/>
        <v>40725.208333333336</v>
      </c>
      <c r="O222" s="25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 s="4">
        <v>121500</v>
      </c>
      <c r="E223">
        <v>119830</v>
      </c>
      <c r="F223" s="4">
        <f t="shared" si="15"/>
        <v>98.625514403292186</v>
      </c>
      <c r="G223" t="s">
        <v>14</v>
      </c>
      <c r="H223">
        <v>2179</v>
      </c>
      <c r="I223" s="6">
        <f t="shared" si="14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24">
        <f t="shared" si="12"/>
        <v>41081.208333333336</v>
      </c>
      <c r="O223" s="25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 s="4">
        <v>4800</v>
      </c>
      <c r="E224">
        <v>6623</v>
      </c>
      <c r="F224" s="4">
        <f t="shared" si="15"/>
        <v>137.97916666666669</v>
      </c>
      <c r="G224" t="s">
        <v>20</v>
      </c>
      <c r="H224">
        <v>138</v>
      </c>
      <c r="I224" s="6">
        <f t="shared" si="14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24">
        <f t="shared" si="12"/>
        <v>41914.208333333336</v>
      </c>
      <c r="O224" s="25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 s="4">
        <v>87300</v>
      </c>
      <c r="E225">
        <v>81897</v>
      </c>
      <c r="F225" s="4">
        <f t="shared" si="15"/>
        <v>93.81099656357388</v>
      </c>
      <c r="G225" t="s">
        <v>14</v>
      </c>
      <c r="H225">
        <v>931</v>
      </c>
      <c r="I225" s="6">
        <f t="shared" si="14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24">
        <f t="shared" si="12"/>
        <v>42445.208333333328</v>
      </c>
      <c r="O225" s="25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 s="4">
        <v>46300</v>
      </c>
      <c r="E226">
        <v>186885</v>
      </c>
      <c r="F226" s="4">
        <f t="shared" si="15"/>
        <v>403.63930885529157</v>
      </c>
      <c r="G226" t="s">
        <v>20</v>
      </c>
      <c r="H226">
        <v>3594</v>
      </c>
      <c r="I226" s="6">
        <f t="shared" si="14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24">
        <f t="shared" si="12"/>
        <v>41906.208333333336</v>
      </c>
      <c r="O226" s="25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 s="4">
        <v>67800</v>
      </c>
      <c r="E227">
        <v>176398</v>
      </c>
      <c r="F227" s="4">
        <f t="shared" si="15"/>
        <v>260.1740412979351</v>
      </c>
      <c r="G227" t="s">
        <v>20</v>
      </c>
      <c r="H227">
        <v>5880</v>
      </c>
      <c r="I227" s="6">
        <f t="shared" si="14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24">
        <f t="shared" si="12"/>
        <v>41762.208333333336</v>
      </c>
      <c r="O227" s="25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 s="4">
        <v>3000</v>
      </c>
      <c r="E228">
        <v>10999</v>
      </c>
      <c r="F228" s="4">
        <f t="shared" si="15"/>
        <v>366.63333333333333</v>
      </c>
      <c r="G228" t="s">
        <v>20</v>
      </c>
      <c r="H228">
        <v>112</v>
      </c>
      <c r="I228" s="6">
        <f t="shared" si="14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24">
        <f t="shared" si="12"/>
        <v>40276.208333333336</v>
      </c>
      <c r="O228" s="25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 s="4">
        <v>60900</v>
      </c>
      <c r="E229">
        <v>102751</v>
      </c>
      <c r="F229" s="4">
        <f t="shared" si="15"/>
        <v>168.72085385878489</v>
      </c>
      <c r="G229" t="s">
        <v>20</v>
      </c>
      <c r="H229">
        <v>943</v>
      </c>
      <c r="I229" s="6">
        <f t="shared" si="14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24">
        <f t="shared" si="12"/>
        <v>42139.208333333328</v>
      </c>
      <c r="O229" s="25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 s="4">
        <v>137900</v>
      </c>
      <c r="E230">
        <v>165352</v>
      </c>
      <c r="F230" s="4">
        <f t="shared" si="15"/>
        <v>119.90717911530093</v>
      </c>
      <c r="G230" t="s">
        <v>20</v>
      </c>
      <c r="H230">
        <v>2468</v>
      </c>
      <c r="I230" s="6">
        <f t="shared" si="14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24">
        <f t="shared" si="12"/>
        <v>42613.208333333328</v>
      </c>
      <c r="O230" s="25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 s="4">
        <v>85600</v>
      </c>
      <c r="E231">
        <v>165798</v>
      </c>
      <c r="F231" s="4">
        <f t="shared" si="15"/>
        <v>193.68925233644859</v>
      </c>
      <c r="G231" t="s">
        <v>20</v>
      </c>
      <c r="H231">
        <v>2551</v>
      </c>
      <c r="I231" s="6">
        <f t="shared" si="14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24">
        <f t="shared" si="12"/>
        <v>42887.208333333328</v>
      </c>
      <c r="O231" s="25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 s="4">
        <v>2400</v>
      </c>
      <c r="E232">
        <v>10084</v>
      </c>
      <c r="F232" s="4">
        <f t="shared" si="15"/>
        <v>420.16666666666669</v>
      </c>
      <c r="G232" t="s">
        <v>20</v>
      </c>
      <c r="H232">
        <v>101</v>
      </c>
      <c r="I232" s="6">
        <f t="shared" si="14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24">
        <f t="shared" si="12"/>
        <v>43805.25</v>
      </c>
      <c r="O232" s="25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 s="4">
        <v>7200</v>
      </c>
      <c r="E233">
        <v>5523</v>
      </c>
      <c r="F233" s="4">
        <f t="shared" si="15"/>
        <v>76.708333333333329</v>
      </c>
      <c r="G233" t="s">
        <v>74</v>
      </c>
      <c r="H233">
        <v>67</v>
      </c>
      <c r="I233" s="6">
        <f t="shared" si="14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24">
        <f t="shared" si="12"/>
        <v>41415.208333333336</v>
      </c>
      <c r="O233" s="25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 s="4">
        <v>3400</v>
      </c>
      <c r="E234">
        <v>5823</v>
      </c>
      <c r="F234" s="4">
        <f t="shared" si="15"/>
        <v>171.26470588235293</v>
      </c>
      <c r="G234" t="s">
        <v>20</v>
      </c>
      <c r="H234">
        <v>92</v>
      </c>
      <c r="I234" s="6">
        <f t="shared" si="14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24">
        <f t="shared" si="12"/>
        <v>42576.208333333328</v>
      </c>
      <c r="O234" s="25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 s="4">
        <v>3800</v>
      </c>
      <c r="E235">
        <v>6000</v>
      </c>
      <c r="F235" s="4">
        <f t="shared" si="15"/>
        <v>157.89473684210526</v>
      </c>
      <c r="G235" t="s">
        <v>20</v>
      </c>
      <c r="H235">
        <v>62</v>
      </c>
      <c r="I235" s="6">
        <f t="shared" si="14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24">
        <f t="shared" si="12"/>
        <v>40706.208333333336</v>
      </c>
      <c r="O235" s="25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 s="4">
        <v>7500</v>
      </c>
      <c r="E236">
        <v>8181</v>
      </c>
      <c r="F236" s="4">
        <f t="shared" si="15"/>
        <v>109.08</v>
      </c>
      <c r="G236" t="s">
        <v>20</v>
      </c>
      <c r="H236">
        <v>149</v>
      </c>
      <c r="I236" s="6">
        <f t="shared" si="14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24">
        <f t="shared" si="12"/>
        <v>42969.208333333328</v>
      </c>
      <c r="O236" s="25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 s="4">
        <v>8600</v>
      </c>
      <c r="E237">
        <v>3589</v>
      </c>
      <c r="F237" s="4">
        <f t="shared" si="15"/>
        <v>41.732558139534881</v>
      </c>
      <c r="G237" t="s">
        <v>14</v>
      </c>
      <c r="H237">
        <v>92</v>
      </c>
      <c r="I237" s="6">
        <f t="shared" si="14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24">
        <f t="shared" si="12"/>
        <v>42779.25</v>
      </c>
      <c r="O237" s="25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 s="4">
        <v>39500</v>
      </c>
      <c r="E238">
        <v>4323</v>
      </c>
      <c r="F238" s="4">
        <f t="shared" si="15"/>
        <v>10.944303797468354</v>
      </c>
      <c r="G238" t="s">
        <v>14</v>
      </c>
      <c r="H238">
        <v>57</v>
      </c>
      <c r="I238" s="6">
        <f t="shared" si="14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24">
        <f t="shared" si="12"/>
        <v>43641.208333333328</v>
      </c>
      <c r="O238" s="25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 s="4">
        <v>9300</v>
      </c>
      <c r="E239">
        <v>14822</v>
      </c>
      <c r="F239" s="4">
        <f t="shared" si="15"/>
        <v>159.3763440860215</v>
      </c>
      <c r="G239" t="s">
        <v>20</v>
      </c>
      <c r="H239">
        <v>329</v>
      </c>
      <c r="I239" s="6">
        <f t="shared" si="14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24">
        <f t="shared" si="12"/>
        <v>41754.208333333336</v>
      </c>
      <c r="O239" s="25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 s="4">
        <v>2400</v>
      </c>
      <c r="E240">
        <v>10138</v>
      </c>
      <c r="F240" s="4">
        <f t="shared" si="15"/>
        <v>422.41666666666669</v>
      </c>
      <c r="G240" t="s">
        <v>20</v>
      </c>
      <c r="H240">
        <v>97</v>
      </c>
      <c r="I240" s="6">
        <f t="shared" si="14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24">
        <f t="shared" si="12"/>
        <v>43083.25</v>
      </c>
      <c r="O240" s="25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 s="4">
        <v>3200</v>
      </c>
      <c r="E241">
        <v>3127</v>
      </c>
      <c r="F241" s="4">
        <f t="shared" si="15"/>
        <v>97.71875</v>
      </c>
      <c r="G241" t="s">
        <v>14</v>
      </c>
      <c r="H241">
        <v>41</v>
      </c>
      <c r="I241" s="6">
        <f t="shared" si="14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24">
        <f t="shared" si="12"/>
        <v>42245.208333333328</v>
      </c>
      <c r="O241" s="25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 s="4">
        <v>29400</v>
      </c>
      <c r="E242">
        <v>123124</v>
      </c>
      <c r="F242" s="4">
        <f t="shared" si="15"/>
        <v>418.78911564625849</v>
      </c>
      <c r="G242" t="s">
        <v>20</v>
      </c>
      <c r="H242">
        <v>1784</v>
      </c>
      <c r="I242" s="6">
        <f t="shared" si="14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24">
        <f t="shared" si="12"/>
        <v>40396.208333333336</v>
      </c>
      <c r="O242" s="25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 s="4">
        <v>168500</v>
      </c>
      <c r="E243">
        <v>171729</v>
      </c>
      <c r="F243" s="4">
        <f t="shared" si="15"/>
        <v>101.91632047477745</v>
      </c>
      <c r="G243" t="s">
        <v>20</v>
      </c>
      <c r="H243">
        <v>1684</v>
      </c>
      <c r="I243" s="6">
        <f t="shared" si="14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24">
        <f t="shared" si="12"/>
        <v>41742.208333333336</v>
      </c>
      <c r="O243" s="25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 s="4">
        <v>8400</v>
      </c>
      <c r="E244">
        <v>10729</v>
      </c>
      <c r="F244" s="4">
        <f t="shared" si="15"/>
        <v>127.72619047619047</v>
      </c>
      <c r="G244" t="s">
        <v>20</v>
      </c>
      <c r="H244">
        <v>250</v>
      </c>
      <c r="I244" s="6">
        <f t="shared" si="14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24">
        <f t="shared" si="12"/>
        <v>42865.208333333328</v>
      </c>
      <c r="O244" s="25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 s="4">
        <v>2300</v>
      </c>
      <c r="E245">
        <v>10240</v>
      </c>
      <c r="F245" s="4">
        <f t="shared" si="15"/>
        <v>445.21739130434781</v>
      </c>
      <c r="G245" t="s">
        <v>20</v>
      </c>
      <c r="H245">
        <v>238</v>
      </c>
      <c r="I245" s="6">
        <f t="shared" si="14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24">
        <f t="shared" si="12"/>
        <v>43163.25</v>
      </c>
      <c r="O245" s="25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 s="4">
        <v>700</v>
      </c>
      <c r="E246">
        <v>3988</v>
      </c>
      <c r="F246" s="4">
        <f t="shared" si="15"/>
        <v>569.71428571428578</v>
      </c>
      <c r="G246" t="s">
        <v>20</v>
      </c>
      <c r="H246">
        <v>53</v>
      </c>
      <c r="I246" s="6">
        <f t="shared" si="14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24">
        <f t="shared" si="12"/>
        <v>41834.208333333336</v>
      </c>
      <c r="O246" s="25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 s="4">
        <v>2900</v>
      </c>
      <c r="E247">
        <v>14771</v>
      </c>
      <c r="F247" s="4">
        <f t="shared" si="15"/>
        <v>509.34482758620686</v>
      </c>
      <c r="G247" t="s">
        <v>20</v>
      </c>
      <c r="H247">
        <v>214</v>
      </c>
      <c r="I247" s="6">
        <f t="shared" si="14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24">
        <f t="shared" si="12"/>
        <v>41736.208333333336</v>
      </c>
      <c r="O247" s="25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 s="4">
        <v>4500</v>
      </c>
      <c r="E248">
        <v>14649</v>
      </c>
      <c r="F248" s="4">
        <f t="shared" si="15"/>
        <v>325.5333333333333</v>
      </c>
      <c r="G248" t="s">
        <v>20</v>
      </c>
      <c r="H248">
        <v>222</v>
      </c>
      <c r="I248" s="6">
        <f t="shared" si="14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24">
        <f t="shared" si="12"/>
        <v>41491.208333333336</v>
      </c>
      <c r="O248" s="25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 s="4">
        <v>19800</v>
      </c>
      <c r="E249">
        <v>184658</v>
      </c>
      <c r="F249" s="4">
        <f t="shared" si="15"/>
        <v>932.61616161616166</v>
      </c>
      <c r="G249" t="s">
        <v>20</v>
      </c>
      <c r="H249">
        <v>1884</v>
      </c>
      <c r="I249" s="6">
        <f t="shared" si="14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24">
        <f t="shared" si="12"/>
        <v>42726.25</v>
      </c>
      <c r="O249" s="25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 s="4">
        <v>6200</v>
      </c>
      <c r="E250">
        <v>13103</v>
      </c>
      <c r="F250" s="4">
        <f t="shared" si="15"/>
        <v>211.33870967741933</v>
      </c>
      <c r="G250" t="s">
        <v>20</v>
      </c>
      <c r="H250">
        <v>218</v>
      </c>
      <c r="I250" s="6">
        <f t="shared" si="14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24">
        <f t="shared" si="12"/>
        <v>42004.25</v>
      </c>
      <c r="O250" s="25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 s="4">
        <v>61500</v>
      </c>
      <c r="E251">
        <v>168095</v>
      </c>
      <c r="F251" s="4">
        <f t="shared" si="15"/>
        <v>273.32520325203251</v>
      </c>
      <c r="G251" t="s">
        <v>20</v>
      </c>
      <c r="H251">
        <v>6465</v>
      </c>
      <c r="I251" s="6">
        <f t="shared" si="14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24">
        <f t="shared" si="12"/>
        <v>42006.25</v>
      </c>
      <c r="O251" s="25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 s="4">
        <v>100</v>
      </c>
      <c r="E252">
        <v>3</v>
      </c>
      <c r="F252" s="4">
        <f t="shared" si="15"/>
        <v>3</v>
      </c>
      <c r="G252" t="s">
        <v>14</v>
      </c>
      <c r="H252">
        <v>1</v>
      </c>
      <c r="I252" s="6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24">
        <f t="shared" si="12"/>
        <v>40203.25</v>
      </c>
      <c r="O252" s="25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 s="4">
        <v>7100</v>
      </c>
      <c r="E253">
        <v>3840</v>
      </c>
      <c r="F253" s="4">
        <f t="shared" si="15"/>
        <v>54.084507042253513</v>
      </c>
      <c r="G253" t="s">
        <v>14</v>
      </c>
      <c r="H253">
        <v>101</v>
      </c>
      <c r="I253" s="6">
        <f t="shared" si="14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24">
        <f t="shared" si="12"/>
        <v>41252.25</v>
      </c>
      <c r="O253" s="25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 s="4">
        <v>1000</v>
      </c>
      <c r="E254">
        <v>6263</v>
      </c>
      <c r="F254" s="4">
        <f t="shared" si="15"/>
        <v>626.29999999999995</v>
      </c>
      <c r="G254" t="s">
        <v>20</v>
      </c>
      <c r="H254">
        <v>59</v>
      </c>
      <c r="I254" s="6">
        <f t="shared" si="14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24">
        <f t="shared" si="12"/>
        <v>41572.208333333336</v>
      </c>
      <c r="O254" s="25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 s="4">
        <v>121500</v>
      </c>
      <c r="E255">
        <v>108161</v>
      </c>
      <c r="F255" s="4">
        <f t="shared" si="15"/>
        <v>89.021399176954731</v>
      </c>
      <c r="G255" t="s">
        <v>14</v>
      </c>
      <c r="H255">
        <v>1335</v>
      </c>
      <c r="I255" s="6">
        <f t="shared" si="14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24">
        <f t="shared" si="12"/>
        <v>40641.208333333336</v>
      </c>
      <c r="O255" s="25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 s="4">
        <v>4600</v>
      </c>
      <c r="E256">
        <v>8505</v>
      </c>
      <c r="F256" s="4">
        <f t="shared" si="15"/>
        <v>184.89130434782609</v>
      </c>
      <c r="G256" t="s">
        <v>20</v>
      </c>
      <c r="H256">
        <v>88</v>
      </c>
      <c r="I256" s="6">
        <f t="shared" si="14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24">
        <f t="shared" si="12"/>
        <v>42787.25</v>
      </c>
      <c r="O256" s="25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 s="4">
        <v>80500</v>
      </c>
      <c r="E257">
        <v>96735</v>
      </c>
      <c r="F257" s="4">
        <f t="shared" si="15"/>
        <v>120.16770186335404</v>
      </c>
      <c r="G257" t="s">
        <v>20</v>
      </c>
      <c r="H257">
        <v>1697</v>
      </c>
      <c r="I257" s="6">
        <f t="shared" si="14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24">
        <f t="shared" si="12"/>
        <v>40590.25</v>
      </c>
      <c r="O257" s="25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 s="4">
        <v>4100</v>
      </c>
      <c r="E258">
        <v>959</v>
      </c>
      <c r="F258" s="4">
        <f t="shared" si="15"/>
        <v>23.390243902439025</v>
      </c>
      <c r="G258" t="s">
        <v>14</v>
      </c>
      <c r="H258">
        <v>15</v>
      </c>
      <c r="I258" s="6">
        <f t="shared" si="14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24">
        <f t="shared" ref="N258:N321" si="16">(((L258/60/60)/24)+DATE(1970,1,1))</f>
        <v>42393.25</v>
      </c>
      <c r="O258" s="25">
        <f t="shared" ref="O258:O321" si="17">(((M258/60/60)/24+DATE(1970,1,1)))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 s="4">
        <v>5700</v>
      </c>
      <c r="E259">
        <v>8322</v>
      </c>
      <c r="F259" s="4">
        <f t="shared" si="15"/>
        <v>146</v>
      </c>
      <c r="G259" t="s">
        <v>20</v>
      </c>
      <c r="H259">
        <v>92</v>
      </c>
      <c r="I259" s="6">
        <f t="shared" ref="I259:I322" si="18">SUM(E259/H259)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24">
        <f t="shared" si="16"/>
        <v>41338.25</v>
      </c>
      <c r="O259" s="25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 s="4">
        <v>5000</v>
      </c>
      <c r="E260">
        <v>13424</v>
      </c>
      <c r="F260" s="4">
        <f t="shared" ref="F260:F323" si="19">SUM(E260/D260)*100</f>
        <v>268.48</v>
      </c>
      <c r="G260" t="s">
        <v>20</v>
      </c>
      <c r="H260">
        <v>186</v>
      </c>
      <c r="I260" s="6">
        <f t="shared" si="18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24">
        <f t="shared" si="16"/>
        <v>42712.25</v>
      </c>
      <c r="O260" s="25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 s="4">
        <v>1800</v>
      </c>
      <c r="E261">
        <v>10755</v>
      </c>
      <c r="F261" s="4">
        <f t="shared" si="19"/>
        <v>597.5</v>
      </c>
      <c r="G261" t="s">
        <v>20</v>
      </c>
      <c r="H261">
        <v>138</v>
      </c>
      <c r="I261" s="6">
        <f t="shared" si="1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24">
        <f t="shared" si="16"/>
        <v>41251.25</v>
      </c>
      <c r="O261" s="25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 s="4">
        <v>6300</v>
      </c>
      <c r="E262">
        <v>9935</v>
      </c>
      <c r="F262" s="4">
        <f t="shared" si="19"/>
        <v>157.69841269841268</v>
      </c>
      <c r="G262" t="s">
        <v>20</v>
      </c>
      <c r="H262">
        <v>261</v>
      </c>
      <c r="I262" s="6">
        <f t="shared" si="1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24">
        <f t="shared" si="16"/>
        <v>41180.208333333336</v>
      </c>
      <c r="O262" s="25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 s="4">
        <v>84300</v>
      </c>
      <c r="E263">
        <v>26303</v>
      </c>
      <c r="F263" s="4">
        <f t="shared" si="19"/>
        <v>31.201660735468568</v>
      </c>
      <c r="G263" t="s">
        <v>14</v>
      </c>
      <c r="H263">
        <v>454</v>
      </c>
      <c r="I263" s="6">
        <f t="shared" si="1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24">
        <f t="shared" si="16"/>
        <v>40415.208333333336</v>
      </c>
      <c r="O263" s="25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 s="4">
        <v>1700</v>
      </c>
      <c r="E264">
        <v>5328</v>
      </c>
      <c r="F264" s="4">
        <f t="shared" si="19"/>
        <v>313.41176470588238</v>
      </c>
      <c r="G264" t="s">
        <v>20</v>
      </c>
      <c r="H264">
        <v>107</v>
      </c>
      <c r="I264" s="6">
        <f t="shared" si="1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24">
        <f t="shared" si="16"/>
        <v>40638.208333333336</v>
      </c>
      <c r="O264" s="25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 s="4">
        <v>2900</v>
      </c>
      <c r="E265">
        <v>10756</v>
      </c>
      <c r="F265" s="4">
        <f t="shared" si="19"/>
        <v>370.89655172413791</v>
      </c>
      <c r="G265" t="s">
        <v>20</v>
      </c>
      <c r="H265">
        <v>199</v>
      </c>
      <c r="I265" s="6">
        <f t="shared" si="1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24">
        <f t="shared" si="16"/>
        <v>40187.25</v>
      </c>
      <c r="O265" s="25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 s="4">
        <v>45600</v>
      </c>
      <c r="E266">
        <v>165375</v>
      </c>
      <c r="F266" s="4">
        <f t="shared" si="19"/>
        <v>362.66447368421052</v>
      </c>
      <c r="G266" t="s">
        <v>20</v>
      </c>
      <c r="H266">
        <v>5512</v>
      </c>
      <c r="I266" s="6">
        <f t="shared" si="1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24">
        <f t="shared" si="16"/>
        <v>41317.25</v>
      </c>
      <c r="O266" s="25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 s="4">
        <v>4900</v>
      </c>
      <c r="E267">
        <v>6031</v>
      </c>
      <c r="F267" s="4">
        <f t="shared" si="19"/>
        <v>123.08163265306122</v>
      </c>
      <c r="G267" t="s">
        <v>20</v>
      </c>
      <c r="H267">
        <v>86</v>
      </c>
      <c r="I267" s="6">
        <f t="shared" si="1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24">
        <f t="shared" si="16"/>
        <v>42372.25</v>
      </c>
      <c r="O267" s="25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 s="4">
        <v>111900</v>
      </c>
      <c r="E268">
        <v>85902</v>
      </c>
      <c r="F268" s="4">
        <f t="shared" si="19"/>
        <v>76.766756032171585</v>
      </c>
      <c r="G268" t="s">
        <v>14</v>
      </c>
      <c r="H268">
        <v>3182</v>
      </c>
      <c r="I268" s="6">
        <f t="shared" si="1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24">
        <f t="shared" si="16"/>
        <v>41950.25</v>
      </c>
      <c r="O268" s="25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 s="4">
        <v>61600</v>
      </c>
      <c r="E269">
        <v>143910</v>
      </c>
      <c r="F269" s="4">
        <f t="shared" si="19"/>
        <v>233.62012987012989</v>
      </c>
      <c r="G269" t="s">
        <v>20</v>
      </c>
      <c r="H269">
        <v>2768</v>
      </c>
      <c r="I269" s="6">
        <f t="shared" si="1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24">
        <f t="shared" si="16"/>
        <v>41206.208333333336</v>
      </c>
      <c r="O269" s="25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 s="4">
        <v>1500</v>
      </c>
      <c r="E270">
        <v>2708</v>
      </c>
      <c r="F270" s="4">
        <f t="shared" si="19"/>
        <v>180.53333333333333</v>
      </c>
      <c r="G270" t="s">
        <v>20</v>
      </c>
      <c r="H270">
        <v>48</v>
      </c>
      <c r="I270" s="6">
        <f t="shared" si="1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24">
        <f t="shared" si="16"/>
        <v>41186.208333333336</v>
      </c>
      <c r="O270" s="25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 s="4">
        <v>3500</v>
      </c>
      <c r="E271">
        <v>8842</v>
      </c>
      <c r="F271" s="4">
        <f t="shared" si="19"/>
        <v>252.62857142857143</v>
      </c>
      <c r="G271" t="s">
        <v>20</v>
      </c>
      <c r="H271">
        <v>87</v>
      </c>
      <c r="I271" s="6">
        <f t="shared" si="1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24">
        <f t="shared" si="16"/>
        <v>43496.25</v>
      </c>
      <c r="O271" s="25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 s="4">
        <v>173900</v>
      </c>
      <c r="E272">
        <v>47260</v>
      </c>
      <c r="F272" s="4">
        <f t="shared" si="19"/>
        <v>27.176538240368025</v>
      </c>
      <c r="G272" t="s">
        <v>74</v>
      </c>
      <c r="H272">
        <v>1890</v>
      </c>
      <c r="I272" s="6">
        <f t="shared" si="1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24">
        <f t="shared" si="16"/>
        <v>40514.25</v>
      </c>
      <c r="O272" s="25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 s="4">
        <v>153700</v>
      </c>
      <c r="E273">
        <v>1953</v>
      </c>
      <c r="F273" s="4">
        <f t="shared" si="19"/>
        <v>1.2706571242680547</v>
      </c>
      <c r="G273" t="s">
        <v>47</v>
      </c>
      <c r="H273">
        <v>61</v>
      </c>
      <c r="I273" s="6">
        <f t="shared" si="1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24">
        <f t="shared" si="16"/>
        <v>42345.25</v>
      </c>
      <c r="O273" s="25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 s="4">
        <v>51100</v>
      </c>
      <c r="E274">
        <v>155349</v>
      </c>
      <c r="F274" s="4">
        <f t="shared" si="19"/>
        <v>304.0097847358121</v>
      </c>
      <c r="G274" t="s">
        <v>20</v>
      </c>
      <c r="H274">
        <v>1894</v>
      </c>
      <c r="I274" s="6">
        <f t="shared" si="1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24">
        <f t="shared" si="16"/>
        <v>43656.208333333328</v>
      </c>
      <c r="O274" s="25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 s="4">
        <v>7800</v>
      </c>
      <c r="E275">
        <v>10704</v>
      </c>
      <c r="F275" s="4">
        <f t="shared" si="19"/>
        <v>137.23076923076923</v>
      </c>
      <c r="G275" t="s">
        <v>20</v>
      </c>
      <c r="H275">
        <v>282</v>
      </c>
      <c r="I275" s="6">
        <f t="shared" si="1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24">
        <f t="shared" si="16"/>
        <v>42995.208333333328</v>
      </c>
      <c r="O275" s="25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 s="4">
        <v>2400</v>
      </c>
      <c r="E276">
        <v>773</v>
      </c>
      <c r="F276" s="4">
        <f t="shared" si="19"/>
        <v>32.208333333333336</v>
      </c>
      <c r="G276" t="s">
        <v>14</v>
      </c>
      <c r="H276">
        <v>15</v>
      </c>
      <c r="I276" s="6">
        <f t="shared" si="1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24">
        <f t="shared" si="16"/>
        <v>43045.25</v>
      </c>
      <c r="O276" s="25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 s="4">
        <v>3900</v>
      </c>
      <c r="E277">
        <v>9419</v>
      </c>
      <c r="F277" s="4">
        <f t="shared" si="19"/>
        <v>241.51282051282053</v>
      </c>
      <c r="G277" t="s">
        <v>20</v>
      </c>
      <c r="H277">
        <v>116</v>
      </c>
      <c r="I277" s="6">
        <f t="shared" si="1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24">
        <f t="shared" si="16"/>
        <v>43561.208333333328</v>
      </c>
      <c r="O277" s="25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 s="4">
        <v>5500</v>
      </c>
      <c r="E278">
        <v>5324</v>
      </c>
      <c r="F278" s="4">
        <f t="shared" si="19"/>
        <v>96.8</v>
      </c>
      <c r="G278" t="s">
        <v>14</v>
      </c>
      <c r="H278">
        <v>133</v>
      </c>
      <c r="I278" s="6">
        <f t="shared" si="1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24">
        <f t="shared" si="16"/>
        <v>41018.208333333336</v>
      </c>
      <c r="O278" s="25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 s="4">
        <v>700</v>
      </c>
      <c r="E279">
        <v>7465</v>
      </c>
      <c r="F279" s="4">
        <f t="shared" si="19"/>
        <v>1066.4285714285716</v>
      </c>
      <c r="G279" t="s">
        <v>20</v>
      </c>
      <c r="H279">
        <v>83</v>
      </c>
      <c r="I279" s="6">
        <f t="shared" si="1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24">
        <f t="shared" si="16"/>
        <v>40378.208333333336</v>
      </c>
      <c r="O279" s="25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 s="4">
        <v>2700</v>
      </c>
      <c r="E280">
        <v>8799</v>
      </c>
      <c r="F280" s="4">
        <f t="shared" si="19"/>
        <v>325.88888888888891</v>
      </c>
      <c r="G280" t="s">
        <v>20</v>
      </c>
      <c r="H280">
        <v>91</v>
      </c>
      <c r="I280" s="6">
        <f t="shared" si="1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24">
        <f t="shared" si="16"/>
        <v>41239.25</v>
      </c>
      <c r="O280" s="25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 s="4">
        <v>8000</v>
      </c>
      <c r="E281">
        <v>13656</v>
      </c>
      <c r="F281" s="4">
        <f t="shared" si="19"/>
        <v>170.70000000000002</v>
      </c>
      <c r="G281" t="s">
        <v>20</v>
      </c>
      <c r="H281">
        <v>546</v>
      </c>
      <c r="I281" s="6">
        <f t="shared" si="1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24">
        <f t="shared" si="16"/>
        <v>43346.208333333328</v>
      </c>
      <c r="O281" s="25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 s="4">
        <v>2500</v>
      </c>
      <c r="E282">
        <v>14536</v>
      </c>
      <c r="F282" s="4">
        <f t="shared" si="19"/>
        <v>581.44000000000005</v>
      </c>
      <c r="G282" t="s">
        <v>20</v>
      </c>
      <c r="H282">
        <v>393</v>
      </c>
      <c r="I282" s="6">
        <f t="shared" si="1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24">
        <f t="shared" si="16"/>
        <v>43060.25</v>
      </c>
      <c r="O282" s="25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 s="4">
        <v>164500</v>
      </c>
      <c r="E283">
        <v>150552</v>
      </c>
      <c r="F283" s="4">
        <f t="shared" si="19"/>
        <v>91.520972644376897</v>
      </c>
      <c r="G283" t="s">
        <v>14</v>
      </c>
      <c r="H283">
        <v>2062</v>
      </c>
      <c r="I283" s="6">
        <f t="shared" si="1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24">
        <f t="shared" si="16"/>
        <v>40979.25</v>
      </c>
      <c r="O283" s="25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 s="4">
        <v>8400</v>
      </c>
      <c r="E284">
        <v>9076</v>
      </c>
      <c r="F284" s="4">
        <f t="shared" si="19"/>
        <v>108.04761904761904</v>
      </c>
      <c r="G284" t="s">
        <v>20</v>
      </c>
      <c r="H284">
        <v>133</v>
      </c>
      <c r="I284" s="6">
        <f t="shared" si="1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24">
        <f t="shared" si="16"/>
        <v>42701.25</v>
      </c>
      <c r="O284" s="25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 s="4">
        <v>8100</v>
      </c>
      <c r="E285">
        <v>1517</v>
      </c>
      <c r="F285" s="4">
        <f t="shared" si="19"/>
        <v>18.728395061728396</v>
      </c>
      <c r="G285" t="s">
        <v>14</v>
      </c>
      <c r="H285">
        <v>29</v>
      </c>
      <c r="I285" s="6">
        <f t="shared" si="1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24">
        <f t="shared" si="16"/>
        <v>42520.208333333328</v>
      </c>
      <c r="O285" s="25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 s="4">
        <v>9800</v>
      </c>
      <c r="E286">
        <v>8153</v>
      </c>
      <c r="F286" s="4">
        <f t="shared" si="19"/>
        <v>83.193877551020407</v>
      </c>
      <c r="G286" t="s">
        <v>14</v>
      </c>
      <c r="H286">
        <v>132</v>
      </c>
      <c r="I286" s="6">
        <f t="shared" si="1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24">
        <f t="shared" si="16"/>
        <v>41030.208333333336</v>
      </c>
      <c r="O286" s="25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 s="4">
        <v>900</v>
      </c>
      <c r="E287">
        <v>6357</v>
      </c>
      <c r="F287" s="4">
        <f t="shared" si="19"/>
        <v>706.33333333333337</v>
      </c>
      <c r="G287" t="s">
        <v>20</v>
      </c>
      <c r="H287">
        <v>254</v>
      </c>
      <c r="I287" s="6">
        <f t="shared" si="1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24">
        <f t="shared" si="16"/>
        <v>42623.208333333328</v>
      </c>
      <c r="O287" s="25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 s="4">
        <v>112100</v>
      </c>
      <c r="E288">
        <v>19557</v>
      </c>
      <c r="F288" s="4">
        <f t="shared" si="19"/>
        <v>17.446030330062445</v>
      </c>
      <c r="G288" t="s">
        <v>74</v>
      </c>
      <c r="H288">
        <v>184</v>
      </c>
      <c r="I288" s="6">
        <f t="shared" si="1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24">
        <f t="shared" si="16"/>
        <v>42697.25</v>
      </c>
      <c r="O288" s="25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 s="4">
        <v>6300</v>
      </c>
      <c r="E289">
        <v>13213</v>
      </c>
      <c r="F289" s="4">
        <f t="shared" si="19"/>
        <v>209.73015873015873</v>
      </c>
      <c r="G289" t="s">
        <v>20</v>
      </c>
      <c r="H289">
        <v>176</v>
      </c>
      <c r="I289" s="6">
        <f t="shared" si="1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24">
        <f t="shared" si="16"/>
        <v>42122.208333333328</v>
      </c>
      <c r="O289" s="25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 s="4">
        <v>5600</v>
      </c>
      <c r="E290">
        <v>5476</v>
      </c>
      <c r="F290" s="4">
        <f t="shared" si="19"/>
        <v>97.785714285714292</v>
      </c>
      <c r="G290" t="s">
        <v>14</v>
      </c>
      <c r="H290">
        <v>137</v>
      </c>
      <c r="I290" s="6">
        <f t="shared" si="1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24">
        <f t="shared" si="16"/>
        <v>40982.208333333336</v>
      </c>
      <c r="O290" s="25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 s="4">
        <v>800</v>
      </c>
      <c r="E291">
        <v>13474</v>
      </c>
      <c r="F291" s="4">
        <f t="shared" si="19"/>
        <v>1684.25</v>
      </c>
      <c r="G291" t="s">
        <v>20</v>
      </c>
      <c r="H291">
        <v>337</v>
      </c>
      <c r="I291" s="6">
        <f t="shared" si="1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24">
        <f t="shared" si="16"/>
        <v>42219.208333333328</v>
      </c>
      <c r="O291" s="25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 s="4">
        <v>168600</v>
      </c>
      <c r="E292">
        <v>91722</v>
      </c>
      <c r="F292" s="4">
        <f t="shared" si="19"/>
        <v>54.402135231316727</v>
      </c>
      <c r="G292" t="s">
        <v>14</v>
      </c>
      <c r="H292">
        <v>908</v>
      </c>
      <c r="I292" s="6">
        <f t="shared" si="1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24">
        <f t="shared" si="16"/>
        <v>41404.208333333336</v>
      </c>
      <c r="O292" s="25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 s="4">
        <v>1800</v>
      </c>
      <c r="E293">
        <v>8219</v>
      </c>
      <c r="F293" s="4">
        <f t="shared" si="19"/>
        <v>456.61111111111109</v>
      </c>
      <c r="G293" t="s">
        <v>20</v>
      </c>
      <c r="H293">
        <v>107</v>
      </c>
      <c r="I293" s="6">
        <f t="shared" si="1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24">
        <f t="shared" si="16"/>
        <v>40831.208333333336</v>
      </c>
      <c r="O293" s="25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 s="4">
        <v>7300</v>
      </c>
      <c r="E294">
        <v>717</v>
      </c>
      <c r="F294" s="4">
        <f t="shared" si="19"/>
        <v>9.8219178082191778</v>
      </c>
      <c r="G294" t="s">
        <v>14</v>
      </c>
      <c r="H294">
        <v>10</v>
      </c>
      <c r="I294" s="6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24">
        <f t="shared" si="16"/>
        <v>40984.208333333336</v>
      </c>
      <c r="O294" s="25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 s="4">
        <v>6500</v>
      </c>
      <c r="E295">
        <v>1065</v>
      </c>
      <c r="F295" s="4">
        <f t="shared" si="19"/>
        <v>16.384615384615383</v>
      </c>
      <c r="G295" t="s">
        <v>74</v>
      </c>
      <c r="H295">
        <v>32</v>
      </c>
      <c r="I295" s="6">
        <f t="shared" si="1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24">
        <f t="shared" si="16"/>
        <v>40456.208333333336</v>
      </c>
      <c r="O295" s="25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 s="4">
        <v>600</v>
      </c>
      <c r="E296">
        <v>8038</v>
      </c>
      <c r="F296" s="4">
        <f t="shared" si="19"/>
        <v>1339.6666666666667</v>
      </c>
      <c r="G296" t="s">
        <v>20</v>
      </c>
      <c r="H296">
        <v>183</v>
      </c>
      <c r="I296" s="6">
        <f t="shared" si="1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24">
        <f t="shared" si="16"/>
        <v>43399.208333333328</v>
      </c>
      <c r="O296" s="25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 s="4">
        <v>192900</v>
      </c>
      <c r="E297">
        <v>68769</v>
      </c>
      <c r="F297" s="4">
        <f t="shared" si="19"/>
        <v>35.650077760497666</v>
      </c>
      <c r="G297" t="s">
        <v>14</v>
      </c>
      <c r="H297">
        <v>1910</v>
      </c>
      <c r="I297" s="6">
        <f t="shared" si="1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24">
        <f t="shared" si="16"/>
        <v>41562.208333333336</v>
      </c>
      <c r="O297" s="25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 s="4">
        <v>6100</v>
      </c>
      <c r="E298">
        <v>3352</v>
      </c>
      <c r="F298" s="4">
        <f t="shared" si="19"/>
        <v>54.950819672131146</v>
      </c>
      <c r="G298" t="s">
        <v>14</v>
      </c>
      <c r="H298">
        <v>38</v>
      </c>
      <c r="I298" s="6">
        <f t="shared" si="1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24">
        <f t="shared" si="16"/>
        <v>43493.25</v>
      </c>
      <c r="O298" s="25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 s="4">
        <v>7200</v>
      </c>
      <c r="E299">
        <v>6785</v>
      </c>
      <c r="F299" s="4">
        <f t="shared" si="19"/>
        <v>94.236111111111114</v>
      </c>
      <c r="G299" t="s">
        <v>14</v>
      </c>
      <c r="H299">
        <v>104</v>
      </c>
      <c r="I299" s="6">
        <f t="shared" si="1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24">
        <f t="shared" si="16"/>
        <v>41653.25</v>
      </c>
      <c r="O299" s="25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 s="4">
        <v>3500</v>
      </c>
      <c r="E300">
        <v>5037</v>
      </c>
      <c r="F300" s="4">
        <f t="shared" si="19"/>
        <v>143.91428571428571</v>
      </c>
      <c r="G300" t="s">
        <v>20</v>
      </c>
      <c r="H300">
        <v>72</v>
      </c>
      <c r="I300" s="6">
        <f t="shared" si="1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24">
        <f t="shared" si="16"/>
        <v>42426.25</v>
      </c>
      <c r="O300" s="25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 s="4">
        <v>3800</v>
      </c>
      <c r="E301">
        <v>1954</v>
      </c>
      <c r="F301" s="4">
        <f t="shared" si="19"/>
        <v>51.421052631578945</v>
      </c>
      <c r="G301" t="s">
        <v>14</v>
      </c>
      <c r="H301">
        <v>49</v>
      </c>
      <c r="I301" s="6">
        <f t="shared" si="1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24">
        <f t="shared" si="16"/>
        <v>42432.25</v>
      </c>
      <c r="O301" s="25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 s="4">
        <v>100</v>
      </c>
      <c r="E302">
        <v>5</v>
      </c>
      <c r="F302" s="4">
        <f t="shared" si="19"/>
        <v>5</v>
      </c>
      <c r="G302" t="s">
        <v>14</v>
      </c>
      <c r="H302">
        <v>1</v>
      </c>
      <c r="I302" s="6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24">
        <f t="shared" si="16"/>
        <v>42977.208333333328</v>
      </c>
      <c r="O302" s="25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 s="4">
        <v>900</v>
      </c>
      <c r="E303">
        <v>12102</v>
      </c>
      <c r="F303" s="4">
        <f t="shared" si="19"/>
        <v>1344.6666666666667</v>
      </c>
      <c r="G303" t="s">
        <v>20</v>
      </c>
      <c r="H303">
        <v>295</v>
      </c>
      <c r="I303" s="6">
        <f t="shared" si="1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24">
        <f t="shared" si="16"/>
        <v>42061.25</v>
      </c>
      <c r="O303" s="25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 s="4">
        <v>76100</v>
      </c>
      <c r="E304">
        <v>24234</v>
      </c>
      <c r="F304" s="4">
        <f t="shared" si="19"/>
        <v>31.844940867279899</v>
      </c>
      <c r="G304" t="s">
        <v>14</v>
      </c>
      <c r="H304">
        <v>245</v>
      </c>
      <c r="I304" s="6">
        <f t="shared" si="1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24">
        <f t="shared" si="16"/>
        <v>43345.208333333328</v>
      </c>
      <c r="O304" s="25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 s="4">
        <v>3400</v>
      </c>
      <c r="E305">
        <v>2809</v>
      </c>
      <c r="F305" s="4">
        <f t="shared" si="19"/>
        <v>82.617647058823536</v>
      </c>
      <c r="G305" t="s">
        <v>14</v>
      </c>
      <c r="H305">
        <v>32</v>
      </c>
      <c r="I305" s="6">
        <f t="shared" si="18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24">
        <f t="shared" si="16"/>
        <v>42376.25</v>
      </c>
      <c r="O305" s="25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 s="4">
        <v>2100</v>
      </c>
      <c r="E306">
        <v>11469</v>
      </c>
      <c r="F306" s="4">
        <f t="shared" si="19"/>
        <v>546.14285714285722</v>
      </c>
      <c r="G306" t="s">
        <v>20</v>
      </c>
      <c r="H306">
        <v>142</v>
      </c>
      <c r="I306" s="6">
        <f t="shared" si="1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24">
        <f t="shared" si="16"/>
        <v>42589.208333333328</v>
      </c>
      <c r="O306" s="25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 s="4">
        <v>2800</v>
      </c>
      <c r="E307">
        <v>8014</v>
      </c>
      <c r="F307" s="4">
        <f t="shared" si="19"/>
        <v>286.21428571428572</v>
      </c>
      <c r="G307" t="s">
        <v>20</v>
      </c>
      <c r="H307">
        <v>85</v>
      </c>
      <c r="I307" s="6">
        <f t="shared" si="1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24">
        <f t="shared" si="16"/>
        <v>42448.208333333328</v>
      </c>
      <c r="O307" s="25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 s="4">
        <v>6500</v>
      </c>
      <c r="E308">
        <v>514</v>
      </c>
      <c r="F308" s="4">
        <f t="shared" si="19"/>
        <v>7.9076923076923071</v>
      </c>
      <c r="G308" t="s">
        <v>14</v>
      </c>
      <c r="H308">
        <v>7</v>
      </c>
      <c r="I308" s="6">
        <f t="shared" si="1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24">
        <f t="shared" si="16"/>
        <v>42930.208333333328</v>
      </c>
      <c r="O308" s="25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 s="4">
        <v>32900</v>
      </c>
      <c r="E309">
        <v>43473</v>
      </c>
      <c r="F309" s="4">
        <f t="shared" si="19"/>
        <v>132.13677811550153</v>
      </c>
      <c r="G309" t="s">
        <v>20</v>
      </c>
      <c r="H309">
        <v>659</v>
      </c>
      <c r="I309" s="6">
        <f t="shared" si="1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24">
        <f t="shared" si="16"/>
        <v>41066.208333333336</v>
      </c>
      <c r="O309" s="25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 s="4">
        <v>118200</v>
      </c>
      <c r="E310">
        <v>87560</v>
      </c>
      <c r="F310" s="4">
        <f t="shared" si="19"/>
        <v>74.077834179357026</v>
      </c>
      <c r="G310" t="s">
        <v>14</v>
      </c>
      <c r="H310">
        <v>803</v>
      </c>
      <c r="I310" s="6">
        <f t="shared" si="1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24">
        <f t="shared" si="16"/>
        <v>40651.208333333336</v>
      </c>
      <c r="O310" s="25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 s="4">
        <v>4100</v>
      </c>
      <c r="E311">
        <v>3087</v>
      </c>
      <c r="F311" s="4">
        <f t="shared" si="19"/>
        <v>75.292682926829272</v>
      </c>
      <c r="G311" t="s">
        <v>74</v>
      </c>
      <c r="H311">
        <v>75</v>
      </c>
      <c r="I311" s="6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24">
        <f t="shared" si="16"/>
        <v>40807.208333333336</v>
      </c>
      <c r="O311" s="25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 s="4">
        <v>7800</v>
      </c>
      <c r="E312">
        <v>1586</v>
      </c>
      <c r="F312" s="4">
        <f t="shared" si="19"/>
        <v>20.333333333333332</v>
      </c>
      <c r="G312" t="s">
        <v>14</v>
      </c>
      <c r="H312">
        <v>16</v>
      </c>
      <c r="I312" s="6">
        <f t="shared" si="18"/>
        <v>99.125</v>
      </c>
      <c r="J312" t="s">
        <v>21</v>
      </c>
      <c r="K312" t="s">
        <v>22</v>
      </c>
      <c r="L312">
        <v>1270789200</v>
      </c>
      <c r="M312">
        <v>1272171600</v>
      </c>
      <c r="N312" s="24">
        <f t="shared" si="16"/>
        <v>40277.208333333336</v>
      </c>
      <c r="O312" s="25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 s="4">
        <v>6300</v>
      </c>
      <c r="E313">
        <v>12812</v>
      </c>
      <c r="F313" s="4">
        <f t="shared" si="19"/>
        <v>203.36507936507937</v>
      </c>
      <c r="G313" t="s">
        <v>20</v>
      </c>
      <c r="H313">
        <v>121</v>
      </c>
      <c r="I313" s="6">
        <f t="shared" si="1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24">
        <f t="shared" si="16"/>
        <v>40590.25</v>
      </c>
      <c r="O313" s="25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 s="4">
        <v>59100</v>
      </c>
      <c r="E314">
        <v>183345</v>
      </c>
      <c r="F314" s="4">
        <f t="shared" si="19"/>
        <v>310.2284263959391</v>
      </c>
      <c r="G314" t="s">
        <v>20</v>
      </c>
      <c r="H314">
        <v>3742</v>
      </c>
      <c r="I314" s="6">
        <f t="shared" si="1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24">
        <f t="shared" si="16"/>
        <v>41572.208333333336</v>
      </c>
      <c r="O314" s="25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 s="4">
        <v>2200</v>
      </c>
      <c r="E315">
        <v>8697</v>
      </c>
      <c r="F315" s="4">
        <f t="shared" si="19"/>
        <v>395.31818181818181</v>
      </c>
      <c r="G315" t="s">
        <v>20</v>
      </c>
      <c r="H315">
        <v>223</v>
      </c>
      <c r="I315" s="6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24">
        <f t="shared" si="16"/>
        <v>40966.25</v>
      </c>
      <c r="O315" s="25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 s="4">
        <v>1400</v>
      </c>
      <c r="E316">
        <v>4126</v>
      </c>
      <c r="F316" s="4">
        <f t="shared" si="19"/>
        <v>294.71428571428572</v>
      </c>
      <c r="G316" t="s">
        <v>20</v>
      </c>
      <c r="H316">
        <v>133</v>
      </c>
      <c r="I316" s="6">
        <f t="shared" si="1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24">
        <f t="shared" si="16"/>
        <v>43536.208333333328</v>
      </c>
      <c r="O316" s="25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 s="4">
        <v>9500</v>
      </c>
      <c r="E317">
        <v>3220</v>
      </c>
      <c r="F317" s="4">
        <f t="shared" si="19"/>
        <v>33.89473684210526</v>
      </c>
      <c r="G317" t="s">
        <v>14</v>
      </c>
      <c r="H317">
        <v>31</v>
      </c>
      <c r="I317" s="6">
        <f t="shared" si="1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24">
        <f t="shared" si="16"/>
        <v>41783.208333333336</v>
      </c>
      <c r="O317" s="25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 s="4">
        <v>9600</v>
      </c>
      <c r="E318">
        <v>6401</v>
      </c>
      <c r="F318" s="4">
        <f t="shared" si="19"/>
        <v>66.677083333333329</v>
      </c>
      <c r="G318" t="s">
        <v>14</v>
      </c>
      <c r="H318">
        <v>108</v>
      </c>
      <c r="I318" s="6">
        <f t="shared" si="1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24">
        <f t="shared" si="16"/>
        <v>43788.25</v>
      </c>
      <c r="O318" s="25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 s="4">
        <v>6600</v>
      </c>
      <c r="E319">
        <v>1269</v>
      </c>
      <c r="F319" s="4">
        <f t="shared" si="19"/>
        <v>19.227272727272727</v>
      </c>
      <c r="G319" t="s">
        <v>14</v>
      </c>
      <c r="H319">
        <v>30</v>
      </c>
      <c r="I319" s="6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24">
        <f t="shared" si="16"/>
        <v>42869.208333333328</v>
      </c>
      <c r="O319" s="25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 s="4">
        <v>5700</v>
      </c>
      <c r="E320">
        <v>903</v>
      </c>
      <c r="F320" s="4">
        <f t="shared" si="19"/>
        <v>15.842105263157894</v>
      </c>
      <c r="G320" t="s">
        <v>14</v>
      </c>
      <c r="H320">
        <v>17</v>
      </c>
      <c r="I320" s="6">
        <f t="shared" si="1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24">
        <f t="shared" si="16"/>
        <v>41684.25</v>
      </c>
      <c r="O320" s="25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 s="4">
        <v>8400</v>
      </c>
      <c r="E321">
        <v>3251</v>
      </c>
      <c r="F321" s="4">
        <f t="shared" si="19"/>
        <v>38.702380952380956</v>
      </c>
      <c r="G321" t="s">
        <v>74</v>
      </c>
      <c r="H321">
        <v>64</v>
      </c>
      <c r="I321" s="6">
        <f t="shared" si="18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24">
        <f t="shared" si="16"/>
        <v>40402.208333333336</v>
      </c>
      <c r="O321" s="25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 s="4">
        <v>84400</v>
      </c>
      <c r="E322">
        <v>8092</v>
      </c>
      <c r="F322" s="4">
        <f t="shared" si="19"/>
        <v>9.5876777251184837</v>
      </c>
      <c r="G322" t="s">
        <v>14</v>
      </c>
      <c r="H322">
        <v>80</v>
      </c>
      <c r="I322" s="6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24">
        <f t="shared" ref="N322:N385" si="20">(((L322/60/60)/24)+DATE(1970,1,1))</f>
        <v>40673.208333333336</v>
      </c>
      <c r="O322" s="25">
        <f t="shared" ref="O322:O385" si="21">(((M322/60/60)/24+DATE(1970,1,1)))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 s="4">
        <v>170400</v>
      </c>
      <c r="E323">
        <v>160422</v>
      </c>
      <c r="F323" s="4">
        <f t="shared" si="19"/>
        <v>94.144366197183089</v>
      </c>
      <c r="G323" t="s">
        <v>14</v>
      </c>
      <c r="H323">
        <v>2468</v>
      </c>
      <c r="I323" s="6">
        <f t="shared" ref="I323:I386" si="22">SUM(E323/H323)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24">
        <f t="shared" si="20"/>
        <v>40634.208333333336</v>
      </c>
      <c r="O323" s="25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 s="4">
        <v>117900</v>
      </c>
      <c r="E324">
        <v>196377</v>
      </c>
      <c r="F324" s="4">
        <f t="shared" ref="F324:F387" si="23">SUM(E324/D324)*100</f>
        <v>166.56234096692114</v>
      </c>
      <c r="G324" t="s">
        <v>20</v>
      </c>
      <c r="H324">
        <v>5168</v>
      </c>
      <c r="I324" s="6">
        <f t="shared" si="22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24">
        <f t="shared" si="20"/>
        <v>40507.25</v>
      </c>
      <c r="O324" s="25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 s="4">
        <v>8900</v>
      </c>
      <c r="E325">
        <v>2148</v>
      </c>
      <c r="F325" s="4">
        <f t="shared" si="23"/>
        <v>24.134831460674157</v>
      </c>
      <c r="G325" t="s">
        <v>14</v>
      </c>
      <c r="H325">
        <v>26</v>
      </c>
      <c r="I325" s="6">
        <f t="shared" si="22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24">
        <f t="shared" si="20"/>
        <v>41725.208333333336</v>
      </c>
      <c r="O325" s="25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 s="4">
        <v>7100</v>
      </c>
      <c r="E326">
        <v>11648</v>
      </c>
      <c r="F326" s="4">
        <f t="shared" si="23"/>
        <v>164.05633802816902</v>
      </c>
      <c r="G326" t="s">
        <v>20</v>
      </c>
      <c r="H326">
        <v>307</v>
      </c>
      <c r="I326" s="6">
        <f t="shared" si="22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24">
        <f t="shared" si="20"/>
        <v>42176.208333333328</v>
      </c>
      <c r="O326" s="25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 s="4">
        <v>6500</v>
      </c>
      <c r="E327">
        <v>5897</v>
      </c>
      <c r="F327" s="4">
        <f t="shared" si="23"/>
        <v>90.723076923076931</v>
      </c>
      <c r="G327" t="s">
        <v>14</v>
      </c>
      <c r="H327">
        <v>73</v>
      </c>
      <c r="I327" s="6">
        <f t="shared" si="22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24">
        <f t="shared" si="20"/>
        <v>43267.208333333328</v>
      </c>
      <c r="O327" s="25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 s="4">
        <v>7200</v>
      </c>
      <c r="E328">
        <v>3326</v>
      </c>
      <c r="F328" s="4">
        <f t="shared" si="23"/>
        <v>46.194444444444443</v>
      </c>
      <c r="G328" t="s">
        <v>14</v>
      </c>
      <c r="H328">
        <v>128</v>
      </c>
      <c r="I328" s="6">
        <f t="shared" si="22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24">
        <f t="shared" si="20"/>
        <v>42364.25</v>
      </c>
      <c r="O328" s="25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 s="4">
        <v>2600</v>
      </c>
      <c r="E329">
        <v>1002</v>
      </c>
      <c r="F329" s="4">
        <f t="shared" si="23"/>
        <v>38.53846153846154</v>
      </c>
      <c r="G329" t="s">
        <v>14</v>
      </c>
      <c r="H329">
        <v>33</v>
      </c>
      <c r="I329" s="6">
        <f t="shared" si="22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24">
        <f t="shared" si="20"/>
        <v>43705.208333333328</v>
      </c>
      <c r="O329" s="25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 s="4">
        <v>98700</v>
      </c>
      <c r="E330">
        <v>131826</v>
      </c>
      <c r="F330" s="4">
        <f t="shared" si="23"/>
        <v>133.56231003039514</v>
      </c>
      <c r="G330" t="s">
        <v>20</v>
      </c>
      <c r="H330">
        <v>2441</v>
      </c>
      <c r="I330" s="6">
        <f t="shared" si="22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24">
        <f t="shared" si="20"/>
        <v>43434.25</v>
      </c>
      <c r="O330" s="25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 s="4">
        <v>93800</v>
      </c>
      <c r="E331">
        <v>21477</v>
      </c>
      <c r="F331" s="4">
        <f t="shared" si="23"/>
        <v>22.896588486140725</v>
      </c>
      <c r="G331" t="s">
        <v>47</v>
      </c>
      <c r="H331">
        <v>211</v>
      </c>
      <c r="I331" s="6">
        <f t="shared" si="22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24">
        <f t="shared" si="20"/>
        <v>42716.25</v>
      </c>
      <c r="O331" s="25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 s="4">
        <v>33700</v>
      </c>
      <c r="E332">
        <v>62330</v>
      </c>
      <c r="F332" s="4">
        <f t="shared" si="23"/>
        <v>184.95548961424333</v>
      </c>
      <c r="G332" t="s">
        <v>20</v>
      </c>
      <c r="H332">
        <v>1385</v>
      </c>
      <c r="I332" s="6">
        <f t="shared" si="22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24">
        <f t="shared" si="20"/>
        <v>43077.25</v>
      </c>
      <c r="O332" s="25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 s="4">
        <v>3300</v>
      </c>
      <c r="E333">
        <v>14643</v>
      </c>
      <c r="F333" s="4">
        <f t="shared" si="23"/>
        <v>443.72727272727275</v>
      </c>
      <c r="G333" t="s">
        <v>20</v>
      </c>
      <c r="H333">
        <v>190</v>
      </c>
      <c r="I333" s="6">
        <f t="shared" si="22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24">
        <f t="shared" si="20"/>
        <v>40896.25</v>
      </c>
      <c r="O333" s="25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 s="4">
        <v>20700</v>
      </c>
      <c r="E334">
        <v>41396</v>
      </c>
      <c r="F334" s="4">
        <f t="shared" si="23"/>
        <v>199.9806763285024</v>
      </c>
      <c r="G334" t="s">
        <v>20</v>
      </c>
      <c r="H334">
        <v>470</v>
      </c>
      <c r="I334" s="6">
        <f t="shared" si="22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24">
        <f t="shared" si="20"/>
        <v>41361.208333333336</v>
      </c>
      <c r="O334" s="25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 s="4">
        <v>9600</v>
      </c>
      <c r="E335">
        <v>11900</v>
      </c>
      <c r="F335" s="4">
        <f t="shared" si="23"/>
        <v>123.95833333333333</v>
      </c>
      <c r="G335" t="s">
        <v>20</v>
      </c>
      <c r="H335">
        <v>253</v>
      </c>
      <c r="I335" s="6">
        <f t="shared" si="22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24">
        <f t="shared" si="20"/>
        <v>43424.25</v>
      </c>
      <c r="O335" s="25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 s="4">
        <v>66200</v>
      </c>
      <c r="E336">
        <v>123538</v>
      </c>
      <c r="F336" s="4">
        <f t="shared" si="23"/>
        <v>186.61329305135951</v>
      </c>
      <c r="G336" t="s">
        <v>20</v>
      </c>
      <c r="H336">
        <v>1113</v>
      </c>
      <c r="I336" s="6">
        <f t="shared" si="22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24">
        <f t="shared" si="20"/>
        <v>43110.25</v>
      </c>
      <c r="O336" s="25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 s="4">
        <v>173800</v>
      </c>
      <c r="E337">
        <v>198628</v>
      </c>
      <c r="F337" s="4">
        <f t="shared" si="23"/>
        <v>114.28538550057536</v>
      </c>
      <c r="G337" t="s">
        <v>20</v>
      </c>
      <c r="H337">
        <v>2283</v>
      </c>
      <c r="I337" s="6">
        <f t="shared" si="22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24">
        <f t="shared" si="20"/>
        <v>43784.25</v>
      </c>
      <c r="O337" s="25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 s="4">
        <v>70700</v>
      </c>
      <c r="E338">
        <v>68602</v>
      </c>
      <c r="F338" s="4">
        <f t="shared" si="23"/>
        <v>97.032531824611041</v>
      </c>
      <c r="G338" t="s">
        <v>14</v>
      </c>
      <c r="H338">
        <v>1072</v>
      </c>
      <c r="I338" s="6">
        <f t="shared" si="22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24">
        <f t="shared" si="20"/>
        <v>40527.25</v>
      </c>
      <c r="O338" s="25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 s="4">
        <v>94500</v>
      </c>
      <c r="E339">
        <v>116064</v>
      </c>
      <c r="F339" s="4">
        <f t="shared" si="23"/>
        <v>122.81904761904762</v>
      </c>
      <c r="G339" t="s">
        <v>20</v>
      </c>
      <c r="H339">
        <v>1095</v>
      </c>
      <c r="I339" s="6">
        <f t="shared" si="22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24">
        <f t="shared" si="20"/>
        <v>43780.25</v>
      </c>
      <c r="O339" s="25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 s="4">
        <v>69800</v>
      </c>
      <c r="E340">
        <v>125042</v>
      </c>
      <c r="F340" s="4">
        <f t="shared" si="23"/>
        <v>179.14326647564468</v>
      </c>
      <c r="G340" t="s">
        <v>20</v>
      </c>
      <c r="H340">
        <v>1690</v>
      </c>
      <c r="I340" s="6">
        <f t="shared" si="22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24">
        <f t="shared" si="20"/>
        <v>40821.208333333336</v>
      </c>
      <c r="O340" s="25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 s="4">
        <v>136300</v>
      </c>
      <c r="E341">
        <v>108974</v>
      </c>
      <c r="F341" s="4">
        <f t="shared" si="23"/>
        <v>79.951577402787962</v>
      </c>
      <c r="G341" t="s">
        <v>74</v>
      </c>
      <c r="H341">
        <v>1297</v>
      </c>
      <c r="I341" s="6">
        <f t="shared" si="22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24">
        <f t="shared" si="20"/>
        <v>42949.208333333328</v>
      </c>
      <c r="O341" s="25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 s="4">
        <v>37100</v>
      </c>
      <c r="E342">
        <v>34964</v>
      </c>
      <c r="F342" s="4">
        <f t="shared" si="23"/>
        <v>94.242587601078171</v>
      </c>
      <c r="G342" t="s">
        <v>14</v>
      </c>
      <c r="H342">
        <v>393</v>
      </c>
      <c r="I342" s="6">
        <f t="shared" si="22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24">
        <f t="shared" si="20"/>
        <v>40889.25</v>
      </c>
      <c r="O342" s="25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 s="4">
        <v>114300</v>
      </c>
      <c r="E343">
        <v>96777</v>
      </c>
      <c r="F343" s="4">
        <f t="shared" si="23"/>
        <v>84.669291338582681</v>
      </c>
      <c r="G343" t="s">
        <v>14</v>
      </c>
      <c r="H343">
        <v>1257</v>
      </c>
      <c r="I343" s="6">
        <f t="shared" si="22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24">
        <f t="shared" si="20"/>
        <v>42244.208333333328</v>
      </c>
      <c r="O343" s="25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 s="4">
        <v>47900</v>
      </c>
      <c r="E344">
        <v>31864</v>
      </c>
      <c r="F344" s="4">
        <f t="shared" si="23"/>
        <v>66.521920668058456</v>
      </c>
      <c r="G344" t="s">
        <v>14</v>
      </c>
      <c r="H344">
        <v>328</v>
      </c>
      <c r="I344" s="6">
        <f t="shared" si="22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24">
        <f t="shared" si="20"/>
        <v>41475.208333333336</v>
      </c>
      <c r="O344" s="25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 s="4">
        <v>9000</v>
      </c>
      <c r="E345">
        <v>4853</v>
      </c>
      <c r="F345" s="4">
        <f t="shared" si="23"/>
        <v>53.922222222222224</v>
      </c>
      <c r="G345" t="s">
        <v>14</v>
      </c>
      <c r="H345">
        <v>147</v>
      </c>
      <c r="I345" s="6">
        <f t="shared" si="22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24">
        <f t="shared" si="20"/>
        <v>41597.25</v>
      </c>
      <c r="O345" s="25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 s="4">
        <v>197600</v>
      </c>
      <c r="E346">
        <v>82959</v>
      </c>
      <c r="F346" s="4">
        <f t="shared" si="23"/>
        <v>41.983299595141702</v>
      </c>
      <c r="G346" t="s">
        <v>14</v>
      </c>
      <c r="H346">
        <v>830</v>
      </c>
      <c r="I346" s="6">
        <f t="shared" si="22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24">
        <f t="shared" si="20"/>
        <v>43122.25</v>
      </c>
      <c r="O346" s="25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 s="4">
        <v>157600</v>
      </c>
      <c r="E347">
        <v>23159</v>
      </c>
      <c r="F347" s="4">
        <f t="shared" si="23"/>
        <v>14.69479695431472</v>
      </c>
      <c r="G347" t="s">
        <v>14</v>
      </c>
      <c r="H347">
        <v>331</v>
      </c>
      <c r="I347" s="6">
        <f t="shared" si="22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24">
        <f t="shared" si="20"/>
        <v>42194.208333333328</v>
      </c>
      <c r="O347" s="25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 s="4">
        <v>8000</v>
      </c>
      <c r="E348">
        <v>2758</v>
      </c>
      <c r="F348" s="4">
        <f t="shared" si="23"/>
        <v>34.475000000000001</v>
      </c>
      <c r="G348" t="s">
        <v>14</v>
      </c>
      <c r="H348">
        <v>25</v>
      </c>
      <c r="I348" s="6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24">
        <f t="shared" si="20"/>
        <v>42971.208333333328</v>
      </c>
      <c r="O348" s="25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 s="4">
        <v>900</v>
      </c>
      <c r="E349">
        <v>12607</v>
      </c>
      <c r="F349" s="4">
        <f t="shared" si="23"/>
        <v>1400.7777777777778</v>
      </c>
      <c r="G349" t="s">
        <v>20</v>
      </c>
      <c r="H349">
        <v>191</v>
      </c>
      <c r="I349" s="6">
        <f t="shared" si="22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24">
        <f t="shared" si="20"/>
        <v>42046.25</v>
      </c>
      <c r="O349" s="25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 s="4">
        <v>199000</v>
      </c>
      <c r="E350">
        <v>142823</v>
      </c>
      <c r="F350" s="4">
        <f t="shared" si="23"/>
        <v>71.770351758793964</v>
      </c>
      <c r="G350" t="s">
        <v>14</v>
      </c>
      <c r="H350">
        <v>3483</v>
      </c>
      <c r="I350" s="6">
        <f t="shared" si="22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24">
        <f t="shared" si="20"/>
        <v>42782.25</v>
      </c>
      <c r="O350" s="25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 s="4">
        <v>180800</v>
      </c>
      <c r="E351">
        <v>95958</v>
      </c>
      <c r="F351" s="4">
        <f t="shared" si="23"/>
        <v>53.074115044247783</v>
      </c>
      <c r="G351" t="s">
        <v>14</v>
      </c>
      <c r="H351">
        <v>923</v>
      </c>
      <c r="I351" s="6">
        <f t="shared" si="22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24">
        <f t="shared" si="20"/>
        <v>42930.208333333328</v>
      </c>
      <c r="O351" s="25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 s="4">
        <v>100</v>
      </c>
      <c r="E352">
        <v>5</v>
      </c>
      <c r="F352" s="4">
        <f t="shared" si="23"/>
        <v>5</v>
      </c>
      <c r="G352" t="s">
        <v>14</v>
      </c>
      <c r="H352">
        <v>1</v>
      </c>
      <c r="I352" s="6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24">
        <f t="shared" si="20"/>
        <v>42144.208333333328</v>
      </c>
      <c r="O352" s="25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 s="4">
        <v>74100</v>
      </c>
      <c r="E353">
        <v>94631</v>
      </c>
      <c r="F353" s="4">
        <f t="shared" si="23"/>
        <v>127.70715249662618</v>
      </c>
      <c r="G353" t="s">
        <v>20</v>
      </c>
      <c r="H353">
        <v>2013</v>
      </c>
      <c r="I353" s="6">
        <f t="shared" si="22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24">
        <f t="shared" si="20"/>
        <v>42240.208333333328</v>
      </c>
      <c r="O353" s="25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 s="4">
        <v>2800</v>
      </c>
      <c r="E354">
        <v>977</v>
      </c>
      <c r="F354" s="4">
        <f t="shared" si="23"/>
        <v>34.892857142857139</v>
      </c>
      <c r="G354" t="s">
        <v>14</v>
      </c>
      <c r="H354">
        <v>33</v>
      </c>
      <c r="I354" s="6">
        <f t="shared" si="22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24">
        <f t="shared" si="20"/>
        <v>42315.25</v>
      </c>
      <c r="O354" s="25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 s="4">
        <v>33600</v>
      </c>
      <c r="E355">
        <v>137961</v>
      </c>
      <c r="F355" s="4">
        <f t="shared" si="23"/>
        <v>410.59821428571428</v>
      </c>
      <c r="G355" t="s">
        <v>20</v>
      </c>
      <c r="H355">
        <v>1703</v>
      </c>
      <c r="I355" s="6">
        <f t="shared" si="22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24">
        <f t="shared" si="20"/>
        <v>43651.208333333328</v>
      </c>
      <c r="O355" s="25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 s="4">
        <v>6100</v>
      </c>
      <c r="E356">
        <v>7548</v>
      </c>
      <c r="F356" s="4">
        <f t="shared" si="23"/>
        <v>123.73770491803278</v>
      </c>
      <c r="G356" t="s">
        <v>20</v>
      </c>
      <c r="H356">
        <v>80</v>
      </c>
      <c r="I356" s="6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24">
        <f t="shared" si="20"/>
        <v>41520.208333333336</v>
      </c>
      <c r="O356" s="25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 s="4">
        <v>3800</v>
      </c>
      <c r="E357">
        <v>2241</v>
      </c>
      <c r="F357" s="4">
        <f t="shared" si="23"/>
        <v>58.973684210526315</v>
      </c>
      <c r="G357" t="s">
        <v>47</v>
      </c>
      <c r="H357">
        <v>86</v>
      </c>
      <c r="I357" s="6">
        <f t="shared" si="22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24">
        <f t="shared" si="20"/>
        <v>42757.25</v>
      </c>
      <c r="O357" s="25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 s="4">
        <v>9300</v>
      </c>
      <c r="E358">
        <v>3431</v>
      </c>
      <c r="F358" s="4">
        <f t="shared" si="23"/>
        <v>36.892473118279568</v>
      </c>
      <c r="G358" t="s">
        <v>14</v>
      </c>
      <c r="H358">
        <v>40</v>
      </c>
      <c r="I358" s="6">
        <f t="shared" si="22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24">
        <f t="shared" si="20"/>
        <v>40922.25</v>
      </c>
      <c r="O358" s="25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 s="4">
        <v>2300</v>
      </c>
      <c r="E359">
        <v>4253</v>
      </c>
      <c r="F359" s="4">
        <f t="shared" si="23"/>
        <v>184.91304347826087</v>
      </c>
      <c r="G359" t="s">
        <v>20</v>
      </c>
      <c r="H359">
        <v>41</v>
      </c>
      <c r="I359" s="6">
        <f t="shared" si="22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24">
        <f t="shared" si="20"/>
        <v>42250.208333333328</v>
      </c>
      <c r="O359" s="25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 s="4">
        <v>9700</v>
      </c>
      <c r="E360">
        <v>1146</v>
      </c>
      <c r="F360" s="4">
        <f t="shared" si="23"/>
        <v>11.814432989690722</v>
      </c>
      <c r="G360" t="s">
        <v>14</v>
      </c>
      <c r="H360">
        <v>23</v>
      </c>
      <c r="I360" s="6">
        <f t="shared" si="22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24">
        <f t="shared" si="20"/>
        <v>43322.208333333328</v>
      </c>
      <c r="O360" s="25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 s="4">
        <v>4000</v>
      </c>
      <c r="E361">
        <v>11948</v>
      </c>
      <c r="F361" s="4">
        <f t="shared" si="23"/>
        <v>298.7</v>
      </c>
      <c r="G361" t="s">
        <v>20</v>
      </c>
      <c r="H361">
        <v>187</v>
      </c>
      <c r="I361" s="6">
        <f t="shared" si="22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24">
        <f t="shared" si="20"/>
        <v>40782.208333333336</v>
      </c>
      <c r="O361" s="25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 s="4">
        <v>59700</v>
      </c>
      <c r="E362">
        <v>135132</v>
      </c>
      <c r="F362" s="4">
        <f t="shared" si="23"/>
        <v>226.35175879396985</v>
      </c>
      <c r="G362" t="s">
        <v>20</v>
      </c>
      <c r="H362">
        <v>2875</v>
      </c>
      <c r="I362" s="6">
        <f t="shared" si="22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24">
        <f t="shared" si="20"/>
        <v>40544.25</v>
      </c>
      <c r="O362" s="25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 s="4">
        <v>5500</v>
      </c>
      <c r="E363">
        <v>9546</v>
      </c>
      <c r="F363" s="4">
        <f t="shared" si="23"/>
        <v>173.56363636363636</v>
      </c>
      <c r="G363" t="s">
        <v>20</v>
      </c>
      <c r="H363">
        <v>88</v>
      </c>
      <c r="I363" s="6">
        <f t="shared" si="22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24">
        <f t="shared" si="20"/>
        <v>43015.208333333328</v>
      </c>
      <c r="O363" s="25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 s="4">
        <v>3700</v>
      </c>
      <c r="E364">
        <v>13755</v>
      </c>
      <c r="F364" s="4">
        <f t="shared" si="23"/>
        <v>371.75675675675677</v>
      </c>
      <c r="G364" t="s">
        <v>20</v>
      </c>
      <c r="H364">
        <v>191</v>
      </c>
      <c r="I364" s="6">
        <f t="shared" si="22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24">
        <f t="shared" si="20"/>
        <v>40570.25</v>
      </c>
      <c r="O364" s="25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 s="4">
        <v>5200</v>
      </c>
      <c r="E365">
        <v>8330</v>
      </c>
      <c r="F365" s="4">
        <f t="shared" si="23"/>
        <v>160.19230769230771</v>
      </c>
      <c r="G365" t="s">
        <v>20</v>
      </c>
      <c r="H365">
        <v>139</v>
      </c>
      <c r="I365" s="6">
        <f t="shared" si="22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24">
        <f t="shared" si="20"/>
        <v>40904.25</v>
      </c>
      <c r="O365" s="25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 s="4">
        <v>900</v>
      </c>
      <c r="E366">
        <v>14547</v>
      </c>
      <c r="F366" s="4">
        <f t="shared" si="23"/>
        <v>1616.3333333333335</v>
      </c>
      <c r="G366" t="s">
        <v>20</v>
      </c>
      <c r="H366">
        <v>186</v>
      </c>
      <c r="I366" s="6">
        <f t="shared" si="22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24">
        <f t="shared" si="20"/>
        <v>43164.25</v>
      </c>
      <c r="O366" s="25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 s="4">
        <v>1600</v>
      </c>
      <c r="E367">
        <v>11735</v>
      </c>
      <c r="F367" s="4">
        <f t="shared" si="23"/>
        <v>733.4375</v>
      </c>
      <c r="G367" t="s">
        <v>20</v>
      </c>
      <c r="H367">
        <v>112</v>
      </c>
      <c r="I367" s="6">
        <f t="shared" si="22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24">
        <f t="shared" si="20"/>
        <v>42733.25</v>
      </c>
      <c r="O367" s="25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 s="4">
        <v>1800</v>
      </c>
      <c r="E368">
        <v>10658</v>
      </c>
      <c r="F368" s="4">
        <f t="shared" si="23"/>
        <v>592.11111111111109</v>
      </c>
      <c r="G368" t="s">
        <v>20</v>
      </c>
      <c r="H368">
        <v>101</v>
      </c>
      <c r="I368" s="6">
        <f t="shared" si="22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24">
        <f t="shared" si="20"/>
        <v>40546.25</v>
      </c>
      <c r="O368" s="25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 s="4">
        <v>9900</v>
      </c>
      <c r="E369">
        <v>1870</v>
      </c>
      <c r="F369" s="4">
        <f t="shared" si="23"/>
        <v>18.888888888888889</v>
      </c>
      <c r="G369" t="s">
        <v>14</v>
      </c>
      <c r="H369">
        <v>75</v>
      </c>
      <c r="I369" s="6">
        <f t="shared" si="22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24">
        <f t="shared" si="20"/>
        <v>41930.208333333336</v>
      </c>
      <c r="O369" s="25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 s="4">
        <v>5200</v>
      </c>
      <c r="E370">
        <v>14394</v>
      </c>
      <c r="F370" s="4">
        <f t="shared" si="23"/>
        <v>276.80769230769232</v>
      </c>
      <c r="G370" t="s">
        <v>20</v>
      </c>
      <c r="H370">
        <v>206</v>
      </c>
      <c r="I370" s="6">
        <f t="shared" si="22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24">
        <f t="shared" si="20"/>
        <v>40464.208333333336</v>
      </c>
      <c r="O370" s="25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 s="4">
        <v>5400</v>
      </c>
      <c r="E371">
        <v>14743</v>
      </c>
      <c r="F371" s="4">
        <f t="shared" si="23"/>
        <v>273.01851851851848</v>
      </c>
      <c r="G371" t="s">
        <v>20</v>
      </c>
      <c r="H371">
        <v>154</v>
      </c>
      <c r="I371" s="6">
        <f t="shared" si="22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24">
        <f t="shared" si="20"/>
        <v>41308.25</v>
      </c>
      <c r="O371" s="25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 s="4">
        <v>112300</v>
      </c>
      <c r="E372">
        <v>178965</v>
      </c>
      <c r="F372" s="4">
        <f t="shared" si="23"/>
        <v>159.36331255565449</v>
      </c>
      <c r="G372" t="s">
        <v>20</v>
      </c>
      <c r="H372">
        <v>5966</v>
      </c>
      <c r="I372" s="6">
        <f t="shared" si="22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24">
        <f t="shared" si="20"/>
        <v>43570.208333333328</v>
      </c>
      <c r="O372" s="25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 s="4">
        <v>189200</v>
      </c>
      <c r="E373">
        <v>128410</v>
      </c>
      <c r="F373" s="4">
        <f t="shared" si="23"/>
        <v>67.869978858350947</v>
      </c>
      <c r="G373" t="s">
        <v>14</v>
      </c>
      <c r="H373">
        <v>2176</v>
      </c>
      <c r="I373" s="6">
        <f t="shared" si="22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24">
        <f t="shared" si="20"/>
        <v>42043.25</v>
      </c>
      <c r="O373" s="25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 s="4">
        <v>900</v>
      </c>
      <c r="E374">
        <v>14324</v>
      </c>
      <c r="F374" s="4">
        <f t="shared" si="23"/>
        <v>1591.5555555555554</v>
      </c>
      <c r="G374" t="s">
        <v>20</v>
      </c>
      <c r="H374">
        <v>169</v>
      </c>
      <c r="I374" s="6">
        <f t="shared" si="22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24">
        <f t="shared" si="20"/>
        <v>42012.25</v>
      </c>
      <c r="O374" s="25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 s="4">
        <v>22500</v>
      </c>
      <c r="E375">
        <v>164291</v>
      </c>
      <c r="F375" s="4">
        <f t="shared" si="23"/>
        <v>730.18222222222221</v>
      </c>
      <c r="G375" t="s">
        <v>20</v>
      </c>
      <c r="H375">
        <v>2106</v>
      </c>
      <c r="I375" s="6">
        <f t="shared" si="22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24">
        <f t="shared" si="20"/>
        <v>42964.208333333328</v>
      </c>
      <c r="O375" s="25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 s="4">
        <v>167400</v>
      </c>
      <c r="E376">
        <v>22073</v>
      </c>
      <c r="F376" s="4">
        <f t="shared" si="23"/>
        <v>13.185782556750297</v>
      </c>
      <c r="G376" t="s">
        <v>14</v>
      </c>
      <c r="H376">
        <v>441</v>
      </c>
      <c r="I376" s="6">
        <f t="shared" si="22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24">
        <f t="shared" si="20"/>
        <v>43476.25</v>
      </c>
      <c r="O376" s="25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 s="4">
        <v>2700</v>
      </c>
      <c r="E377">
        <v>1479</v>
      </c>
      <c r="F377" s="4">
        <f t="shared" si="23"/>
        <v>54.777777777777779</v>
      </c>
      <c r="G377" t="s">
        <v>14</v>
      </c>
      <c r="H377">
        <v>25</v>
      </c>
      <c r="I377" s="6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24">
        <f t="shared" si="20"/>
        <v>42293.208333333328</v>
      </c>
      <c r="O377" s="25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 s="4">
        <v>3400</v>
      </c>
      <c r="E378">
        <v>12275</v>
      </c>
      <c r="F378" s="4">
        <f t="shared" si="23"/>
        <v>361.02941176470591</v>
      </c>
      <c r="G378" t="s">
        <v>20</v>
      </c>
      <c r="H378">
        <v>131</v>
      </c>
      <c r="I378" s="6">
        <f t="shared" si="22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24">
        <f t="shared" si="20"/>
        <v>41826.208333333336</v>
      </c>
      <c r="O378" s="25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 s="4">
        <v>49700</v>
      </c>
      <c r="E379">
        <v>5098</v>
      </c>
      <c r="F379" s="4">
        <f t="shared" si="23"/>
        <v>10.257545271629779</v>
      </c>
      <c r="G379" t="s">
        <v>14</v>
      </c>
      <c r="H379">
        <v>127</v>
      </c>
      <c r="I379" s="6">
        <f t="shared" si="22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24">
        <f t="shared" si="20"/>
        <v>43760.208333333328</v>
      </c>
      <c r="O379" s="25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 s="4">
        <v>178200</v>
      </c>
      <c r="E380">
        <v>24882</v>
      </c>
      <c r="F380" s="4">
        <f t="shared" si="23"/>
        <v>13.962962962962964</v>
      </c>
      <c r="G380" t="s">
        <v>14</v>
      </c>
      <c r="H380">
        <v>355</v>
      </c>
      <c r="I380" s="6">
        <f t="shared" si="22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24">
        <f t="shared" si="20"/>
        <v>43241.208333333328</v>
      </c>
      <c r="O380" s="25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 s="4">
        <v>7200</v>
      </c>
      <c r="E381">
        <v>2912</v>
      </c>
      <c r="F381" s="4">
        <f t="shared" si="23"/>
        <v>40.444444444444443</v>
      </c>
      <c r="G381" t="s">
        <v>14</v>
      </c>
      <c r="H381">
        <v>44</v>
      </c>
      <c r="I381" s="6">
        <f t="shared" si="22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24">
        <f t="shared" si="20"/>
        <v>40843.208333333336</v>
      </c>
      <c r="O381" s="25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 s="4">
        <v>2500</v>
      </c>
      <c r="E382">
        <v>4008</v>
      </c>
      <c r="F382" s="4">
        <f t="shared" si="23"/>
        <v>160.32</v>
      </c>
      <c r="G382" t="s">
        <v>20</v>
      </c>
      <c r="H382">
        <v>84</v>
      </c>
      <c r="I382" s="6">
        <f t="shared" si="22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24">
        <f t="shared" si="20"/>
        <v>41448.208333333336</v>
      </c>
      <c r="O382" s="25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 s="4">
        <v>5300</v>
      </c>
      <c r="E383">
        <v>9749</v>
      </c>
      <c r="F383" s="4">
        <f t="shared" si="23"/>
        <v>183.9433962264151</v>
      </c>
      <c r="G383" t="s">
        <v>20</v>
      </c>
      <c r="H383">
        <v>155</v>
      </c>
      <c r="I383" s="6">
        <f t="shared" si="22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24">
        <f t="shared" si="20"/>
        <v>42163.208333333328</v>
      </c>
      <c r="O383" s="25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 s="4">
        <v>9100</v>
      </c>
      <c r="E384">
        <v>5803</v>
      </c>
      <c r="F384" s="4">
        <f t="shared" si="23"/>
        <v>63.769230769230766</v>
      </c>
      <c r="G384" t="s">
        <v>14</v>
      </c>
      <c r="H384">
        <v>67</v>
      </c>
      <c r="I384" s="6">
        <f t="shared" si="22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24">
        <f t="shared" si="20"/>
        <v>43024.208333333328</v>
      </c>
      <c r="O384" s="25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 s="4">
        <v>6300</v>
      </c>
      <c r="E385">
        <v>14199</v>
      </c>
      <c r="F385" s="4">
        <f t="shared" si="23"/>
        <v>225.38095238095238</v>
      </c>
      <c r="G385" t="s">
        <v>20</v>
      </c>
      <c r="H385">
        <v>189</v>
      </c>
      <c r="I385" s="6">
        <f t="shared" si="22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24">
        <f t="shared" si="20"/>
        <v>43509.25</v>
      </c>
      <c r="O385" s="25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 s="4">
        <v>114400</v>
      </c>
      <c r="E386">
        <v>196779</v>
      </c>
      <c r="F386" s="4">
        <f t="shared" si="23"/>
        <v>172.00961538461539</v>
      </c>
      <c r="G386" t="s">
        <v>20</v>
      </c>
      <c r="H386">
        <v>4799</v>
      </c>
      <c r="I386" s="6">
        <f t="shared" si="22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24">
        <f t="shared" ref="N386:N449" si="24">(((L386/60/60)/24)+DATE(1970,1,1))</f>
        <v>42776.25</v>
      </c>
      <c r="O386" s="25">
        <f t="shared" ref="O386:O449" si="25">(((M386/60/60)/24+DATE(1970,1,1)))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 s="4">
        <v>38900</v>
      </c>
      <c r="E387">
        <v>56859</v>
      </c>
      <c r="F387" s="4">
        <f t="shared" si="23"/>
        <v>146.16709511568124</v>
      </c>
      <c r="G387" t="s">
        <v>20</v>
      </c>
      <c r="H387">
        <v>1137</v>
      </c>
      <c r="I387" s="6">
        <f t="shared" ref="I387:I450" si="26">SUM(E387/H387)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24">
        <f t="shared" si="24"/>
        <v>43553.208333333328</v>
      </c>
      <c r="O387" s="25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 s="4">
        <v>135500</v>
      </c>
      <c r="E388">
        <v>103554</v>
      </c>
      <c r="F388" s="4">
        <f t="shared" ref="F388:F451" si="27">SUM(E388/D388)*100</f>
        <v>76.42361623616236</v>
      </c>
      <c r="G388" t="s">
        <v>14</v>
      </c>
      <c r="H388">
        <v>1068</v>
      </c>
      <c r="I388" s="6">
        <f t="shared" si="26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24">
        <f t="shared" si="24"/>
        <v>40355.208333333336</v>
      </c>
      <c r="O388" s="25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 s="4">
        <v>109000</v>
      </c>
      <c r="E389">
        <v>42795</v>
      </c>
      <c r="F389" s="4">
        <f t="shared" si="27"/>
        <v>39.261467889908261</v>
      </c>
      <c r="G389" t="s">
        <v>14</v>
      </c>
      <c r="H389">
        <v>424</v>
      </c>
      <c r="I389" s="6">
        <f t="shared" si="2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24">
        <f t="shared" si="24"/>
        <v>41072.208333333336</v>
      </c>
      <c r="O389" s="25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 s="4">
        <v>114800</v>
      </c>
      <c r="E390">
        <v>12938</v>
      </c>
      <c r="F390" s="4">
        <f t="shared" si="27"/>
        <v>11.270034843205574</v>
      </c>
      <c r="G390" t="s">
        <v>74</v>
      </c>
      <c r="H390">
        <v>145</v>
      </c>
      <c r="I390" s="6">
        <f t="shared" si="2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24">
        <f t="shared" si="24"/>
        <v>40912.25</v>
      </c>
      <c r="O390" s="25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 s="4">
        <v>83000</v>
      </c>
      <c r="E391">
        <v>101352</v>
      </c>
      <c r="F391" s="4">
        <f t="shared" si="27"/>
        <v>122.11084337349398</v>
      </c>
      <c r="G391" t="s">
        <v>20</v>
      </c>
      <c r="H391">
        <v>1152</v>
      </c>
      <c r="I391" s="6">
        <f t="shared" si="2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24">
        <f t="shared" si="24"/>
        <v>40479.208333333336</v>
      </c>
      <c r="O391" s="25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 s="4">
        <v>2400</v>
      </c>
      <c r="E392">
        <v>4477</v>
      </c>
      <c r="F392" s="4">
        <f t="shared" si="27"/>
        <v>186.54166666666669</v>
      </c>
      <c r="G392" t="s">
        <v>20</v>
      </c>
      <c r="H392">
        <v>50</v>
      </c>
      <c r="I392" s="6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24">
        <f t="shared" si="24"/>
        <v>41530.208333333336</v>
      </c>
      <c r="O392" s="25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 s="4">
        <v>60400</v>
      </c>
      <c r="E393">
        <v>4393</v>
      </c>
      <c r="F393" s="4">
        <f t="shared" si="27"/>
        <v>7.2731788079470201</v>
      </c>
      <c r="G393" t="s">
        <v>14</v>
      </c>
      <c r="H393">
        <v>151</v>
      </c>
      <c r="I393" s="6">
        <f t="shared" si="2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24">
        <f t="shared" si="24"/>
        <v>41653.25</v>
      </c>
      <c r="O393" s="25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 s="4">
        <v>102900</v>
      </c>
      <c r="E394">
        <v>67546</v>
      </c>
      <c r="F394" s="4">
        <f t="shared" si="27"/>
        <v>65.642371234207957</v>
      </c>
      <c r="G394" t="s">
        <v>14</v>
      </c>
      <c r="H394">
        <v>1608</v>
      </c>
      <c r="I394" s="6">
        <f t="shared" si="2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24">
        <f t="shared" si="24"/>
        <v>40549.25</v>
      </c>
      <c r="O394" s="25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 s="4">
        <v>62800</v>
      </c>
      <c r="E395">
        <v>143788</v>
      </c>
      <c r="F395" s="4">
        <f t="shared" si="27"/>
        <v>228.96178343949046</v>
      </c>
      <c r="G395" t="s">
        <v>20</v>
      </c>
      <c r="H395">
        <v>3059</v>
      </c>
      <c r="I395" s="6">
        <f t="shared" si="2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24">
        <f t="shared" si="24"/>
        <v>42933.208333333328</v>
      </c>
      <c r="O395" s="25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 s="4">
        <v>800</v>
      </c>
      <c r="E396">
        <v>3755</v>
      </c>
      <c r="F396" s="4">
        <f t="shared" si="27"/>
        <v>469.37499999999994</v>
      </c>
      <c r="G396" t="s">
        <v>20</v>
      </c>
      <c r="H396">
        <v>34</v>
      </c>
      <c r="I396" s="6">
        <f t="shared" si="2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24">
        <f t="shared" si="24"/>
        <v>41484.208333333336</v>
      </c>
      <c r="O396" s="25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 s="4">
        <v>7100</v>
      </c>
      <c r="E397">
        <v>9238</v>
      </c>
      <c r="F397" s="4">
        <f t="shared" si="27"/>
        <v>130.11267605633802</v>
      </c>
      <c r="G397" t="s">
        <v>20</v>
      </c>
      <c r="H397">
        <v>220</v>
      </c>
      <c r="I397" s="6">
        <f t="shared" si="2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24">
        <f t="shared" si="24"/>
        <v>40885.25</v>
      </c>
      <c r="O397" s="25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 s="4">
        <v>46100</v>
      </c>
      <c r="E398">
        <v>77012</v>
      </c>
      <c r="F398" s="4">
        <f t="shared" si="27"/>
        <v>167.05422993492408</v>
      </c>
      <c r="G398" t="s">
        <v>20</v>
      </c>
      <c r="H398">
        <v>1604</v>
      </c>
      <c r="I398" s="6">
        <f t="shared" si="2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24">
        <f t="shared" si="24"/>
        <v>43378.208333333328</v>
      </c>
      <c r="O398" s="25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 s="4">
        <v>8100</v>
      </c>
      <c r="E399">
        <v>14083</v>
      </c>
      <c r="F399" s="4">
        <f t="shared" si="27"/>
        <v>173.8641975308642</v>
      </c>
      <c r="G399" t="s">
        <v>20</v>
      </c>
      <c r="H399">
        <v>454</v>
      </c>
      <c r="I399" s="6">
        <f t="shared" si="2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24">
        <f t="shared" si="24"/>
        <v>41417.208333333336</v>
      </c>
      <c r="O399" s="25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 s="4">
        <v>1700</v>
      </c>
      <c r="E400">
        <v>12202</v>
      </c>
      <c r="F400" s="4">
        <f t="shared" si="27"/>
        <v>717.76470588235293</v>
      </c>
      <c r="G400" t="s">
        <v>20</v>
      </c>
      <c r="H400">
        <v>123</v>
      </c>
      <c r="I400" s="6">
        <f t="shared" si="2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24">
        <f t="shared" si="24"/>
        <v>43228.208333333328</v>
      </c>
      <c r="O400" s="25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 s="4">
        <v>97300</v>
      </c>
      <c r="E401">
        <v>62127</v>
      </c>
      <c r="F401" s="4">
        <f t="shared" si="27"/>
        <v>63.850976361767728</v>
      </c>
      <c r="G401" t="s">
        <v>14</v>
      </c>
      <c r="H401">
        <v>941</v>
      </c>
      <c r="I401" s="6">
        <f t="shared" si="2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24">
        <f t="shared" si="24"/>
        <v>40576.25</v>
      </c>
      <c r="O401" s="25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 s="4">
        <v>100</v>
      </c>
      <c r="E402">
        <v>2</v>
      </c>
      <c r="F402" s="4">
        <f t="shared" si="27"/>
        <v>2</v>
      </c>
      <c r="G402" t="s">
        <v>14</v>
      </c>
      <c r="H402">
        <v>1</v>
      </c>
      <c r="I402" s="6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24">
        <f t="shared" si="24"/>
        <v>41502.208333333336</v>
      </c>
      <c r="O402" s="25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 s="4">
        <v>900</v>
      </c>
      <c r="E403">
        <v>13772</v>
      </c>
      <c r="F403" s="4">
        <f t="shared" si="27"/>
        <v>1530.2222222222222</v>
      </c>
      <c r="G403" t="s">
        <v>20</v>
      </c>
      <c r="H403">
        <v>299</v>
      </c>
      <c r="I403" s="6">
        <f t="shared" si="2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24">
        <f t="shared" si="24"/>
        <v>43765.208333333328</v>
      </c>
      <c r="O403" s="25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 s="4">
        <v>7300</v>
      </c>
      <c r="E404">
        <v>2946</v>
      </c>
      <c r="F404" s="4">
        <f t="shared" si="27"/>
        <v>40.356164383561641</v>
      </c>
      <c r="G404" t="s">
        <v>14</v>
      </c>
      <c r="H404">
        <v>40</v>
      </c>
      <c r="I404" s="6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24">
        <f t="shared" si="24"/>
        <v>40914.25</v>
      </c>
      <c r="O404" s="25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 s="4">
        <v>195800</v>
      </c>
      <c r="E405">
        <v>168820</v>
      </c>
      <c r="F405" s="4">
        <f t="shared" si="27"/>
        <v>86.220633299284984</v>
      </c>
      <c r="G405" t="s">
        <v>14</v>
      </c>
      <c r="H405">
        <v>3015</v>
      </c>
      <c r="I405" s="6">
        <f t="shared" si="2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24">
        <f t="shared" si="24"/>
        <v>40310.208333333336</v>
      </c>
      <c r="O405" s="25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 s="4">
        <v>48900</v>
      </c>
      <c r="E406">
        <v>154321</v>
      </c>
      <c r="F406" s="4">
        <f t="shared" si="27"/>
        <v>315.58486707566465</v>
      </c>
      <c r="G406" t="s">
        <v>20</v>
      </c>
      <c r="H406">
        <v>2237</v>
      </c>
      <c r="I406" s="6">
        <f t="shared" si="2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24">
        <f t="shared" si="24"/>
        <v>43053.25</v>
      </c>
      <c r="O406" s="25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 s="4">
        <v>29600</v>
      </c>
      <c r="E407">
        <v>26527</v>
      </c>
      <c r="F407" s="4">
        <f t="shared" si="27"/>
        <v>89.618243243243242</v>
      </c>
      <c r="G407" t="s">
        <v>14</v>
      </c>
      <c r="H407">
        <v>435</v>
      </c>
      <c r="I407" s="6">
        <f t="shared" si="2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24">
        <f t="shared" si="24"/>
        <v>43255.208333333328</v>
      </c>
      <c r="O407" s="25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 s="4">
        <v>39300</v>
      </c>
      <c r="E408">
        <v>71583</v>
      </c>
      <c r="F408" s="4">
        <f t="shared" si="27"/>
        <v>182.14503816793894</v>
      </c>
      <c r="G408" t="s">
        <v>20</v>
      </c>
      <c r="H408">
        <v>645</v>
      </c>
      <c r="I408" s="6">
        <f t="shared" si="2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24">
        <f t="shared" si="24"/>
        <v>41304.25</v>
      </c>
      <c r="O408" s="25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 s="4">
        <v>3400</v>
      </c>
      <c r="E409">
        <v>12100</v>
      </c>
      <c r="F409" s="4">
        <f t="shared" si="27"/>
        <v>355.88235294117646</v>
      </c>
      <c r="G409" t="s">
        <v>20</v>
      </c>
      <c r="H409">
        <v>484</v>
      </c>
      <c r="I409" s="6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24">
        <f t="shared" si="24"/>
        <v>43751.208333333328</v>
      </c>
      <c r="O409" s="25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 s="4">
        <v>9200</v>
      </c>
      <c r="E410">
        <v>12129</v>
      </c>
      <c r="F410" s="4">
        <f t="shared" si="27"/>
        <v>131.83695652173913</v>
      </c>
      <c r="G410" t="s">
        <v>20</v>
      </c>
      <c r="H410">
        <v>154</v>
      </c>
      <c r="I410" s="6">
        <f t="shared" si="2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24">
        <f t="shared" si="24"/>
        <v>42541.208333333328</v>
      </c>
      <c r="O410" s="25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 s="4">
        <v>135600</v>
      </c>
      <c r="E411">
        <v>62804</v>
      </c>
      <c r="F411" s="4">
        <f t="shared" si="27"/>
        <v>46.315634218289084</v>
      </c>
      <c r="G411" t="s">
        <v>14</v>
      </c>
      <c r="H411">
        <v>714</v>
      </c>
      <c r="I411" s="6">
        <f t="shared" si="2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24">
        <f t="shared" si="24"/>
        <v>42843.208333333328</v>
      </c>
      <c r="O411" s="25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 s="4">
        <v>153700</v>
      </c>
      <c r="E412">
        <v>55536</v>
      </c>
      <c r="F412" s="4">
        <f t="shared" si="27"/>
        <v>36.132726089785294</v>
      </c>
      <c r="G412" t="s">
        <v>47</v>
      </c>
      <c r="H412">
        <v>1111</v>
      </c>
      <c r="I412" s="6">
        <f t="shared" si="2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24">
        <f t="shared" si="24"/>
        <v>42122.208333333328</v>
      </c>
      <c r="O412" s="25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 s="4">
        <v>7800</v>
      </c>
      <c r="E413">
        <v>8161</v>
      </c>
      <c r="F413" s="4">
        <f t="shared" si="27"/>
        <v>104.62820512820512</v>
      </c>
      <c r="G413" t="s">
        <v>20</v>
      </c>
      <c r="H413">
        <v>82</v>
      </c>
      <c r="I413" s="6">
        <f t="shared" si="2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24">
        <f t="shared" si="24"/>
        <v>42884.208333333328</v>
      </c>
      <c r="O413" s="25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 s="4">
        <v>2100</v>
      </c>
      <c r="E414">
        <v>14046</v>
      </c>
      <c r="F414" s="4">
        <f t="shared" si="27"/>
        <v>668.85714285714289</v>
      </c>
      <c r="G414" t="s">
        <v>20</v>
      </c>
      <c r="H414">
        <v>134</v>
      </c>
      <c r="I414" s="6">
        <f t="shared" si="2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24">
        <f t="shared" si="24"/>
        <v>41642.25</v>
      </c>
      <c r="O414" s="25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 s="4">
        <v>189500</v>
      </c>
      <c r="E415">
        <v>117628</v>
      </c>
      <c r="F415" s="4">
        <f t="shared" si="27"/>
        <v>62.072823218997364</v>
      </c>
      <c r="G415" t="s">
        <v>47</v>
      </c>
      <c r="H415">
        <v>1089</v>
      </c>
      <c r="I415" s="6">
        <f t="shared" si="2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24">
        <f t="shared" si="24"/>
        <v>43431.25</v>
      </c>
      <c r="O415" s="25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 s="4">
        <v>188200</v>
      </c>
      <c r="E416">
        <v>159405</v>
      </c>
      <c r="F416" s="4">
        <f t="shared" si="27"/>
        <v>84.699787460148784</v>
      </c>
      <c r="G416" t="s">
        <v>14</v>
      </c>
      <c r="H416">
        <v>5497</v>
      </c>
      <c r="I416" s="6">
        <f t="shared" si="2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24">
        <f t="shared" si="24"/>
        <v>40288.208333333336</v>
      </c>
      <c r="O416" s="25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 s="4">
        <v>113500</v>
      </c>
      <c r="E417">
        <v>12552</v>
      </c>
      <c r="F417" s="4">
        <f t="shared" si="27"/>
        <v>11.059030837004405</v>
      </c>
      <c r="G417" t="s">
        <v>14</v>
      </c>
      <c r="H417">
        <v>418</v>
      </c>
      <c r="I417" s="6">
        <f t="shared" si="2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24">
        <f t="shared" si="24"/>
        <v>40921.25</v>
      </c>
      <c r="O417" s="25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 s="4">
        <v>134600</v>
      </c>
      <c r="E418">
        <v>59007</v>
      </c>
      <c r="F418" s="4">
        <f t="shared" si="27"/>
        <v>43.838781575037146</v>
      </c>
      <c r="G418" t="s">
        <v>14</v>
      </c>
      <c r="H418">
        <v>1439</v>
      </c>
      <c r="I418" s="6">
        <f t="shared" si="2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24">
        <f t="shared" si="24"/>
        <v>40560.25</v>
      </c>
      <c r="O418" s="25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 s="4">
        <v>1700</v>
      </c>
      <c r="E419">
        <v>943</v>
      </c>
      <c r="F419" s="4">
        <f t="shared" si="27"/>
        <v>55.470588235294116</v>
      </c>
      <c r="G419" t="s">
        <v>14</v>
      </c>
      <c r="H419">
        <v>15</v>
      </c>
      <c r="I419" s="6">
        <f t="shared" si="2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24">
        <f t="shared" si="24"/>
        <v>43407.208333333328</v>
      </c>
      <c r="O419" s="25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 s="4">
        <v>163700</v>
      </c>
      <c r="E420">
        <v>93963</v>
      </c>
      <c r="F420" s="4">
        <f t="shared" si="27"/>
        <v>57.399511301160658</v>
      </c>
      <c r="G420" t="s">
        <v>14</v>
      </c>
      <c r="H420">
        <v>1999</v>
      </c>
      <c r="I420" s="6">
        <f t="shared" si="2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24">
        <f t="shared" si="24"/>
        <v>41035.208333333336</v>
      </c>
      <c r="O420" s="25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 s="4">
        <v>113800</v>
      </c>
      <c r="E421">
        <v>140469</v>
      </c>
      <c r="F421" s="4">
        <f t="shared" si="27"/>
        <v>123.43497363796135</v>
      </c>
      <c r="G421" t="s">
        <v>20</v>
      </c>
      <c r="H421">
        <v>5203</v>
      </c>
      <c r="I421" s="6">
        <f t="shared" si="2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24">
        <f t="shared" si="24"/>
        <v>40899.25</v>
      </c>
      <c r="O421" s="25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 s="4">
        <v>5000</v>
      </c>
      <c r="E422">
        <v>6423</v>
      </c>
      <c r="F422" s="4">
        <f t="shared" si="27"/>
        <v>128.46</v>
      </c>
      <c r="G422" t="s">
        <v>20</v>
      </c>
      <c r="H422">
        <v>94</v>
      </c>
      <c r="I422" s="6">
        <f t="shared" si="2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24">
        <f t="shared" si="24"/>
        <v>42911.208333333328</v>
      </c>
      <c r="O422" s="25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 s="4">
        <v>9400</v>
      </c>
      <c r="E423">
        <v>6015</v>
      </c>
      <c r="F423" s="4">
        <f t="shared" si="27"/>
        <v>63.989361702127653</v>
      </c>
      <c r="G423" t="s">
        <v>14</v>
      </c>
      <c r="H423">
        <v>118</v>
      </c>
      <c r="I423" s="6">
        <f t="shared" si="2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24">
        <f t="shared" si="24"/>
        <v>42915.208333333328</v>
      </c>
      <c r="O423" s="25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 s="4">
        <v>8700</v>
      </c>
      <c r="E424">
        <v>11075</v>
      </c>
      <c r="F424" s="4">
        <f t="shared" si="27"/>
        <v>127.29885057471265</v>
      </c>
      <c r="G424" t="s">
        <v>20</v>
      </c>
      <c r="H424">
        <v>205</v>
      </c>
      <c r="I424" s="6">
        <f t="shared" si="2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24">
        <f t="shared" si="24"/>
        <v>40285.208333333336</v>
      </c>
      <c r="O424" s="25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 s="4">
        <v>147800</v>
      </c>
      <c r="E425">
        <v>15723</v>
      </c>
      <c r="F425" s="4">
        <f t="shared" si="27"/>
        <v>10.638024357239512</v>
      </c>
      <c r="G425" t="s">
        <v>14</v>
      </c>
      <c r="H425">
        <v>162</v>
      </c>
      <c r="I425" s="6">
        <f t="shared" si="2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24">
        <f t="shared" si="24"/>
        <v>40808.208333333336</v>
      </c>
      <c r="O425" s="25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 s="4">
        <v>5100</v>
      </c>
      <c r="E426">
        <v>2064</v>
      </c>
      <c r="F426" s="4">
        <f t="shared" si="27"/>
        <v>40.470588235294116</v>
      </c>
      <c r="G426" t="s">
        <v>14</v>
      </c>
      <c r="H426">
        <v>83</v>
      </c>
      <c r="I426" s="6">
        <f t="shared" si="2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24">
        <f t="shared" si="24"/>
        <v>43208.208333333328</v>
      </c>
      <c r="O426" s="25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 s="4">
        <v>2700</v>
      </c>
      <c r="E427">
        <v>7767</v>
      </c>
      <c r="F427" s="4">
        <f t="shared" si="27"/>
        <v>287.66666666666663</v>
      </c>
      <c r="G427" t="s">
        <v>20</v>
      </c>
      <c r="H427">
        <v>92</v>
      </c>
      <c r="I427" s="6">
        <f t="shared" si="2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24">
        <f t="shared" si="24"/>
        <v>42213.208333333328</v>
      </c>
      <c r="O427" s="25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 s="4">
        <v>1800</v>
      </c>
      <c r="E428">
        <v>10313</v>
      </c>
      <c r="F428" s="4">
        <f t="shared" si="27"/>
        <v>572.94444444444446</v>
      </c>
      <c r="G428" t="s">
        <v>20</v>
      </c>
      <c r="H428">
        <v>219</v>
      </c>
      <c r="I428" s="6">
        <f t="shared" si="2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24">
        <f t="shared" si="24"/>
        <v>41332.25</v>
      </c>
      <c r="O428" s="25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 s="4">
        <v>174500</v>
      </c>
      <c r="E429">
        <v>197018</v>
      </c>
      <c r="F429" s="4">
        <f t="shared" si="27"/>
        <v>112.90429799426933</v>
      </c>
      <c r="G429" t="s">
        <v>20</v>
      </c>
      <c r="H429">
        <v>2526</v>
      </c>
      <c r="I429" s="6">
        <f t="shared" si="2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24">
        <f t="shared" si="24"/>
        <v>41895.208333333336</v>
      </c>
      <c r="O429" s="25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 s="4">
        <v>101400</v>
      </c>
      <c r="E430">
        <v>47037</v>
      </c>
      <c r="F430" s="4">
        <f t="shared" si="27"/>
        <v>46.387573964497044</v>
      </c>
      <c r="G430" t="s">
        <v>14</v>
      </c>
      <c r="H430">
        <v>747</v>
      </c>
      <c r="I430" s="6">
        <f t="shared" si="2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24">
        <f t="shared" si="24"/>
        <v>40585.25</v>
      </c>
      <c r="O430" s="25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 s="4">
        <v>191000</v>
      </c>
      <c r="E431">
        <v>173191</v>
      </c>
      <c r="F431" s="4">
        <f t="shared" si="27"/>
        <v>90.675916230366497</v>
      </c>
      <c r="G431" t="s">
        <v>74</v>
      </c>
      <c r="H431">
        <v>2138</v>
      </c>
      <c r="I431" s="6">
        <f t="shared" si="2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24">
        <f t="shared" si="24"/>
        <v>41680.25</v>
      </c>
      <c r="O431" s="25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 s="4">
        <v>8100</v>
      </c>
      <c r="E432">
        <v>5487</v>
      </c>
      <c r="F432" s="4">
        <f t="shared" si="27"/>
        <v>67.740740740740748</v>
      </c>
      <c r="G432" t="s">
        <v>14</v>
      </c>
      <c r="H432">
        <v>84</v>
      </c>
      <c r="I432" s="6">
        <f t="shared" si="2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24">
        <f t="shared" si="24"/>
        <v>43737.208333333328</v>
      </c>
      <c r="O432" s="25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 s="4">
        <v>5100</v>
      </c>
      <c r="E433">
        <v>9817</v>
      </c>
      <c r="F433" s="4">
        <f t="shared" si="27"/>
        <v>192.49019607843135</v>
      </c>
      <c r="G433" t="s">
        <v>20</v>
      </c>
      <c r="H433">
        <v>94</v>
      </c>
      <c r="I433" s="6">
        <f t="shared" si="2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24">
        <f t="shared" si="24"/>
        <v>43273.208333333328</v>
      </c>
      <c r="O433" s="25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 s="4">
        <v>7700</v>
      </c>
      <c r="E434">
        <v>6369</v>
      </c>
      <c r="F434" s="4">
        <f t="shared" si="27"/>
        <v>82.714285714285722</v>
      </c>
      <c r="G434" t="s">
        <v>14</v>
      </c>
      <c r="H434">
        <v>91</v>
      </c>
      <c r="I434" s="6">
        <f t="shared" si="2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24">
        <f t="shared" si="24"/>
        <v>41761.208333333336</v>
      </c>
      <c r="O434" s="25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 s="4">
        <v>121400</v>
      </c>
      <c r="E435">
        <v>65755</v>
      </c>
      <c r="F435" s="4">
        <f t="shared" si="27"/>
        <v>54.163920922570021</v>
      </c>
      <c r="G435" t="s">
        <v>14</v>
      </c>
      <c r="H435">
        <v>792</v>
      </c>
      <c r="I435" s="6">
        <f t="shared" si="2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24">
        <f t="shared" si="24"/>
        <v>41603.25</v>
      </c>
      <c r="O435" s="25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 s="4">
        <v>5400</v>
      </c>
      <c r="E436">
        <v>903</v>
      </c>
      <c r="F436" s="4">
        <f t="shared" si="27"/>
        <v>16.722222222222221</v>
      </c>
      <c r="G436" t="s">
        <v>74</v>
      </c>
      <c r="H436">
        <v>10</v>
      </c>
      <c r="I436" s="6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24">
        <f t="shared" si="24"/>
        <v>42705.25</v>
      </c>
      <c r="O436" s="25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 s="4">
        <v>152400</v>
      </c>
      <c r="E437">
        <v>178120</v>
      </c>
      <c r="F437" s="4">
        <f t="shared" si="27"/>
        <v>116.87664041994749</v>
      </c>
      <c r="G437" t="s">
        <v>20</v>
      </c>
      <c r="H437">
        <v>1713</v>
      </c>
      <c r="I437" s="6">
        <f t="shared" si="2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24">
        <f t="shared" si="24"/>
        <v>41988.25</v>
      </c>
      <c r="O437" s="25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 s="4">
        <v>1300</v>
      </c>
      <c r="E438">
        <v>13678</v>
      </c>
      <c r="F438" s="4">
        <f t="shared" si="27"/>
        <v>1052.1538461538462</v>
      </c>
      <c r="G438" t="s">
        <v>20</v>
      </c>
      <c r="H438">
        <v>249</v>
      </c>
      <c r="I438" s="6">
        <f t="shared" si="2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24">
        <f t="shared" si="24"/>
        <v>43575.208333333328</v>
      </c>
      <c r="O438" s="25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 s="4">
        <v>8100</v>
      </c>
      <c r="E439">
        <v>9969</v>
      </c>
      <c r="F439" s="4">
        <f t="shared" si="27"/>
        <v>123.07407407407408</v>
      </c>
      <c r="G439" t="s">
        <v>20</v>
      </c>
      <c r="H439">
        <v>192</v>
      </c>
      <c r="I439" s="6">
        <f t="shared" si="2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24">
        <f t="shared" si="24"/>
        <v>42260.208333333328</v>
      </c>
      <c r="O439" s="25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 s="4">
        <v>8300</v>
      </c>
      <c r="E440">
        <v>14827</v>
      </c>
      <c r="F440" s="4">
        <f t="shared" si="27"/>
        <v>178.63855421686748</v>
      </c>
      <c r="G440" t="s">
        <v>20</v>
      </c>
      <c r="H440">
        <v>247</v>
      </c>
      <c r="I440" s="6">
        <f t="shared" si="2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24">
        <f t="shared" si="24"/>
        <v>41337.25</v>
      </c>
      <c r="O440" s="25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 s="4">
        <v>28400</v>
      </c>
      <c r="E441">
        <v>100900</v>
      </c>
      <c r="F441" s="4">
        <f t="shared" si="27"/>
        <v>355.28169014084506</v>
      </c>
      <c r="G441" t="s">
        <v>20</v>
      </c>
      <c r="H441">
        <v>2293</v>
      </c>
      <c r="I441" s="6">
        <f t="shared" si="2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24">
        <f t="shared" si="24"/>
        <v>42680.208333333328</v>
      </c>
      <c r="O441" s="25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 s="4">
        <v>102500</v>
      </c>
      <c r="E442">
        <v>165954</v>
      </c>
      <c r="F442" s="4">
        <f t="shared" si="27"/>
        <v>161.90634146341463</v>
      </c>
      <c r="G442" t="s">
        <v>20</v>
      </c>
      <c r="H442">
        <v>3131</v>
      </c>
      <c r="I442" s="6">
        <f t="shared" si="2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24">
        <f t="shared" si="24"/>
        <v>42916.208333333328</v>
      </c>
      <c r="O442" s="25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 s="4">
        <v>7000</v>
      </c>
      <c r="E443">
        <v>1744</v>
      </c>
      <c r="F443" s="4">
        <f t="shared" si="27"/>
        <v>24.914285714285715</v>
      </c>
      <c r="G443" t="s">
        <v>14</v>
      </c>
      <c r="H443">
        <v>32</v>
      </c>
      <c r="I443" s="6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24">
        <f t="shared" si="24"/>
        <v>41025.208333333336</v>
      </c>
      <c r="O443" s="25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 s="4">
        <v>5400</v>
      </c>
      <c r="E444">
        <v>10731</v>
      </c>
      <c r="F444" s="4">
        <f t="shared" si="27"/>
        <v>198.72222222222223</v>
      </c>
      <c r="G444" t="s">
        <v>20</v>
      </c>
      <c r="H444">
        <v>143</v>
      </c>
      <c r="I444" s="6">
        <f t="shared" si="2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24">
        <f t="shared" si="24"/>
        <v>42980.208333333328</v>
      </c>
      <c r="O444" s="25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 s="4">
        <v>9300</v>
      </c>
      <c r="E445">
        <v>3232</v>
      </c>
      <c r="F445" s="4">
        <f t="shared" si="27"/>
        <v>34.752688172043008</v>
      </c>
      <c r="G445" t="s">
        <v>74</v>
      </c>
      <c r="H445">
        <v>90</v>
      </c>
      <c r="I445" s="6">
        <f t="shared" si="2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24">
        <f t="shared" si="24"/>
        <v>40451.208333333336</v>
      </c>
      <c r="O445" s="25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 s="4">
        <v>6200</v>
      </c>
      <c r="E446">
        <v>10938</v>
      </c>
      <c r="F446" s="4">
        <f t="shared" si="27"/>
        <v>176.41935483870967</v>
      </c>
      <c r="G446" t="s">
        <v>20</v>
      </c>
      <c r="H446">
        <v>296</v>
      </c>
      <c r="I446" s="6">
        <f t="shared" si="2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24">
        <f t="shared" si="24"/>
        <v>40748.208333333336</v>
      </c>
      <c r="O446" s="25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 s="4">
        <v>2100</v>
      </c>
      <c r="E447">
        <v>10739</v>
      </c>
      <c r="F447" s="4">
        <f t="shared" si="27"/>
        <v>511.38095238095235</v>
      </c>
      <c r="G447" t="s">
        <v>20</v>
      </c>
      <c r="H447">
        <v>170</v>
      </c>
      <c r="I447" s="6">
        <f t="shared" si="2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24">
        <f t="shared" si="24"/>
        <v>40515.25</v>
      </c>
      <c r="O447" s="25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 s="4">
        <v>6800</v>
      </c>
      <c r="E448">
        <v>5579</v>
      </c>
      <c r="F448" s="4">
        <f t="shared" si="27"/>
        <v>82.044117647058826</v>
      </c>
      <c r="G448" t="s">
        <v>14</v>
      </c>
      <c r="H448">
        <v>186</v>
      </c>
      <c r="I448" s="6">
        <f t="shared" si="2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24">
        <f t="shared" si="24"/>
        <v>41261.25</v>
      </c>
      <c r="O448" s="25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 s="4">
        <v>155200</v>
      </c>
      <c r="E449">
        <v>37754</v>
      </c>
      <c r="F449" s="4">
        <f t="shared" si="27"/>
        <v>24.326030927835053</v>
      </c>
      <c r="G449" t="s">
        <v>74</v>
      </c>
      <c r="H449">
        <v>439</v>
      </c>
      <c r="I449" s="6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24">
        <f t="shared" si="24"/>
        <v>43088.25</v>
      </c>
      <c r="O449" s="25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 s="4">
        <v>89900</v>
      </c>
      <c r="E450">
        <v>45384</v>
      </c>
      <c r="F450" s="4">
        <f t="shared" si="27"/>
        <v>50.482758620689658</v>
      </c>
      <c r="G450" t="s">
        <v>14</v>
      </c>
      <c r="H450">
        <v>605</v>
      </c>
      <c r="I450" s="6">
        <f t="shared" si="2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24">
        <f t="shared" ref="N450:N513" si="28">(((L450/60/60)/24)+DATE(1970,1,1))</f>
        <v>41378.208333333336</v>
      </c>
      <c r="O450" s="25">
        <f t="shared" ref="O450:O513" si="29">(((M450/60/60)/24+DATE(1970,1,1)))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 s="4">
        <v>900</v>
      </c>
      <c r="E451">
        <v>8703</v>
      </c>
      <c r="F451" s="4">
        <f t="shared" si="27"/>
        <v>967</v>
      </c>
      <c r="G451" t="s">
        <v>20</v>
      </c>
      <c r="H451">
        <v>86</v>
      </c>
      <c r="I451" s="6">
        <f t="shared" ref="I451:I514" si="30">SUM(E451/H451)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24">
        <f t="shared" si="28"/>
        <v>43530.25</v>
      </c>
      <c r="O451" s="25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 s="4">
        <v>100</v>
      </c>
      <c r="E452">
        <v>4</v>
      </c>
      <c r="F452" s="4">
        <f t="shared" ref="F452:F515" si="31">SUM(E452/D452)*100</f>
        <v>4</v>
      </c>
      <c r="G452" t="s">
        <v>14</v>
      </c>
      <c r="H452">
        <v>1</v>
      </c>
      <c r="I452" s="6">
        <f t="shared" si="30"/>
        <v>4</v>
      </c>
      <c r="J452" t="s">
        <v>15</v>
      </c>
      <c r="K452" t="s">
        <v>16</v>
      </c>
      <c r="L452">
        <v>1540098000</v>
      </c>
      <c r="M452">
        <v>1542088800</v>
      </c>
      <c r="N452" s="24">
        <f t="shared" si="28"/>
        <v>43394.208333333328</v>
      </c>
      <c r="O452" s="25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 s="4">
        <v>148400</v>
      </c>
      <c r="E453">
        <v>182302</v>
      </c>
      <c r="F453" s="4">
        <f t="shared" si="31"/>
        <v>122.84501347708894</v>
      </c>
      <c r="G453" t="s">
        <v>20</v>
      </c>
      <c r="H453">
        <v>6286</v>
      </c>
      <c r="I453" s="6">
        <f t="shared" si="3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24">
        <f t="shared" si="28"/>
        <v>42935.208333333328</v>
      </c>
      <c r="O453" s="25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 s="4">
        <v>4800</v>
      </c>
      <c r="E454">
        <v>3045</v>
      </c>
      <c r="F454" s="4">
        <f t="shared" si="31"/>
        <v>63.4375</v>
      </c>
      <c r="G454" t="s">
        <v>14</v>
      </c>
      <c r="H454">
        <v>31</v>
      </c>
      <c r="I454" s="6">
        <f t="shared" si="3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24">
        <f t="shared" si="28"/>
        <v>40365.208333333336</v>
      </c>
      <c r="O454" s="25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 s="4">
        <v>182400</v>
      </c>
      <c r="E455">
        <v>102749</v>
      </c>
      <c r="F455" s="4">
        <f t="shared" si="31"/>
        <v>56.331688596491226</v>
      </c>
      <c r="G455" t="s">
        <v>14</v>
      </c>
      <c r="H455">
        <v>1181</v>
      </c>
      <c r="I455" s="6">
        <f t="shared" si="3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24">
        <f t="shared" si="28"/>
        <v>42705.25</v>
      </c>
      <c r="O455" s="25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 s="4">
        <v>4000</v>
      </c>
      <c r="E456">
        <v>1763</v>
      </c>
      <c r="F456" s="4">
        <f t="shared" si="31"/>
        <v>44.074999999999996</v>
      </c>
      <c r="G456" t="s">
        <v>14</v>
      </c>
      <c r="H456">
        <v>39</v>
      </c>
      <c r="I456" s="6">
        <f t="shared" si="3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24">
        <f t="shared" si="28"/>
        <v>41568.208333333336</v>
      </c>
      <c r="O456" s="25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 s="4">
        <v>116500</v>
      </c>
      <c r="E457">
        <v>137904</v>
      </c>
      <c r="F457" s="4">
        <f t="shared" si="31"/>
        <v>118.37253218884121</v>
      </c>
      <c r="G457" t="s">
        <v>20</v>
      </c>
      <c r="H457">
        <v>3727</v>
      </c>
      <c r="I457" s="6">
        <f t="shared" si="3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24">
        <f t="shared" si="28"/>
        <v>40809.208333333336</v>
      </c>
      <c r="O457" s="25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 s="4">
        <v>146400</v>
      </c>
      <c r="E458">
        <v>152438</v>
      </c>
      <c r="F458" s="4">
        <f t="shared" si="31"/>
        <v>104.1243169398907</v>
      </c>
      <c r="G458" t="s">
        <v>20</v>
      </c>
      <c r="H458">
        <v>1605</v>
      </c>
      <c r="I458" s="6">
        <f t="shared" si="3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24">
        <f t="shared" si="28"/>
        <v>43141.25</v>
      </c>
      <c r="O458" s="25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 s="4">
        <v>5000</v>
      </c>
      <c r="E459">
        <v>1332</v>
      </c>
      <c r="F459" s="4">
        <f t="shared" si="31"/>
        <v>26.640000000000004</v>
      </c>
      <c r="G459" t="s">
        <v>14</v>
      </c>
      <c r="H459">
        <v>46</v>
      </c>
      <c r="I459" s="6">
        <f t="shared" si="3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24">
        <f t="shared" si="28"/>
        <v>42657.208333333328</v>
      </c>
      <c r="O459" s="25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 s="4">
        <v>33800</v>
      </c>
      <c r="E460">
        <v>118706</v>
      </c>
      <c r="F460" s="4">
        <f t="shared" si="31"/>
        <v>351.20118343195264</v>
      </c>
      <c r="G460" t="s">
        <v>20</v>
      </c>
      <c r="H460">
        <v>2120</v>
      </c>
      <c r="I460" s="6">
        <f t="shared" si="3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24">
        <f t="shared" si="28"/>
        <v>40265.208333333336</v>
      </c>
      <c r="O460" s="25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 s="4">
        <v>6300</v>
      </c>
      <c r="E461">
        <v>5674</v>
      </c>
      <c r="F461" s="4">
        <f t="shared" si="31"/>
        <v>90.063492063492063</v>
      </c>
      <c r="G461" t="s">
        <v>14</v>
      </c>
      <c r="H461">
        <v>105</v>
      </c>
      <c r="I461" s="6">
        <f t="shared" si="3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24">
        <f t="shared" si="28"/>
        <v>42001.25</v>
      </c>
      <c r="O461" s="25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 s="4">
        <v>2400</v>
      </c>
      <c r="E462">
        <v>4119</v>
      </c>
      <c r="F462" s="4">
        <f t="shared" si="31"/>
        <v>171.625</v>
      </c>
      <c r="G462" t="s">
        <v>20</v>
      </c>
      <c r="H462">
        <v>50</v>
      </c>
      <c r="I462" s="6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24">
        <f t="shared" si="28"/>
        <v>40399.208333333336</v>
      </c>
      <c r="O462" s="25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 s="4">
        <v>98800</v>
      </c>
      <c r="E463">
        <v>139354</v>
      </c>
      <c r="F463" s="4">
        <f t="shared" si="31"/>
        <v>141.04655870445345</v>
      </c>
      <c r="G463" t="s">
        <v>20</v>
      </c>
      <c r="H463">
        <v>2080</v>
      </c>
      <c r="I463" s="6">
        <f t="shared" si="3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24">
        <f t="shared" si="28"/>
        <v>41757.208333333336</v>
      </c>
      <c r="O463" s="25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 s="4">
        <v>188800</v>
      </c>
      <c r="E464">
        <v>57734</v>
      </c>
      <c r="F464" s="4">
        <f t="shared" si="31"/>
        <v>30.57944915254237</v>
      </c>
      <c r="G464" t="s">
        <v>14</v>
      </c>
      <c r="H464">
        <v>535</v>
      </c>
      <c r="I464" s="6">
        <f t="shared" si="3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24">
        <f t="shared" si="28"/>
        <v>41304.25</v>
      </c>
      <c r="O464" s="25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 s="4">
        <v>134300</v>
      </c>
      <c r="E465">
        <v>145265</v>
      </c>
      <c r="F465" s="4">
        <f t="shared" si="31"/>
        <v>108.16455696202532</v>
      </c>
      <c r="G465" t="s">
        <v>20</v>
      </c>
      <c r="H465">
        <v>2105</v>
      </c>
      <c r="I465" s="6">
        <f t="shared" si="3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24">
        <f t="shared" si="28"/>
        <v>41639.25</v>
      </c>
      <c r="O465" s="25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 s="4">
        <v>71200</v>
      </c>
      <c r="E466">
        <v>95020</v>
      </c>
      <c r="F466" s="4">
        <f t="shared" si="31"/>
        <v>133.45505617977528</v>
      </c>
      <c r="G466" t="s">
        <v>20</v>
      </c>
      <c r="H466">
        <v>2436</v>
      </c>
      <c r="I466" s="6">
        <f t="shared" si="3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24">
        <f t="shared" si="28"/>
        <v>43142.25</v>
      </c>
      <c r="O466" s="25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 s="4">
        <v>4700</v>
      </c>
      <c r="E467">
        <v>8829</v>
      </c>
      <c r="F467" s="4">
        <f t="shared" si="31"/>
        <v>187.85106382978722</v>
      </c>
      <c r="G467" t="s">
        <v>20</v>
      </c>
      <c r="H467">
        <v>80</v>
      </c>
      <c r="I467" s="6">
        <f t="shared" si="3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24">
        <f t="shared" si="28"/>
        <v>43127.25</v>
      </c>
      <c r="O467" s="25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 s="4">
        <v>1200</v>
      </c>
      <c r="E468">
        <v>3984</v>
      </c>
      <c r="F468" s="4">
        <f t="shared" si="31"/>
        <v>332</v>
      </c>
      <c r="G468" t="s">
        <v>20</v>
      </c>
      <c r="H468">
        <v>42</v>
      </c>
      <c r="I468" s="6">
        <f t="shared" si="3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24">
        <f t="shared" si="28"/>
        <v>41409.208333333336</v>
      </c>
      <c r="O468" s="25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 s="4">
        <v>1400</v>
      </c>
      <c r="E469">
        <v>8053</v>
      </c>
      <c r="F469" s="4">
        <f t="shared" si="31"/>
        <v>575.21428571428578</v>
      </c>
      <c r="G469" t="s">
        <v>20</v>
      </c>
      <c r="H469">
        <v>139</v>
      </c>
      <c r="I469" s="6">
        <f t="shared" si="3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24">
        <f t="shared" si="28"/>
        <v>42331.25</v>
      </c>
      <c r="O469" s="25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 s="4">
        <v>4000</v>
      </c>
      <c r="E470">
        <v>1620</v>
      </c>
      <c r="F470" s="4">
        <f t="shared" si="31"/>
        <v>40.5</v>
      </c>
      <c r="G470" t="s">
        <v>14</v>
      </c>
      <c r="H470">
        <v>16</v>
      </c>
      <c r="I470" s="6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24">
        <f t="shared" si="28"/>
        <v>43569.208333333328</v>
      </c>
      <c r="O470" s="25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 s="4">
        <v>5600</v>
      </c>
      <c r="E471">
        <v>10328</v>
      </c>
      <c r="F471" s="4">
        <f t="shared" si="31"/>
        <v>184.42857142857144</v>
      </c>
      <c r="G471" t="s">
        <v>20</v>
      </c>
      <c r="H471">
        <v>159</v>
      </c>
      <c r="I471" s="6">
        <f t="shared" si="3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24">
        <f t="shared" si="28"/>
        <v>42142.208333333328</v>
      </c>
      <c r="O471" s="25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 s="4">
        <v>3600</v>
      </c>
      <c r="E472">
        <v>10289</v>
      </c>
      <c r="F472" s="4">
        <f t="shared" si="31"/>
        <v>285.80555555555554</v>
      </c>
      <c r="G472" t="s">
        <v>20</v>
      </c>
      <c r="H472">
        <v>381</v>
      </c>
      <c r="I472" s="6">
        <f t="shared" si="3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24">
        <f t="shared" si="28"/>
        <v>42716.25</v>
      </c>
      <c r="O472" s="25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 s="4">
        <v>3100</v>
      </c>
      <c r="E473">
        <v>9889</v>
      </c>
      <c r="F473" s="4">
        <f t="shared" si="31"/>
        <v>319</v>
      </c>
      <c r="G473" t="s">
        <v>20</v>
      </c>
      <c r="H473">
        <v>194</v>
      </c>
      <c r="I473" s="6">
        <f t="shared" si="3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24">
        <f t="shared" si="28"/>
        <v>41031.208333333336</v>
      </c>
      <c r="O473" s="25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 s="4">
        <v>153800</v>
      </c>
      <c r="E474">
        <v>60342</v>
      </c>
      <c r="F474" s="4">
        <f t="shared" si="31"/>
        <v>39.234070221066318</v>
      </c>
      <c r="G474" t="s">
        <v>14</v>
      </c>
      <c r="H474">
        <v>575</v>
      </c>
      <c r="I474" s="6">
        <f t="shared" si="3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24">
        <f t="shared" si="28"/>
        <v>43535.208333333328</v>
      </c>
      <c r="O474" s="25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 s="4">
        <v>5000</v>
      </c>
      <c r="E475">
        <v>8907</v>
      </c>
      <c r="F475" s="4">
        <f t="shared" si="31"/>
        <v>178.14000000000001</v>
      </c>
      <c r="G475" t="s">
        <v>20</v>
      </c>
      <c r="H475">
        <v>106</v>
      </c>
      <c r="I475" s="6">
        <f t="shared" si="3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24">
        <f t="shared" si="28"/>
        <v>43277.208333333328</v>
      </c>
      <c r="O475" s="25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 s="4">
        <v>4000</v>
      </c>
      <c r="E476">
        <v>14606</v>
      </c>
      <c r="F476" s="4">
        <f t="shared" si="31"/>
        <v>365.15</v>
      </c>
      <c r="G476" t="s">
        <v>20</v>
      </c>
      <c r="H476">
        <v>142</v>
      </c>
      <c r="I476" s="6">
        <f t="shared" si="3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24">
        <f t="shared" si="28"/>
        <v>41989.25</v>
      </c>
      <c r="O476" s="25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 s="4">
        <v>7400</v>
      </c>
      <c r="E477">
        <v>8432</v>
      </c>
      <c r="F477" s="4">
        <f t="shared" si="31"/>
        <v>113.94594594594594</v>
      </c>
      <c r="G477" t="s">
        <v>20</v>
      </c>
      <c r="H477">
        <v>211</v>
      </c>
      <c r="I477" s="6">
        <f t="shared" si="3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24">
        <f t="shared" si="28"/>
        <v>41450.208333333336</v>
      </c>
      <c r="O477" s="25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 s="4">
        <v>191500</v>
      </c>
      <c r="E478">
        <v>57122</v>
      </c>
      <c r="F478" s="4">
        <f t="shared" si="31"/>
        <v>29.828720626631856</v>
      </c>
      <c r="G478" t="s">
        <v>14</v>
      </c>
      <c r="H478">
        <v>1120</v>
      </c>
      <c r="I478" s="6">
        <f t="shared" si="3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24">
        <f t="shared" si="28"/>
        <v>43322.208333333328</v>
      </c>
      <c r="O478" s="25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 s="4">
        <v>8500</v>
      </c>
      <c r="E479">
        <v>4613</v>
      </c>
      <c r="F479" s="4">
        <f t="shared" si="31"/>
        <v>54.270588235294113</v>
      </c>
      <c r="G479" t="s">
        <v>14</v>
      </c>
      <c r="H479">
        <v>113</v>
      </c>
      <c r="I479" s="6">
        <f t="shared" si="3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24">
        <f t="shared" si="28"/>
        <v>40720.208333333336</v>
      </c>
      <c r="O479" s="25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 s="4">
        <v>68800</v>
      </c>
      <c r="E480">
        <v>162603</v>
      </c>
      <c r="F480" s="4">
        <f t="shared" si="31"/>
        <v>236.34156976744185</v>
      </c>
      <c r="G480" t="s">
        <v>20</v>
      </c>
      <c r="H480">
        <v>2756</v>
      </c>
      <c r="I480" s="6">
        <f t="shared" si="3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24">
        <f t="shared" si="28"/>
        <v>42072.208333333328</v>
      </c>
      <c r="O480" s="25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 s="4">
        <v>2400</v>
      </c>
      <c r="E481">
        <v>12310</v>
      </c>
      <c r="F481" s="4">
        <f t="shared" si="31"/>
        <v>512.91666666666663</v>
      </c>
      <c r="G481" t="s">
        <v>20</v>
      </c>
      <c r="H481">
        <v>173</v>
      </c>
      <c r="I481" s="6">
        <f t="shared" si="3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24">
        <f t="shared" si="28"/>
        <v>42945.208333333328</v>
      </c>
      <c r="O481" s="25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 s="4">
        <v>8600</v>
      </c>
      <c r="E482">
        <v>8656</v>
      </c>
      <c r="F482" s="4">
        <f t="shared" si="31"/>
        <v>100.65116279069768</v>
      </c>
      <c r="G482" t="s">
        <v>20</v>
      </c>
      <c r="H482">
        <v>87</v>
      </c>
      <c r="I482" s="6">
        <f t="shared" si="3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24">
        <f t="shared" si="28"/>
        <v>40248.25</v>
      </c>
      <c r="O482" s="25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 s="4">
        <v>196600</v>
      </c>
      <c r="E483">
        <v>159931</v>
      </c>
      <c r="F483" s="4">
        <f t="shared" si="31"/>
        <v>81.348423194303152</v>
      </c>
      <c r="G483" t="s">
        <v>14</v>
      </c>
      <c r="H483">
        <v>1538</v>
      </c>
      <c r="I483" s="6">
        <f t="shared" si="3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24">
        <f t="shared" si="28"/>
        <v>41913.208333333336</v>
      </c>
      <c r="O483" s="25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 s="4">
        <v>4200</v>
      </c>
      <c r="E484">
        <v>689</v>
      </c>
      <c r="F484" s="4">
        <f t="shared" si="31"/>
        <v>16.404761904761905</v>
      </c>
      <c r="G484" t="s">
        <v>14</v>
      </c>
      <c r="H484">
        <v>9</v>
      </c>
      <c r="I484" s="6">
        <f t="shared" si="3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24">
        <f t="shared" si="28"/>
        <v>40963.25</v>
      </c>
      <c r="O484" s="25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 s="4">
        <v>91400</v>
      </c>
      <c r="E485">
        <v>48236</v>
      </c>
      <c r="F485" s="4">
        <f t="shared" si="31"/>
        <v>52.774617067833695</v>
      </c>
      <c r="G485" t="s">
        <v>14</v>
      </c>
      <c r="H485">
        <v>554</v>
      </c>
      <c r="I485" s="6">
        <f t="shared" si="3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24">
        <f t="shared" si="28"/>
        <v>43811.25</v>
      </c>
      <c r="O485" s="25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 s="4">
        <v>29600</v>
      </c>
      <c r="E486">
        <v>77021</v>
      </c>
      <c r="F486" s="4">
        <f t="shared" si="31"/>
        <v>260.20608108108109</v>
      </c>
      <c r="G486" t="s">
        <v>20</v>
      </c>
      <c r="H486">
        <v>1572</v>
      </c>
      <c r="I486" s="6">
        <f t="shared" si="3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24">
        <f t="shared" si="28"/>
        <v>41855.208333333336</v>
      </c>
      <c r="O486" s="25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 s="4">
        <v>90600</v>
      </c>
      <c r="E487">
        <v>27844</v>
      </c>
      <c r="F487" s="4">
        <f t="shared" si="31"/>
        <v>30.73289183222958</v>
      </c>
      <c r="G487" t="s">
        <v>14</v>
      </c>
      <c r="H487">
        <v>648</v>
      </c>
      <c r="I487" s="6">
        <f t="shared" si="3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24">
        <f t="shared" si="28"/>
        <v>43626.208333333328</v>
      </c>
      <c r="O487" s="25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 s="4">
        <v>5200</v>
      </c>
      <c r="E488">
        <v>702</v>
      </c>
      <c r="F488" s="4">
        <f t="shared" si="31"/>
        <v>13.5</v>
      </c>
      <c r="G488" t="s">
        <v>14</v>
      </c>
      <c r="H488">
        <v>21</v>
      </c>
      <c r="I488" s="6">
        <f t="shared" si="3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24">
        <f t="shared" si="28"/>
        <v>43168.25</v>
      </c>
      <c r="O488" s="25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 s="4">
        <v>110300</v>
      </c>
      <c r="E489">
        <v>197024</v>
      </c>
      <c r="F489" s="4">
        <f t="shared" si="31"/>
        <v>178.62556663644605</v>
      </c>
      <c r="G489" t="s">
        <v>20</v>
      </c>
      <c r="H489">
        <v>2346</v>
      </c>
      <c r="I489" s="6">
        <f t="shared" si="3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24">
        <f t="shared" si="28"/>
        <v>42845.208333333328</v>
      </c>
      <c r="O489" s="25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 s="4">
        <v>5300</v>
      </c>
      <c r="E490">
        <v>11663</v>
      </c>
      <c r="F490" s="4">
        <f t="shared" si="31"/>
        <v>220.0566037735849</v>
      </c>
      <c r="G490" t="s">
        <v>20</v>
      </c>
      <c r="H490">
        <v>115</v>
      </c>
      <c r="I490" s="6">
        <f t="shared" si="3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24">
        <f t="shared" si="28"/>
        <v>42403.25</v>
      </c>
      <c r="O490" s="25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 s="4">
        <v>9200</v>
      </c>
      <c r="E491">
        <v>9339</v>
      </c>
      <c r="F491" s="4">
        <f t="shared" si="31"/>
        <v>101.5108695652174</v>
      </c>
      <c r="G491" t="s">
        <v>20</v>
      </c>
      <c r="H491">
        <v>85</v>
      </c>
      <c r="I491" s="6">
        <f t="shared" si="3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24">
        <f t="shared" si="28"/>
        <v>40406.208333333336</v>
      </c>
      <c r="O491" s="25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 s="4">
        <v>2400</v>
      </c>
      <c r="E492">
        <v>4596</v>
      </c>
      <c r="F492" s="4">
        <f t="shared" si="31"/>
        <v>191.5</v>
      </c>
      <c r="G492" t="s">
        <v>20</v>
      </c>
      <c r="H492">
        <v>144</v>
      </c>
      <c r="I492" s="6">
        <f t="shared" si="3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24">
        <f t="shared" si="28"/>
        <v>43786.25</v>
      </c>
      <c r="O492" s="25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 s="4">
        <v>56800</v>
      </c>
      <c r="E493">
        <v>173437</v>
      </c>
      <c r="F493" s="4">
        <f t="shared" si="31"/>
        <v>305.34683098591546</v>
      </c>
      <c r="G493" t="s">
        <v>20</v>
      </c>
      <c r="H493">
        <v>2443</v>
      </c>
      <c r="I493" s="6">
        <f t="shared" si="3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24">
        <f t="shared" si="28"/>
        <v>41456.208333333336</v>
      </c>
      <c r="O493" s="25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 s="4">
        <v>191000</v>
      </c>
      <c r="E494">
        <v>45831</v>
      </c>
      <c r="F494" s="4">
        <f t="shared" si="31"/>
        <v>23.995287958115181</v>
      </c>
      <c r="G494" t="s">
        <v>74</v>
      </c>
      <c r="H494">
        <v>595</v>
      </c>
      <c r="I494" s="6">
        <f t="shared" si="3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24">
        <f t="shared" si="28"/>
        <v>40336.208333333336</v>
      </c>
      <c r="O494" s="25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 s="4">
        <v>900</v>
      </c>
      <c r="E495">
        <v>6514</v>
      </c>
      <c r="F495" s="4">
        <f t="shared" si="31"/>
        <v>723.77777777777771</v>
      </c>
      <c r="G495" t="s">
        <v>20</v>
      </c>
      <c r="H495">
        <v>64</v>
      </c>
      <c r="I495" s="6">
        <f t="shared" si="3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24">
        <f t="shared" si="28"/>
        <v>43645.208333333328</v>
      </c>
      <c r="O495" s="25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 s="4">
        <v>2500</v>
      </c>
      <c r="E496">
        <v>13684</v>
      </c>
      <c r="F496" s="4">
        <f t="shared" si="31"/>
        <v>547.36</v>
      </c>
      <c r="G496" t="s">
        <v>20</v>
      </c>
      <c r="H496">
        <v>268</v>
      </c>
      <c r="I496" s="6">
        <f t="shared" si="3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24">
        <f t="shared" si="28"/>
        <v>40990.208333333336</v>
      </c>
      <c r="O496" s="25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 s="4">
        <v>3200</v>
      </c>
      <c r="E497">
        <v>13264</v>
      </c>
      <c r="F497" s="4">
        <f t="shared" si="31"/>
        <v>414.49999999999994</v>
      </c>
      <c r="G497" t="s">
        <v>20</v>
      </c>
      <c r="H497">
        <v>195</v>
      </c>
      <c r="I497" s="6">
        <f t="shared" si="3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24">
        <f t="shared" si="28"/>
        <v>41800.208333333336</v>
      </c>
      <c r="O497" s="25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 s="4">
        <v>183800</v>
      </c>
      <c r="E498">
        <v>1667</v>
      </c>
      <c r="F498" s="4">
        <f t="shared" si="31"/>
        <v>0.90696409140369971</v>
      </c>
      <c r="G498" t="s">
        <v>14</v>
      </c>
      <c r="H498">
        <v>54</v>
      </c>
      <c r="I498" s="6">
        <f t="shared" si="3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24">
        <f t="shared" si="28"/>
        <v>42876.208333333328</v>
      </c>
      <c r="O498" s="25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 s="4">
        <v>9800</v>
      </c>
      <c r="E499">
        <v>3349</v>
      </c>
      <c r="F499" s="4">
        <f t="shared" si="31"/>
        <v>34.173469387755098</v>
      </c>
      <c r="G499" t="s">
        <v>14</v>
      </c>
      <c r="H499">
        <v>120</v>
      </c>
      <c r="I499" s="6">
        <f t="shared" si="3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24">
        <f t="shared" si="28"/>
        <v>42724.25</v>
      </c>
      <c r="O499" s="25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 s="4">
        <v>193400</v>
      </c>
      <c r="E500">
        <v>46317</v>
      </c>
      <c r="F500" s="4">
        <f t="shared" si="31"/>
        <v>23.948810754912099</v>
      </c>
      <c r="G500" t="s">
        <v>14</v>
      </c>
      <c r="H500">
        <v>579</v>
      </c>
      <c r="I500" s="6">
        <f t="shared" si="3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24">
        <f t="shared" si="28"/>
        <v>42005.25</v>
      </c>
      <c r="O500" s="25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 s="4">
        <v>163800</v>
      </c>
      <c r="E501">
        <v>78743</v>
      </c>
      <c r="F501" s="4">
        <f t="shared" si="31"/>
        <v>48.072649572649574</v>
      </c>
      <c r="G501" t="s">
        <v>14</v>
      </c>
      <c r="H501">
        <v>2072</v>
      </c>
      <c r="I501" s="6">
        <f t="shared" si="3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24">
        <f t="shared" si="28"/>
        <v>42444.208333333328</v>
      </c>
      <c r="O501" s="25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 s="4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6" t="e">
        <f t="shared" si="30"/>
        <v>#DIV/0!</v>
      </c>
      <c r="J502" t="s">
        <v>21</v>
      </c>
      <c r="K502" t="s">
        <v>22</v>
      </c>
      <c r="L502">
        <v>1367384400</v>
      </c>
      <c r="M502">
        <v>1369803600</v>
      </c>
      <c r="N502" s="24">
        <f t="shared" si="28"/>
        <v>41395.208333333336</v>
      </c>
      <c r="O502" s="25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 s="4">
        <v>153600</v>
      </c>
      <c r="E503">
        <v>107743</v>
      </c>
      <c r="F503" s="4">
        <f t="shared" si="31"/>
        <v>70.145182291666657</v>
      </c>
      <c r="G503" t="s">
        <v>14</v>
      </c>
      <c r="H503">
        <v>1796</v>
      </c>
      <c r="I503" s="6">
        <f t="shared" si="3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24">
        <f t="shared" si="28"/>
        <v>41345.208333333336</v>
      </c>
      <c r="O503" s="25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 s="4">
        <v>1300</v>
      </c>
      <c r="E504">
        <v>6889</v>
      </c>
      <c r="F504" s="4">
        <f t="shared" si="31"/>
        <v>529.92307692307691</v>
      </c>
      <c r="G504" t="s">
        <v>20</v>
      </c>
      <c r="H504">
        <v>186</v>
      </c>
      <c r="I504" s="6">
        <f t="shared" si="3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24">
        <f t="shared" si="28"/>
        <v>41117.208333333336</v>
      </c>
      <c r="O504" s="25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 s="4">
        <v>25500</v>
      </c>
      <c r="E505">
        <v>45983</v>
      </c>
      <c r="F505" s="4">
        <f t="shared" si="31"/>
        <v>180.32549019607845</v>
      </c>
      <c r="G505" t="s">
        <v>20</v>
      </c>
      <c r="H505">
        <v>460</v>
      </c>
      <c r="I505" s="6">
        <f t="shared" si="3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24">
        <f t="shared" si="28"/>
        <v>42186.208333333328</v>
      </c>
      <c r="O505" s="25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 s="4">
        <v>7500</v>
      </c>
      <c r="E506">
        <v>6924</v>
      </c>
      <c r="F506" s="4">
        <f t="shared" si="31"/>
        <v>92.320000000000007</v>
      </c>
      <c r="G506" t="s">
        <v>14</v>
      </c>
      <c r="H506">
        <v>62</v>
      </c>
      <c r="I506" s="6">
        <f t="shared" si="3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24">
        <f t="shared" si="28"/>
        <v>42142.208333333328</v>
      </c>
      <c r="O506" s="25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 s="4">
        <v>89900</v>
      </c>
      <c r="E507">
        <v>12497</v>
      </c>
      <c r="F507" s="4">
        <f t="shared" si="31"/>
        <v>13.901001112347053</v>
      </c>
      <c r="G507" t="s">
        <v>14</v>
      </c>
      <c r="H507">
        <v>347</v>
      </c>
      <c r="I507" s="6">
        <f t="shared" si="3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24">
        <f t="shared" si="28"/>
        <v>41341.25</v>
      </c>
      <c r="O507" s="25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 s="4">
        <v>18000</v>
      </c>
      <c r="E508">
        <v>166874</v>
      </c>
      <c r="F508" s="4">
        <f t="shared" si="31"/>
        <v>927.07777777777767</v>
      </c>
      <c r="G508" t="s">
        <v>20</v>
      </c>
      <c r="H508">
        <v>2528</v>
      </c>
      <c r="I508" s="6">
        <f t="shared" si="3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24">
        <f t="shared" si="28"/>
        <v>43062.25</v>
      </c>
      <c r="O508" s="25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 s="4">
        <v>2100</v>
      </c>
      <c r="E509">
        <v>837</v>
      </c>
      <c r="F509" s="4">
        <f t="shared" si="31"/>
        <v>39.857142857142861</v>
      </c>
      <c r="G509" t="s">
        <v>14</v>
      </c>
      <c r="H509">
        <v>19</v>
      </c>
      <c r="I509" s="6">
        <f t="shared" si="3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24">
        <f t="shared" si="28"/>
        <v>41373.208333333336</v>
      </c>
      <c r="O509" s="25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 s="4">
        <v>172700</v>
      </c>
      <c r="E510">
        <v>193820</v>
      </c>
      <c r="F510" s="4">
        <f t="shared" si="31"/>
        <v>112.22929936305732</v>
      </c>
      <c r="G510" t="s">
        <v>20</v>
      </c>
      <c r="H510">
        <v>3657</v>
      </c>
      <c r="I510" s="6">
        <f t="shared" si="3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24">
        <f t="shared" si="28"/>
        <v>43310.208333333328</v>
      </c>
      <c r="O510" s="25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 s="4">
        <v>168500</v>
      </c>
      <c r="E511">
        <v>119510</v>
      </c>
      <c r="F511" s="4">
        <f t="shared" si="31"/>
        <v>70.925816023738875</v>
      </c>
      <c r="G511" t="s">
        <v>14</v>
      </c>
      <c r="H511">
        <v>1258</v>
      </c>
      <c r="I511" s="6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24">
        <f t="shared" si="28"/>
        <v>41034.208333333336</v>
      </c>
      <c r="O511" s="25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 s="4">
        <v>7800</v>
      </c>
      <c r="E512">
        <v>9289</v>
      </c>
      <c r="F512" s="4">
        <f t="shared" si="31"/>
        <v>119.08974358974358</v>
      </c>
      <c r="G512" t="s">
        <v>20</v>
      </c>
      <c r="H512">
        <v>131</v>
      </c>
      <c r="I512" s="6">
        <f t="shared" si="3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24">
        <f t="shared" si="28"/>
        <v>43251.208333333328</v>
      </c>
      <c r="O512" s="25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 s="4">
        <v>147800</v>
      </c>
      <c r="E513">
        <v>35498</v>
      </c>
      <c r="F513" s="4">
        <f t="shared" si="31"/>
        <v>24.017591339648174</v>
      </c>
      <c r="G513" t="s">
        <v>14</v>
      </c>
      <c r="H513">
        <v>362</v>
      </c>
      <c r="I513" s="6">
        <f t="shared" si="3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24">
        <f t="shared" si="28"/>
        <v>43671.208333333328</v>
      </c>
      <c r="O513" s="25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 s="4">
        <v>9100</v>
      </c>
      <c r="E514">
        <v>12678</v>
      </c>
      <c r="F514" s="4">
        <f t="shared" si="31"/>
        <v>139.31868131868131</v>
      </c>
      <c r="G514" t="s">
        <v>20</v>
      </c>
      <c r="H514">
        <v>239</v>
      </c>
      <c r="I514" s="6">
        <f t="shared" si="30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24">
        <f t="shared" ref="N514:N577" si="32">(((L514/60/60)/24)+DATE(1970,1,1))</f>
        <v>41825.208333333336</v>
      </c>
      <c r="O514" s="25">
        <f t="shared" ref="O514:O577" si="33">(((M514/60/60)/24+DATE(1970,1,1)))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 s="4">
        <v>8300</v>
      </c>
      <c r="E515">
        <v>3260</v>
      </c>
      <c r="F515" s="4">
        <f t="shared" si="31"/>
        <v>39.277108433734945</v>
      </c>
      <c r="G515" t="s">
        <v>74</v>
      </c>
      <c r="H515">
        <v>35</v>
      </c>
      <c r="I515" s="6">
        <f t="shared" ref="I515:I578" si="34">SUM(E515/H515)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24">
        <f t="shared" si="32"/>
        <v>40430.208333333336</v>
      </c>
      <c r="O515" s="25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 s="4">
        <v>138700</v>
      </c>
      <c r="E516">
        <v>31123</v>
      </c>
      <c r="F516" s="4">
        <f t="shared" ref="F516:F579" si="35">SUM(E516/D516)*100</f>
        <v>22.439077144917089</v>
      </c>
      <c r="G516" t="s">
        <v>74</v>
      </c>
      <c r="H516">
        <v>528</v>
      </c>
      <c r="I516" s="6">
        <f t="shared" si="34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24">
        <f t="shared" si="32"/>
        <v>41614.25</v>
      </c>
      <c r="O516" s="25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 s="4">
        <v>8600</v>
      </c>
      <c r="E517">
        <v>4797</v>
      </c>
      <c r="F517" s="4">
        <f t="shared" si="35"/>
        <v>55.779069767441861</v>
      </c>
      <c r="G517" t="s">
        <v>14</v>
      </c>
      <c r="H517">
        <v>133</v>
      </c>
      <c r="I517" s="6">
        <f t="shared" si="3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24">
        <f t="shared" si="32"/>
        <v>40900.25</v>
      </c>
      <c r="O517" s="25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 s="4">
        <v>125400</v>
      </c>
      <c r="E518">
        <v>53324</v>
      </c>
      <c r="F518" s="4">
        <f t="shared" si="35"/>
        <v>42.523125996810208</v>
      </c>
      <c r="G518" t="s">
        <v>14</v>
      </c>
      <c r="H518">
        <v>846</v>
      </c>
      <c r="I518" s="6">
        <f t="shared" si="3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24">
        <f t="shared" si="32"/>
        <v>40396.208333333336</v>
      </c>
      <c r="O518" s="25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 s="4">
        <v>5900</v>
      </c>
      <c r="E519">
        <v>6608</v>
      </c>
      <c r="F519" s="4">
        <f t="shared" si="35"/>
        <v>112.00000000000001</v>
      </c>
      <c r="G519" t="s">
        <v>20</v>
      </c>
      <c r="H519">
        <v>78</v>
      </c>
      <c r="I519" s="6">
        <f t="shared" si="3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24">
        <f t="shared" si="32"/>
        <v>42860.208333333328</v>
      </c>
      <c r="O519" s="25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 s="4">
        <v>8800</v>
      </c>
      <c r="E520">
        <v>622</v>
      </c>
      <c r="F520" s="4">
        <f t="shared" si="35"/>
        <v>7.0681818181818183</v>
      </c>
      <c r="G520" t="s">
        <v>14</v>
      </c>
      <c r="H520">
        <v>10</v>
      </c>
      <c r="I520" s="6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24">
        <f t="shared" si="32"/>
        <v>43154.25</v>
      </c>
      <c r="O520" s="25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 s="4">
        <v>177700</v>
      </c>
      <c r="E521">
        <v>180802</v>
      </c>
      <c r="F521" s="4">
        <f t="shared" si="35"/>
        <v>101.74563871693867</v>
      </c>
      <c r="G521" t="s">
        <v>20</v>
      </c>
      <c r="H521">
        <v>1773</v>
      </c>
      <c r="I521" s="6">
        <f t="shared" si="3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24">
        <f t="shared" si="32"/>
        <v>42012.25</v>
      </c>
      <c r="O521" s="25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 s="4">
        <v>800</v>
      </c>
      <c r="E522">
        <v>3406</v>
      </c>
      <c r="F522" s="4">
        <f t="shared" si="35"/>
        <v>425.75</v>
      </c>
      <c r="G522" t="s">
        <v>20</v>
      </c>
      <c r="H522">
        <v>32</v>
      </c>
      <c r="I522" s="6">
        <f t="shared" si="3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24">
        <f t="shared" si="32"/>
        <v>43574.208333333328</v>
      </c>
      <c r="O522" s="25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 s="4">
        <v>7600</v>
      </c>
      <c r="E523">
        <v>11061</v>
      </c>
      <c r="F523" s="4">
        <f t="shared" si="35"/>
        <v>145.53947368421052</v>
      </c>
      <c r="G523" t="s">
        <v>20</v>
      </c>
      <c r="H523">
        <v>369</v>
      </c>
      <c r="I523" s="6">
        <f t="shared" si="3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24">
        <f t="shared" si="32"/>
        <v>42605.208333333328</v>
      </c>
      <c r="O523" s="25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 s="4">
        <v>50500</v>
      </c>
      <c r="E524">
        <v>16389</v>
      </c>
      <c r="F524" s="4">
        <f t="shared" si="35"/>
        <v>32.453465346534657</v>
      </c>
      <c r="G524" t="s">
        <v>14</v>
      </c>
      <c r="H524">
        <v>191</v>
      </c>
      <c r="I524" s="6">
        <f t="shared" si="3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24">
        <f t="shared" si="32"/>
        <v>41093.208333333336</v>
      </c>
      <c r="O524" s="25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 s="4">
        <v>900</v>
      </c>
      <c r="E525">
        <v>6303</v>
      </c>
      <c r="F525" s="4">
        <f t="shared" si="35"/>
        <v>700.33333333333326</v>
      </c>
      <c r="G525" t="s">
        <v>20</v>
      </c>
      <c r="H525">
        <v>89</v>
      </c>
      <c r="I525" s="6">
        <f t="shared" si="3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24">
        <f t="shared" si="32"/>
        <v>40241.25</v>
      </c>
      <c r="O525" s="25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 s="4">
        <v>96700</v>
      </c>
      <c r="E526">
        <v>81136</v>
      </c>
      <c r="F526" s="4">
        <f t="shared" si="35"/>
        <v>83.904860392967933</v>
      </c>
      <c r="G526" t="s">
        <v>14</v>
      </c>
      <c r="H526">
        <v>1979</v>
      </c>
      <c r="I526" s="6">
        <f t="shared" si="3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24">
        <f t="shared" si="32"/>
        <v>40294.208333333336</v>
      </c>
      <c r="O526" s="25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 s="4">
        <v>2100</v>
      </c>
      <c r="E527">
        <v>1768</v>
      </c>
      <c r="F527" s="4">
        <f t="shared" si="35"/>
        <v>84.19047619047619</v>
      </c>
      <c r="G527" t="s">
        <v>14</v>
      </c>
      <c r="H527">
        <v>63</v>
      </c>
      <c r="I527" s="6">
        <f t="shared" si="3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24">
        <f t="shared" si="32"/>
        <v>40505.25</v>
      </c>
      <c r="O527" s="25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 s="4">
        <v>8300</v>
      </c>
      <c r="E528">
        <v>12944</v>
      </c>
      <c r="F528" s="4">
        <f t="shared" si="35"/>
        <v>155.95180722891567</v>
      </c>
      <c r="G528" t="s">
        <v>20</v>
      </c>
      <c r="H528">
        <v>147</v>
      </c>
      <c r="I528" s="6">
        <f t="shared" si="3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24">
        <f t="shared" si="32"/>
        <v>42364.25</v>
      </c>
      <c r="O528" s="25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 s="4">
        <v>189200</v>
      </c>
      <c r="E529">
        <v>188480</v>
      </c>
      <c r="F529" s="4">
        <f t="shared" si="35"/>
        <v>99.619450317124731</v>
      </c>
      <c r="G529" t="s">
        <v>14</v>
      </c>
      <c r="H529">
        <v>6080</v>
      </c>
      <c r="I529" s="6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24">
        <f t="shared" si="32"/>
        <v>42405.25</v>
      </c>
      <c r="O529" s="25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 s="4">
        <v>9000</v>
      </c>
      <c r="E530">
        <v>7227</v>
      </c>
      <c r="F530" s="4">
        <f t="shared" si="35"/>
        <v>80.300000000000011</v>
      </c>
      <c r="G530" t="s">
        <v>14</v>
      </c>
      <c r="H530">
        <v>80</v>
      </c>
      <c r="I530" s="6">
        <f t="shared" si="3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24">
        <f t="shared" si="32"/>
        <v>41601.25</v>
      </c>
      <c r="O530" s="25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 s="4">
        <v>5100</v>
      </c>
      <c r="E531">
        <v>574</v>
      </c>
      <c r="F531" s="4">
        <f t="shared" si="35"/>
        <v>11.254901960784313</v>
      </c>
      <c r="G531" t="s">
        <v>14</v>
      </c>
      <c r="H531">
        <v>9</v>
      </c>
      <c r="I531" s="6">
        <f t="shared" si="3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24">
        <f t="shared" si="32"/>
        <v>41769.208333333336</v>
      </c>
      <c r="O531" s="25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 s="4">
        <v>105000</v>
      </c>
      <c r="E532">
        <v>96328</v>
      </c>
      <c r="F532" s="4">
        <f t="shared" si="35"/>
        <v>91.740952380952379</v>
      </c>
      <c r="G532" t="s">
        <v>14</v>
      </c>
      <c r="H532">
        <v>1784</v>
      </c>
      <c r="I532" s="6">
        <f t="shared" si="3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24">
        <f t="shared" si="32"/>
        <v>40421.208333333336</v>
      </c>
      <c r="O532" s="25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 s="4">
        <v>186700</v>
      </c>
      <c r="E533">
        <v>178338</v>
      </c>
      <c r="F533" s="4">
        <f t="shared" si="35"/>
        <v>95.521156936261391</v>
      </c>
      <c r="G533" t="s">
        <v>47</v>
      </c>
      <c r="H533">
        <v>3640</v>
      </c>
      <c r="I533" s="6">
        <f t="shared" si="3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24">
        <f t="shared" si="32"/>
        <v>41589.25</v>
      </c>
      <c r="O533" s="25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 s="4">
        <v>1600</v>
      </c>
      <c r="E534">
        <v>8046</v>
      </c>
      <c r="F534" s="4">
        <f t="shared" si="35"/>
        <v>502.87499999999994</v>
      </c>
      <c r="G534" t="s">
        <v>20</v>
      </c>
      <c r="H534">
        <v>126</v>
      </c>
      <c r="I534" s="6">
        <f t="shared" si="3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24">
        <f t="shared" si="32"/>
        <v>43125.25</v>
      </c>
      <c r="O534" s="25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 s="4">
        <v>115600</v>
      </c>
      <c r="E535">
        <v>184086</v>
      </c>
      <c r="F535" s="4">
        <f t="shared" si="35"/>
        <v>159.24394463667818</v>
      </c>
      <c r="G535" t="s">
        <v>20</v>
      </c>
      <c r="H535">
        <v>2218</v>
      </c>
      <c r="I535" s="6">
        <f t="shared" si="3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24">
        <f t="shared" si="32"/>
        <v>41479.208333333336</v>
      </c>
      <c r="O535" s="25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 s="4">
        <v>89100</v>
      </c>
      <c r="E536">
        <v>13385</v>
      </c>
      <c r="F536" s="4">
        <f t="shared" si="35"/>
        <v>15.022446689113355</v>
      </c>
      <c r="G536" t="s">
        <v>14</v>
      </c>
      <c r="H536">
        <v>243</v>
      </c>
      <c r="I536" s="6">
        <f t="shared" si="3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24">
        <f t="shared" si="32"/>
        <v>43329.208333333328</v>
      </c>
      <c r="O536" s="25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 s="4">
        <v>2600</v>
      </c>
      <c r="E537">
        <v>12533</v>
      </c>
      <c r="F537" s="4">
        <f t="shared" si="35"/>
        <v>482.03846153846149</v>
      </c>
      <c r="G537" t="s">
        <v>20</v>
      </c>
      <c r="H537">
        <v>202</v>
      </c>
      <c r="I537" s="6">
        <f t="shared" si="3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24">
        <f t="shared" si="32"/>
        <v>43259.208333333328</v>
      </c>
      <c r="O537" s="25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 s="4">
        <v>9800</v>
      </c>
      <c r="E538">
        <v>14697</v>
      </c>
      <c r="F538" s="4">
        <f t="shared" si="35"/>
        <v>149.96938775510205</v>
      </c>
      <c r="G538" t="s">
        <v>20</v>
      </c>
      <c r="H538">
        <v>140</v>
      </c>
      <c r="I538" s="6">
        <f t="shared" si="3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24">
        <f t="shared" si="32"/>
        <v>40414.208333333336</v>
      </c>
      <c r="O538" s="25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 s="4">
        <v>84400</v>
      </c>
      <c r="E539">
        <v>98935</v>
      </c>
      <c r="F539" s="4">
        <f t="shared" si="35"/>
        <v>117.22156398104266</v>
      </c>
      <c r="G539" t="s">
        <v>20</v>
      </c>
      <c r="H539">
        <v>1052</v>
      </c>
      <c r="I539" s="6">
        <f t="shared" si="3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24">
        <f t="shared" si="32"/>
        <v>43342.208333333328</v>
      </c>
      <c r="O539" s="25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 s="4">
        <v>151300</v>
      </c>
      <c r="E540">
        <v>57034</v>
      </c>
      <c r="F540" s="4">
        <f t="shared" si="35"/>
        <v>37.695968274950431</v>
      </c>
      <c r="G540" t="s">
        <v>14</v>
      </c>
      <c r="H540">
        <v>1296</v>
      </c>
      <c r="I540" s="6">
        <f t="shared" si="3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24">
        <f t="shared" si="32"/>
        <v>41539.208333333336</v>
      </c>
      <c r="O540" s="25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 s="4">
        <v>9800</v>
      </c>
      <c r="E541">
        <v>7120</v>
      </c>
      <c r="F541" s="4">
        <f t="shared" si="35"/>
        <v>72.653061224489804</v>
      </c>
      <c r="G541" t="s">
        <v>14</v>
      </c>
      <c r="H541">
        <v>77</v>
      </c>
      <c r="I541" s="6">
        <f t="shared" si="3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24">
        <f t="shared" si="32"/>
        <v>43647.208333333328</v>
      </c>
      <c r="O541" s="25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 s="4">
        <v>5300</v>
      </c>
      <c r="E542">
        <v>14097</v>
      </c>
      <c r="F542" s="4">
        <f t="shared" si="35"/>
        <v>265.98113207547169</v>
      </c>
      <c r="G542" t="s">
        <v>20</v>
      </c>
      <c r="H542">
        <v>247</v>
      </c>
      <c r="I542" s="6">
        <f t="shared" si="3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24">
        <f t="shared" si="32"/>
        <v>43225.208333333328</v>
      </c>
      <c r="O542" s="25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 s="4">
        <v>178000</v>
      </c>
      <c r="E543">
        <v>43086</v>
      </c>
      <c r="F543" s="4">
        <f t="shared" si="35"/>
        <v>24.205617977528089</v>
      </c>
      <c r="G543" t="s">
        <v>14</v>
      </c>
      <c r="H543">
        <v>395</v>
      </c>
      <c r="I543" s="6">
        <f t="shared" si="3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24">
        <f t="shared" si="32"/>
        <v>42165.208333333328</v>
      </c>
      <c r="O543" s="25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 s="4">
        <v>77000</v>
      </c>
      <c r="E544">
        <v>1930</v>
      </c>
      <c r="F544" s="4">
        <f t="shared" si="35"/>
        <v>2.5064935064935066</v>
      </c>
      <c r="G544" t="s">
        <v>14</v>
      </c>
      <c r="H544">
        <v>49</v>
      </c>
      <c r="I544" s="6">
        <f t="shared" si="3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24">
        <f t="shared" si="32"/>
        <v>42391.25</v>
      </c>
      <c r="O544" s="25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 s="4">
        <v>84900</v>
      </c>
      <c r="E545">
        <v>13864</v>
      </c>
      <c r="F545" s="4">
        <f t="shared" si="35"/>
        <v>16.329799764428738</v>
      </c>
      <c r="G545" t="s">
        <v>14</v>
      </c>
      <c r="H545">
        <v>180</v>
      </c>
      <c r="I545" s="6">
        <f t="shared" si="3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24">
        <f t="shared" si="32"/>
        <v>41528.208333333336</v>
      </c>
      <c r="O545" s="25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 s="4">
        <v>2800</v>
      </c>
      <c r="E546">
        <v>7742</v>
      </c>
      <c r="F546" s="4">
        <f t="shared" si="35"/>
        <v>276.5</v>
      </c>
      <c r="G546" t="s">
        <v>20</v>
      </c>
      <c r="H546">
        <v>84</v>
      </c>
      <c r="I546" s="6">
        <f t="shared" si="3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24">
        <f t="shared" si="32"/>
        <v>42377.25</v>
      </c>
      <c r="O546" s="25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 s="4">
        <v>184800</v>
      </c>
      <c r="E547">
        <v>164109</v>
      </c>
      <c r="F547" s="4">
        <f t="shared" si="35"/>
        <v>88.803571428571431</v>
      </c>
      <c r="G547" t="s">
        <v>14</v>
      </c>
      <c r="H547">
        <v>2690</v>
      </c>
      <c r="I547" s="6">
        <f t="shared" si="3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24">
        <f t="shared" si="32"/>
        <v>43824.25</v>
      </c>
      <c r="O547" s="25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 s="4">
        <v>4200</v>
      </c>
      <c r="E548">
        <v>6870</v>
      </c>
      <c r="F548" s="4">
        <f t="shared" si="35"/>
        <v>163.57142857142856</v>
      </c>
      <c r="G548" t="s">
        <v>20</v>
      </c>
      <c r="H548">
        <v>88</v>
      </c>
      <c r="I548" s="6">
        <f t="shared" si="3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24">
        <f t="shared" si="32"/>
        <v>43360.208333333328</v>
      </c>
      <c r="O548" s="25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 s="4">
        <v>1300</v>
      </c>
      <c r="E549">
        <v>12597</v>
      </c>
      <c r="F549" s="4">
        <f t="shared" si="35"/>
        <v>969</v>
      </c>
      <c r="G549" t="s">
        <v>20</v>
      </c>
      <c r="H549">
        <v>156</v>
      </c>
      <c r="I549" s="6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24">
        <f t="shared" si="32"/>
        <v>42029.25</v>
      </c>
      <c r="O549" s="25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 s="4">
        <v>66100</v>
      </c>
      <c r="E550">
        <v>179074</v>
      </c>
      <c r="F550" s="4">
        <f t="shared" si="35"/>
        <v>270.91376701966715</v>
      </c>
      <c r="G550" t="s">
        <v>20</v>
      </c>
      <c r="H550">
        <v>2985</v>
      </c>
      <c r="I550" s="6">
        <f t="shared" si="3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24">
        <f t="shared" si="32"/>
        <v>42461.208333333328</v>
      </c>
      <c r="O550" s="25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 s="4">
        <v>29500</v>
      </c>
      <c r="E551">
        <v>83843</v>
      </c>
      <c r="F551" s="4">
        <f t="shared" si="35"/>
        <v>284.21355932203392</v>
      </c>
      <c r="G551" t="s">
        <v>20</v>
      </c>
      <c r="H551">
        <v>762</v>
      </c>
      <c r="I551" s="6">
        <f t="shared" si="3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24">
        <f t="shared" si="32"/>
        <v>41422.208333333336</v>
      </c>
      <c r="O551" s="25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 s="4">
        <v>100</v>
      </c>
      <c r="E552">
        <v>4</v>
      </c>
      <c r="F552" s="4">
        <f t="shared" si="35"/>
        <v>4</v>
      </c>
      <c r="G552" t="s">
        <v>74</v>
      </c>
      <c r="H552">
        <v>1</v>
      </c>
      <c r="I552" s="6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24">
        <f t="shared" si="32"/>
        <v>40968.25</v>
      </c>
      <c r="O552" s="25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 s="4">
        <v>180100</v>
      </c>
      <c r="E553">
        <v>105598</v>
      </c>
      <c r="F553" s="4">
        <f t="shared" si="35"/>
        <v>58.6329816768462</v>
      </c>
      <c r="G553" t="s">
        <v>14</v>
      </c>
      <c r="H553">
        <v>2779</v>
      </c>
      <c r="I553" s="6">
        <f t="shared" si="3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24">
        <f t="shared" si="32"/>
        <v>41993.25</v>
      </c>
      <c r="O553" s="25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 s="4">
        <v>9000</v>
      </c>
      <c r="E554">
        <v>8866</v>
      </c>
      <c r="F554" s="4">
        <f t="shared" si="35"/>
        <v>98.51111111111112</v>
      </c>
      <c r="G554" t="s">
        <v>14</v>
      </c>
      <c r="H554">
        <v>92</v>
      </c>
      <c r="I554" s="6">
        <f t="shared" si="3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24">
        <f t="shared" si="32"/>
        <v>42700.25</v>
      </c>
      <c r="O554" s="25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 s="4">
        <v>170600</v>
      </c>
      <c r="E555">
        <v>75022</v>
      </c>
      <c r="F555" s="4">
        <f t="shared" si="35"/>
        <v>43.975381008206334</v>
      </c>
      <c r="G555" t="s">
        <v>14</v>
      </c>
      <c r="H555">
        <v>1028</v>
      </c>
      <c r="I555" s="6">
        <f t="shared" si="3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24">
        <f t="shared" si="32"/>
        <v>40545.25</v>
      </c>
      <c r="O555" s="25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 s="4">
        <v>9500</v>
      </c>
      <c r="E556">
        <v>14408</v>
      </c>
      <c r="F556" s="4">
        <f t="shared" si="35"/>
        <v>151.66315789473683</v>
      </c>
      <c r="G556" t="s">
        <v>20</v>
      </c>
      <c r="H556">
        <v>554</v>
      </c>
      <c r="I556" s="6">
        <f t="shared" si="3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24">
        <f t="shared" si="32"/>
        <v>42723.25</v>
      </c>
      <c r="O556" s="25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 s="4">
        <v>6300</v>
      </c>
      <c r="E557">
        <v>14089</v>
      </c>
      <c r="F557" s="4">
        <f t="shared" si="35"/>
        <v>223.63492063492063</v>
      </c>
      <c r="G557" t="s">
        <v>20</v>
      </c>
      <c r="H557">
        <v>135</v>
      </c>
      <c r="I557" s="6">
        <f t="shared" si="3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24">
        <f t="shared" si="32"/>
        <v>41731.208333333336</v>
      </c>
      <c r="O557" s="25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 s="4">
        <v>5200</v>
      </c>
      <c r="E558">
        <v>12467</v>
      </c>
      <c r="F558" s="4">
        <f t="shared" si="35"/>
        <v>239.75</v>
      </c>
      <c r="G558" t="s">
        <v>20</v>
      </c>
      <c r="H558">
        <v>122</v>
      </c>
      <c r="I558" s="6">
        <f t="shared" si="3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24">
        <f t="shared" si="32"/>
        <v>40792.208333333336</v>
      </c>
      <c r="O558" s="25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 s="4">
        <v>6000</v>
      </c>
      <c r="E559">
        <v>11960</v>
      </c>
      <c r="F559" s="4">
        <f t="shared" si="35"/>
        <v>199.33333333333334</v>
      </c>
      <c r="G559" t="s">
        <v>20</v>
      </c>
      <c r="H559">
        <v>221</v>
      </c>
      <c r="I559" s="6">
        <f t="shared" si="3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24">
        <f t="shared" si="32"/>
        <v>42279.208333333328</v>
      </c>
      <c r="O559" s="25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 s="4">
        <v>5800</v>
      </c>
      <c r="E560">
        <v>7966</v>
      </c>
      <c r="F560" s="4">
        <f t="shared" si="35"/>
        <v>137.34482758620689</v>
      </c>
      <c r="G560" t="s">
        <v>20</v>
      </c>
      <c r="H560">
        <v>126</v>
      </c>
      <c r="I560" s="6">
        <f t="shared" si="3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24">
        <f t="shared" si="32"/>
        <v>42424.25</v>
      </c>
      <c r="O560" s="25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 s="4">
        <v>105300</v>
      </c>
      <c r="E561">
        <v>106321</v>
      </c>
      <c r="F561" s="4">
        <f t="shared" si="35"/>
        <v>100.9696106362773</v>
      </c>
      <c r="G561" t="s">
        <v>20</v>
      </c>
      <c r="H561">
        <v>1022</v>
      </c>
      <c r="I561" s="6">
        <f t="shared" si="3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24">
        <f t="shared" si="32"/>
        <v>42584.208333333328</v>
      </c>
      <c r="O561" s="25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 s="4">
        <v>20000</v>
      </c>
      <c r="E562">
        <v>158832</v>
      </c>
      <c r="F562" s="4">
        <f t="shared" si="35"/>
        <v>794.16</v>
      </c>
      <c r="G562" t="s">
        <v>20</v>
      </c>
      <c r="H562">
        <v>3177</v>
      </c>
      <c r="I562" s="6">
        <f t="shared" si="3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24">
        <f t="shared" si="32"/>
        <v>40865.25</v>
      </c>
      <c r="O562" s="25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 s="4">
        <v>3000</v>
      </c>
      <c r="E563">
        <v>11091</v>
      </c>
      <c r="F563" s="4">
        <f t="shared" si="35"/>
        <v>369.7</v>
      </c>
      <c r="G563" t="s">
        <v>20</v>
      </c>
      <c r="H563">
        <v>198</v>
      </c>
      <c r="I563" s="6">
        <f t="shared" si="3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24">
        <f t="shared" si="32"/>
        <v>40833.208333333336</v>
      </c>
      <c r="O563" s="25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 s="4">
        <v>9900</v>
      </c>
      <c r="E564">
        <v>1269</v>
      </c>
      <c r="F564" s="4">
        <f t="shared" si="35"/>
        <v>12.818181818181817</v>
      </c>
      <c r="G564" t="s">
        <v>14</v>
      </c>
      <c r="H564">
        <v>26</v>
      </c>
      <c r="I564" s="6">
        <f t="shared" si="3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24">
        <f t="shared" si="32"/>
        <v>43536.208333333328</v>
      </c>
      <c r="O564" s="25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 s="4">
        <v>3700</v>
      </c>
      <c r="E565">
        <v>5107</v>
      </c>
      <c r="F565" s="4">
        <f t="shared" si="35"/>
        <v>138.02702702702703</v>
      </c>
      <c r="G565" t="s">
        <v>20</v>
      </c>
      <c r="H565">
        <v>85</v>
      </c>
      <c r="I565" s="6">
        <f t="shared" si="3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24">
        <f t="shared" si="32"/>
        <v>43417.25</v>
      </c>
      <c r="O565" s="25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 s="4">
        <v>168700</v>
      </c>
      <c r="E566">
        <v>141393</v>
      </c>
      <c r="F566" s="4">
        <f t="shared" si="35"/>
        <v>83.813278008298752</v>
      </c>
      <c r="G566" t="s">
        <v>14</v>
      </c>
      <c r="H566">
        <v>1790</v>
      </c>
      <c r="I566" s="6">
        <f t="shared" si="3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24">
        <f t="shared" si="32"/>
        <v>42078.208333333328</v>
      </c>
      <c r="O566" s="25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 s="4">
        <v>94900</v>
      </c>
      <c r="E567">
        <v>194166</v>
      </c>
      <c r="F567" s="4">
        <f t="shared" si="35"/>
        <v>204.60063224446787</v>
      </c>
      <c r="G567" t="s">
        <v>20</v>
      </c>
      <c r="H567">
        <v>3596</v>
      </c>
      <c r="I567" s="6">
        <f t="shared" si="3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24">
        <f t="shared" si="32"/>
        <v>40862.25</v>
      </c>
      <c r="O567" s="25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 s="4">
        <v>9300</v>
      </c>
      <c r="E568">
        <v>4124</v>
      </c>
      <c r="F568" s="4">
        <f t="shared" si="35"/>
        <v>44.344086021505376</v>
      </c>
      <c r="G568" t="s">
        <v>14</v>
      </c>
      <c r="H568">
        <v>37</v>
      </c>
      <c r="I568" s="6">
        <f t="shared" si="3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24">
        <f t="shared" si="32"/>
        <v>42424.25</v>
      </c>
      <c r="O568" s="25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 s="4">
        <v>6800</v>
      </c>
      <c r="E569">
        <v>14865</v>
      </c>
      <c r="F569" s="4">
        <f t="shared" si="35"/>
        <v>218.60294117647058</v>
      </c>
      <c r="G569" t="s">
        <v>20</v>
      </c>
      <c r="H569">
        <v>244</v>
      </c>
      <c r="I569" s="6">
        <f t="shared" si="3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24">
        <f t="shared" si="32"/>
        <v>41830.208333333336</v>
      </c>
      <c r="O569" s="25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 s="4">
        <v>72400</v>
      </c>
      <c r="E570">
        <v>134688</v>
      </c>
      <c r="F570" s="4">
        <f t="shared" si="35"/>
        <v>186.03314917127071</v>
      </c>
      <c r="G570" t="s">
        <v>20</v>
      </c>
      <c r="H570">
        <v>5180</v>
      </c>
      <c r="I570" s="6">
        <f t="shared" si="3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24">
        <f t="shared" si="32"/>
        <v>40374.208333333336</v>
      </c>
      <c r="O570" s="25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 s="4">
        <v>20100</v>
      </c>
      <c r="E571">
        <v>47705</v>
      </c>
      <c r="F571" s="4">
        <f t="shared" si="35"/>
        <v>237.33830845771143</v>
      </c>
      <c r="G571" t="s">
        <v>20</v>
      </c>
      <c r="H571">
        <v>589</v>
      </c>
      <c r="I571" s="6">
        <f t="shared" si="3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24">
        <f t="shared" si="32"/>
        <v>40554.25</v>
      </c>
      <c r="O571" s="25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 s="4">
        <v>31200</v>
      </c>
      <c r="E572">
        <v>95364</v>
      </c>
      <c r="F572" s="4">
        <f t="shared" si="35"/>
        <v>305.65384615384613</v>
      </c>
      <c r="G572" t="s">
        <v>20</v>
      </c>
      <c r="H572">
        <v>2725</v>
      </c>
      <c r="I572" s="6">
        <f t="shared" si="3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24">
        <f t="shared" si="32"/>
        <v>41993.25</v>
      </c>
      <c r="O572" s="25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 s="4">
        <v>3500</v>
      </c>
      <c r="E573">
        <v>3295</v>
      </c>
      <c r="F573" s="4">
        <f t="shared" si="35"/>
        <v>94.142857142857139</v>
      </c>
      <c r="G573" t="s">
        <v>14</v>
      </c>
      <c r="H573">
        <v>35</v>
      </c>
      <c r="I573" s="6">
        <f t="shared" si="3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24">
        <f t="shared" si="32"/>
        <v>42174.208333333328</v>
      </c>
      <c r="O573" s="25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 s="4">
        <v>9000</v>
      </c>
      <c r="E574">
        <v>4896</v>
      </c>
      <c r="F574" s="4">
        <f t="shared" si="35"/>
        <v>54.400000000000006</v>
      </c>
      <c r="G574" t="s">
        <v>74</v>
      </c>
      <c r="H574">
        <v>94</v>
      </c>
      <c r="I574" s="6">
        <f t="shared" si="3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24">
        <f t="shared" si="32"/>
        <v>42275.208333333328</v>
      </c>
      <c r="O574" s="25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 s="4">
        <v>6700</v>
      </c>
      <c r="E575">
        <v>7496</v>
      </c>
      <c r="F575" s="4">
        <f t="shared" si="35"/>
        <v>111.88059701492537</v>
      </c>
      <c r="G575" t="s">
        <v>20</v>
      </c>
      <c r="H575">
        <v>300</v>
      </c>
      <c r="I575" s="6">
        <f t="shared" si="3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24">
        <f t="shared" si="32"/>
        <v>41761.208333333336</v>
      </c>
      <c r="O575" s="25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 s="4">
        <v>2700</v>
      </c>
      <c r="E576">
        <v>9967</v>
      </c>
      <c r="F576" s="4">
        <f t="shared" si="35"/>
        <v>369.14814814814815</v>
      </c>
      <c r="G576" t="s">
        <v>20</v>
      </c>
      <c r="H576">
        <v>144</v>
      </c>
      <c r="I576" s="6">
        <f t="shared" si="3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24">
        <f t="shared" si="32"/>
        <v>43806.25</v>
      </c>
      <c r="O576" s="25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 s="4">
        <v>83300</v>
      </c>
      <c r="E577">
        <v>52421</v>
      </c>
      <c r="F577" s="4">
        <f t="shared" si="35"/>
        <v>62.930372148859547</v>
      </c>
      <c r="G577" t="s">
        <v>14</v>
      </c>
      <c r="H577">
        <v>558</v>
      </c>
      <c r="I577" s="6">
        <f t="shared" si="3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24">
        <f t="shared" si="32"/>
        <v>41779.208333333336</v>
      </c>
      <c r="O577" s="25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 s="4">
        <v>9700</v>
      </c>
      <c r="E578">
        <v>6298</v>
      </c>
      <c r="F578" s="4">
        <f t="shared" si="35"/>
        <v>64.927835051546396</v>
      </c>
      <c r="G578" t="s">
        <v>14</v>
      </c>
      <c r="H578">
        <v>64</v>
      </c>
      <c r="I578" s="6">
        <f t="shared" si="3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24">
        <f t="shared" ref="N578:N641" si="36">(((L578/60/60)/24)+DATE(1970,1,1))</f>
        <v>43040.208333333328</v>
      </c>
      <c r="O578" s="25">
        <f t="shared" ref="O578:O641" si="37">(((M578/60/60)/24+DATE(1970,1,1)))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 s="4">
        <v>8200</v>
      </c>
      <c r="E579">
        <v>1546</v>
      </c>
      <c r="F579" s="4">
        <f t="shared" si="35"/>
        <v>18.853658536585368</v>
      </c>
      <c r="G579" t="s">
        <v>74</v>
      </c>
      <c r="H579">
        <v>37</v>
      </c>
      <c r="I579" s="6">
        <f t="shared" ref="I579:I642" si="38">SUM(E579/H579)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24">
        <f t="shared" si="36"/>
        <v>40613.25</v>
      </c>
      <c r="O579" s="25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 s="4">
        <v>96500</v>
      </c>
      <c r="E580">
        <v>16168</v>
      </c>
      <c r="F580" s="4">
        <f t="shared" ref="F580:F643" si="39">SUM(E580/D580)*100</f>
        <v>16.754404145077721</v>
      </c>
      <c r="G580" t="s">
        <v>14</v>
      </c>
      <c r="H580">
        <v>245</v>
      </c>
      <c r="I580" s="6">
        <f t="shared" si="38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24">
        <f t="shared" si="36"/>
        <v>40878.25</v>
      </c>
      <c r="O580" s="25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 s="4">
        <v>6200</v>
      </c>
      <c r="E581">
        <v>6269</v>
      </c>
      <c r="F581" s="4">
        <f t="shared" si="39"/>
        <v>101.11290322580646</v>
      </c>
      <c r="G581" t="s">
        <v>20</v>
      </c>
      <c r="H581">
        <v>87</v>
      </c>
      <c r="I581" s="6">
        <f t="shared" si="3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24">
        <f t="shared" si="36"/>
        <v>40762.208333333336</v>
      </c>
      <c r="O581" s="25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 s="4">
        <v>43800</v>
      </c>
      <c r="E582">
        <v>149578</v>
      </c>
      <c r="F582" s="4">
        <f t="shared" si="39"/>
        <v>341.5022831050228</v>
      </c>
      <c r="G582" t="s">
        <v>20</v>
      </c>
      <c r="H582">
        <v>3116</v>
      </c>
      <c r="I582" s="6">
        <f t="shared" si="3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24">
        <f t="shared" si="36"/>
        <v>41696.25</v>
      </c>
      <c r="O582" s="25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 s="4">
        <v>6000</v>
      </c>
      <c r="E583">
        <v>3841</v>
      </c>
      <c r="F583" s="4">
        <f t="shared" si="39"/>
        <v>64.016666666666666</v>
      </c>
      <c r="G583" t="s">
        <v>14</v>
      </c>
      <c r="H583">
        <v>71</v>
      </c>
      <c r="I583" s="6">
        <f t="shared" si="3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24">
        <f t="shared" si="36"/>
        <v>40662.208333333336</v>
      </c>
      <c r="O583" s="25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 s="4">
        <v>8700</v>
      </c>
      <c r="E584">
        <v>4531</v>
      </c>
      <c r="F584" s="4">
        <f t="shared" si="39"/>
        <v>52.080459770114942</v>
      </c>
      <c r="G584" t="s">
        <v>14</v>
      </c>
      <c r="H584">
        <v>42</v>
      </c>
      <c r="I584" s="6">
        <f t="shared" si="3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24">
        <f t="shared" si="36"/>
        <v>42165.208333333328</v>
      </c>
      <c r="O584" s="25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 s="4">
        <v>18900</v>
      </c>
      <c r="E585">
        <v>60934</v>
      </c>
      <c r="F585" s="4">
        <f t="shared" si="39"/>
        <v>322.40211640211641</v>
      </c>
      <c r="G585" t="s">
        <v>20</v>
      </c>
      <c r="H585">
        <v>909</v>
      </c>
      <c r="I585" s="6">
        <f t="shared" si="3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24">
        <f t="shared" si="36"/>
        <v>40959.25</v>
      </c>
      <c r="O585" s="25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 s="4">
        <v>86400</v>
      </c>
      <c r="E586">
        <v>103255</v>
      </c>
      <c r="F586" s="4">
        <f t="shared" si="39"/>
        <v>119.50810185185186</v>
      </c>
      <c r="G586" t="s">
        <v>20</v>
      </c>
      <c r="H586">
        <v>1613</v>
      </c>
      <c r="I586" s="6">
        <f t="shared" si="3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24">
        <f t="shared" si="36"/>
        <v>41024.208333333336</v>
      </c>
      <c r="O586" s="25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 s="4">
        <v>8900</v>
      </c>
      <c r="E587">
        <v>13065</v>
      </c>
      <c r="F587" s="4">
        <f t="shared" si="39"/>
        <v>146.79775280898878</v>
      </c>
      <c r="G587" t="s">
        <v>20</v>
      </c>
      <c r="H587">
        <v>136</v>
      </c>
      <c r="I587" s="6">
        <f t="shared" si="3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24">
        <f t="shared" si="36"/>
        <v>40255.208333333336</v>
      </c>
      <c r="O587" s="25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 s="4">
        <v>700</v>
      </c>
      <c r="E588">
        <v>6654</v>
      </c>
      <c r="F588" s="4">
        <f t="shared" si="39"/>
        <v>950.57142857142856</v>
      </c>
      <c r="G588" t="s">
        <v>20</v>
      </c>
      <c r="H588">
        <v>130</v>
      </c>
      <c r="I588" s="6">
        <f t="shared" si="3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24">
        <f t="shared" si="36"/>
        <v>40499.25</v>
      </c>
      <c r="O588" s="25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 s="4">
        <v>9400</v>
      </c>
      <c r="E589">
        <v>6852</v>
      </c>
      <c r="F589" s="4">
        <f t="shared" si="39"/>
        <v>72.893617021276597</v>
      </c>
      <c r="G589" t="s">
        <v>14</v>
      </c>
      <c r="H589">
        <v>156</v>
      </c>
      <c r="I589" s="6">
        <f t="shared" si="3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24">
        <f t="shared" si="36"/>
        <v>43484.25</v>
      </c>
      <c r="O589" s="25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 s="4">
        <v>157600</v>
      </c>
      <c r="E590">
        <v>124517</v>
      </c>
      <c r="F590" s="4">
        <f t="shared" si="39"/>
        <v>79.008248730964468</v>
      </c>
      <c r="G590" t="s">
        <v>14</v>
      </c>
      <c r="H590">
        <v>1368</v>
      </c>
      <c r="I590" s="6">
        <f t="shared" si="3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24">
        <f t="shared" si="36"/>
        <v>40262.208333333336</v>
      </c>
      <c r="O590" s="25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 s="4">
        <v>7900</v>
      </c>
      <c r="E591">
        <v>5113</v>
      </c>
      <c r="F591" s="4">
        <f t="shared" si="39"/>
        <v>64.721518987341781</v>
      </c>
      <c r="G591" t="s">
        <v>14</v>
      </c>
      <c r="H591">
        <v>102</v>
      </c>
      <c r="I591" s="6">
        <f t="shared" si="3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24">
        <f t="shared" si="36"/>
        <v>42190.208333333328</v>
      </c>
      <c r="O591" s="25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 s="4">
        <v>7100</v>
      </c>
      <c r="E592">
        <v>5824</v>
      </c>
      <c r="F592" s="4">
        <f t="shared" si="39"/>
        <v>82.028169014084511</v>
      </c>
      <c r="G592" t="s">
        <v>14</v>
      </c>
      <c r="H592">
        <v>86</v>
      </c>
      <c r="I592" s="6">
        <f t="shared" si="3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24">
        <f t="shared" si="36"/>
        <v>41994.25</v>
      </c>
      <c r="O592" s="25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 s="4">
        <v>600</v>
      </c>
      <c r="E593">
        <v>6226</v>
      </c>
      <c r="F593" s="4">
        <f t="shared" si="39"/>
        <v>1037.6666666666667</v>
      </c>
      <c r="G593" t="s">
        <v>20</v>
      </c>
      <c r="H593">
        <v>102</v>
      </c>
      <c r="I593" s="6">
        <f t="shared" si="3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24">
        <f t="shared" si="36"/>
        <v>40373.208333333336</v>
      </c>
      <c r="O593" s="25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 s="4">
        <v>156800</v>
      </c>
      <c r="E594">
        <v>20243</v>
      </c>
      <c r="F594" s="4">
        <f t="shared" si="39"/>
        <v>12.910076530612244</v>
      </c>
      <c r="G594" t="s">
        <v>14</v>
      </c>
      <c r="H594">
        <v>253</v>
      </c>
      <c r="I594" s="6">
        <f t="shared" si="3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24">
        <f t="shared" si="36"/>
        <v>41789.208333333336</v>
      </c>
      <c r="O594" s="25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 s="4">
        <v>121600</v>
      </c>
      <c r="E595">
        <v>188288</v>
      </c>
      <c r="F595" s="4">
        <f t="shared" si="39"/>
        <v>154.84210526315789</v>
      </c>
      <c r="G595" t="s">
        <v>20</v>
      </c>
      <c r="H595">
        <v>4006</v>
      </c>
      <c r="I595" s="6">
        <f t="shared" si="3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24">
        <f t="shared" si="36"/>
        <v>41724.208333333336</v>
      </c>
      <c r="O595" s="25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 s="4">
        <v>157300</v>
      </c>
      <c r="E596">
        <v>11167</v>
      </c>
      <c r="F596" s="4">
        <f t="shared" si="39"/>
        <v>7.0991735537190088</v>
      </c>
      <c r="G596" t="s">
        <v>14</v>
      </c>
      <c r="H596">
        <v>157</v>
      </c>
      <c r="I596" s="6">
        <f t="shared" si="3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24">
        <f t="shared" si="36"/>
        <v>42548.208333333328</v>
      </c>
      <c r="O596" s="25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 s="4">
        <v>70300</v>
      </c>
      <c r="E597">
        <v>146595</v>
      </c>
      <c r="F597" s="4">
        <f t="shared" si="39"/>
        <v>208.52773826458036</v>
      </c>
      <c r="G597" t="s">
        <v>20</v>
      </c>
      <c r="H597">
        <v>1629</v>
      </c>
      <c r="I597" s="6">
        <f t="shared" si="3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24">
        <f t="shared" si="36"/>
        <v>40253.208333333336</v>
      </c>
      <c r="O597" s="25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 s="4">
        <v>7900</v>
      </c>
      <c r="E598">
        <v>7875</v>
      </c>
      <c r="F598" s="4">
        <f t="shared" si="39"/>
        <v>99.683544303797461</v>
      </c>
      <c r="G598" t="s">
        <v>14</v>
      </c>
      <c r="H598">
        <v>183</v>
      </c>
      <c r="I598" s="6">
        <f t="shared" si="3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24">
        <f t="shared" si="36"/>
        <v>42434.25</v>
      </c>
      <c r="O598" s="25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 s="4">
        <v>73800</v>
      </c>
      <c r="E599">
        <v>148779</v>
      </c>
      <c r="F599" s="4">
        <f t="shared" si="39"/>
        <v>201.59756097560978</v>
      </c>
      <c r="G599" t="s">
        <v>20</v>
      </c>
      <c r="H599">
        <v>2188</v>
      </c>
      <c r="I599" s="6">
        <f t="shared" si="3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24">
        <f t="shared" si="36"/>
        <v>43786.25</v>
      </c>
      <c r="O599" s="25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 s="4">
        <v>108500</v>
      </c>
      <c r="E600">
        <v>175868</v>
      </c>
      <c r="F600" s="4">
        <f t="shared" si="39"/>
        <v>162.09032258064516</v>
      </c>
      <c r="G600" t="s">
        <v>20</v>
      </c>
      <c r="H600">
        <v>2409</v>
      </c>
      <c r="I600" s="6">
        <f t="shared" si="3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24">
        <f t="shared" si="36"/>
        <v>40344.208333333336</v>
      </c>
      <c r="O600" s="25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 s="4">
        <v>140300</v>
      </c>
      <c r="E601">
        <v>5112</v>
      </c>
      <c r="F601" s="4">
        <f t="shared" si="39"/>
        <v>3.6436208125445471</v>
      </c>
      <c r="G601" t="s">
        <v>14</v>
      </c>
      <c r="H601">
        <v>82</v>
      </c>
      <c r="I601" s="6">
        <f t="shared" si="3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24">
        <f t="shared" si="36"/>
        <v>42047.25</v>
      </c>
      <c r="O601" s="25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 s="4">
        <v>100</v>
      </c>
      <c r="E602">
        <v>5</v>
      </c>
      <c r="F602" s="4">
        <f t="shared" si="39"/>
        <v>5</v>
      </c>
      <c r="G602" t="s">
        <v>14</v>
      </c>
      <c r="H602">
        <v>1</v>
      </c>
      <c r="I602" s="6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24">
        <f t="shared" si="36"/>
        <v>41485.208333333336</v>
      </c>
      <c r="O602" s="25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 s="4">
        <v>6300</v>
      </c>
      <c r="E603">
        <v>13018</v>
      </c>
      <c r="F603" s="4">
        <f t="shared" si="39"/>
        <v>206.63492063492063</v>
      </c>
      <c r="G603" t="s">
        <v>20</v>
      </c>
      <c r="H603">
        <v>194</v>
      </c>
      <c r="I603" s="6">
        <f t="shared" si="3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24">
        <f t="shared" si="36"/>
        <v>41789.208333333336</v>
      </c>
      <c r="O603" s="25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 s="4">
        <v>71100</v>
      </c>
      <c r="E604">
        <v>91176</v>
      </c>
      <c r="F604" s="4">
        <f t="shared" si="39"/>
        <v>128.23628691983123</v>
      </c>
      <c r="G604" t="s">
        <v>20</v>
      </c>
      <c r="H604">
        <v>1140</v>
      </c>
      <c r="I604" s="6">
        <f t="shared" si="3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24">
        <f t="shared" si="36"/>
        <v>42160.208333333328</v>
      </c>
      <c r="O604" s="25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 s="4">
        <v>5300</v>
      </c>
      <c r="E605">
        <v>6342</v>
      </c>
      <c r="F605" s="4">
        <f t="shared" si="39"/>
        <v>119.66037735849055</v>
      </c>
      <c r="G605" t="s">
        <v>20</v>
      </c>
      <c r="H605">
        <v>102</v>
      </c>
      <c r="I605" s="6">
        <f t="shared" si="3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24">
        <f t="shared" si="36"/>
        <v>43573.208333333328</v>
      </c>
      <c r="O605" s="25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 s="4">
        <v>88700</v>
      </c>
      <c r="E606">
        <v>151438</v>
      </c>
      <c r="F606" s="4">
        <f t="shared" si="39"/>
        <v>170.73055242390078</v>
      </c>
      <c r="G606" t="s">
        <v>20</v>
      </c>
      <c r="H606">
        <v>2857</v>
      </c>
      <c r="I606" s="6">
        <f t="shared" si="3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24">
        <f t="shared" si="36"/>
        <v>40565.25</v>
      </c>
      <c r="O606" s="25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 s="4">
        <v>3300</v>
      </c>
      <c r="E607">
        <v>6178</v>
      </c>
      <c r="F607" s="4">
        <f t="shared" si="39"/>
        <v>187.21212121212122</v>
      </c>
      <c r="G607" t="s">
        <v>20</v>
      </c>
      <c r="H607">
        <v>107</v>
      </c>
      <c r="I607" s="6">
        <f t="shared" si="3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24">
        <f t="shared" si="36"/>
        <v>42280.208333333328</v>
      </c>
      <c r="O607" s="25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 s="4">
        <v>3400</v>
      </c>
      <c r="E608">
        <v>6405</v>
      </c>
      <c r="F608" s="4">
        <f t="shared" si="39"/>
        <v>188.38235294117646</v>
      </c>
      <c r="G608" t="s">
        <v>20</v>
      </c>
      <c r="H608">
        <v>160</v>
      </c>
      <c r="I608" s="6">
        <f t="shared" si="3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24">
        <f t="shared" si="36"/>
        <v>42436.25</v>
      </c>
      <c r="O608" s="25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 s="4">
        <v>137600</v>
      </c>
      <c r="E609">
        <v>180667</v>
      </c>
      <c r="F609" s="4">
        <f t="shared" si="39"/>
        <v>131.29869186046511</v>
      </c>
      <c r="G609" t="s">
        <v>20</v>
      </c>
      <c r="H609">
        <v>2230</v>
      </c>
      <c r="I609" s="6">
        <f t="shared" si="3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24">
        <f t="shared" si="36"/>
        <v>41721.208333333336</v>
      </c>
      <c r="O609" s="25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 s="4">
        <v>3900</v>
      </c>
      <c r="E610">
        <v>11075</v>
      </c>
      <c r="F610" s="4">
        <f t="shared" si="39"/>
        <v>283.97435897435901</v>
      </c>
      <c r="G610" t="s">
        <v>20</v>
      </c>
      <c r="H610">
        <v>316</v>
      </c>
      <c r="I610" s="6">
        <f t="shared" si="3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24">
        <f t="shared" si="36"/>
        <v>43530.25</v>
      </c>
      <c r="O610" s="25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 s="4">
        <v>10000</v>
      </c>
      <c r="E611">
        <v>12042</v>
      </c>
      <c r="F611" s="4">
        <f t="shared" si="39"/>
        <v>120.41999999999999</v>
      </c>
      <c r="G611" t="s">
        <v>20</v>
      </c>
      <c r="H611">
        <v>117</v>
      </c>
      <c r="I611" s="6">
        <f t="shared" si="3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24">
        <f t="shared" si="36"/>
        <v>43481.25</v>
      </c>
      <c r="O611" s="25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 s="4">
        <v>42800</v>
      </c>
      <c r="E612">
        <v>179356</v>
      </c>
      <c r="F612" s="4">
        <f t="shared" si="39"/>
        <v>419.0560747663551</v>
      </c>
      <c r="G612" t="s">
        <v>20</v>
      </c>
      <c r="H612">
        <v>6406</v>
      </c>
      <c r="I612" s="6">
        <f t="shared" si="3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24">
        <f t="shared" si="36"/>
        <v>41259.25</v>
      </c>
      <c r="O612" s="25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 s="4">
        <v>8200</v>
      </c>
      <c r="E613">
        <v>1136</v>
      </c>
      <c r="F613" s="4">
        <f t="shared" si="39"/>
        <v>13.853658536585368</v>
      </c>
      <c r="G613" t="s">
        <v>74</v>
      </c>
      <c r="H613">
        <v>15</v>
      </c>
      <c r="I613" s="6">
        <f t="shared" si="3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24">
        <f t="shared" si="36"/>
        <v>41480.208333333336</v>
      </c>
      <c r="O613" s="25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 s="4">
        <v>6200</v>
      </c>
      <c r="E614">
        <v>8645</v>
      </c>
      <c r="F614" s="4">
        <f t="shared" si="39"/>
        <v>139.43548387096774</v>
      </c>
      <c r="G614" t="s">
        <v>20</v>
      </c>
      <c r="H614">
        <v>192</v>
      </c>
      <c r="I614" s="6">
        <f t="shared" si="3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24">
        <f t="shared" si="36"/>
        <v>40474.208333333336</v>
      </c>
      <c r="O614" s="25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 s="4">
        <v>1100</v>
      </c>
      <c r="E615">
        <v>1914</v>
      </c>
      <c r="F615" s="4">
        <f t="shared" si="39"/>
        <v>174</v>
      </c>
      <c r="G615" t="s">
        <v>20</v>
      </c>
      <c r="H615">
        <v>26</v>
      </c>
      <c r="I615" s="6">
        <f t="shared" si="3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24">
        <f t="shared" si="36"/>
        <v>42973.208333333328</v>
      </c>
      <c r="O615" s="25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 s="4">
        <v>26500</v>
      </c>
      <c r="E616">
        <v>41205</v>
      </c>
      <c r="F616" s="4">
        <f t="shared" si="39"/>
        <v>155.49056603773585</v>
      </c>
      <c r="G616" t="s">
        <v>20</v>
      </c>
      <c r="H616">
        <v>723</v>
      </c>
      <c r="I616" s="6">
        <f t="shared" si="3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24">
        <f t="shared" si="36"/>
        <v>42746.25</v>
      </c>
      <c r="O616" s="25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 s="4">
        <v>8500</v>
      </c>
      <c r="E617">
        <v>14488</v>
      </c>
      <c r="F617" s="4">
        <f t="shared" si="39"/>
        <v>170.44705882352943</v>
      </c>
      <c r="G617" t="s">
        <v>20</v>
      </c>
      <c r="H617">
        <v>170</v>
      </c>
      <c r="I617" s="6">
        <f t="shared" si="3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24">
        <f t="shared" si="36"/>
        <v>42489.208333333328</v>
      </c>
      <c r="O617" s="25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 s="4">
        <v>6400</v>
      </c>
      <c r="E618">
        <v>12129</v>
      </c>
      <c r="F618" s="4">
        <f t="shared" si="39"/>
        <v>189.515625</v>
      </c>
      <c r="G618" t="s">
        <v>20</v>
      </c>
      <c r="H618">
        <v>238</v>
      </c>
      <c r="I618" s="6">
        <f t="shared" si="3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24">
        <f t="shared" si="36"/>
        <v>41537.208333333336</v>
      </c>
      <c r="O618" s="25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 s="4">
        <v>1400</v>
      </c>
      <c r="E619">
        <v>3496</v>
      </c>
      <c r="F619" s="4">
        <f t="shared" si="39"/>
        <v>249.71428571428572</v>
      </c>
      <c r="G619" t="s">
        <v>20</v>
      </c>
      <c r="H619">
        <v>55</v>
      </c>
      <c r="I619" s="6">
        <f t="shared" si="3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24">
        <f t="shared" si="36"/>
        <v>41794.208333333336</v>
      </c>
      <c r="O619" s="25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 s="4">
        <v>198600</v>
      </c>
      <c r="E620">
        <v>97037</v>
      </c>
      <c r="F620" s="4">
        <f t="shared" si="39"/>
        <v>48.860523665659613</v>
      </c>
      <c r="G620" t="s">
        <v>14</v>
      </c>
      <c r="H620">
        <v>1198</v>
      </c>
      <c r="I620" s="6">
        <f t="shared" si="3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24">
        <f t="shared" si="36"/>
        <v>41396.208333333336</v>
      </c>
      <c r="O620" s="25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 s="4">
        <v>195900</v>
      </c>
      <c r="E621">
        <v>55757</v>
      </c>
      <c r="F621" s="4">
        <f t="shared" si="39"/>
        <v>28.461970393057683</v>
      </c>
      <c r="G621" t="s">
        <v>14</v>
      </c>
      <c r="H621">
        <v>648</v>
      </c>
      <c r="I621" s="6">
        <f t="shared" si="3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24">
        <f t="shared" si="36"/>
        <v>40669.208333333336</v>
      </c>
      <c r="O621" s="25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 s="4">
        <v>4300</v>
      </c>
      <c r="E622">
        <v>11525</v>
      </c>
      <c r="F622" s="4">
        <f t="shared" si="39"/>
        <v>268.02325581395348</v>
      </c>
      <c r="G622" t="s">
        <v>20</v>
      </c>
      <c r="H622">
        <v>128</v>
      </c>
      <c r="I622" s="6">
        <f t="shared" si="3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24">
        <f t="shared" si="36"/>
        <v>42559.208333333328</v>
      </c>
      <c r="O622" s="25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 s="4">
        <v>25600</v>
      </c>
      <c r="E623">
        <v>158669</v>
      </c>
      <c r="F623" s="4">
        <f t="shared" si="39"/>
        <v>619.80078125</v>
      </c>
      <c r="G623" t="s">
        <v>20</v>
      </c>
      <c r="H623">
        <v>2144</v>
      </c>
      <c r="I623" s="6">
        <f t="shared" si="3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24">
        <f t="shared" si="36"/>
        <v>42626.208333333328</v>
      </c>
      <c r="O623" s="25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 s="4">
        <v>189000</v>
      </c>
      <c r="E624">
        <v>5916</v>
      </c>
      <c r="F624" s="4">
        <f t="shared" si="39"/>
        <v>3.1301587301587301</v>
      </c>
      <c r="G624" t="s">
        <v>14</v>
      </c>
      <c r="H624">
        <v>64</v>
      </c>
      <c r="I624" s="6">
        <f t="shared" si="3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24">
        <f t="shared" si="36"/>
        <v>43205.208333333328</v>
      </c>
      <c r="O624" s="25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 s="4">
        <v>94300</v>
      </c>
      <c r="E625">
        <v>150806</v>
      </c>
      <c r="F625" s="4">
        <f t="shared" si="39"/>
        <v>159.92152704135739</v>
      </c>
      <c r="G625" t="s">
        <v>20</v>
      </c>
      <c r="H625">
        <v>2693</v>
      </c>
      <c r="I625" s="6">
        <f t="shared" si="3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24">
        <f t="shared" si="36"/>
        <v>42201.208333333328</v>
      </c>
      <c r="O625" s="25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 s="4">
        <v>5100</v>
      </c>
      <c r="E626">
        <v>14249</v>
      </c>
      <c r="F626" s="4">
        <f t="shared" si="39"/>
        <v>279.39215686274508</v>
      </c>
      <c r="G626" t="s">
        <v>20</v>
      </c>
      <c r="H626">
        <v>432</v>
      </c>
      <c r="I626" s="6">
        <f t="shared" si="3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24">
        <f t="shared" si="36"/>
        <v>42029.25</v>
      </c>
      <c r="O626" s="25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 s="4">
        <v>7500</v>
      </c>
      <c r="E627">
        <v>5803</v>
      </c>
      <c r="F627" s="4">
        <f t="shared" si="39"/>
        <v>77.373333333333335</v>
      </c>
      <c r="G627" t="s">
        <v>14</v>
      </c>
      <c r="H627">
        <v>62</v>
      </c>
      <c r="I627" s="6">
        <f t="shared" si="3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24">
        <f t="shared" si="36"/>
        <v>43857.25</v>
      </c>
      <c r="O627" s="25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 s="4">
        <v>6400</v>
      </c>
      <c r="E628">
        <v>13205</v>
      </c>
      <c r="F628" s="4">
        <f t="shared" si="39"/>
        <v>206.32812500000003</v>
      </c>
      <c r="G628" t="s">
        <v>20</v>
      </c>
      <c r="H628">
        <v>189</v>
      </c>
      <c r="I628" s="6">
        <f t="shared" si="3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24">
        <f t="shared" si="36"/>
        <v>40449.208333333336</v>
      </c>
      <c r="O628" s="25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 s="4">
        <v>1600</v>
      </c>
      <c r="E629">
        <v>11108</v>
      </c>
      <c r="F629" s="4">
        <f t="shared" si="39"/>
        <v>694.25</v>
      </c>
      <c r="G629" t="s">
        <v>20</v>
      </c>
      <c r="H629">
        <v>154</v>
      </c>
      <c r="I629" s="6">
        <f t="shared" si="3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24">
        <f t="shared" si="36"/>
        <v>40345.208333333336</v>
      </c>
      <c r="O629" s="25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 s="4">
        <v>1900</v>
      </c>
      <c r="E630">
        <v>2884</v>
      </c>
      <c r="F630" s="4">
        <f t="shared" si="39"/>
        <v>151.78947368421052</v>
      </c>
      <c r="G630" t="s">
        <v>20</v>
      </c>
      <c r="H630">
        <v>96</v>
      </c>
      <c r="I630" s="6">
        <f t="shared" si="3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24">
        <f t="shared" si="36"/>
        <v>40455.208333333336</v>
      </c>
      <c r="O630" s="25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 s="4">
        <v>85900</v>
      </c>
      <c r="E631">
        <v>55476</v>
      </c>
      <c r="F631" s="4">
        <f t="shared" si="39"/>
        <v>64.58207217694995</v>
      </c>
      <c r="G631" t="s">
        <v>14</v>
      </c>
      <c r="H631">
        <v>750</v>
      </c>
      <c r="I631" s="6">
        <f t="shared" si="3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24">
        <f t="shared" si="36"/>
        <v>42557.208333333328</v>
      </c>
      <c r="O631" s="25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 s="4">
        <v>9500</v>
      </c>
      <c r="E632">
        <v>5973</v>
      </c>
      <c r="F632" s="4">
        <f t="shared" si="39"/>
        <v>62.873684210526314</v>
      </c>
      <c r="G632" t="s">
        <v>74</v>
      </c>
      <c r="H632">
        <v>87</v>
      </c>
      <c r="I632" s="6">
        <f t="shared" si="3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24">
        <f t="shared" si="36"/>
        <v>43586.208333333328</v>
      </c>
      <c r="O632" s="25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 s="4">
        <v>59200</v>
      </c>
      <c r="E633">
        <v>183756</v>
      </c>
      <c r="F633" s="4">
        <f t="shared" si="39"/>
        <v>310.39864864864865</v>
      </c>
      <c r="G633" t="s">
        <v>20</v>
      </c>
      <c r="H633">
        <v>3063</v>
      </c>
      <c r="I633" s="6">
        <f t="shared" si="3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24">
        <f t="shared" si="36"/>
        <v>43550.208333333328</v>
      </c>
      <c r="O633" s="25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 s="4">
        <v>72100</v>
      </c>
      <c r="E634">
        <v>30902</v>
      </c>
      <c r="F634" s="4">
        <f t="shared" si="39"/>
        <v>42.859916782246884</v>
      </c>
      <c r="G634" t="s">
        <v>47</v>
      </c>
      <c r="H634">
        <v>278</v>
      </c>
      <c r="I634" s="6">
        <f t="shared" si="3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24">
        <f t="shared" si="36"/>
        <v>41945.208333333336</v>
      </c>
      <c r="O634" s="25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 s="4">
        <v>6700</v>
      </c>
      <c r="E635">
        <v>5569</v>
      </c>
      <c r="F635" s="4">
        <f t="shared" si="39"/>
        <v>83.119402985074629</v>
      </c>
      <c r="G635" t="s">
        <v>14</v>
      </c>
      <c r="H635">
        <v>105</v>
      </c>
      <c r="I635" s="6">
        <f t="shared" si="3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24">
        <f t="shared" si="36"/>
        <v>42315.25</v>
      </c>
      <c r="O635" s="25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 s="4">
        <v>118200</v>
      </c>
      <c r="E636">
        <v>92824</v>
      </c>
      <c r="F636" s="4">
        <f t="shared" si="39"/>
        <v>78.531302876480552</v>
      </c>
      <c r="G636" t="s">
        <v>74</v>
      </c>
      <c r="H636">
        <v>1658</v>
      </c>
      <c r="I636" s="6">
        <f t="shared" si="3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24">
        <f t="shared" si="36"/>
        <v>42819.208333333328</v>
      </c>
      <c r="O636" s="25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 s="4">
        <v>139000</v>
      </c>
      <c r="E637">
        <v>158590</v>
      </c>
      <c r="F637" s="4">
        <f t="shared" si="39"/>
        <v>114.09352517985612</v>
      </c>
      <c r="G637" t="s">
        <v>20</v>
      </c>
      <c r="H637">
        <v>2266</v>
      </c>
      <c r="I637" s="6">
        <f t="shared" si="3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24">
        <f t="shared" si="36"/>
        <v>41314.25</v>
      </c>
      <c r="O637" s="25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 s="4">
        <v>197700</v>
      </c>
      <c r="E638">
        <v>127591</v>
      </c>
      <c r="F638" s="4">
        <f t="shared" si="39"/>
        <v>64.537683358624179</v>
      </c>
      <c r="G638" t="s">
        <v>14</v>
      </c>
      <c r="H638">
        <v>2604</v>
      </c>
      <c r="I638" s="6">
        <f t="shared" si="3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24">
        <f t="shared" si="36"/>
        <v>40926.25</v>
      </c>
      <c r="O638" s="25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 s="4">
        <v>8500</v>
      </c>
      <c r="E639">
        <v>6750</v>
      </c>
      <c r="F639" s="4">
        <f t="shared" si="39"/>
        <v>79.411764705882348</v>
      </c>
      <c r="G639" t="s">
        <v>14</v>
      </c>
      <c r="H639">
        <v>65</v>
      </c>
      <c r="I639" s="6">
        <f t="shared" si="3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24">
        <f t="shared" si="36"/>
        <v>42688.25</v>
      </c>
      <c r="O639" s="25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 s="4">
        <v>81600</v>
      </c>
      <c r="E640">
        <v>9318</v>
      </c>
      <c r="F640" s="4">
        <f t="shared" si="39"/>
        <v>11.419117647058824</v>
      </c>
      <c r="G640" t="s">
        <v>14</v>
      </c>
      <c r="H640">
        <v>94</v>
      </c>
      <c r="I640" s="6">
        <f t="shared" si="3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24">
        <f t="shared" si="36"/>
        <v>40386.208333333336</v>
      </c>
      <c r="O640" s="25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 s="4">
        <v>8600</v>
      </c>
      <c r="E641">
        <v>4832</v>
      </c>
      <c r="F641" s="4">
        <f t="shared" si="39"/>
        <v>56.186046511627907</v>
      </c>
      <c r="G641" t="s">
        <v>47</v>
      </c>
      <c r="H641">
        <v>45</v>
      </c>
      <c r="I641" s="6">
        <f t="shared" si="3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24">
        <f t="shared" si="36"/>
        <v>43309.208333333328</v>
      </c>
      <c r="O641" s="25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 s="4">
        <v>119800</v>
      </c>
      <c r="E642">
        <v>19769</v>
      </c>
      <c r="F642" s="4">
        <f t="shared" si="39"/>
        <v>16.501669449081803</v>
      </c>
      <c r="G642" t="s">
        <v>14</v>
      </c>
      <c r="H642">
        <v>257</v>
      </c>
      <c r="I642" s="6">
        <f t="shared" si="3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24">
        <f t="shared" ref="N642:N705" si="40">(((L642/60/60)/24)+DATE(1970,1,1))</f>
        <v>42387.25</v>
      </c>
      <c r="O642" s="25">
        <f t="shared" ref="O642:O705" si="41">(((M642/60/60)/24+DATE(1970,1,1)))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 s="4">
        <v>9400</v>
      </c>
      <c r="E643">
        <v>11277</v>
      </c>
      <c r="F643" s="4">
        <f t="shared" si="39"/>
        <v>119.96808510638297</v>
      </c>
      <c r="G643" t="s">
        <v>20</v>
      </c>
      <c r="H643">
        <v>194</v>
      </c>
      <c r="I643" s="6">
        <f t="shared" ref="I643:I706" si="42">SUM(E643/H643)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24">
        <f t="shared" si="40"/>
        <v>42786.25</v>
      </c>
      <c r="O643" s="25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 s="4">
        <v>9200</v>
      </c>
      <c r="E644">
        <v>13382</v>
      </c>
      <c r="F644" s="4">
        <f t="shared" ref="F644:F707" si="43">SUM(E644/D644)*100</f>
        <v>145.45652173913044</v>
      </c>
      <c r="G644" t="s">
        <v>20</v>
      </c>
      <c r="H644">
        <v>129</v>
      </c>
      <c r="I644" s="6">
        <f t="shared" si="42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24">
        <f t="shared" si="40"/>
        <v>43451.25</v>
      </c>
      <c r="O644" s="25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 s="4">
        <v>14900</v>
      </c>
      <c r="E645">
        <v>32986</v>
      </c>
      <c r="F645" s="4">
        <f t="shared" si="43"/>
        <v>221.38255033557047</v>
      </c>
      <c r="G645" t="s">
        <v>20</v>
      </c>
      <c r="H645">
        <v>375</v>
      </c>
      <c r="I645" s="6">
        <f t="shared" si="4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24">
        <f t="shared" si="40"/>
        <v>42795.25</v>
      </c>
      <c r="O645" s="25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 s="4">
        <v>169400</v>
      </c>
      <c r="E646">
        <v>81984</v>
      </c>
      <c r="F646" s="4">
        <f t="shared" si="43"/>
        <v>48.396694214876035</v>
      </c>
      <c r="G646" t="s">
        <v>14</v>
      </c>
      <c r="H646">
        <v>2928</v>
      </c>
      <c r="I646" s="6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24">
        <f t="shared" si="40"/>
        <v>43452.25</v>
      </c>
      <c r="O646" s="25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 s="4">
        <v>192100</v>
      </c>
      <c r="E647">
        <v>178483</v>
      </c>
      <c r="F647" s="4">
        <f t="shared" si="43"/>
        <v>92.911504424778755</v>
      </c>
      <c r="G647" t="s">
        <v>14</v>
      </c>
      <c r="H647">
        <v>4697</v>
      </c>
      <c r="I647" s="6">
        <f t="shared" si="4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24">
        <f t="shared" si="40"/>
        <v>43369.208333333328</v>
      </c>
      <c r="O647" s="25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 s="4">
        <v>98700</v>
      </c>
      <c r="E648">
        <v>87448</v>
      </c>
      <c r="F648" s="4">
        <f t="shared" si="43"/>
        <v>88.599797365754824</v>
      </c>
      <c r="G648" t="s">
        <v>14</v>
      </c>
      <c r="H648">
        <v>2915</v>
      </c>
      <c r="I648" s="6">
        <f t="shared" si="4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24">
        <f t="shared" si="40"/>
        <v>41346.208333333336</v>
      </c>
      <c r="O648" s="25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 s="4">
        <v>4500</v>
      </c>
      <c r="E649">
        <v>1863</v>
      </c>
      <c r="F649" s="4">
        <f t="shared" si="43"/>
        <v>41.4</v>
      </c>
      <c r="G649" t="s">
        <v>14</v>
      </c>
      <c r="H649">
        <v>18</v>
      </c>
      <c r="I649" s="6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24">
        <f t="shared" si="40"/>
        <v>43199.208333333328</v>
      </c>
      <c r="O649" s="25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 s="4">
        <v>98600</v>
      </c>
      <c r="E650">
        <v>62174</v>
      </c>
      <c r="F650" s="4">
        <f t="shared" si="43"/>
        <v>63.056795131845846</v>
      </c>
      <c r="G650" t="s">
        <v>74</v>
      </c>
      <c r="H650">
        <v>723</v>
      </c>
      <c r="I650" s="6">
        <f t="shared" si="4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24">
        <f t="shared" si="40"/>
        <v>42922.208333333328</v>
      </c>
      <c r="O650" s="25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 s="4">
        <v>121700</v>
      </c>
      <c r="E651">
        <v>59003</v>
      </c>
      <c r="F651" s="4">
        <f t="shared" si="43"/>
        <v>48.482333607230892</v>
      </c>
      <c r="G651" t="s">
        <v>14</v>
      </c>
      <c r="H651">
        <v>602</v>
      </c>
      <c r="I651" s="6">
        <f t="shared" si="4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24">
        <f t="shared" si="40"/>
        <v>40471.208333333336</v>
      </c>
      <c r="O651" s="25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 s="4">
        <v>100</v>
      </c>
      <c r="E652">
        <v>2</v>
      </c>
      <c r="F652" s="4">
        <f t="shared" si="43"/>
        <v>2</v>
      </c>
      <c r="G652" t="s">
        <v>14</v>
      </c>
      <c r="H652">
        <v>1</v>
      </c>
      <c r="I652" s="6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24">
        <f t="shared" si="40"/>
        <v>41828.208333333336</v>
      </c>
      <c r="O652" s="25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 s="4">
        <v>196700</v>
      </c>
      <c r="E653">
        <v>174039</v>
      </c>
      <c r="F653" s="4">
        <f t="shared" si="43"/>
        <v>88.47941026944585</v>
      </c>
      <c r="G653" t="s">
        <v>14</v>
      </c>
      <c r="H653">
        <v>3868</v>
      </c>
      <c r="I653" s="6">
        <f t="shared" si="4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24">
        <f t="shared" si="40"/>
        <v>41692.25</v>
      </c>
      <c r="O653" s="25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 s="4">
        <v>10000</v>
      </c>
      <c r="E654">
        <v>12684</v>
      </c>
      <c r="F654" s="4">
        <f t="shared" si="43"/>
        <v>126.84</v>
      </c>
      <c r="G654" t="s">
        <v>20</v>
      </c>
      <c r="H654">
        <v>409</v>
      </c>
      <c r="I654" s="6">
        <f t="shared" si="4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24">
        <f t="shared" si="40"/>
        <v>42587.208333333328</v>
      </c>
      <c r="O654" s="25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 s="4">
        <v>600</v>
      </c>
      <c r="E655">
        <v>14033</v>
      </c>
      <c r="F655" s="4">
        <f t="shared" si="43"/>
        <v>2338.833333333333</v>
      </c>
      <c r="G655" t="s">
        <v>20</v>
      </c>
      <c r="H655">
        <v>234</v>
      </c>
      <c r="I655" s="6">
        <f t="shared" si="4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24">
        <f t="shared" si="40"/>
        <v>42468.208333333328</v>
      </c>
      <c r="O655" s="25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 s="4">
        <v>35000</v>
      </c>
      <c r="E656">
        <v>177936</v>
      </c>
      <c r="F656" s="4">
        <f t="shared" si="43"/>
        <v>508.38857142857148</v>
      </c>
      <c r="G656" t="s">
        <v>20</v>
      </c>
      <c r="H656">
        <v>3016</v>
      </c>
      <c r="I656" s="6">
        <f t="shared" si="4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24">
        <f t="shared" si="40"/>
        <v>42240.208333333328</v>
      </c>
      <c r="O656" s="25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 s="4">
        <v>6900</v>
      </c>
      <c r="E657">
        <v>13212</v>
      </c>
      <c r="F657" s="4">
        <f t="shared" si="43"/>
        <v>191.47826086956522</v>
      </c>
      <c r="G657" t="s">
        <v>20</v>
      </c>
      <c r="H657">
        <v>264</v>
      </c>
      <c r="I657" s="6">
        <f t="shared" si="4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24">
        <f t="shared" si="40"/>
        <v>42796.25</v>
      </c>
      <c r="O657" s="25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 s="4">
        <v>118400</v>
      </c>
      <c r="E658">
        <v>49879</v>
      </c>
      <c r="F658" s="4">
        <f t="shared" si="43"/>
        <v>42.127533783783782</v>
      </c>
      <c r="G658" t="s">
        <v>14</v>
      </c>
      <c r="H658">
        <v>504</v>
      </c>
      <c r="I658" s="6">
        <f t="shared" si="4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24">
        <f t="shared" si="40"/>
        <v>43097.25</v>
      </c>
      <c r="O658" s="25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 s="4">
        <v>10000</v>
      </c>
      <c r="E659">
        <v>824</v>
      </c>
      <c r="F659" s="4">
        <f t="shared" si="43"/>
        <v>8.24</v>
      </c>
      <c r="G659" t="s">
        <v>14</v>
      </c>
      <c r="H659">
        <v>14</v>
      </c>
      <c r="I659" s="6">
        <f t="shared" si="4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24">
        <f t="shared" si="40"/>
        <v>43096.25</v>
      </c>
      <c r="O659" s="25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 s="4">
        <v>52600</v>
      </c>
      <c r="E660">
        <v>31594</v>
      </c>
      <c r="F660" s="4">
        <f t="shared" si="43"/>
        <v>60.064638783269963</v>
      </c>
      <c r="G660" t="s">
        <v>74</v>
      </c>
      <c r="H660">
        <v>390</v>
      </c>
      <c r="I660" s="6">
        <f t="shared" si="4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24">
        <f t="shared" si="40"/>
        <v>42246.208333333328</v>
      </c>
      <c r="O660" s="25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 s="4">
        <v>120700</v>
      </c>
      <c r="E661">
        <v>57010</v>
      </c>
      <c r="F661" s="4">
        <f t="shared" si="43"/>
        <v>47.232808616404313</v>
      </c>
      <c r="G661" t="s">
        <v>14</v>
      </c>
      <c r="H661">
        <v>750</v>
      </c>
      <c r="I661" s="6">
        <f t="shared" si="4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24">
        <f t="shared" si="40"/>
        <v>40570.25</v>
      </c>
      <c r="O661" s="25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 s="4">
        <v>9100</v>
      </c>
      <c r="E662">
        <v>7438</v>
      </c>
      <c r="F662" s="4">
        <f t="shared" si="43"/>
        <v>81.736263736263737</v>
      </c>
      <c r="G662" t="s">
        <v>14</v>
      </c>
      <c r="H662">
        <v>77</v>
      </c>
      <c r="I662" s="6">
        <f t="shared" si="4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24">
        <f t="shared" si="40"/>
        <v>42237.208333333328</v>
      </c>
      <c r="O662" s="25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 s="4">
        <v>106800</v>
      </c>
      <c r="E663">
        <v>57872</v>
      </c>
      <c r="F663" s="4">
        <f t="shared" si="43"/>
        <v>54.187265917603</v>
      </c>
      <c r="G663" t="s">
        <v>14</v>
      </c>
      <c r="H663">
        <v>752</v>
      </c>
      <c r="I663" s="6">
        <f t="shared" si="4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24">
        <f t="shared" si="40"/>
        <v>40996.208333333336</v>
      </c>
      <c r="O663" s="25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 s="4">
        <v>9100</v>
      </c>
      <c r="E664">
        <v>8906</v>
      </c>
      <c r="F664" s="4">
        <f t="shared" si="43"/>
        <v>97.868131868131869</v>
      </c>
      <c r="G664" t="s">
        <v>14</v>
      </c>
      <c r="H664">
        <v>131</v>
      </c>
      <c r="I664" s="6">
        <f t="shared" si="4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24">
        <f t="shared" si="40"/>
        <v>43443.25</v>
      </c>
      <c r="O664" s="25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 s="4">
        <v>10000</v>
      </c>
      <c r="E665">
        <v>7724</v>
      </c>
      <c r="F665" s="4">
        <f t="shared" si="43"/>
        <v>77.239999999999995</v>
      </c>
      <c r="G665" t="s">
        <v>14</v>
      </c>
      <c r="H665">
        <v>87</v>
      </c>
      <c r="I665" s="6">
        <f t="shared" si="4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24">
        <f t="shared" si="40"/>
        <v>40458.208333333336</v>
      </c>
      <c r="O665" s="25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 s="4">
        <v>79400</v>
      </c>
      <c r="E666">
        <v>26571</v>
      </c>
      <c r="F666" s="4">
        <f t="shared" si="43"/>
        <v>33.464735516372798</v>
      </c>
      <c r="G666" t="s">
        <v>14</v>
      </c>
      <c r="H666">
        <v>1063</v>
      </c>
      <c r="I666" s="6">
        <f t="shared" si="4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24">
        <f t="shared" si="40"/>
        <v>40959.25</v>
      </c>
      <c r="O666" s="25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 s="4">
        <v>5100</v>
      </c>
      <c r="E667">
        <v>12219</v>
      </c>
      <c r="F667" s="4">
        <f t="shared" si="43"/>
        <v>239.58823529411765</v>
      </c>
      <c r="G667" t="s">
        <v>20</v>
      </c>
      <c r="H667">
        <v>272</v>
      </c>
      <c r="I667" s="6">
        <f t="shared" si="4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24">
        <f t="shared" si="40"/>
        <v>40733.208333333336</v>
      </c>
      <c r="O667" s="25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 s="4">
        <v>3100</v>
      </c>
      <c r="E668">
        <v>1985</v>
      </c>
      <c r="F668" s="4">
        <f t="shared" si="43"/>
        <v>64.032258064516128</v>
      </c>
      <c r="G668" t="s">
        <v>74</v>
      </c>
      <c r="H668">
        <v>25</v>
      </c>
      <c r="I668" s="6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24">
        <f t="shared" si="40"/>
        <v>41516.208333333336</v>
      </c>
      <c r="O668" s="25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 s="4">
        <v>6900</v>
      </c>
      <c r="E669">
        <v>12155</v>
      </c>
      <c r="F669" s="4">
        <f t="shared" si="43"/>
        <v>176.15942028985506</v>
      </c>
      <c r="G669" t="s">
        <v>20</v>
      </c>
      <c r="H669">
        <v>419</v>
      </c>
      <c r="I669" s="6">
        <f t="shared" si="4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24">
        <f t="shared" si="40"/>
        <v>41892.208333333336</v>
      </c>
      <c r="O669" s="25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 s="4">
        <v>27500</v>
      </c>
      <c r="E670">
        <v>5593</v>
      </c>
      <c r="F670" s="4">
        <f t="shared" si="43"/>
        <v>20.33818181818182</v>
      </c>
      <c r="G670" t="s">
        <v>14</v>
      </c>
      <c r="H670">
        <v>76</v>
      </c>
      <c r="I670" s="6">
        <f t="shared" si="4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24">
        <f t="shared" si="40"/>
        <v>41122.208333333336</v>
      </c>
      <c r="O670" s="25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 s="4">
        <v>48800</v>
      </c>
      <c r="E671">
        <v>175020</v>
      </c>
      <c r="F671" s="4">
        <f t="shared" si="43"/>
        <v>358.64754098360658</v>
      </c>
      <c r="G671" t="s">
        <v>20</v>
      </c>
      <c r="H671">
        <v>1621</v>
      </c>
      <c r="I671" s="6">
        <f t="shared" si="4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24">
        <f t="shared" si="40"/>
        <v>42912.208333333328</v>
      </c>
      <c r="O671" s="25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 s="4">
        <v>16200</v>
      </c>
      <c r="E672">
        <v>75955</v>
      </c>
      <c r="F672" s="4">
        <f t="shared" si="43"/>
        <v>468.85802469135803</v>
      </c>
      <c r="G672" t="s">
        <v>20</v>
      </c>
      <c r="H672">
        <v>1101</v>
      </c>
      <c r="I672" s="6">
        <f t="shared" si="4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24">
        <f t="shared" si="40"/>
        <v>42425.25</v>
      </c>
      <c r="O672" s="25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 s="4">
        <v>97600</v>
      </c>
      <c r="E673">
        <v>119127</v>
      </c>
      <c r="F673" s="4">
        <f t="shared" si="43"/>
        <v>122.05635245901641</v>
      </c>
      <c r="G673" t="s">
        <v>20</v>
      </c>
      <c r="H673">
        <v>1073</v>
      </c>
      <c r="I673" s="6">
        <f t="shared" si="4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24">
        <f t="shared" si="40"/>
        <v>40390.208333333336</v>
      </c>
      <c r="O673" s="25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 s="4">
        <v>197900</v>
      </c>
      <c r="E674">
        <v>110689</v>
      </c>
      <c r="F674" s="4">
        <f t="shared" si="43"/>
        <v>55.931783729156137</v>
      </c>
      <c r="G674" t="s">
        <v>14</v>
      </c>
      <c r="H674">
        <v>4428</v>
      </c>
      <c r="I674" s="6">
        <f t="shared" si="4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24">
        <f t="shared" si="40"/>
        <v>43180.208333333328</v>
      </c>
      <c r="O674" s="25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 s="4">
        <v>5600</v>
      </c>
      <c r="E675">
        <v>2445</v>
      </c>
      <c r="F675" s="4">
        <f t="shared" si="43"/>
        <v>43.660714285714285</v>
      </c>
      <c r="G675" t="s">
        <v>14</v>
      </c>
      <c r="H675">
        <v>58</v>
      </c>
      <c r="I675" s="6">
        <f t="shared" si="4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24">
        <f t="shared" si="40"/>
        <v>42475.208333333328</v>
      </c>
      <c r="O675" s="25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 s="4">
        <v>170700</v>
      </c>
      <c r="E676">
        <v>57250</v>
      </c>
      <c r="F676" s="4">
        <f t="shared" si="43"/>
        <v>33.53837141183363</v>
      </c>
      <c r="G676" t="s">
        <v>74</v>
      </c>
      <c r="H676">
        <v>1218</v>
      </c>
      <c r="I676" s="6">
        <f t="shared" si="4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24">
        <f t="shared" si="40"/>
        <v>40774.208333333336</v>
      </c>
      <c r="O676" s="25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 s="4">
        <v>9700</v>
      </c>
      <c r="E677">
        <v>11929</v>
      </c>
      <c r="F677" s="4">
        <f t="shared" si="43"/>
        <v>122.97938144329896</v>
      </c>
      <c r="G677" t="s">
        <v>20</v>
      </c>
      <c r="H677">
        <v>331</v>
      </c>
      <c r="I677" s="6">
        <f t="shared" si="4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24">
        <f t="shared" si="40"/>
        <v>43719.208333333328</v>
      </c>
      <c r="O677" s="25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 s="4">
        <v>62300</v>
      </c>
      <c r="E678">
        <v>118214</v>
      </c>
      <c r="F678" s="4">
        <f t="shared" si="43"/>
        <v>189.74959871589084</v>
      </c>
      <c r="G678" t="s">
        <v>20</v>
      </c>
      <c r="H678">
        <v>1170</v>
      </c>
      <c r="I678" s="6">
        <f t="shared" si="4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24">
        <f t="shared" si="40"/>
        <v>41178.208333333336</v>
      </c>
      <c r="O678" s="25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 s="4">
        <v>5300</v>
      </c>
      <c r="E679">
        <v>4432</v>
      </c>
      <c r="F679" s="4">
        <f t="shared" si="43"/>
        <v>83.622641509433961</v>
      </c>
      <c r="G679" t="s">
        <v>14</v>
      </c>
      <c r="H679">
        <v>111</v>
      </c>
      <c r="I679" s="6">
        <f t="shared" si="4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24">
        <f t="shared" si="40"/>
        <v>42561.208333333328</v>
      </c>
      <c r="O679" s="25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 s="4">
        <v>99500</v>
      </c>
      <c r="E680">
        <v>17879</v>
      </c>
      <c r="F680" s="4">
        <f t="shared" si="43"/>
        <v>17.968844221105527</v>
      </c>
      <c r="G680" t="s">
        <v>74</v>
      </c>
      <c r="H680">
        <v>215</v>
      </c>
      <c r="I680" s="6">
        <f t="shared" si="4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24">
        <f t="shared" si="40"/>
        <v>43484.25</v>
      </c>
      <c r="O680" s="25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 s="4">
        <v>1400</v>
      </c>
      <c r="E681">
        <v>14511</v>
      </c>
      <c r="F681" s="4">
        <f t="shared" si="43"/>
        <v>1036.5</v>
      </c>
      <c r="G681" t="s">
        <v>20</v>
      </c>
      <c r="H681">
        <v>363</v>
      </c>
      <c r="I681" s="6">
        <f t="shared" si="4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24">
        <f t="shared" si="40"/>
        <v>43756.208333333328</v>
      </c>
      <c r="O681" s="25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 s="4">
        <v>145600</v>
      </c>
      <c r="E682">
        <v>141822</v>
      </c>
      <c r="F682" s="4">
        <f t="shared" si="43"/>
        <v>97.405219780219781</v>
      </c>
      <c r="G682" t="s">
        <v>14</v>
      </c>
      <c r="H682">
        <v>2955</v>
      </c>
      <c r="I682" s="6">
        <f t="shared" si="4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24">
        <f t="shared" si="40"/>
        <v>43813.25</v>
      </c>
      <c r="O682" s="25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 s="4">
        <v>184100</v>
      </c>
      <c r="E683">
        <v>159037</v>
      </c>
      <c r="F683" s="4">
        <f t="shared" si="43"/>
        <v>86.386203150461711</v>
      </c>
      <c r="G683" t="s">
        <v>14</v>
      </c>
      <c r="H683">
        <v>1657</v>
      </c>
      <c r="I683" s="6">
        <f t="shared" si="4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24">
        <f t="shared" si="40"/>
        <v>40898.25</v>
      </c>
      <c r="O683" s="25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 s="4">
        <v>5400</v>
      </c>
      <c r="E684">
        <v>8109</v>
      </c>
      <c r="F684" s="4">
        <f t="shared" si="43"/>
        <v>150.16666666666666</v>
      </c>
      <c r="G684" t="s">
        <v>20</v>
      </c>
      <c r="H684">
        <v>103</v>
      </c>
      <c r="I684" s="6">
        <f t="shared" si="4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24">
        <f t="shared" si="40"/>
        <v>41619.25</v>
      </c>
      <c r="O684" s="25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 s="4">
        <v>2300</v>
      </c>
      <c r="E685">
        <v>8244</v>
      </c>
      <c r="F685" s="4">
        <f t="shared" si="43"/>
        <v>358.43478260869563</v>
      </c>
      <c r="G685" t="s">
        <v>20</v>
      </c>
      <c r="H685">
        <v>147</v>
      </c>
      <c r="I685" s="6">
        <f t="shared" si="4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24">
        <f t="shared" si="40"/>
        <v>43359.208333333328</v>
      </c>
      <c r="O685" s="25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 s="4">
        <v>1400</v>
      </c>
      <c r="E686">
        <v>7600</v>
      </c>
      <c r="F686" s="4">
        <f t="shared" si="43"/>
        <v>542.85714285714289</v>
      </c>
      <c r="G686" t="s">
        <v>20</v>
      </c>
      <c r="H686">
        <v>110</v>
      </c>
      <c r="I686" s="6">
        <f t="shared" si="4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24">
        <f t="shared" si="40"/>
        <v>40358.208333333336</v>
      </c>
      <c r="O686" s="25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 s="4">
        <v>140000</v>
      </c>
      <c r="E687">
        <v>94501</v>
      </c>
      <c r="F687" s="4">
        <f t="shared" si="43"/>
        <v>67.500714285714281</v>
      </c>
      <c r="G687" t="s">
        <v>14</v>
      </c>
      <c r="H687">
        <v>926</v>
      </c>
      <c r="I687" s="6">
        <f t="shared" si="4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24">
        <f t="shared" si="40"/>
        <v>42239.208333333328</v>
      </c>
      <c r="O687" s="25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 s="4">
        <v>7500</v>
      </c>
      <c r="E688">
        <v>14381</v>
      </c>
      <c r="F688" s="4">
        <f t="shared" si="43"/>
        <v>191.74666666666667</v>
      </c>
      <c r="G688" t="s">
        <v>20</v>
      </c>
      <c r="H688">
        <v>134</v>
      </c>
      <c r="I688" s="6">
        <f t="shared" si="4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24">
        <f t="shared" si="40"/>
        <v>43186.208333333328</v>
      </c>
      <c r="O688" s="25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 s="4">
        <v>1500</v>
      </c>
      <c r="E689">
        <v>13980</v>
      </c>
      <c r="F689" s="4">
        <f t="shared" si="43"/>
        <v>932</v>
      </c>
      <c r="G689" t="s">
        <v>20</v>
      </c>
      <c r="H689">
        <v>269</v>
      </c>
      <c r="I689" s="6">
        <f t="shared" si="4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24">
        <f t="shared" si="40"/>
        <v>42806.25</v>
      </c>
      <c r="O689" s="25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 s="4">
        <v>2900</v>
      </c>
      <c r="E690">
        <v>12449</v>
      </c>
      <c r="F690" s="4">
        <f t="shared" si="43"/>
        <v>429.27586206896552</v>
      </c>
      <c r="G690" t="s">
        <v>20</v>
      </c>
      <c r="H690">
        <v>175</v>
      </c>
      <c r="I690" s="6">
        <f t="shared" si="4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24">
        <f t="shared" si="40"/>
        <v>43475.25</v>
      </c>
      <c r="O690" s="25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 s="4">
        <v>7300</v>
      </c>
      <c r="E691">
        <v>7348</v>
      </c>
      <c r="F691" s="4">
        <f t="shared" si="43"/>
        <v>100.65753424657535</v>
      </c>
      <c r="G691" t="s">
        <v>20</v>
      </c>
      <c r="H691">
        <v>69</v>
      </c>
      <c r="I691" s="6">
        <f t="shared" si="4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24">
        <f t="shared" si="40"/>
        <v>41576.208333333336</v>
      </c>
      <c r="O691" s="25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 s="4">
        <v>3600</v>
      </c>
      <c r="E692">
        <v>8158</v>
      </c>
      <c r="F692" s="4">
        <f t="shared" si="43"/>
        <v>226.61111111111109</v>
      </c>
      <c r="G692" t="s">
        <v>20</v>
      </c>
      <c r="H692">
        <v>190</v>
      </c>
      <c r="I692" s="6">
        <f t="shared" si="4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24">
        <f t="shared" si="40"/>
        <v>40874.25</v>
      </c>
      <c r="O692" s="25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 s="4">
        <v>5000</v>
      </c>
      <c r="E693">
        <v>7119</v>
      </c>
      <c r="F693" s="4">
        <f t="shared" si="43"/>
        <v>142.38</v>
      </c>
      <c r="G693" t="s">
        <v>20</v>
      </c>
      <c r="H693">
        <v>237</v>
      </c>
      <c r="I693" s="6">
        <f t="shared" si="4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24">
        <f t="shared" si="40"/>
        <v>41185.208333333336</v>
      </c>
      <c r="O693" s="25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 s="4">
        <v>6000</v>
      </c>
      <c r="E694">
        <v>5438</v>
      </c>
      <c r="F694" s="4">
        <f t="shared" si="43"/>
        <v>90.633333333333326</v>
      </c>
      <c r="G694" t="s">
        <v>14</v>
      </c>
      <c r="H694">
        <v>77</v>
      </c>
      <c r="I694" s="6">
        <f t="shared" si="4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24">
        <f t="shared" si="40"/>
        <v>43655.208333333328</v>
      </c>
      <c r="O694" s="25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 s="4">
        <v>180400</v>
      </c>
      <c r="E695">
        <v>115396</v>
      </c>
      <c r="F695" s="4">
        <f t="shared" si="43"/>
        <v>63.966740576496676</v>
      </c>
      <c r="G695" t="s">
        <v>14</v>
      </c>
      <c r="H695">
        <v>1748</v>
      </c>
      <c r="I695" s="6">
        <f t="shared" si="4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24">
        <f t="shared" si="40"/>
        <v>43025.208333333328</v>
      </c>
      <c r="O695" s="25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 s="4">
        <v>9100</v>
      </c>
      <c r="E696">
        <v>7656</v>
      </c>
      <c r="F696" s="4">
        <f t="shared" si="43"/>
        <v>84.131868131868131</v>
      </c>
      <c r="G696" t="s">
        <v>14</v>
      </c>
      <c r="H696">
        <v>79</v>
      </c>
      <c r="I696" s="6">
        <f t="shared" si="4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24">
        <f t="shared" si="40"/>
        <v>43066.25</v>
      </c>
      <c r="O696" s="25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 s="4">
        <v>9200</v>
      </c>
      <c r="E697">
        <v>12322</v>
      </c>
      <c r="F697" s="4">
        <f t="shared" si="43"/>
        <v>133.93478260869566</v>
      </c>
      <c r="G697" t="s">
        <v>20</v>
      </c>
      <c r="H697">
        <v>196</v>
      </c>
      <c r="I697" s="6">
        <f t="shared" si="4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24">
        <f t="shared" si="40"/>
        <v>42322.25</v>
      </c>
      <c r="O697" s="25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 s="4">
        <v>164100</v>
      </c>
      <c r="E698">
        <v>96888</v>
      </c>
      <c r="F698" s="4">
        <f t="shared" si="43"/>
        <v>59.042047531992694</v>
      </c>
      <c r="G698" t="s">
        <v>14</v>
      </c>
      <c r="H698">
        <v>889</v>
      </c>
      <c r="I698" s="6">
        <f t="shared" si="4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24">
        <f t="shared" si="40"/>
        <v>42114.208333333328</v>
      </c>
      <c r="O698" s="25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 s="4">
        <v>128900</v>
      </c>
      <c r="E699">
        <v>196960</v>
      </c>
      <c r="F699" s="4">
        <f t="shared" si="43"/>
        <v>152.80062063615205</v>
      </c>
      <c r="G699" t="s">
        <v>20</v>
      </c>
      <c r="H699">
        <v>7295</v>
      </c>
      <c r="I699" s="6">
        <f t="shared" si="4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24">
        <f t="shared" si="40"/>
        <v>43190.208333333328</v>
      </c>
      <c r="O699" s="25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 s="4">
        <v>42100</v>
      </c>
      <c r="E700">
        <v>188057</v>
      </c>
      <c r="F700" s="4">
        <f t="shared" si="43"/>
        <v>446.69121140142522</v>
      </c>
      <c r="G700" t="s">
        <v>20</v>
      </c>
      <c r="H700">
        <v>2893</v>
      </c>
      <c r="I700" s="6">
        <f t="shared" si="4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24">
        <f t="shared" si="40"/>
        <v>40871.25</v>
      </c>
      <c r="O700" s="25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 s="4">
        <v>7400</v>
      </c>
      <c r="E701">
        <v>6245</v>
      </c>
      <c r="F701" s="4">
        <f t="shared" si="43"/>
        <v>84.391891891891888</v>
      </c>
      <c r="G701" t="s">
        <v>14</v>
      </c>
      <c r="H701">
        <v>56</v>
      </c>
      <c r="I701" s="6">
        <f t="shared" si="4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24">
        <f t="shared" si="40"/>
        <v>43641.208333333328</v>
      </c>
      <c r="O701" s="25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 s="4">
        <v>100</v>
      </c>
      <c r="E702">
        <v>3</v>
      </c>
      <c r="F702" s="4">
        <f t="shared" si="43"/>
        <v>3</v>
      </c>
      <c r="G702" t="s">
        <v>14</v>
      </c>
      <c r="H702">
        <v>1</v>
      </c>
      <c r="I702" s="6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24">
        <f t="shared" si="40"/>
        <v>40203.25</v>
      </c>
      <c r="O702" s="25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 s="4">
        <v>52000</v>
      </c>
      <c r="E703">
        <v>91014</v>
      </c>
      <c r="F703" s="4">
        <f t="shared" si="43"/>
        <v>175.02692307692308</v>
      </c>
      <c r="G703" t="s">
        <v>20</v>
      </c>
      <c r="H703">
        <v>820</v>
      </c>
      <c r="I703" s="6">
        <f t="shared" si="4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24">
        <f t="shared" si="40"/>
        <v>40629.208333333336</v>
      </c>
      <c r="O703" s="25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 s="4">
        <v>8700</v>
      </c>
      <c r="E704">
        <v>4710</v>
      </c>
      <c r="F704" s="4">
        <f t="shared" si="43"/>
        <v>54.137931034482754</v>
      </c>
      <c r="G704" t="s">
        <v>14</v>
      </c>
      <c r="H704">
        <v>83</v>
      </c>
      <c r="I704" s="6">
        <f t="shared" si="4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24">
        <f t="shared" si="40"/>
        <v>41477.208333333336</v>
      </c>
      <c r="O704" s="25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 s="4">
        <v>63400</v>
      </c>
      <c r="E705">
        <v>197728</v>
      </c>
      <c r="F705" s="4">
        <f t="shared" si="43"/>
        <v>311.87381703470032</v>
      </c>
      <c r="G705" t="s">
        <v>20</v>
      </c>
      <c r="H705">
        <v>2038</v>
      </c>
      <c r="I705" s="6">
        <f t="shared" si="4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24">
        <f t="shared" si="40"/>
        <v>41020.208333333336</v>
      </c>
      <c r="O705" s="25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 s="4">
        <v>8700</v>
      </c>
      <c r="E706">
        <v>10682</v>
      </c>
      <c r="F706" s="4">
        <f t="shared" si="43"/>
        <v>122.78160919540231</v>
      </c>
      <c r="G706" t="s">
        <v>20</v>
      </c>
      <c r="H706">
        <v>116</v>
      </c>
      <c r="I706" s="6">
        <f t="shared" si="4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24">
        <f t="shared" ref="N706:N769" si="44">(((L706/60/60)/24)+DATE(1970,1,1))</f>
        <v>42555.208333333328</v>
      </c>
      <c r="O706" s="25">
        <f t="shared" ref="O706:O769" si="45">(((M706/60/60)/24+DATE(1970,1,1)))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 s="4">
        <v>169700</v>
      </c>
      <c r="E707">
        <v>168048</v>
      </c>
      <c r="F707" s="4">
        <f t="shared" si="43"/>
        <v>99.026517383618156</v>
      </c>
      <c r="G707" t="s">
        <v>14</v>
      </c>
      <c r="H707">
        <v>2025</v>
      </c>
      <c r="I707" s="6">
        <f t="shared" ref="I707:I770" si="46">SUM(E707/H707)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24">
        <f t="shared" si="44"/>
        <v>41619.25</v>
      </c>
      <c r="O707" s="25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 s="4">
        <v>108400</v>
      </c>
      <c r="E708">
        <v>138586</v>
      </c>
      <c r="F708" s="4">
        <f t="shared" ref="F708:F771" si="47">SUM(E708/D708)*100</f>
        <v>127.84686346863469</v>
      </c>
      <c r="G708" t="s">
        <v>20</v>
      </c>
      <c r="H708">
        <v>1345</v>
      </c>
      <c r="I708" s="6">
        <f t="shared" si="46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24">
        <f t="shared" si="44"/>
        <v>43471.25</v>
      </c>
      <c r="O708" s="25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 s="4">
        <v>7300</v>
      </c>
      <c r="E709">
        <v>11579</v>
      </c>
      <c r="F709" s="4">
        <f t="shared" si="47"/>
        <v>158.61643835616439</v>
      </c>
      <c r="G709" t="s">
        <v>20</v>
      </c>
      <c r="H709">
        <v>168</v>
      </c>
      <c r="I709" s="6">
        <f t="shared" si="4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24">
        <f t="shared" si="44"/>
        <v>43442.25</v>
      </c>
      <c r="O709" s="25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 s="4">
        <v>1700</v>
      </c>
      <c r="E710">
        <v>12020</v>
      </c>
      <c r="F710" s="4">
        <f t="shared" si="47"/>
        <v>707.05882352941171</v>
      </c>
      <c r="G710" t="s">
        <v>20</v>
      </c>
      <c r="H710">
        <v>137</v>
      </c>
      <c r="I710" s="6">
        <f t="shared" si="4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24">
        <f t="shared" si="44"/>
        <v>42877.208333333328</v>
      </c>
      <c r="O710" s="25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 s="4">
        <v>9800</v>
      </c>
      <c r="E711">
        <v>13954</v>
      </c>
      <c r="F711" s="4">
        <f t="shared" si="47"/>
        <v>142.38775510204081</v>
      </c>
      <c r="G711" t="s">
        <v>20</v>
      </c>
      <c r="H711">
        <v>186</v>
      </c>
      <c r="I711" s="6">
        <f t="shared" si="4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24">
        <f t="shared" si="44"/>
        <v>41018.208333333336</v>
      </c>
      <c r="O711" s="25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 s="4">
        <v>4300</v>
      </c>
      <c r="E712">
        <v>6358</v>
      </c>
      <c r="F712" s="4">
        <f t="shared" si="47"/>
        <v>147.86046511627907</v>
      </c>
      <c r="G712" t="s">
        <v>20</v>
      </c>
      <c r="H712">
        <v>125</v>
      </c>
      <c r="I712" s="6">
        <f t="shared" si="4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24">
        <f t="shared" si="44"/>
        <v>43295.208333333328</v>
      </c>
      <c r="O712" s="25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 s="4">
        <v>6200</v>
      </c>
      <c r="E713">
        <v>1260</v>
      </c>
      <c r="F713" s="4">
        <f t="shared" si="47"/>
        <v>20.322580645161288</v>
      </c>
      <c r="G713" t="s">
        <v>14</v>
      </c>
      <c r="H713">
        <v>14</v>
      </c>
      <c r="I713" s="6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24">
        <f t="shared" si="44"/>
        <v>42393.25</v>
      </c>
      <c r="O713" s="25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 s="4">
        <v>800</v>
      </c>
      <c r="E714">
        <v>14725</v>
      </c>
      <c r="F714" s="4">
        <f t="shared" si="47"/>
        <v>1840.625</v>
      </c>
      <c r="G714" t="s">
        <v>20</v>
      </c>
      <c r="H714">
        <v>202</v>
      </c>
      <c r="I714" s="6">
        <f t="shared" si="4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24">
        <f t="shared" si="44"/>
        <v>42559.208333333328</v>
      </c>
      <c r="O714" s="25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 s="4">
        <v>6900</v>
      </c>
      <c r="E715">
        <v>11174</v>
      </c>
      <c r="F715" s="4">
        <f t="shared" si="47"/>
        <v>161.94202898550725</v>
      </c>
      <c r="G715" t="s">
        <v>20</v>
      </c>
      <c r="H715">
        <v>103</v>
      </c>
      <c r="I715" s="6">
        <f t="shared" si="4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24">
        <f t="shared" si="44"/>
        <v>42604.208333333328</v>
      </c>
      <c r="O715" s="25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 s="4">
        <v>38500</v>
      </c>
      <c r="E716">
        <v>182036</v>
      </c>
      <c r="F716" s="4">
        <f t="shared" si="47"/>
        <v>472.82077922077923</v>
      </c>
      <c r="G716" t="s">
        <v>20</v>
      </c>
      <c r="H716">
        <v>1785</v>
      </c>
      <c r="I716" s="6">
        <f t="shared" si="4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24">
        <f t="shared" si="44"/>
        <v>41870.208333333336</v>
      </c>
      <c r="O716" s="25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 s="4">
        <v>118000</v>
      </c>
      <c r="E717">
        <v>28870</v>
      </c>
      <c r="F717" s="4">
        <f t="shared" si="47"/>
        <v>24.466101694915253</v>
      </c>
      <c r="G717" t="s">
        <v>14</v>
      </c>
      <c r="H717">
        <v>656</v>
      </c>
      <c r="I717" s="6">
        <f t="shared" si="4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24">
        <f t="shared" si="44"/>
        <v>40397.208333333336</v>
      </c>
      <c r="O717" s="25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 s="4">
        <v>2000</v>
      </c>
      <c r="E718">
        <v>10353</v>
      </c>
      <c r="F718" s="4">
        <f t="shared" si="47"/>
        <v>517.65</v>
      </c>
      <c r="G718" t="s">
        <v>20</v>
      </c>
      <c r="H718">
        <v>157</v>
      </c>
      <c r="I718" s="6">
        <f t="shared" si="4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24">
        <f t="shared" si="44"/>
        <v>41465.208333333336</v>
      </c>
      <c r="O718" s="25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 s="4">
        <v>5600</v>
      </c>
      <c r="E719">
        <v>13868</v>
      </c>
      <c r="F719" s="4">
        <f t="shared" si="47"/>
        <v>247.64285714285714</v>
      </c>
      <c r="G719" t="s">
        <v>20</v>
      </c>
      <c r="H719">
        <v>555</v>
      </c>
      <c r="I719" s="6">
        <f t="shared" si="4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24">
        <f t="shared" si="44"/>
        <v>40777.208333333336</v>
      </c>
      <c r="O719" s="25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 s="4">
        <v>8300</v>
      </c>
      <c r="E720">
        <v>8317</v>
      </c>
      <c r="F720" s="4">
        <f t="shared" si="47"/>
        <v>100.20481927710843</v>
      </c>
      <c r="G720" t="s">
        <v>20</v>
      </c>
      <c r="H720">
        <v>297</v>
      </c>
      <c r="I720" s="6">
        <f t="shared" si="4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24">
        <f t="shared" si="44"/>
        <v>41442.208333333336</v>
      </c>
      <c r="O720" s="25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 s="4">
        <v>6900</v>
      </c>
      <c r="E721">
        <v>10557</v>
      </c>
      <c r="F721" s="4">
        <f t="shared" si="47"/>
        <v>153</v>
      </c>
      <c r="G721" t="s">
        <v>20</v>
      </c>
      <c r="H721">
        <v>123</v>
      </c>
      <c r="I721" s="6">
        <f t="shared" si="4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24">
        <f t="shared" si="44"/>
        <v>41058.208333333336</v>
      </c>
      <c r="O721" s="25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 s="4">
        <v>8700</v>
      </c>
      <c r="E722">
        <v>3227</v>
      </c>
      <c r="F722" s="4">
        <f t="shared" si="47"/>
        <v>37.091954022988503</v>
      </c>
      <c r="G722" t="s">
        <v>74</v>
      </c>
      <c r="H722">
        <v>38</v>
      </c>
      <c r="I722" s="6">
        <f t="shared" si="4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24">
        <f t="shared" si="44"/>
        <v>43152.25</v>
      </c>
      <c r="O722" s="25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 s="4">
        <v>123600</v>
      </c>
      <c r="E723">
        <v>5429</v>
      </c>
      <c r="F723" s="4">
        <f t="shared" si="47"/>
        <v>4.392394822006473</v>
      </c>
      <c r="G723" t="s">
        <v>74</v>
      </c>
      <c r="H723">
        <v>60</v>
      </c>
      <c r="I723" s="6">
        <f t="shared" si="4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24">
        <f t="shared" si="44"/>
        <v>43194.208333333328</v>
      </c>
      <c r="O723" s="25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 s="4">
        <v>48500</v>
      </c>
      <c r="E724">
        <v>75906</v>
      </c>
      <c r="F724" s="4">
        <f t="shared" si="47"/>
        <v>156.50721649484535</v>
      </c>
      <c r="G724" t="s">
        <v>20</v>
      </c>
      <c r="H724">
        <v>3036</v>
      </c>
      <c r="I724" s="6">
        <f t="shared" si="4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24">
        <f t="shared" si="44"/>
        <v>43045.25</v>
      </c>
      <c r="O724" s="25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 s="4">
        <v>4900</v>
      </c>
      <c r="E725">
        <v>13250</v>
      </c>
      <c r="F725" s="4">
        <f t="shared" si="47"/>
        <v>270.40816326530609</v>
      </c>
      <c r="G725" t="s">
        <v>20</v>
      </c>
      <c r="H725">
        <v>144</v>
      </c>
      <c r="I725" s="6">
        <f t="shared" si="4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24">
        <f t="shared" si="44"/>
        <v>42431.25</v>
      </c>
      <c r="O725" s="25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 s="4">
        <v>8400</v>
      </c>
      <c r="E726">
        <v>11261</v>
      </c>
      <c r="F726" s="4">
        <f t="shared" si="47"/>
        <v>134.05952380952382</v>
      </c>
      <c r="G726" t="s">
        <v>20</v>
      </c>
      <c r="H726">
        <v>121</v>
      </c>
      <c r="I726" s="6">
        <f t="shared" si="4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24">
        <f t="shared" si="44"/>
        <v>41934.208333333336</v>
      </c>
      <c r="O726" s="25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 s="4">
        <v>193200</v>
      </c>
      <c r="E727">
        <v>97369</v>
      </c>
      <c r="F727" s="4">
        <f t="shared" si="47"/>
        <v>50.398033126293996</v>
      </c>
      <c r="G727" t="s">
        <v>14</v>
      </c>
      <c r="H727">
        <v>1596</v>
      </c>
      <c r="I727" s="6">
        <f t="shared" si="4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24">
        <f t="shared" si="44"/>
        <v>41958.25</v>
      </c>
      <c r="O727" s="25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 s="4">
        <v>54300</v>
      </c>
      <c r="E728">
        <v>48227</v>
      </c>
      <c r="F728" s="4">
        <f t="shared" si="47"/>
        <v>88.815837937384899</v>
      </c>
      <c r="G728" t="s">
        <v>74</v>
      </c>
      <c r="H728">
        <v>524</v>
      </c>
      <c r="I728" s="6">
        <f t="shared" si="4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24">
        <f t="shared" si="44"/>
        <v>40476.208333333336</v>
      </c>
      <c r="O728" s="25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 s="4">
        <v>8900</v>
      </c>
      <c r="E729">
        <v>14685</v>
      </c>
      <c r="F729" s="4">
        <f t="shared" si="47"/>
        <v>165</v>
      </c>
      <c r="G729" t="s">
        <v>20</v>
      </c>
      <c r="H729">
        <v>181</v>
      </c>
      <c r="I729" s="6">
        <f t="shared" si="4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24">
        <f t="shared" si="44"/>
        <v>43485.25</v>
      </c>
      <c r="O729" s="25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 s="4">
        <v>4200</v>
      </c>
      <c r="E730">
        <v>735</v>
      </c>
      <c r="F730" s="4">
        <f t="shared" si="47"/>
        <v>17.5</v>
      </c>
      <c r="G730" t="s">
        <v>14</v>
      </c>
      <c r="H730">
        <v>10</v>
      </c>
      <c r="I730" s="6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24">
        <f t="shared" si="44"/>
        <v>42515.208333333328</v>
      </c>
      <c r="O730" s="25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 s="4">
        <v>5600</v>
      </c>
      <c r="E731">
        <v>10397</v>
      </c>
      <c r="F731" s="4">
        <f t="shared" si="47"/>
        <v>185.66071428571428</v>
      </c>
      <c r="G731" t="s">
        <v>20</v>
      </c>
      <c r="H731">
        <v>122</v>
      </c>
      <c r="I731" s="6">
        <f t="shared" si="4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24">
        <f t="shared" si="44"/>
        <v>41309.25</v>
      </c>
      <c r="O731" s="25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 s="4">
        <v>28800</v>
      </c>
      <c r="E732">
        <v>118847</v>
      </c>
      <c r="F732" s="4">
        <f t="shared" si="47"/>
        <v>412.6631944444444</v>
      </c>
      <c r="G732" t="s">
        <v>20</v>
      </c>
      <c r="H732">
        <v>1071</v>
      </c>
      <c r="I732" s="6">
        <f t="shared" si="4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24">
        <f t="shared" si="44"/>
        <v>42147.208333333328</v>
      </c>
      <c r="O732" s="25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 s="4">
        <v>8000</v>
      </c>
      <c r="E733">
        <v>7220</v>
      </c>
      <c r="F733" s="4">
        <f t="shared" si="47"/>
        <v>90.25</v>
      </c>
      <c r="G733" t="s">
        <v>74</v>
      </c>
      <c r="H733">
        <v>219</v>
      </c>
      <c r="I733" s="6">
        <f t="shared" si="4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24">
        <f t="shared" si="44"/>
        <v>42939.208333333328</v>
      </c>
      <c r="O733" s="25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 s="4">
        <v>117000</v>
      </c>
      <c r="E734">
        <v>107622</v>
      </c>
      <c r="F734" s="4">
        <f t="shared" si="47"/>
        <v>91.984615384615381</v>
      </c>
      <c r="G734" t="s">
        <v>14</v>
      </c>
      <c r="H734">
        <v>1121</v>
      </c>
      <c r="I734" s="6">
        <f t="shared" si="4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24">
        <f t="shared" si="44"/>
        <v>42816.208333333328</v>
      </c>
      <c r="O734" s="25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 s="4">
        <v>15800</v>
      </c>
      <c r="E735">
        <v>83267</v>
      </c>
      <c r="F735" s="4">
        <f t="shared" si="47"/>
        <v>527.00632911392404</v>
      </c>
      <c r="G735" t="s">
        <v>20</v>
      </c>
      <c r="H735">
        <v>980</v>
      </c>
      <c r="I735" s="6">
        <f t="shared" si="4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24">
        <f t="shared" si="44"/>
        <v>41844.208333333336</v>
      </c>
      <c r="O735" s="25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 s="4">
        <v>4200</v>
      </c>
      <c r="E736">
        <v>13404</v>
      </c>
      <c r="F736" s="4">
        <f t="shared" si="47"/>
        <v>319.14285714285711</v>
      </c>
      <c r="G736" t="s">
        <v>20</v>
      </c>
      <c r="H736">
        <v>536</v>
      </c>
      <c r="I736" s="6">
        <f t="shared" si="4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24">
        <f t="shared" si="44"/>
        <v>42763.25</v>
      </c>
      <c r="O736" s="25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 s="4">
        <v>37100</v>
      </c>
      <c r="E737">
        <v>131404</v>
      </c>
      <c r="F737" s="4">
        <f t="shared" si="47"/>
        <v>354.18867924528303</v>
      </c>
      <c r="G737" t="s">
        <v>20</v>
      </c>
      <c r="H737">
        <v>1991</v>
      </c>
      <c r="I737" s="6">
        <f t="shared" si="4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24">
        <f t="shared" si="44"/>
        <v>42459.208333333328</v>
      </c>
      <c r="O737" s="25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 s="4">
        <v>7700</v>
      </c>
      <c r="E738">
        <v>2533</v>
      </c>
      <c r="F738" s="4">
        <f t="shared" si="47"/>
        <v>32.896103896103895</v>
      </c>
      <c r="G738" t="s">
        <v>74</v>
      </c>
      <c r="H738">
        <v>29</v>
      </c>
      <c r="I738" s="6">
        <f t="shared" si="4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24">
        <f t="shared" si="44"/>
        <v>42055.25</v>
      </c>
      <c r="O738" s="25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 s="4">
        <v>3700</v>
      </c>
      <c r="E739">
        <v>5028</v>
      </c>
      <c r="F739" s="4">
        <f t="shared" si="47"/>
        <v>135.8918918918919</v>
      </c>
      <c r="G739" t="s">
        <v>20</v>
      </c>
      <c r="H739">
        <v>180</v>
      </c>
      <c r="I739" s="6">
        <f t="shared" si="4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24">
        <f t="shared" si="44"/>
        <v>42685.25</v>
      </c>
      <c r="O739" s="25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 s="4">
        <v>74700</v>
      </c>
      <c r="E740">
        <v>1557</v>
      </c>
      <c r="F740" s="4">
        <f t="shared" si="47"/>
        <v>2.0843373493975905</v>
      </c>
      <c r="G740" t="s">
        <v>14</v>
      </c>
      <c r="H740">
        <v>15</v>
      </c>
      <c r="I740" s="6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24">
        <f t="shared" si="44"/>
        <v>41959.25</v>
      </c>
      <c r="O740" s="25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 s="4">
        <v>10000</v>
      </c>
      <c r="E741">
        <v>6100</v>
      </c>
      <c r="F741" s="4">
        <f t="shared" si="47"/>
        <v>61</v>
      </c>
      <c r="G741" t="s">
        <v>14</v>
      </c>
      <c r="H741">
        <v>191</v>
      </c>
      <c r="I741" s="6">
        <f t="shared" si="4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24">
        <f t="shared" si="44"/>
        <v>41089.208333333336</v>
      </c>
      <c r="O741" s="25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 s="4">
        <v>5300</v>
      </c>
      <c r="E742">
        <v>1592</v>
      </c>
      <c r="F742" s="4">
        <f t="shared" si="47"/>
        <v>30.037735849056602</v>
      </c>
      <c r="G742" t="s">
        <v>14</v>
      </c>
      <c r="H742">
        <v>16</v>
      </c>
      <c r="I742" s="6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24">
        <f t="shared" si="44"/>
        <v>42769.25</v>
      </c>
      <c r="O742" s="25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 s="4">
        <v>1200</v>
      </c>
      <c r="E743">
        <v>14150</v>
      </c>
      <c r="F743" s="4">
        <f t="shared" si="47"/>
        <v>1179.1666666666665</v>
      </c>
      <c r="G743" t="s">
        <v>20</v>
      </c>
      <c r="H743">
        <v>130</v>
      </c>
      <c r="I743" s="6">
        <f t="shared" si="4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24">
        <f t="shared" si="44"/>
        <v>40321.208333333336</v>
      </c>
      <c r="O743" s="25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 s="4">
        <v>1200</v>
      </c>
      <c r="E744">
        <v>13513</v>
      </c>
      <c r="F744" s="4">
        <f t="shared" si="47"/>
        <v>1126.0833333333335</v>
      </c>
      <c r="G744" t="s">
        <v>20</v>
      </c>
      <c r="H744">
        <v>122</v>
      </c>
      <c r="I744" s="6">
        <f t="shared" si="4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24">
        <f t="shared" si="44"/>
        <v>40197.25</v>
      </c>
      <c r="O744" s="25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 s="4">
        <v>3900</v>
      </c>
      <c r="E745">
        <v>504</v>
      </c>
      <c r="F745" s="4">
        <f t="shared" si="47"/>
        <v>12.923076923076923</v>
      </c>
      <c r="G745" t="s">
        <v>14</v>
      </c>
      <c r="H745">
        <v>17</v>
      </c>
      <c r="I745" s="6">
        <f t="shared" si="4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24">
        <f t="shared" si="44"/>
        <v>42298.208333333328</v>
      </c>
      <c r="O745" s="25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 s="4">
        <v>2000</v>
      </c>
      <c r="E746">
        <v>14240</v>
      </c>
      <c r="F746" s="4">
        <f t="shared" si="47"/>
        <v>712</v>
      </c>
      <c r="G746" t="s">
        <v>20</v>
      </c>
      <c r="H746">
        <v>140</v>
      </c>
      <c r="I746" s="6">
        <f t="shared" si="4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24">
        <f t="shared" si="44"/>
        <v>43322.208333333328</v>
      </c>
      <c r="O746" s="25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 s="4">
        <v>6900</v>
      </c>
      <c r="E747">
        <v>2091</v>
      </c>
      <c r="F747" s="4">
        <f t="shared" si="47"/>
        <v>30.304347826086957</v>
      </c>
      <c r="G747" t="s">
        <v>14</v>
      </c>
      <c r="H747">
        <v>34</v>
      </c>
      <c r="I747" s="6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24">
        <f t="shared" si="44"/>
        <v>40328.208333333336</v>
      </c>
      <c r="O747" s="25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 s="4">
        <v>55800</v>
      </c>
      <c r="E748">
        <v>118580</v>
      </c>
      <c r="F748" s="4">
        <f t="shared" si="47"/>
        <v>212.50896057347671</v>
      </c>
      <c r="G748" t="s">
        <v>20</v>
      </c>
      <c r="H748">
        <v>3388</v>
      </c>
      <c r="I748" s="6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24">
        <f t="shared" si="44"/>
        <v>40825.208333333336</v>
      </c>
      <c r="O748" s="25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 s="4">
        <v>4900</v>
      </c>
      <c r="E749">
        <v>11214</v>
      </c>
      <c r="F749" s="4">
        <f t="shared" si="47"/>
        <v>228.85714285714286</v>
      </c>
      <c r="G749" t="s">
        <v>20</v>
      </c>
      <c r="H749">
        <v>280</v>
      </c>
      <c r="I749" s="6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24">
        <f t="shared" si="44"/>
        <v>40423.208333333336</v>
      </c>
      <c r="O749" s="25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 s="4">
        <v>194900</v>
      </c>
      <c r="E750">
        <v>68137</v>
      </c>
      <c r="F750" s="4">
        <f t="shared" si="47"/>
        <v>34.959979476654695</v>
      </c>
      <c r="G750" t="s">
        <v>74</v>
      </c>
      <c r="H750">
        <v>614</v>
      </c>
      <c r="I750" s="6">
        <f t="shared" si="4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24">
        <f t="shared" si="44"/>
        <v>40238.25</v>
      </c>
      <c r="O750" s="25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 s="4">
        <v>8600</v>
      </c>
      <c r="E751">
        <v>13527</v>
      </c>
      <c r="F751" s="4">
        <f t="shared" si="47"/>
        <v>157.29069767441862</v>
      </c>
      <c r="G751" t="s">
        <v>20</v>
      </c>
      <c r="H751">
        <v>366</v>
      </c>
      <c r="I751" s="6">
        <f t="shared" si="4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24">
        <f t="shared" si="44"/>
        <v>41920.208333333336</v>
      </c>
      <c r="O751" s="25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 s="4">
        <v>100</v>
      </c>
      <c r="E752">
        <v>1</v>
      </c>
      <c r="F752" s="4">
        <f t="shared" si="47"/>
        <v>1</v>
      </c>
      <c r="G752" t="s">
        <v>14</v>
      </c>
      <c r="H752">
        <v>1</v>
      </c>
      <c r="I752" s="6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24">
        <f t="shared" si="44"/>
        <v>40360.208333333336</v>
      </c>
      <c r="O752" s="25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 s="4">
        <v>3600</v>
      </c>
      <c r="E753">
        <v>8363</v>
      </c>
      <c r="F753" s="4">
        <f t="shared" si="47"/>
        <v>232.30555555555554</v>
      </c>
      <c r="G753" t="s">
        <v>20</v>
      </c>
      <c r="H753">
        <v>270</v>
      </c>
      <c r="I753" s="6">
        <f t="shared" si="4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24">
        <f t="shared" si="44"/>
        <v>42446.208333333328</v>
      </c>
      <c r="O753" s="25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 s="4">
        <v>5800</v>
      </c>
      <c r="E754">
        <v>5362</v>
      </c>
      <c r="F754" s="4">
        <f t="shared" si="47"/>
        <v>92.448275862068968</v>
      </c>
      <c r="G754" t="s">
        <v>74</v>
      </c>
      <c r="H754">
        <v>114</v>
      </c>
      <c r="I754" s="6">
        <f t="shared" si="4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24">
        <f t="shared" si="44"/>
        <v>40395.208333333336</v>
      </c>
      <c r="O754" s="25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 s="4">
        <v>4700</v>
      </c>
      <c r="E755">
        <v>12065</v>
      </c>
      <c r="F755" s="4">
        <f t="shared" si="47"/>
        <v>256.70212765957444</v>
      </c>
      <c r="G755" t="s">
        <v>20</v>
      </c>
      <c r="H755">
        <v>137</v>
      </c>
      <c r="I755" s="6">
        <f t="shared" si="4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24">
        <f t="shared" si="44"/>
        <v>40321.208333333336</v>
      </c>
      <c r="O755" s="25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 s="4">
        <v>70400</v>
      </c>
      <c r="E756">
        <v>118603</v>
      </c>
      <c r="F756" s="4">
        <f t="shared" si="47"/>
        <v>168.47017045454547</v>
      </c>
      <c r="G756" t="s">
        <v>20</v>
      </c>
      <c r="H756">
        <v>3205</v>
      </c>
      <c r="I756" s="6">
        <f t="shared" si="4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24">
        <f t="shared" si="44"/>
        <v>41210.208333333336</v>
      </c>
      <c r="O756" s="25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 s="4">
        <v>4500</v>
      </c>
      <c r="E757">
        <v>7496</v>
      </c>
      <c r="F757" s="4">
        <f t="shared" si="47"/>
        <v>166.57777777777778</v>
      </c>
      <c r="G757" t="s">
        <v>20</v>
      </c>
      <c r="H757">
        <v>288</v>
      </c>
      <c r="I757" s="6">
        <f t="shared" si="4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24">
        <f t="shared" si="44"/>
        <v>43096.25</v>
      </c>
      <c r="O757" s="25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 s="4">
        <v>1300</v>
      </c>
      <c r="E758">
        <v>10037</v>
      </c>
      <c r="F758" s="4">
        <f t="shared" si="47"/>
        <v>772.07692307692309</v>
      </c>
      <c r="G758" t="s">
        <v>20</v>
      </c>
      <c r="H758">
        <v>148</v>
      </c>
      <c r="I758" s="6">
        <f t="shared" si="4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24">
        <f t="shared" si="44"/>
        <v>42024.25</v>
      </c>
      <c r="O758" s="25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 s="4">
        <v>1400</v>
      </c>
      <c r="E759">
        <v>5696</v>
      </c>
      <c r="F759" s="4">
        <f t="shared" si="47"/>
        <v>406.85714285714283</v>
      </c>
      <c r="G759" t="s">
        <v>20</v>
      </c>
      <c r="H759">
        <v>114</v>
      </c>
      <c r="I759" s="6">
        <f t="shared" si="4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24">
        <f t="shared" si="44"/>
        <v>40675.208333333336</v>
      </c>
      <c r="O759" s="25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 s="4">
        <v>29600</v>
      </c>
      <c r="E760">
        <v>167005</v>
      </c>
      <c r="F760" s="4">
        <f t="shared" si="47"/>
        <v>564.20608108108115</v>
      </c>
      <c r="G760" t="s">
        <v>20</v>
      </c>
      <c r="H760">
        <v>1518</v>
      </c>
      <c r="I760" s="6">
        <f t="shared" si="4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24">
        <f t="shared" si="44"/>
        <v>41936.208333333336</v>
      </c>
      <c r="O760" s="25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 s="4">
        <v>167500</v>
      </c>
      <c r="E761">
        <v>114615</v>
      </c>
      <c r="F761" s="4">
        <f t="shared" si="47"/>
        <v>68.426865671641792</v>
      </c>
      <c r="G761" t="s">
        <v>14</v>
      </c>
      <c r="H761">
        <v>1274</v>
      </c>
      <c r="I761" s="6">
        <f t="shared" si="4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24">
        <f t="shared" si="44"/>
        <v>43136.25</v>
      </c>
      <c r="O761" s="25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 s="4">
        <v>48300</v>
      </c>
      <c r="E762">
        <v>16592</v>
      </c>
      <c r="F762" s="4">
        <f t="shared" si="47"/>
        <v>34.351966873706004</v>
      </c>
      <c r="G762" t="s">
        <v>14</v>
      </c>
      <c r="H762">
        <v>210</v>
      </c>
      <c r="I762" s="6">
        <f t="shared" si="4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24">
        <f t="shared" si="44"/>
        <v>43678.208333333328</v>
      </c>
      <c r="O762" s="25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 s="4">
        <v>2200</v>
      </c>
      <c r="E763">
        <v>14420</v>
      </c>
      <c r="F763" s="4">
        <f t="shared" si="47"/>
        <v>655.4545454545455</v>
      </c>
      <c r="G763" t="s">
        <v>20</v>
      </c>
      <c r="H763">
        <v>166</v>
      </c>
      <c r="I763" s="6">
        <f t="shared" si="4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24">
        <f t="shared" si="44"/>
        <v>42938.208333333328</v>
      </c>
      <c r="O763" s="25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 s="4">
        <v>3500</v>
      </c>
      <c r="E764">
        <v>6204</v>
      </c>
      <c r="F764" s="4">
        <f t="shared" si="47"/>
        <v>177.25714285714284</v>
      </c>
      <c r="G764" t="s">
        <v>20</v>
      </c>
      <c r="H764">
        <v>100</v>
      </c>
      <c r="I764" s="6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24">
        <f t="shared" si="44"/>
        <v>41241.25</v>
      </c>
      <c r="O764" s="25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 s="4">
        <v>5600</v>
      </c>
      <c r="E765">
        <v>6338</v>
      </c>
      <c r="F765" s="4">
        <f t="shared" si="47"/>
        <v>113.17857142857144</v>
      </c>
      <c r="G765" t="s">
        <v>20</v>
      </c>
      <c r="H765">
        <v>235</v>
      </c>
      <c r="I765" s="6">
        <f t="shared" si="4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24">
        <f t="shared" si="44"/>
        <v>41037.208333333336</v>
      </c>
      <c r="O765" s="25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 s="4">
        <v>1100</v>
      </c>
      <c r="E766">
        <v>8010</v>
      </c>
      <c r="F766" s="4">
        <f t="shared" si="47"/>
        <v>728.18181818181824</v>
      </c>
      <c r="G766" t="s">
        <v>20</v>
      </c>
      <c r="H766">
        <v>148</v>
      </c>
      <c r="I766" s="6">
        <f t="shared" si="4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24">
        <f t="shared" si="44"/>
        <v>40676.208333333336</v>
      </c>
      <c r="O766" s="25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 s="4">
        <v>3900</v>
      </c>
      <c r="E767">
        <v>8125</v>
      </c>
      <c r="F767" s="4">
        <f t="shared" si="47"/>
        <v>208.33333333333334</v>
      </c>
      <c r="G767" t="s">
        <v>20</v>
      </c>
      <c r="H767">
        <v>198</v>
      </c>
      <c r="I767" s="6">
        <f t="shared" si="4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24">
        <f t="shared" si="44"/>
        <v>42840.208333333328</v>
      </c>
      <c r="O767" s="25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 s="4">
        <v>43800</v>
      </c>
      <c r="E768">
        <v>13653</v>
      </c>
      <c r="F768" s="4">
        <f t="shared" si="47"/>
        <v>31.171232876712331</v>
      </c>
      <c r="G768" t="s">
        <v>14</v>
      </c>
      <c r="H768">
        <v>248</v>
      </c>
      <c r="I768" s="6">
        <f t="shared" si="4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24">
        <f t="shared" si="44"/>
        <v>43362.208333333328</v>
      </c>
      <c r="O768" s="25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 s="4">
        <v>97200</v>
      </c>
      <c r="E769">
        <v>55372</v>
      </c>
      <c r="F769" s="4">
        <f t="shared" si="47"/>
        <v>56.967078189300416</v>
      </c>
      <c r="G769" t="s">
        <v>14</v>
      </c>
      <c r="H769">
        <v>513</v>
      </c>
      <c r="I769" s="6">
        <f t="shared" si="4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24">
        <f t="shared" si="44"/>
        <v>42283.208333333328</v>
      </c>
      <c r="O769" s="25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 s="4">
        <v>4800</v>
      </c>
      <c r="E770">
        <v>11088</v>
      </c>
      <c r="F770" s="4">
        <f t="shared" si="47"/>
        <v>231</v>
      </c>
      <c r="G770" t="s">
        <v>20</v>
      </c>
      <c r="H770">
        <v>150</v>
      </c>
      <c r="I770" s="6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24">
        <f t="shared" ref="N770:N833" si="48">(((L770/60/60)/24)+DATE(1970,1,1))</f>
        <v>41619.25</v>
      </c>
      <c r="O770" s="25">
        <f t="shared" ref="O770:O833" si="49">(((M770/60/60)/24+DATE(1970,1,1)))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 s="4">
        <v>125600</v>
      </c>
      <c r="E771">
        <v>109106</v>
      </c>
      <c r="F771" s="4">
        <f t="shared" si="47"/>
        <v>86.867834394904463</v>
      </c>
      <c r="G771" t="s">
        <v>14</v>
      </c>
      <c r="H771">
        <v>3410</v>
      </c>
      <c r="I771" s="6">
        <f t="shared" ref="I771:I834" si="50">SUM(E771/H771)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24">
        <f t="shared" si="48"/>
        <v>41501.208333333336</v>
      </c>
      <c r="O771" s="25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 s="4">
        <v>4300</v>
      </c>
      <c r="E772">
        <v>11642</v>
      </c>
      <c r="F772" s="4">
        <f t="shared" ref="F772:F835" si="51">SUM(E772/D772)*100</f>
        <v>270.74418604651163</v>
      </c>
      <c r="G772" t="s">
        <v>20</v>
      </c>
      <c r="H772">
        <v>216</v>
      </c>
      <c r="I772" s="6">
        <f t="shared" si="50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24">
        <f t="shared" si="48"/>
        <v>41743.208333333336</v>
      </c>
      <c r="O772" s="25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 s="4">
        <v>5600</v>
      </c>
      <c r="E773">
        <v>2769</v>
      </c>
      <c r="F773" s="4">
        <f t="shared" si="51"/>
        <v>49.446428571428569</v>
      </c>
      <c r="G773" t="s">
        <v>74</v>
      </c>
      <c r="H773">
        <v>26</v>
      </c>
      <c r="I773" s="6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24">
        <f t="shared" si="48"/>
        <v>43491.25</v>
      </c>
      <c r="O773" s="25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 s="4">
        <v>149600</v>
      </c>
      <c r="E774">
        <v>169586</v>
      </c>
      <c r="F774" s="4">
        <f t="shared" si="51"/>
        <v>113.3596256684492</v>
      </c>
      <c r="G774" t="s">
        <v>20</v>
      </c>
      <c r="H774">
        <v>5139</v>
      </c>
      <c r="I774" s="6">
        <f t="shared" si="50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24">
        <f t="shared" si="48"/>
        <v>43505.25</v>
      </c>
      <c r="O774" s="25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 s="4">
        <v>53100</v>
      </c>
      <c r="E775">
        <v>101185</v>
      </c>
      <c r="F775" s="4">
        <f t="shared" si="51"/>
        <v>190.55555555555554</v>
      </c>
      <c r="G775" t="s">
        <v>20</v>
      </c>
      <c r="H775">
        <v>2353</v>
      </c>
      <c r="I775" s="6">
        <f t="shared" si="50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24">
        <f t="shared" si="48"/>
        <v>42838.208333333328</v>
      </c>
      <c r="O775" s="25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 s="4">
        <v>5000</v>
      </c>
      <c r="E776">
        <v>6775</v>
      </c>
      <c r="F776" s="4">
        <f t="shared" si="51"/>
        <v>135.5</v>
      </c>
      <c r="G776" t="s">
        <v>20</v>
      </c>
      <c r="H776">
        <v>78</v>
      </c>
      <c r="I776" s="6">
        <f t="shared" si="50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24">
        <f t="shared" si="48"/>
        <v>42513.208333333328</v>
      </c>
      <c r="O776" s="25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 s="4">
        <v>9400</v>
      </c>
      <c r="E777">
        <v>968</v>
      </c>
      <c r="F777" s="4">
        <f t="shared" si="51"/>
        <v>10.297872340425531</v>
      </c>
      <c r="G777" t="s">
        <v>14</v>
      </c>
      <c r="H777">
        <v>10</v>
      </c>
      <c r="I777" s="6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24">
        <f t="shared" si="48"/>
        <v>41949.25</v>
      </c>
      <c r="O777" s="25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 s="4">
        <v>110800</v>
      </c>
      <c r="E778">
        <v>72623</v>
      </c>
      <c r="F778" s="4">
        <f t="shared" si="51"/>
        <v>65.544223826714799</v>
      </c>
      <c r="G778" t="s">
        <v>14</v>
      </c>
      <c r="H778">
        <v>2201</v>
      </c>
      <c r="I778" s="6">
        <f t="shared" si="50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24">
        <f t="shared" si="48"/>
        <v>43650.208333333328</v>
      </c>
      <c r="O778" s="25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 s="4">
        <v>93800</v>
      </c>
      <c r="E779">
        <v>45987</v>
      </c>
      <c r="F779" s="4">
        <f t="shared" si="51"/>
        <v>49.026652452025587</v>
      </c>
      <c r="G779" t="s">
        <v>14</v>
      </c>
      <c r="H779">
        <v>676</v>
      </c>
      <c r="I779" s="6">
        <f t="shared" si="50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24">
        <f t="shared" si="48"/>
        <v>40809.208333333336</v>
      </c>
      <c r="O779" s="25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 s="4">
        <v>1300</v>
      </c>
      <c r="E780">
        <v>10243</v>
      </c>
      <c r="F780" s="4">
        <f t="shared" si="51"/>
        <v>787.92307692307691</v>
      </c>
      <c r="G780" t="s">
        <v>20</v>
      </c>
      <c r="H780">
        <v>174</v>
      </c>
      <c r="I780" s="6">
        <f t="shared" si="50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24">
        <f t="shared" si="48"/>
        <v>40768.208333333336</v>
      </c>
      <c r="O780" s="25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 s="4">
        <v>108700</v>
      </c>
      <c r="E781">
        <v>87293</v>
      </c>
      <c r="F781" s="4">
        <f t="shared" si="51"/>
        <v>80.306347746090154</v>
      </c>
      <c r="G781" t="s">
        <v>14</v>
      </c>
      <c r="H781">
        <v>831</v>
      </c>
      <c r="I781" s="6">
        <f t="shared" si="50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24">
        <f t="shared" si="48"/>
        <v>42230.208333333328</v>
      </c>
      <c r="O781" s="25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 s="4">
        <v>5100</v>
      </c>
      <c r="E782">
        <v>5421</v>
      </c>
      <c r="F782" s="4">
        <f t="shared" si="51"/>
        <v>106.29411764705883</v>
      </c>
      <c r="G782" t="s">
        <v>20</v>
      </c>
      <c r="H782">
        <v>164</v>
      </c>
      <c r="I782" s="6">
        <f t="shared" si="50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24">
        <f t="shared" si="48"/>
        <v>42573.208333333328</v>
      </c>
      <c r="O782" s="25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 s="4">
        <v>8700</v>
      </c>
      <c r="E783">
        <v>4414</v>
      </c>
      <c r="F783" s="4">
        <f t="shared" si="51"/>
        <v>50.735632183908038</v>
      </c>
      <c r="G783" t="s">
        <v>74</v>
      </c>
      <c r="H783">
        <v>56</v>
      </c>
      <c r="I783" s="6">
        <f t="shared" si="50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24">
        <f t="shared" si="48"/>
        <v>40482.208333333336</v>
      </c>
      <c r="O783" s="25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 s="4">
        <v>5100</v>
      </c>
      <c r="E784">
        <v>10981</v>
      </c>
      <c r="F784" s="4">
        <f t="shared" si="51"/>
        <v>215.31372549019611</v>
      </c>
      <c r="G784" t="s">
        <v>20</v>
      </c>
      <c r="H784">
        <v>161</v>
      </c>
      <c r="I784" s="6">
        <f t="shared" si="50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24">
        <f t="shared" si="48"/>
        <v>40603.25</v>
      </c>
      <c r="O784" s="25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 s="4">
        <v>7400</v>
      </c>
      <c r="E785">
        <v>10451</v>
      </c>
      <c r="F785" s="4">
        <f t="shared" si="51"/>
        <v>141.22972972972974</v>
      </c>
      <c r="G785" t="s">
        <v>20</v>
      </c>
      <c r="H785">
        <v>138</v>
      </c>
      <c r="I785" s="6">
        <f t="shared" si="50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24">
        <f t="shared" si="48"/>
        <v>41625.25</v>
      </c>
      <c r="O785" s="25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 s="4">
        <v>88900</v>
      </c>
      <c r="E786">
        <v>102535</v>
      </c>
      <c r="F786" s="4">
        <f t="shared" si="51"/>
        <v>115.33745781777279</v>
      </c>
      <c r="G786" t="s">
        <v>20</v>
      </c>
      <c r="H786">
        <v>3308</v>
      </c>
      <c r="I786" s="6">
        <f t="shared" si="50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24">
        <f t="shared" si="48"/>
        <v>42435.25</v>
      </c>
      <c r="O786" s="25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 s="4">
        <v>6700</v>
      </c>
      <c r="E787">
        <v>12939</v>
      </c>
      <c r="F787" s="4">
        <f t="shared" si="51"/>
        <v>193.11940298507463</v>
      </c>
      <c r="G787" t="s">
        <v>20</v>
      </c>
      <c r="H787">
        <v>127</v>
      </c>
      <c r="I787" s="6">
        <f t="shared" si="50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24">
        <f t="shared" si="48"/>
        <v>43582.208333333328</v>
      </c>
      <c r="O787" s="25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 s="4">
        <v>1500</v>
      </c>
      <c r="E788">
        <v>10946</v>
      </c>
      <c r="F788" s="4">
        <f t="shared" si="51"/>
        <v>729.73333333333335</v>
      </c>
      <c r="G788" t="s">
        <v>20</v>
      </c>
      <c r="H788">
        <v>207</v>
      </c>
      <c r="I788" s="6">
        <f t="shared" si="50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24">
        <f t="shared" si="48"/>
        <v>43186.208333333328</v>
      </c>
      <c r="O788" s="25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 s="4">
        <v>61200</v>
      </c>
      <c r="E789">
        <v>60994</v>
      </c>
      <c r="F789" s="4">
        <f t="shared" si="51"/>
        <v>99.66339869281046</v>
      </c>
      <c r="G789" t="s">
        <v>14</v>
      </c>
      <c r="H789">
        <v>859</v>
      </c>
      <c r="I789" s="6">
        <f t="shared" si="50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24">
        <f t="shared" si="48"/>
        <v>40684.208333333336</v>
      </c>
      <c r="O789" s="25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 s="4">
        <v>3600</v>
      </c>
      <c r="E790">
        <v>3174</v>
      </c>
      <c r="F790" s="4">
        <f t="shared" si="51"/>
        <v>88.166666666666671</v>
      </c>
      <c r="G790" t="s">
        <v>47</v>
      </c>
      <c r="H790">
        <v>31</v>
      </c>
      <c r="I790" s="6">
        <f t="shared" si="50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24">
        <f t="shared" si="48"/>
        <v>41202.208333333336</v>
      </c>
      <c r="O790" s="25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 s="4">
        <v>9000</v>
      </c>
      <c r="E791">
        <v>3351</v>
      </c>
      <c r="F791" s="4">
        <f t="shared" si="51"/>
        <v>37.233333333333334</v>
      </c>
      <c r="G791" t="s">
        <v>14</v>
      </c>
      <c r="H791">
        <v>45</v>
      </c>
      <c r="I791" s="6">
        <f t="shared" si="50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24">
        <f t="shared" si="48"/>
        <v>41786.208333333336</v>
      </c>
      <c r="O791" s="25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 s="4">
        <v>185900</v>
      </c>
      <c r="E792">
        <v>56774</v>
      </c>
      <c r="F792" s="4">
        <f t="shared" si="51"/>
        <v>30.540075309306079</v>
      </c>
      <c r="G792" t="s">
        <v>74</v>
      </c>
      <c r="H792">
        <v>1113</v>
      </c>
      <c r="I792" s="6">
        <f t="shared" si="50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24">
        <f t="shared" si="48"/>
        <v>40223.25</v>
      </c>
      <c r="O792" s="25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 s="4">
        <v>2100</v>
      </c>
      <c r="E793">
        <v>540</v>
      </c>
      <c r="F793" s="4">
        <f t="shared" si="51"/>
        <v>25.714285714285712</v>
      </c>
      <c r="G793" t="s">
        <v>14</v>
      </c>
      <c r="H793">
        <v>6</v>
      </c>
      <c r="I793" s="6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24">
        <f t="shared" si="48"/>
        <v>42715.25</v>
      </c>
      <c r="O793" s="25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 s="4">
        <v>2000</v>
      </c>
      <c r="E794">
        <v>680</v>
      </c>
      <c r="F794" s="4">
        <f t="shared" si="51"/>
        <v>34</v>
      </c>
      <c r="G794" t="s">
        <v>14</v>
      </c>
      <c r="H794">
        <v>7</v>
      </c>
      <c r="I794" s="6">
        <f t="shared" si="50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24">
        <f t="shared" si="48"/>
        <v>41451.208333333336</v>
      </c>
      <c r="O794" s="25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 s="4">
        <v>1100</v>
      </c>
      <c r="E795">
        <v>13045</v>
      </c>
      <c r="F795" s="4">
        <f t="shared" si="51"/>
        <v>1185.909090909091</v>
      </c>
      <c r="G795" t="s">
        <v>20</v>
      </c>
      <c r="H795">
        <v>181</v>
      </c>
      <c r="I795" s="6">
        <f t="shared" si="50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24">
        <f t="shared" si="48"/>
        <v>41450.208333333336</v>
      </c>
      <c r="O795" s="25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 s="4">
        <v>6600</v>
      </c>
      <c r="E796">
        <v>8276</v>
      </c>
      <c r="F796" s="4">
        <f t="shared" si="51"/>
        <v>125.39393939393939</v>
      </c>
      <c r="G796" t="s">
        <v>20</v>
      </c>
      <c r="H796">
        <v>110</v>
      </c>
      <c r="I796" s="6">
        <f t="shared" si="50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24">
        <f t="shared" si="48"/>
        <v>43091.25</v>
      </c>
      <c r="O796" s="25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 s="4">
        <v>7100</v>
      </c>
      <c r="E797">
        <v>1022</v>
      </c>
      <c r="F797" s="4">
        <f t="shared" si="51"/>
        <v>14.394366197183098</v>
      </c>
      <c r="G797" t="s">
        <v>14</v>
      </c>
      <c r="H797">
        <v>31</v>
      </c>
      <c r="I797" s="6">
        <f t="shared" si="50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24">
        <f t="shared" si="48"/>
        <v>42675.208333333328</v>
      </c>
      <c r="O797" s="25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 s="4">
        <v>7800</v>
      </c>
      <c r="E798">
        <v>4275</v>
      </c>
      <c r="F798" s="4">
        <f t="shared" si="51"/>
        <v>54.807692307692314</v>
      </c>
      <c r="G798" t="s">
        <v>14</v>
      </c>
      <c r="H798">
        <v>78</v>
      </c>
      <c r="I798" s="6">
        <f t="shared" si="50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24">
        <f t="shared" si="48"/>
        <v>41859.208333333336</v>
      </c>
      <c r="O798" s="25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 s="4">
        <v>7600</v>
      </c>
      <c r="E799">
        <v>8332</v>
      </c>
      <c r="F799" s="4">
        <f t="shared" si="51"/>
        <v>109.63157894736841</v>
      </c>
      <c r="G799" t="s">
        <v>20</v>
      </c>
      <c r="H799">
        <v>185</v>
      </c>
      <c r="I799" s="6">
        <f t="shared" si="50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24">
        <f t="shared" si="48"/>
        <v>43464.25</v>
      </c>
      <c r="O799" s="25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 s="4">
        <v>3400</v>
      </c>
      <c r="E800">
        <v>6408</v>
      </c>
      <c r="F800" s="4">
        <f t="shared" si="51"/>
        <v>188.47058823529412</v>
      </c>
      <c r="G800" t="s">
        <v>20</v>
      </c>
      <c r="H800">
        <v>121</v>
      </c>
      <c r="I800" s="6">
        <f t="shared" si="50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24">
        <f t="shared" si="48"/>
        <v>41060.208333333336</v>
      </c>
      <c r="O800" s="25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 s="4">
        <v>84500</v>
      </c>
      <c r="E801">
        <v>73522</v>
      </c>
      <c r="F801" s="4">
        <f t="shared" si="51"/>
        <v>87.008284023668637</v>
      </c>
      <c r="G801" t="s">
        <v>14</v>
      </c>
      <c r="H801">
        <v>1225</v>
      </c>
      <c r="I801" s="6">
        <f t="shared" si="50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24">
        <f t="shared" si="48"/>
        <v>42399.25</v>
      </c>
      <c r="O801" s="25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 s="4">
        <v>100</v>
      </c>
      <c r="E802">
        <v>1</v>
      </c>
      <c r="F802" s="4">
        <f t="shared" si="51"/>
        <v>1</v>
      </c>
      <c r="G802" t="s">
        <v>14</v>
      </c>
      <c r="H802">
        <v>1</v>
      </c>
      <c r="I802" s="6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24">
        <f t="shared" si="48"/>
        <v>42167.208333333328</v>
      </c>
      <c r="O802" s="25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 s="4">
        <v>2300</v>
      </c>
      <c r="E803">
        <v>4667</v>
      </c>
      <c r="F803" s="4">
        <f t="shared" si="51"/>
        <v>202.9130434782609</v>
      </c>
      <c r="G803" t="s">
        <v>20</v>
      </c>
      <c r="H803">
        <v>106</v>
      </c>
      <c r="I803" s="6">
        <f t="shared" si="50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24">
        <f t="shared" si="48"/>
        <v>43830.25</v>
      </c>
      <c r="O803" s="25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 s="4">
        <v>6200</v>
      </c>
      <c r="E804">
        <v>12216</v>
      </c>
      <c r="F804" s="4">
        <f t="shared" si="51"/>
        <v>197.03225806451613</v>
      </c>
      <c r="G804" t="s">
        <v>20</v>
      </c>
      <c r="H804">
        <v>142</v>
      </c>
      <c r="I804" s="6">
        <f t="shared" si="50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24">
        <f t="shared" si="48"/>
        <v>43650.208333333328</v>
      </c>
      <c r="O804" s="25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 s="4">
        <v>6100</v>
      </c>
      <c r="E805">
        <v>6527</v>
      </c>
      <c r="F805" s="4">
        <f t="shared" si="51"/>
        <v>107</v>
      </c>
      <c r="G805" t="s">
        <v>20</v>
      </c>
      <c r="H805">
        <v>233</v>
      </c>
      <c r="I805" s="6">
        <f t="shared" si="50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24">
        <f t="shared" si="48"/>
        <v>43492.25</v>
      </c>
      <c r="O805" s="25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 s="4">
        <v>2600</v>
      </c>
      <c r="E806">
        <v>6987</v>
      </c>
      <c r="F806" s="4">
        <f t="shared" si="51"/>
        <v>268.73076923076923</v>
      </c>
      <c r="G806" t="s">
        <v>20</v>
      </c>
      <c r="H806">
        <v>218</v>
      </c>
      <c r="I806" s="6">
        <f t="shared" si="50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24">
        <f t="shared" si="48"/>
        <v>43102.25</v>
      </c>
      <c r="O806" s="25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 s="4">
        <v>9700</v>
      </c>
      <c r="E807">
        <v>4932</v>
      </c>
      <c r="F807" s="4">
        <f t="shared" si="51"/>
        <v>50.845360824742272</v>
      </c>
      <c r="G807" t="s">
        <v>14</v>
      </c>
      <c r="H807">
        <v>67</v>
      </c>
      <c r="I807" s="6">
        <f t="shared" si="50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24">
        <f t="shared" si="48"/>
        <v>41958.25</v>
      </c>
      <c r="O807" s="25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 s="4">
        <v>700</v>
      </c>
      <c r="E808">
        <v>8262</v>
      </c>
      <c r="F808" s="4">
        <f t="shared" si="51"/>
        <v>1180.2857142857142</v>
      </c>
      <c r="G808" t="s">
        <v>20</v>
      </c>
      <c r="H808">
        <v>76</v>
      </c>
      <c r="I808" s="6">
        <f t="shared" si="50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24">
        <f t="shared" si="48"/>
        <v>40973.25</v>
      </c>
      <c r="O808" s="25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 s="4">
        <v>700</v>
      </c>
      <c r="E809">
        <v>1848</v>
      </c>
      <c r="F809" s="4">
        <f t="shared" si="51"/>
        <v>264</v>
      </c>
      <c r="G809" t="s">
        <v>20</v>
      </c>
      <c r="H809">
        <v>43</v>
      </c>
      <c r="I809" s="6">
        <f t="shared" si="50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24">
        <f t="shared" si="48"/>
        <v>43753.208333333328</v>
      </c>
      <c r="O809" s="25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 s="4">
        <v>5200</v>
      </c>
      <c r="E810">
        <v>1583</v>
      </c>
      <c r="F810" s="4">
        <f t="shared" si="51"/>
        <v>30.44230769230769</v>
      </c>
      <c r="G810" t="s">
        <v>14</v>
      </c>
      <c r="H810">
        <v>19</v>
      </c>
      <c r="I810" s="6">
        <f t="shared" si="50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24">
        <f t="shared" si="48"/>
        <v>42507.208333333328</v>
      </c>
      <c r="O810" s="25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 s="4">
        <v>140800</v>
      </c>
      <c r="E811">
        <v>88536</v>
      </c>
      <c r="F811" s="4">
        <f t="shared" si="51"/>
        <v>62.880681818181813</v>
      </c>
      <c r="G811" t="s">
        <v>14</v>
      </c>
      <c r="H811">
        <v>2108</v>
      </c>
      <c r="I811" s="6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24">
        <f t="shared" si="48"/>
        <v>41135.208333333336</v>
      </c>
      <c r="O811" s="25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 s="4">
        <v>6400</v>
      </c>
      <c r="E812">
        <v>12360</v>
      </c>
      <c r="F812" s="4">
        <f t="shared" si="51"/>
        <v>193.125</v>
      </c>
      <c r="G812" t="s">
        <v>20</v>
      </c>
      <c r="H812">
        <v>221</v>
      </c>
      <c r="I812" s="6">
        <f t="shared" si="50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24">
        <f t="shared" si="48"/>
        <v>43067.25</v>
      </c>
      <c r="O812" s="25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 s="4">
        <v>92500</v>
      </c>
      <c r="E813">
        <v>71320</v>
      </c>
      <c r="F813" s="4">
        <f t="shared" si="51"/>
        <v>77.102702702702715</v>
      </c>
      <c r="G813" t="s">
        <v>14</v>
      </c>
      <c r="H813">
        <v>679</v>
      </c>
      <c r="I813" s="6">
        <f t="shared" si="50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24">
        <f t="shared" si="48"/>
        <v>42378.25</v>
      </c>
      <c r="O813" s="25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 s="4">
        <v>59700</v>
      </c>
      <c r="E814">
        <v>134640</v>
      </c>
      <c r="F814" s="4">
        <f t="shared" si="51"/>
        <v>225.52763819095478</v>
      </c>
      <c r="G814" t="s">
        <v>20</v>
      </c>
      <c r="H814">
        <v>2805</v>
      </c>
      <c r="I814" s="6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24">
        <f t="shared" si="48"/>
        <v>43206.208333333328</v>
      </c>
      <c r="O814" s="25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 s="4">
        <v>3200</v>
      </c>
      <c r="E815">
        <v>7661</v>
      </c>
      <c r="F815" s="4">
        <f t="shared" si="51"/>
        <v>239.40625</v>
      </c>
      <c r="G815" t="s">
        <v>20</v>
      </c>
      <c r="H815">
        <v>68</v>
      </c>
      <c r="I815" s="6">
        <f t="shared" si="50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24">
        <f t="shared" si="48"/>
        <v>41148.208333333336</v>
      </c>
      <c r="O815" s="25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 s="4">
        <v>3200</v>
      </c>
      <c r="E816">
        <v>2950</v>
      </c>
      <c r="F816" s="4">
        <f t="shared" si="51"/>
        <v>92.1875</v>
      </c>
      <c r="G816" t="s">
        <v>14</v>
      </c>
      <c r="H816">
        <v>36</v>
      </c>
      <c r="I816" s="6">
        <f t="shared" si="50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24">
        <f t="shared" si="48"/>
        <v>42517.208333333328</v>
      </c>
      <c r="O816" s="25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 s="4">
        <v>9000</v>
      </c>
      <c r="E817">
        <v>11721</v>
      </c>
      <c r="F817" s="4">
        <f t="shared" si="51"/>
        <v>130.23333333333335</v>
      </c>
      <c r="G817" t="s">
        <v>20</v>
      </c>
      <c r="H817">
        <v>183</v>
      </c>
      <c r="I817" s="6">
        <f t="shared" si="50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24">
        <f t="shared" si="48"/>
        <v>43068.25</v>
      </c>
      <c r="O817" s="25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 s="4">
        <v>2300</v>
      </c>
      <c r="E818">
        <v>14150</v>
      </c>
      <c r="F818" s="4">
        <f t="shared" si="51"/>
        <v>615.21739130434787</v>
      </c>
      <c r="G818" t="s">
        <v>20</v>
      </c>
      <c r="H818">
        <v>133</v>
      </c>
      <c r="I818" s="6">
        <f t="shared" si="50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24">
        <f t="shared" si="48"/>
        <v>41680.25</v>
      </c>
      <c r="O818" s="25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 s="4">
        <v>51300</v>
      </c>
      <c r="E819">
        <v>189192</v>
      </c>
      <c r="F819" s="4">
        <f t="shared" si="51"/>
        <v>368.79532163742692</v>
      </c>
      <c r="G819" t="s">
        <v>20</v>
      </c>
      <c r="H819">
        <v>2489</v>
      </c>
      <c r="I819" s="6">
        <f t="shared" si="50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24">
        <f t="shared" si="48"/>
        <v>43589.208333333328</v>
      </c>
      <c r="O819" s="25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 s="4">
        <v>700</v>
      </c>
      <c r="E820">
        <v>7664</v>
      </c>
      <c r="F820" s="4">
        <f t="shared" si="51"/>
        <v>1094.8571428571429</v>
      </c>
      <c r="G820" t="s">
        <v>20</v>
      </c>
      <c r="H820">
        <v>69</v>
      </c>
      <c r="I820" s="6">
        <f t="shared" si="50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24">
        <f t="shared" si="48"/>
        <v>43486.25</v>
      </c>
      <c r="O820" s="25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 s="4">
        <v>8900</v>
      </c>
      <c r="E821">
        <v>4509</v>
      </c>
      <c r="F821" s="4">
        <f t="shared" si="51"/>
        <v>50.662921348314605</v>
      </c>
      <c r="G821" t="s">
        <v>14</v>
      </c>
      <c r="H821">
        <v>47</v>
      </c>
      <c r="I821" s="6">
        <f t="shared" si="50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24">
        <f t="shared" si="48"/>
        <v>41237.25</v>
      </c>
      <c r="O821" s="25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 s="4">
        <v>1500</v>
      </c>
      <c r="E822">
        <v>12009</v>
      </c>
      <c r="F822" s="4">
        <f t="shared" si="51"/>
        <v>800.6</v>
      </c>
      <c r="G822" t="s">
        <v>20</v>
      </c>
      <c r="H822">
        <v>279</v>
      </c>
      <c r="I822" s="6">
        <f t="shared" si="50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24">
        <f t="shared" si="48"/>
        <v>43310.208333333328</v>
      </c>
      <c r="O822" s="25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 s="4">
        <v>4900</v>
      </c>
      <c r="E823">
        <v>14273</v>
      </c>
      <c r="F823" s="4">
        <f t="shared" si="51"/>
        <v>291.28571428571428</v>
      </c>
      <c r="G823" t="s">
        <v>20</v>
      </c>
      <c r="H823">
        <v>210</v>
      </c>
      <c r="I823" s="6">
        <f t="shared" si="50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24">
        <f t="shared" si="48"/>
        <v>42794.25</v>
      </c>
      <c r="O823" s="25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 s="4">
        <v>54000</v>
      </c>
      <c r="E824">
        <v>188982</v>
      </c>
      <c r="F824" s="4">
        <f t="shared" si="51"/>
        <v>349.9666666666667</v>
      </c>
      <c r="G824" t="s">
        <v>20</v>
      </c>
      <c r="H824">
        <v>2100</v>
      </c>
      <c r="I824" s="6">
        <f t="shared" si="50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24">
        <f t="shared" si="48"/>
        <v>41698.25</v>
      </c>
      <c r="O824" s="25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 s="4">
        <v>4100</v>
      </c>
      <c r="E825">
        <v>14640</v>
      </c>
      <c r="F825" s="4">
        <f t="shared" si="51"/>
        <v>357.07317073170731</v>
      </c>
      <c r="G825" t="s">
        <v>20</v>
      </c>
      <c r="H825">
        <v>252</v>
      </c>
      <c r="I825" s="6">
        <f t="shared" si="50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24">
        <f t="shared" si="48"/>
        <v>41892.208333333336</v>
      </c>
      <c r="O825" s="25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 s="4">
        <v>85000</v>
      </c>
      <c r="E826">
        <v>107516</v>
      </c>
      <c r="F826" s="4">
        <f t="shared" si="51"/>
        <v>126.48941176470588</v>
      </c>
      <c r="G826" t="s">
        <v>20</v>
      </c>
      <c r="H826">
        <v>1280</v>
      </c>
      <c r="I826" s="6">
        <f t="shared" si="50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24">
        <f t="shared" si="48"/>
        <v>40348.208333333336</v>
      </c>
      <c r="O826" s="25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 s="4">
        <v>3600</v>
      </c>
      <c r="E827">
        <v>13950</v>
      </c>
      <c r="F827" s="4">
        <f t="shared" si="51"/>
        <v>387.5</v>
      </c>
      <c r="G827" t="s">
        <v>20</v>
      </c>
      <c r="H827">
        <v>157</v>
      </c>
      <c r="I827" s="6">
        <f t="shared" si="50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24">
        <f t="shared" si="48"/>
        <v>42941.208333333328</v>
      </c>
      <c r="O827" s="25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 s="4">
        <v>2800</v>
      </c>
      <c r="E828">
        <v>12797</v>
      </c>
      <c r="F828" s="4">
        <f t="shared" si="51"/>
        <v>457.03571428571428</v>
      </c>
      <c r="G828" t="s">
        <v>20</v>
      </c>
      <c r="H828">
        <v>194</v>
      </c>
      <c r="I828" s="6">
        <f t="shared" si="50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24">
        <f t="shared" si="48"/>
        <v>40525.25</v>
      </c>
      <c r="O828" s="25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 s="4">
        <v>2300</v>
      </c>
      <c r="E829">
        <v>6134</v>
      </c>
      <c r="F829" s="4">
        <f t="shared" si="51"/>
        <v>266.69565217391306</v>
      </c>
      <c r="G829" t="s">
        <v>20</v>
      </c>
      <c r="H829">
        <v>82</v>
      </c>
      <c r="I829" s="6">
        <f t="shared" si="50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24">
        <f t="shared" si="48"/>
        <v>40666.208333333336</v>
      </c>
      <c r="O829" s="25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 s="4">
        <v>7100</v>
      </c>
      <c r="E830">
        <v>4899</v>
      </c>
      <c r="F830" s="4">
        <f t="shared" si="51"/>
        <v>69</v>
      </c>
      <c r="G830" t="s">
        <v>14</v>
      </c>
      <c r="H830">
        <v>70</v>
      </c>
      <c r="I830" s="6">
        <f t="shared" si="50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24">
        <f t="shared" si="48"/>
        <v>43340.208333333328</v>
      </c>
      <c r="O830" s="25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 s="4">
        <v>9600</v>
      </c>
      <c r="E831">
        <v>4929</v>
      </c>
      <c r="F831" s="4">
        <f t="shared" si="51"/>
        <v>51.34375</v>
      </c>
      <c r="G831" t="s">
        <v>14</v>
      </c>
      <c r="H831">
        <v>154</v>
      </c>
      <c r="I831" s="6">
        <f t="shared" si="50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24">
        <f t="shared" si="48"/>
        <v>42164.208333333328</v>
      </c>
      <c r="O831" s="25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 s="4">
        <v>121600</v>
      </c>
      <c r="E832">
        <v>1424</v>
      </c>
      <c r="F832" s="4">
        <f t="shared" si="51"/>
        <v>1.1710526315789473</v>
      </c>
      <c r="G832" t="s">
        <v>14</v>
      </c>
      <c r="H832">
        <v>22</v>
      </c>
      <c r="I832" s="6">
        <f t="shared" si="50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24">
        <f t="shared" si="48"/>
        <v>43103.25</v>
      </c>
      <c r="O832" s="25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 s="4">
        <v>97100</v>
      </c>
      <c r="E833">
        <v>105817</v>
      </c>
      <c r="F833" s="4">
        <f t="shared" si="51"/>
        <v>108.97734294541709</v>
      </c>
      <c r="G833" t="s">
        <v>20</v>
      </c>
      <c r="H833">
        <v>4233</v>
      </c>
      <c r="I833" s="6">
        <f t="shared" si="50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24">
        <f t="shared" si="48"/>
        <v>40994.208333333336</v>
      </c>
      <c r="O833" s="25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 s="4">
        <v>43200</v>
      </c>
      <c r="E834">
        <v>136156</v>
      </c>
      <c r="F834" s="4">
        <f t="shared" si="51"/>
        <v>315.17592592592592</v>
      </c>
      <c r="G834" t="s">
        <v>20</v>
      </c>
      <c r="H834">
        <v>1297</v>
      </c>
      <c r="I834" s="6">
        <f t="shared" si="50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24">
        <f t="shared" ref="N834:N897" si="52">(((L834/60/60)/24)+DATE(1970,1,1))</f>
        <v>42299.208333333328</v>
      </c>
      <c r="O834" s="25">
        <f t="shared" ref="O834:O897" si="53">(((M834/60/60)/24+DATE(1970,1,1)))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 s="4">
        <v>6800</v>
      </c>
      <c r="E835">
        <v>10723</v>
      </c>
      <c r="F835" s="4">
        <f t="shared" si="51"/>
        <v>157.69117647058823</v>
      </c>
      <c r="G835" t="s">
        <v>20</v>
      </c>
      <c r="H835">
        <v>165</v>
      </c>
      <c r="I835" s="6">
        <f t="shared" ref="I835:I898" si="54">SUM(E835/H835)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24">
        <f t="shared" si="52"/>
        <v>40588.25</v>
      </c>
      <c r="O835" s="25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 s="4">
        <v>7300</v>
      </c>
      <c r="E836">
        <v>11228</v>
      </c>
      <c r="F836" s="4">
        <f t="shared" ref="F836:F899" si="55">SUM(E836/D836)*100</f>
        <v>153.8082191780822</v>
      </c>
      <c r="G836" t="s">
        <v>20</v>
      </c>
      <c r="H836">
        <v>119</v>
      </c>
      <c r="I836" s="6">
        <f t="shared" si="54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24">
        <f t="shared" si="52"/>
        <v>41448.208333333336</v>
      </c>
      <c r="O836" s="25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 s="4">
        <v>86200</v>
      </c>
      <c r="E837">
        <v>77355</v>
      </c>
      <c r="F837" s="4">
        <f t="shared" si="55"/>
        <v>89.738979118329468</v>
      </c>
      <c r="G837" t="s">
        <v>14</v>
      </c>
      <c r="H837">
        <v>1758</v>
      </c>
      <c r="I837" s="6">
        <f t="shared" si="54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24">
        <f t="shared" si="52"/>
        <v>42063.25</v>
      </c>
      <c r="O837" s="25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 s="4">
        <v>8100</v>
      </c>
      <c r="E838">
        <v>6086</v>
      </c>
      <c r="F838" s="4">
        <f t="shared" si="55"/>
        <v>75.135802469135797</v>
      </c>
      <c r="G838" t="s">
        <v>14</v>
      </c>
      <c r="H838">
        <v>94</v>
      </c>
      <c r="I838" s="6">
        <f t="shared" si="54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24">
        <f t="shared" si="52"/>
        <v>40214.25</v>
      </c>
      <c r="O838" s="25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 s="4">
        <v>17700</v>
      </c>
      <c r="E839">
        <v>150960</v>
      </c>
      <c r="F839" s="4">
        <f t="shared" si="55"/>
        <v>852.88135593220341</v>
      </c>
      <c r="G839" t="s">
        <v>20</v>
      </c>
      <c r="H839">
        <v>1797</v>
      </c>
      <c r="I839" s="6">
        <f t="shared" si="54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24">
        <f t="shared" si="52"/>
        <v>40629.208333333336</v>
      </c>
      <c r="O839" s="25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 s="4">
        <v>6400</v>
      </c>
      <c r="E840">
        <v>8890</v>
      </c>
      <c r="F840" s="4">
        <f t="shared" si="55"/>
        <v>138.90625</v>
      </c>
      <c r="G840" t="s">
        <v>20</v>
      </c>
      <c r="H840">
        <v>261</v>
      </c>
      <c r="I840" s="6">
        <f t="shared" si="54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24">
        <f t="shared" si="52"/>
        <v>43370.208333333328</v>
      </c>
      <c r="O840" s="25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 s="4">
        <v>7700</v>
      </c>
      <c r="E841">
        <v>14644</v>
      </c>
      <c r="F841" s="4">
        <f t="shared" si="55"/>
        <v>190.18181818181819</v>
      </c>
      <c r="G841" t="s">
        <v>20</v>
      </c>
      <c r="H841">
        <v>157</v>
      </c>
      <c r="I841" s="6">
        <f t="shared" si="54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24">
        <f t="shared" si="52"/>
        <v>41715.208333333336</v>
      </c>
      <c r="O841" s="25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 s="4">
        <v>116300</v>
      </c>
      <c r="E842">
        <v>116583</v>
      </c>
      <c r="F842" s="4">
        <f t="shared" si="55"/>
        <v>100.24333619948409</v>
      </c>
      <c r="G842" t="s">
        <v>20</v>
      </c>
      <c r="H842">
        <v>3533</v>
      </c>
      <c r="I842" s="6">
        <f t="shared" si="54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24">
        <f t="shared" si="52"/>
        <v>41836.208333333336</v>
      </c>
      <c r="O842" s="25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 s="4">
        <v>9100</v>
      </c>
      <c r="E843">
        <v>12991</v>
      </c>
      <c r="F843" s="4">
        <f t="shared" si="55"/>
        <v>142.75824175824175</v>
      </c>
      <c r="G843" t="s">
        <v>20</v>
      </c>
      <c r="H843">
        <v>155</v>
      </c>
      <c r="I843" s="6">
        <f t="shared" si="54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24">
        <f t="shared" si="52"/>
        <v>42419.25</v>
      </c>
      <c r="O843" s="25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 s="4">
        <v>1500</v>
      </c>
      <c r="E844">
        <v>8447</v>
      </c>
      <c r="F844" s="4">
        <f t="shared" si="55"/>
        <v>563.13333333333333</v>
      </c>
      <c r="G844" t="s">
        <v>20</v>
      </c>
      <c r="H844">
        <v>132</v>
      </c>
      <c r="I844" s="6">
        <f t="shared" si="54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24">
        <f t="shared" si="52"/>
        <v>43266.208333333328</v>
      </c>
      <c r="O844" s="25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 s="4">
        <v>8800</v>
      </c>
      <c r="E845">
        <v>2703</v>
      </c>
      <c r="F845" s="4">
        <f t="shared" si="55"/>
        <v>30.715909090909086</v>
      </c>
      <c r="G845" t="s">
        <v>14</v>
      </c>
      <c r="H845">
        <v>33</v>
      </c>
      <c r="I845" s="6">
        <f t="shared" si="54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24">
        <f t="shared" si="52"/>
        <v>43338.208333333328</v>
      </c>
      <c r="O845" s="25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 s="4">
        <v>8800</v>
      </c>
      <c r="E846">
        <v>8747</v>
      </c>
      <c r="F846" s="4">
        <f t="shared" si="55"/>
        <v>99.39772727272728</v>
      </c>
      <c r="G846" t="s">
        <v>74</v>
      </c>
      <c r="H846">
        <v>94</v>
      </c>
      <c r="I846" s="6">
        <f t="shared" si="54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24">
        <f t="shared" si="52"/>
        <v>40930.25</v>
      </c>
      <c r="O846" s="25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 s="4">
        <v>69900</v>
      </c>
      <c r="E847">
        <v>138087</v>
      </c>
      <c r="F847" s="4">
        <f t="shared" si="55"/>
        <v>197.54935622317598</v>
      </c>
      <c r="G847" t="s">
        <v>20</v>
      </c>
      <c r="H847">
        <v>1354</v>
      </c>
      <c r="I847" s="6">
        <f t="shared" si="54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24">
        <f t="shared" si="52"/>
        <v>43235.208333333328</v>
      </c>
      <c r="O847" s="25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 s="4">
        <v>1000</v>
      </c>
      <c r="E848">
        <v>5085</v>
      </c>
      <c r="F848" s="4">
        <f t="shared" si="55"/>
        <v>508.5</v>
      </c>
      <c r="G848" t="s">
        <v>20</v>
      </c>
      <c r="H848">
        <v>48</v>
      </c>
      <c r="I848" s="6">
        <f t="shared" si="54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24">
        <f t="shared" si="52"/>
        <v>43302.208333333328</v>
      </c>
      <c r="O848" s="25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 s="4">
        <v>4700</v>
      </c>
      <c r="E849">
        <v>11174</v>
      </c>
      <c r="F849" s="4">
        <f t="shared" si="55"/>
        <v>237.74468085106383</v>
      </c>
      <c r="G849" t="s">
        <v>20</v>
      </c>
      <c r="H849">
        <v>110</v>
      </c>
      <c r="I849" s="6">
        <f t="shared" si="54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24">
        <f t="shared" si="52"/>
        <v>43107.25</v>
      </c>
      <c r="O849" s="25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 s="4">
        <v>3200</v>
      </c>
      <c r="E850">
        <v>10831</v>
      </c>
      <c r="F850" s="4">
        <f t="shared" si="55"/>
        <v>338.46875</v>
      </c>
      <c r="G850" t="s">
        <v>20</v>
      </c>
      <c r="H850">
        <v>172</v>
      </c>
      <c r="I850" s="6">
        <f t="shared" si="54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24">
        <f t="shared" si="52"/>
        <v>40341.208333333336</v>
      </c>
      <c r="O850" s="25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 s="4">
        <v>6700</v>
      </c>
      <c r="E851">
        <v>8917</v>
      </c>
      <c r="F851" s="4">
        <f t="shared" si="55"/>
        <v>133.08955223880596</v>
      </c>
      <c r="G851" t="s">
        <v>20</v>
      </c>
      <c r="H851">
        <v>307</v>
      </c>
      <c r="I851" s="6">
        <f t="shared" si="54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24">
        <f t="shared" si="52"/>
        <v>40948.25</v>
      </c>
      <c r="O851" s="25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 s="4">
        <v>100</v>
      </c>
      <c r="E852">
        <v>1</v>
      </c>
      <c r="F852" s="4">
        <f t="shared" si="55"/>
        <v>1</v>
      </c>
      <c r="G852" t="s">
        <v>14</v>
      </c>
      <c r="H852">
        <v>1</v>
      </c>
      <c r="I852" s="6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24">
        <f t="shared" si="52"/>
        <v>40866.25</v>
      </c>
      <c r="O852" s="25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 s="4">
        <v>6000</v>
      </c>
      <c r="E853">
        <v>12468</v>
      </c>
      <c r="F853" s="4">
        <f t="shared" si="55"/>
        <v>207.79999999999998</v>
      </c>
      <c r="G853" t="s">
        <v>20</v>
      </c>
      <c r="H853">
        <v>160</v>
      </c>
      <c r="I853" s="6">
        <f t="shared" si="54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24">
        <f t="shared" si="52"/>
        <v>41031.208333333336</v>
      </c>
      <c r="O853" s="25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 s="4">
        <v>4900</v>
      </c>
      <c r="E854">
        <v>2505</v>
      </c>
      <c r="F854" s="4">
        <f t="shared" si="55"/>
        <v>51.122448979591837</v>
      </c>
      <c r="G854" t="s">
        <v>14</v>
      </c>
      <c r="H854">
        <v>31</v>
      </c>
      <c r="I854" s="6">
        <f t="shared" si="54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24">
        <f t="shared" si="52"/>
        <v>40740.208333333336</v>
      </c>
      <c r="O854" s="25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 s="4">
        <v>17100</v>
      </c>
      <c r="E855">
        <v>111502</v>
      </c>
      <c r="F855" s="4">
        <f t="shared" si="55"/>
        <v>652.05847953216369</v>
      </c>
      <c r="G855" t="s">
        <v>20</v>
      </c>
      <c r="H855">
        <v>1467</v>
      </c>
      <c r="I855" s="6">
        <f t="shared" si="54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24">
        <f t="shared" si="52"/>
        <v>40714.208333333336</v>
      </c>
      <c r="O855" s="25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 s="4">
        <v>171000</v>
      </c>
      <c r="E856">
        <v>194309</v>
      </c>
      <c r="F856" s="4">
        <f t="shared" si="55"/>
        <v>113.63099415204678</v>
      </c>
      <c r="G856" t="s">
        <v>20</v>
      </c>
      <c r="H856">
        <v>2662</v>
      </c>
      <c r="I856" s="6">
        <f t="shared" si="54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24">
        <f t="shared" si="52"/>
        <v>43787.25</v>
      </c>
      <c r="O856" s="25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 s="4">
        <v>23400</v>
      </c>
      <c r="E857">
        <v>23956</v>
      </c>
      <c r="F857" s="4">
        <f t="shared" si="55"/>
        <v>102.37606837606839</v>
      </c>
      <c r="G857" t="s">
        <v>20</v>
      </c>
      <c r="H857">
        <v>452</v>
      </c>
      <c r="I857" s="6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24">
        <f t="shared" si="52"/>
        <v>40712.208333333336</v>
      </c>
      <c r="O857" s="25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 s="4">
        <v>2400</v>
      </c>
      <c r="E858">
        <v>8558</v>
      </c>
      <c r="F858" s="4">
        <f t="shared" si="55"/>
        <v>356.58333333333331</v>
      </c>
      <c r="G858" t="s">
        <v>20</v>
      </c>
      <c r="H858">
        <v>158</v>
      </c>
      <c r="I858" s="6">
        <f t="shared" si="54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24">
        <f t="shared" si="52"/>
        <v>41023.208333333336</v>
      </c>
      <c r="O858" s="25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 s="4">
        <v>5300</v>
      </c>
      <c r="E859">
        <v>7413</v>
      </c>
      <c r="F859" s="4">
        <f t="shared" si="55"/>
        <v>139.86792452830187</v>
      </c>
      <c r="G859" t="s">
        <v>20</v>
      </c>
      <c r="H859">
        <v>225</v>
      </c>
      <c r="I859" s="6">
        <f t="shared" si="54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24">
        <f t="shared" si="52"/>
        <v>40944.25</v>
      </c>
      <c r="O859" s="25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 s="4">
        <v>4000</v>
      </c>
      <c r="E860">
        <v>2778</v>
      </c>
      <c r="F860" s="4">
        <f t="shared" si="55"/>
        <v>69.45</v>
      </c>
      <c r="G860" t="s">
        <v>14</v>
      </c>
      <c r="H860">
        <v>35</v>
      </c>
      <c r="I860" s="6">
        <f t="shared" si="54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24">
        <f t="shared" si="52"/>
        <v>43211.208333333328</v>
      </c>
      <c r="O860" s="25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 s="4">
        <v>7300</v>
      </c>
      <c r="E861">
        <v>2594</v>
      </c>
      <c r="F861" s="4">
        <f t="shared" si="55"/>
        <v>35.534246575342465</v>
      </c>
      <c r="G861" t="s">
        <v>14</v>
      </c>
      <c r="H861">
        <v>63</v>
      </c>
      <c r="I861" s="6">
        <f t="shared" si="54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24">
        <f t="shared" si="52"/>
        <v>41334.25</v>
      </c>
      <c r="O861" s="25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 s="4">
        <v>2000</v>
      </c>
      <c r="E862">
        <v>5033</v>
      </c>
      <c r="F862" s="4">
        <f t="shared" si="55"/>
        <v>251.65</v>
      </c>
      <c r="G862" t="s">
        <v>20</v>
      </c>
      <c r="H862">
        <v>65</v>
      </c>
      <c r="I862" s="6">
        <f t="shared" si="54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24">
        <f t="shared" si="52"/>
        <v>43515.25</v>
      </c>
      <c r="O862" s="25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 s="4">
        <v>8800</v>
      </c>
      <c r="E863">
        <v>9317</v>
      </c>
      <c r="F863" s="4">
        <f t="shared" si="55"/>
        <v>105.87500000000001</v>
      </c>
      <c r="G863" t="s">
        <v>20</v>
      </c>
      <c r="H863">
        <v>163</v>
      </c>
      <c r="I863" s="6">
        <f t="shared" si="54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24">
        <f t="shared" si="52"/>
        <v>40258.208333333336</v>
      </c>
      <c r="O863" s="25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 s="4">
        <v>3500</v>
      </c>
      <c r="E864">
        <v>6560</v>
      </c>
      <c r="F864" s="4">
        <f t="shared" si="55"/>
        <v>187.42857142857144</v>
      </c>
      <c r="G864" t="s">
        <v>20</v>
      </c>
      <c r="H864">
        <v>85</v>
      </c>
      <c r="I864" s="6">
        <f t="shared" si="54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24">
        <f t="shared" si="52"/>
        <v>40756.208333333336</v>
      </c>
      <c r="O864" s="25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 s="4">
        <v>1400</v>
      </c>
      <c r="E865">
        <v>5415</v>
      </c>
      <c r="F865" s="4">
        <f t="shared" si="55"/>
        <v>386.78571428571428</v>
      </c>
      <c r="G865" t="s">
        <v>20</v>
      </c>
      <c r="H865">
        <v>217</v>
      </c>
      <c r="I865" s="6">
        <f t="shared" si="54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24">
        <f t="shared" si="52"/>
        <v>42172.208333333328</v>
      </c>
      <c r="O865" s="25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 s="4">
        <v>4200</v>
      </c>
      <c r="E866">
        <v>14577</v>
      </c>
      <c r="F866" s="4">
        <f t="shared" si="55"/>
        <v>347.07142857142856</v>
      </c>
      <c r="G866" t="s">
        <v>20</v>
      </c>
      <c r="H866">
        <v>150</v>
      </c>
      <c r="I866" s="6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24">
        <f t="shared" si="52"/>
        <v>42601.208333333328</v>
      </c>
      <c r="O866" s="25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 s="4">
        <v>81000</v>
      </c>
      <c r="E867">
        <v>150515</v>
      </c>
      <c r="F867" s="4">
        <f t="shared" si="55"/>
        <v>185.82098765432099</v>
      </c>
      <c r="G867" t="s">
        <v>20</v>
      </c>
      <c r="H867">
        <v>3272</v>
      </c>
      <c r="I867" s="6">
        <f t="shared" si="54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24">
        <f t="shared" si="52"/>
        <v>41897.208333333336</v>
      </c>
      <c r="O867" s="25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 s="4">
        <v>182800</v>
      </c>
      <c r="E868">
        <v>79045</v>
      </c>
      <c r="F868" s="4">
        <f t="shared" si="55"/>
        <v>43.241247264770237</v>
      </c>
      <c r="G868" t="s">
        <v>74</v>
      </c>
      <c r="H868">
        <v>898</v>
      </c>
      <c r="I868" s="6">
        <f t="shared" si="54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24">
        <f t="shared" si="52"/>
        <v>40671.208333333336</v>
      </c>
      <c r="O868" s="25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 s="4">
        <v>4800</v>
      </c>
      <c r="E869">
        <v>7797</v>
      </c>
      <c r="F869" s="4">
        <f t="shared" si="55"/>
        <v>162.4375</v>
      </c>
      <c r="G869" t="s">
        <v>20</v>
      </c>
      <c r="H869">
        <v>300</v>
      </c>
      <c r="I869" s="6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24">
        <f t="shared" si="52"/>
        <v>43382.208333333328</v>
      </c>
      <c r="O869" s="25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 s="4">
        <v>7000</v>
      </c>
      <c r="E870">
        <v>12939</v>
      </c>
      <c r="F870" s="4">
        <f t="shared" si="55"/>
        <v>184.84285714285716</v>
      </c>
      <c r="G870" t="s">
        <v>20</v>
      </c>
      <c r="H870">
        <v>126</v>
      </c>
      <c r="I870" s="6">
        <f t="shared" si="54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24">
        <f t="shared" si="52"/>
        <v>41559.208333333336</v>
      </c>
      <c r="O870" s="25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 s="4">
        <v>161900</v>
      </c>
      <c r="E871">
        <v>38376</v>
      </c>
      <c r="F871" s="4">
        <f t="shared" si="55"/>
        <v>23.703520691785052</v>
      </c>
      <c r="G871" t="s">
        <v>14</v>
      </c>
      <c r="H871">
        <v>526</v>
      </c>
      <c r="I871" s="6">
        <f t="shared" si="54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24">
        <f t="shared" si="52"/>
        <v>40350.208333333336</v>
      </c>
      <c r="O871" s="25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 s="4">
        <v>7700</v>
      </c>
      <c r="E872">
        <v>6920</v>
      </c>
      <c r="F872" s="4">
        <f t="shared" si="55"/>
        <v>89.870129870129873</v>
      </c>
      <c r="G872" t="s">
        <v>14</v>
      </c>
      <c r="H872">
        <v>121</v>
      </c>
      <c r="I872" s="6">
        <f t="shared" si="54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24">
        <f t="shared" si="52"/>
        <v>42240.208333333328</v>
      </c>
      <c r="O872" s="25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 s="4">
        <v>71500</v>
      </c>
      <c r="E873">
        <v>194912</v>
      </c>
      <c r="F873" s="4">
        <f t="shared" si="55"/>
        <v>272.6041958041958</v>
      </c>
      <c r="G873" t="s">
        <v>20</v>
      </c>
      <c r="H873">
        <v>2320</v>
      </c>
      <c r="I873" s="6">
        <f t="shared" si="54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24">
        <f t="shared" si="52"/>
        <v>43040.208333333328</v>
      </c>
      <c r="O873" s="25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 s="4">
        <v>4700</v>
      </c>
      <c r="E874">
        <v>7992</v>
      </c>
      <c r="F874" s="4">
        <f t="shared" si="55"/>
        <v>170.04255319148936</v>
      </c>
      <c r="G874" t="s">
        <v>20</v>
      </c>
      <c r="H874">
        <v>81</v>
      </c>
      <c r="I874" s="6">
        <f t="shared" si="54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24">
        <f t="shared" si="52"/>
        <v>43346.208333333328</v>
      </c>
      <c r="O874" s="25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 s="4">
        <v>42100</v>
      </c>
      <c r="E875">
        <v>79268</v>
      </c>
      <c r="F875" s="4">
        <f t="shared" si="55"/>
        <v>188.28503562945369</v>
      </c>
      <c r="G875" t="s">
        <v>20</v>
      </c>
      <c r="H875">
        <v>1887</v>
      </c>
      <c r="I875" s="6">
        <f t="shared" si="54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24">
        <f t="shared" si="52"/>
        <v>41647.25</v>
      </c>
      <c r="O875" s="25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 s="4">
        <v>40200</v>
      </c>
      <c r="E876">
        <v>139468</v>
      </c>
      <c r="F876" s="4">
        <f t="shared" si="55"/>
        <v>346.93532338308455</v>
      </c>
      <c r="G876" t="s">
        <v>20</v>
      </c>
      <c r="H876">
        <v>4358</v>
      </c>
      <c r="I876" s="6">
        <f t="shared" si="54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24">
        <f t="shared" si="52"/>
        <v>40291.208333333336</v>
      </c>
      <c r="O876" s="25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 s="4">
        <v>7900</v>
      </c>
      <c r="E877">
        <v>5465</v>
      </c>
      <c r="F877" s="4">
        <f t="shared" si="55"/>
        <v>69.177215189873422</v>
      </c>
      <c r="G877" t="s">
        <v>14</v>
      </c>
      <c r="H877">
        <v>67</v>
      </c>
      <c r="I877" s="6">
        <f t="shared" si="54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24">
        <f t="shared" si="52"/>
        <v>40556.25</v>
      </c>
      <c r="O877" s="25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 s="4">
        <v>8300</v>
      </c>
      <c r="E878">
        <v>2111</v>
      </c>
      <c r="F878" s="4">
        <f t="shared" si="55"/>
        <v>25.433734939759034</v>
      </c>
      <c r="G878" t="s">
        <v>14</v>
      </c>
      <c r="H878">
        <v>57</v>
      </c>
      <c r="I878" s="6">
        <f t="shared" si="54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24">
        <f t="shared" si="52"/>
        <v>43624.208333333328</v>
      </c>
      <c r="O878" s="25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 s="4">
        <v>163600</v>
      </c>
      <c r="E879">
        <v>126628</v>
      </c>
      <c r="F879" s="4">
        <f t="shared" si="55"/>
        <v>77.400977995110026</v>
      </c>
      <c r="G879" t="s">
        <v>14</v>
      </c>
      <c r="H879">
        <v>1229</v>
      </c>
      <c r="I879" s="6">
        <f t="shared" si="54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24">
        <f t="shared" si="52"/>
        <v>42577.208333333328</v>
      </c>
      <c r="O879" s="25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 s="4">
        <v>2700</v>
      </c>
      <c r="E880">
        <v>1012</v>
      </c>
      <c r="F880" s="4">
        <f t="shared" si="55"/>
        <v>37.481481481481481</v>
      </c>
      <c r="G880" t="s">
        <v>14</v>
      </c>
      <c r="H880">
        <v>12</v>
      </c>
      <c r="I880" s="6">
        <f t="shared" si="54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24">
        <f t="shared" si="52"/>
        <v>43845.25</v>
      </c>
      <c r="O880" s="25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 s="4">
        <v>1000</v>
      </c>
      <c r="E881">
        <v>5438</v>
      </c>
      <c r="F881" s="4">
        <f t="shared" si="55"/>
        <v>543.79999999999995</v>
      </c>
      <c r="G881" t="s">
        <v>20</v>
      </c>
      <c r="H881">
        <v>53</v>
      </c>
      <c r="I881" s="6">
        <f t="shared" si="54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24">
        <f t="shared" si="52"/>
        <v>42788.25</v>
      </c>
      <c r="O881" s="25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 s="4">
        <v>84500</v>
      </c>
      <c r="E882">
        <v>193101</v>
      </c>
      <c r="F882" s="4">
        <f t="shared" si="55"/>
        <v>228.52189349112427</v>
      </c>
      <c r="G882" t="s">
        <v>20</v>
      </c>
      <c r="H882">
        <v>2414</v>
      </c>
      <c r="I882" s="6">
        <f t="shared" si="54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24">
        <f t="shared" si="52"/>
        <v>43667.208333333328</v>
      </c>
      <c r="O882" s="25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 s="4">
        <v>81300</v>
      </c>
      <c r="E883">
        <v>31665</v>
      </c>
      <c r="F883" s="4">
        <f t="shared" si="55"/>
        <v>38.948339483394832</v>
      </c>
      <c r="G883" t="s">
        <v>14</v>
      </c>
      <c r="H883">
        <v>452</v>
      </c>
      <c r="I883" s="6">
        <f t="shared" si="54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24">
        <f t="shared" si="52"/>
        <v>42194.208333333328</v>
      </c>
      <c r="O883" s="25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 s="4">
        <v>800</v>
      </c>
      <c r="E884">
        <v>2960</v>
      </c>
      <c r="F884" s="4">
        <f t="shared" si="55"/>
        <v>370</v>
      </c>
      <c r="G884" t="s">
        <v>20</v>
      </c>
      <c r="H884">
        <v>80</v>
      </c>
      <c r="I884" s="6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24">
        <f t="shared" si="52"/>
        <v>42025.25</v>
      </c>
      <c r="O884" s="25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 s="4">
        <v>3400</v>
      </c>
      <c r="E885">
        <v>8089</v>
      </c>
      <c r="F885" s="4">
        <f t="shared" si="55"/>
        <v>237.91176470588232</v>
      </c>
      <c r="G885" t="s">
        <v>20</v>
      </c>
      <c r="H885">
        <v>193</v>
      </c>
      <c r="I885" s="6">
        <f t="shared" si="54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24">
        <f t="shared" si="52"/>
        <v>40323.208333333336</v>
      </c>
      <c r="O885" s="25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 s="4">
        <v>170800</v>
      </c>
      <c r="E886">
        <v>109374</v>
      </c>
      <c r="F886" s="4">
        <f t="shared" si="55"/>
        <v>64.036299765807954</v>
      </c>
      <c r="G886" t="s">
        <v>14</v>
      </c>
      <c r="H886">
        <v>1886</v>
      </c>
      <c r="I886" s="6">
        <f t="shared" si="54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24">
        <f t="shared" si="52"/>
        <v>41763.208333333336</v>
      </c>
      <c r="O886" s="25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 s="4">
        <v>1800</v>
      </c>
      <c r="E887">
        <v>2129</v>
      </c>
      <c r="F887" s="4">
        <f t="shared" si="55"/>
        <v>118.27777777777777</v>
      </c>
      <c r="G887" t="s">
        <v>20</v>
      </c>
      <c r="H887">
        <v>52</v>
      </c>
      <c r="I887" s="6">
        <f t="shared" si="54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24">
        <f t="shared" si="52"/>
        <v>40335.208333333336</v>
      </c>
      <c r="O887" s="25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 s="4">
        <v>150600</v>
      </c>
      <c r="E888">
        <v>127745</v>
      </c>
      <c r="F888" s="4">
        <f t="shared" si="55"/>
        <v>84.824037184594957</v>
      </c>
      <c r="G888" t="s">
        <v>14</v>
      </c>
      <c r="H888">
        <v>1825</v>
      </c>
      <c r="I888" s="6">
        <f t="shared" si="54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24">
        <f t="shared" si="52"/>
        <v>40416.208333333336</v>
      </c>
      <c r="O888" s="25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 s="4">
        <v>7800</v>
      </c>
      <c r="E889">
        <v>2289</v>
      </c>
      <c r="F889" s="4">
        <f t="shared" si="55"/>
        <v>29.346153846153843</v>
      </c>
      <c r="G889" t="s">
        <v>14</v>
      </c>
      <c r="H889">
        <v>31</v>
      </c>
      <c r="I889" s="6">
        <f t="shared" si="54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24">
        <f t="shared" si="52"/>
        <v>42202.208333333328</v>
      </c>
      <c r="O889" s="25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 s="4">
        <v>5800</v>
      </c>
      <c r="E890">
        <v>12174</v>
      </c>
      <c r="F890" s="4">
        <f t="shared" si="55"/>
        <v>209.89655172413794</v>
      </c>
      <c r="G890" t="s">
        <v>20</v>
      </c>
      <c r="H890">
        <v>290</v>
      </c>
      <c r="I890" s="6">
        <f t="shared" si="54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24">
        <f t="shared" si="52"/>
        <v>42836.208333333328</v>
      </c>
      <c r="O890" s="25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 s="4">
        <v>5600</v>
      </c>
      <c r="E891">
        <v>9508</v>
      </c>
      <c r="F891" s="4">
        <f t="shared" si="55"/>
        <v>169.78571428571431</v>
      </c>
      <c r="G891" t="s">
        <v>20</v>
      </c>
      <c r="H891">
        <v>122</v>
      </c>
      <c r="I891" s="6">
        <f t="shared" si="54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24">
        <f t="shared" si="52"/>
        <v>41710.208333333336</v>
      </c>
      <c r="O891" s="25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 s="4">
        <v>134400</v>
      </c>
      <c r="E892">
        <v>155849</v>
      </c>
      <c r="F892" s="4">
        <f t="shared" si="55"/>
        <v>115.95907738095239</v>
      </c>
      <c r="G892" t="s">
        <v>20</v>
      </c>
      <c r="H892">
        <v>1470</v>
      </c>
      <c r="I892" s="6">
        <f t="shared" si="54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24">
        <f t="shared" si="52"/>
        <v>43640.208333333328</v>
      </c>
      <c r="O892" s="25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 s="4">
        <v>3000</v>
      </c>
      <c r="E893">
        <v>7758</v>
      </c>
      <c r="F893" s="4">
        <f t="shared" si="55"/>
        <v>258.59999999999997</v>
      </c>
      <c r="G893" t="s">
        <v>20</v>
      </c>
      <c r="H893">
        <v>165</v>
      </c>
      <c r="I893" s="6">
        <f t="shared" si="54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24">
        <f t="shared" si="52"/>
        <v>40880.25</v>
      </c>
      <c r="O893" s="25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 s="4">
        <v>6000</v>
      </c>
      <c r="E894">
        <v>13835</v>
      </c>
      <c r="F894" s="4">
        <f t="shared" si="55"/>
        <v>230.58333333333331</v>
      </c>
      <c r="G894" t="s">
        <v>20</v>
      </c>
      <c r="H894">
        <v>182</v>
      </c>
      <c r="I894" s="6">
        <f t="shared" si="54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24">
        <f t="shared" si="52"/>
        <v>40319.208333333336</v>
      </c>
      <c r="O894" s="25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 s="4">
        <v>8400</v>
      </c>
      <c r="E895">
        <v>10770</v>
      </c>
      <c r="F895" s="4">
        <f t="shared" si="55"/>
        <v>128.21428571428572</v>
      </c>
      <c r="G895" t="s">
        <v>20</v>
      </c>
      <c r="H895">
        <v>199</v>
      </c>
      <c r="I895" s="6">
        <f t="shared" si="54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24">
        <f t="shared" si="52"/>
        <v>42170.208333333328</v>
      </c>
      <c r="O895" s="25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 s="4">
        <v>1700</v>
      </c>
      <c r="E896">
        <v>3208</v>
      </c>
      <c r="F896" s="4">
        <f t="shared" si="55"/>
        <v>188.70588235294116</v>
      </c>
      <c r="G896" t="s">
        <v>20</v>
      </c>
      <c r="H896">
        <v>56</v>
      </c>
      <c r="I896" s="6">
        <f t="shared" si="54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24">
        <f t="shared" si="52"/>
        <v>41466.208333333336</v>
      </c>
      <c r="O896" s="25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 s="4">
        <v>159800</v>
      </c>
      <c r="E897">
        <v>11108</v>
      </c>
      <c r="F897" s="4">
        <f t="shared" si="55"/>
        <v>6.9511889862327907</v>
      </c>
      <c r="G897" t="s">
        <v>14</v>
      </c>
      <c r="H897">
        <v>107</v>
      </c>
      <c r="I897" s="6">
        <f t="shared" si="54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24">
        <f t="shared" si="52"/>
        <v>43134.25</v>
      </c>
      <c r="O897" s="25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 s="4">
        <v>19800</v>
      </c>
      <c r="E898">
        <v>153338</v>
      </c>
      <c r="F898" s="4">
        <f t="shared" si="55"/>
        <v>774.43434343434342</v>
      </c>
      <c r="G898" t="s">
        <v>20</v>
      </c>
      <c r="H898">
        <v>1460</v>
      </c>
      <c r="I898" s="6">
        <f t="shared" si="54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24">
        <f t="shared" ref="N898:N961" si="56">(((L898/60/60)/24)+DATE(1970,1,1))</f>
        <v>40738.208333333336</v>
      </c>
      <c r="O898" s="25">
        <f t="shared" ref="O898:O961" si="57">(((M898/60/60)/24+DATE(1970,1,1)))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 s="4">
        <v>8800</v>
      </c>
      <c r="E899">
        <v>2437</v>
      </c>
      <c r="F899" s="4">
        <f t="shared" si="55"/>
        <v>27.693181818181817</v>
      </c>
      <c r="G899" t="s">
        <v>14</v>
      </c>
      <c r="H899">
        <v>27</v>
      </c>
      <c r="I899" s="6">
        <f t="shared" ref="I899:I962" si="58">SUM(E899/H899)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24">
        <f t="shared" si="56"/>
        <v>43583.208333333328</v>
      </c>
      <c r="O899" s="25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 s="4">
        <v>179100</v>
      </c>
      <c r="E900">
        <v>93991</v>
      </c>
      <c r="F900" s="4">
        <f t="shared" ref="F900:F963" si="59">SUM(E900/D900)*100</f>
        <v>52.479620323841424</v>
      </c>
      <c r="G900" t="s">
        <v>14</v>
      </c>
      <c r="H900">
        <v>1221</v>
      </c>
      <c r="I900" s="6">
        <f t="shared" si="58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24">
        <f t="shared" si="56"/>
        <v>43815.25</v>
      </c>
      <c r="O900" s="25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 s="4">
        <v>3100</v>
      </c>
      <c r="E901">
        <v>12620</v>
      </c>
      <c r="F901" s="4">
        <f t="shared" si="59"/>
        <v>407.09677419354841</v>
      </c>
      <c r="G901" t="s">
        <v>20</v>
      </c>
      <c r="H901">
        <v>123</v>
      </c>
      <c r="I901" s="6">
        <f t="shared" si="5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24">
        <f t="shared" si="56"/>
        <v>41554.208333333336</v>
      </c>
      <c r="O901" s="25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 s="4">
        <v>100</v>
      </c>
      <c r="E902">
        <v>2</v>
      </c>
      <c r="F902" s="4">
        <f t="shared" si="59"/>
        <v>2</v>
      </c>
      <c r="G902" t="s">
        <v>14</v>
      </c>
      <c r="H902">
        <v>1</v>
      </c>
      <c r="I902" s="6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24">
        <f t="shared" si="56"/>
        <v>41901.208333333336</v>
      </c>
      <c r="O902" s="25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 s="4">
        <v>5600</v>
      </c>
      <c r="E903">
        <v>8746</v>
      </c>
      <c r="F903" s="4">
        <f t="shared" si="59"/>
        <v>156.17857142857144</v>
      </c>
      <c r="G903" t="s">
        <v>20</v>
      </c>
      <c r="H903">
        <v>159</v>
      </c>
      <c r="I903" s="6">
        <f t="shared" si="5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24">
        <f t="shared" si="56"/>
        <v>43298.208333333328</v>
      </c>
      <c r="O903" s="25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 s="4">
        <v>1400</v>
      </c>
      <c r="E904">
        <v>3534</v>
      </c>
      <c r="F904" s="4">
        <f t="shared" si="59"/>
        <v>252.42857142857144</v>
      </c>
      <c r="G904" t="s">
        <v>20</v>
      </c>
      <c r="H904">
        <v>110</v>
      </c>
      <c r="I904" s="6">
        <f t="shared" si="5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24">
        <f t="shared" si="56"/>
        <v>42399.25</v>
      </c>
      <c r="O904" s="25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 s="4">
        <v>41000</v>
      </c>
      <c r="E905">
        <v>709</v>
      </c>
      <c r="F905" s="4">
        <f t="shared" si="59"/>
        <v>1.729268292682927</v>
      </c>
      <c r="G905" t="s">
        <v>47</v>
      </c>
      <c r="H905">
        <v>14</v>
      </c>
      <c r="I905" s="6">
        <f t="shared" si="5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24">
        <f t="shared" si="56"/>
        <v>41034.208333333336</v>
      </c>
      <c r="O905" s="25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 s="4">
        <v>6500</v>
      </c>
      <c r="E906">
        <v>795</v>
      </c>
      <c r="F906" s="4">
        <f t="shared" si="59"/>
        <v>12.230769230769232</v>
      </c>
      <c r="G906" t="s">
        <v>14</v>
      </c>
      <c r="H906">
        <v>16</v>
      </c>
      <c r="I906" s="6">
        <f t="shared" si="58"/>
        <v>49.6875</v>
      </c>
      <c r="J906" t="s">
        <v>21</v>
      </c>
      <c r="K906" t="s">
        <v>22</v>
      </c>
      <c r="L906">
        <v>1349326800</v>
      </c>
      <c r="M906">
        <v>1349672400</v>
      </c>
      <c r="N906" s="24">
        <f t="shared" si="56"/>
        <v>41186.208333333336</v>
      </c>
      <c r="O906" s="25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 s="4">
        <v>7900</v>
      </c>
      <c r="E907">
        <v>12955</v>
      </c>
      <c r="F907" s="4">
        <f t="shared" si="59"/>
        <v>163.98734177215189</v>
      </c>
      <c r="G907" t="s">
        <v>20</v>
      </c>
      <c r="H907">
        <v>236</v>
      </c>
      <c r="I907" s="6">
        <f t="shared" si="5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24">
        <f t="shared" si="56"/>
        <v>41536.208333333336</v>
      </c>
      <c r="O907" s="25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 s="4">
        <v>5500</v>
      </c>
      <c r="E908">
        <v>8964</v>
      </c>
      <c r="F908" s="4">
        <f t="shared" si="59"/>
        <v>162.98181818181817</v>
      </c>
      <c r="G908" t="s">
        <v>20</v>
      </c>
      <c r="H908">
        <v>191</v>
      </c>
      <c r="I908" s="6">
        <f t="shared" si="5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24">
        <f t="shared" si="56"/>
        <v>42868.208333333328</v>
      </c>
      <c r="O908" s="25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 s="4">
        <v>9100</v>
      </c>
      <c r="E909">
        <v>1843</v>
      </c>
      <c r="F909" s="4">
        <f t="shared" si="59"/>
        <v>20.252747252747252</v>
      </c>
      <c r="G909" t="s">
        <v>14</v>
      </c>
      <c r="H909">
        <v>41</v>
      </c>
      <c r="I909" s="6">
        <f t="shared" si="5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24">
        <f t="shared" si="56"/>
        <v>40660.208333333336</v>
      </c>
      <c r="O909" s="25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 s="4">
        <v>38200</v>
      </c>
      <c r="E910">
        <v>121950</v>
      </c>
      <c r="F910" s="4">
        <f t="shared" si="59"/>
        <v>319.24083769633506</v>
      </c>
      <c r="G910" t="s">
        <v>20</v>
      </c>
      <c r="H910">
        <v>3934</v>
      </c>
      <c r="I910" s="6">
        <f t="shared" si="5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24">
        <f t="shared" si="56"/>
        <v>41031.208333333336</v>
      </c>
      <c r="O910" s="25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 s="4">
        <v>1800</v>
      </c>
      <c r="E911">
        <v>8621</v>
      </c>
      <c r="F911" s="4">
        <f t="shared" si="59"/>
        <v>478.94444444444446</v>
      </c>
      <c r="G911" t="s">
        <v>20</v>
      </c>
      <c r="H911">
        <v>80</v>
      </c>
      <c r="I911" s="6">
        <f t="shared" si="58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24">
        <f t="shared" si="56"/>
        <v>43255.208333333328</v>
      </c>
      <c r="O911" s="25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 s="4">
        <v>154500</v>
      </c>
      <c r="E912">
        <v>30215</v>
      </c>
      <c r="F912" s="4">
        <f t="shared" si="59"/>
        <v>19.556634304207122</v>
      </c>
      <c r="G912" t="s">
        <v>74</v>
      </c>
      <c r="H912">
        <v>296</v>
      </c>
      <c r="I912" s="6">
        <f t="shared" si="5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24">
        <f t="shared" si="56"/>
        <v>42026.25</v>
      </c>
      <c r="O912" s="25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 s="4">
        <v>5800</v>
      </c>
      <c r="E913">
        <v>11539</v>
      </c>
      <c r="F913" s="4">
        <f t="shared" si="59"/>
        <v>198.94827586206895</v>
      </c>
      <c r="G913" t="s">
        <v>20</v>
      </c>
      <c r="H913">
        <v>462</v>
      </c>
      <c r="I913" s="6">
        <f t="shared" si="5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24">
        <f t="shared" si="56"/>
        <v>43717.208333333328</v>
      </c>
      <c r="O913" s="25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 s="4">
        <v>1800</v>
      </c>
      <c r="E914">
        <v>14310</v>
      </c>
      <c r="F914" s="4">
        <f t="shared" si="59"/>
        <v>795</v>
      </c>
      <c r="G914" t="s">
        <v>20</v>
      </c>
      <c r="H914">
        <v>179</v>
      </c>
      <c r="I914" s="6">
        <f t="shared" si="5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24">
        <f t="shared" si="56"/>
        <v>41157.208333333336</v>
      </c>
      <c r="O914" s="25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 s="4">
        <v>70200</v>
      </c>
      <c r="E915">
        <v>35536</v>
      </c>
      <c r="F915" s="4">
        <f t="shared" si="59"/>
        <v>50.621082621082621</v>
      </c>
      <c r="G915" t="s">
        <v>14</v>
      </c>
      <c r="H915">
        <v>523</v>
      </c>
      <c r="I915" s="6">
        <f t="shared" si="5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24">
        <f t="shared" si="56"/>
        <v>43597.208333333328</v>
      </c>
      <c r="O915" s="25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 s="4">
        <v>6400</v>
      </c>
      <c r="E916">
        <v>3676</v>
      </c>
      <c r="F916" s="4">
        <f t="shared" si="59"/>
        <v>57.4375</v>
      </c>
      <c r="G916" t="s">
        <v>14</v>
      </c>
      <c r="H916">
        <v>141</v>
      </c>
      <c r="I916" s="6">
        <f t="shared" si="5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24">
        <f t="shared" si="56"/>
        <v>41490.208333333336</v>
      </c>
      <c r="O916" s="25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 s="4">
        <v>125900</v>
      </c>
      <c r="E917">
        <v>195936</v>
      </c>
      <c r="F917" s="4">
        <f t="shared" si="59"/>
        <v>155.62827640984909</v>
      </c>
      <c r="G917" t="s">
        <v>20</v>
      </c>
      <c r="H917">
        <v>1866</v>
      </c>
      <c r="I917" s="6">
        <f t="shared" si="5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24">
        <f t="shared" si="56"/>
        <v>42976.208333333328</v>
      </c>
      <c r="O917" s="25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 s="4">
        <v>3700</v>
      </c>
      <c r="E918">
        <v>1343</v>
      </c>
      <c r="F918" s="4">
        <f t="shared" si="59"/>
        <v>36.297297297297298</v>
      </c>
      <c r="G918" t="s">
        <v>14</v>
      </c>
      <c r="H918">
        <v>52</v>
      </c>
      <c r="I918" s="6">
        <f t="shared" si="5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24">
        <f t="shared" si="56"/>
        <v>41991.25</v>
      </c>
      <c r="O918" s="25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 s="4">
        <v>3600</v>
      </c>
      <c r="E919">
        <v>2097</v>
      </c>
      <c r="F919" s="4">
        <f t="shared" si="59"/>
        <v>58.25</v>
      </c>
      <c r="G919" t="s">
        <v>47</v>
      </c>
      <c r="H919">
        <v>27</v>
      </c>
      <c r="I919" s="6">
        <f t="shared" si="5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24">
        <f t="shared" si="56"/>
        <v>40722.208333333336</v>
      </c>
      <c r="O919" s="25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 s="4">
        <v>3800</v>
      </c>
      <c r="E920">
        <v>9021</v>
      </c>
      <c r="F920" s="4">
        <f t="shared" si="59"/>
        <v>237.39473684210526</v>
      </c>
      <c r="G920" t="s">
        <v>20</v>
      </c>
      <c r="H920">
        <v>156</v>
      </c>
      <c r="I920" s="6">
        <f t="shared" si="5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24">
        <f t="shared" si="56"/>
        <v>41117.208333333336</v>
      </c>
      <c r="O920" s="25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 s="4">
        <v>35600</v>
      </c>
      <c r="E921">
        <v>20915</v>
      </c>
      <c r="F921" s="4">
        <f t="shared" si="59"/>
        <v>58.75</v>
      </c>
      <c r="G921" t="s">
        <v>14</v>
      </c>
      <c r="H921">
        <v>225</v>
      </c>
      <c r="I921" s="6">
        <f t="shared" si="5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24">
        <f t="shared" si="56"/>
        <v>43022.208333333328</v>
      </c>
      <c r="O921" s="25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 s="4">
        <v>5300</v>
      </c>
      <c r="E922">
        <v>9676</v>
      </c>
      <c r="F922" s="4">
        <f t="shared" si="59"/>
        <v>182.56603773584905</v>
      </c>
      <c r="G922" t="s">
        <v>20</v>
      </c>
      <c r="H922">
        <v>255</v>
      </c>
      <c r="I922" s="6">
        <f t="shared" si="5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24">
        <f t="shared" si="56"/>
        <v>43503.25</v>
      </c>
      <c r="O922" s="25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 s="4">
        <v>160400</v>
      </c>
      <c r="E923">
        <v>1210</v>
      </c>
      <c r="F923" s="4">
        <f t="shared" si="59"/>
        <v>0.75436408977556113</v>
      </c>
      <c r="G923" t="s">
        <v>14</v>
      </c>
      <c r="H923">
        <v>38</v>
      </c>
      <c r="I923" s="6">
        <f t="shared" si="5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24">
        <f t="shared" si="56"/>
        <v>40951.25</v>
      </c>
      <c r="O923" s="25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 s="4">
        <v>51400</v>
      </c>
      <c r="E924">
        <v>90440</v>
      </c>
      <c r="F924" s="4">
        <f t="shared" si="59"/>
        <v>175.95330739299609</v>
      </c>
      <c r="G924" t="s">
        <v>20</v>
      </c>
      <c r="H924">
        <v>2261</v>
      </c>
      <c r="I924" s="6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24">
        <f t="shared" si="56"/>
        <v>43443.25</v>
      </c>
      <c r="O924" s="25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 s="4">
        <v>1700</v>
      </c>
      <c r="E925">
        <v>4044</v>
      </c>
      <c r="F925" s="4">
        <f t="shared" si="59"/>
        <v>237.88235294117646</v>
      </c>
      <c r="G925" t="s">
        <v>20</v>
      </c>
      <c r="H925">
        <v>40</v>
      </c>
      <c r="I925" s="6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24">
        <f t="shared" si="56"/>
        <v>40373.208333333336</v>
      </c>
      <c r="O925" s="25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 s="4">
        <v>39400</v>
      </c>
      <c r="E926">
        <v>192292</v>
      </c>
      <c r="F926" s="4">
        <f t="shared" si="59"/>
        <v>488.05076142131981</v>
      </c>
      <c r="G926" t="s">
        <v>20</v>
      </c>
      <c r="H926">
        <v>2289</v>
      </c>
      <c r="I926" s="6">
        <f t="shared" si="5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24">
        <f t="shared" si="56"/>
        <v>43769.208333333328</v>
      </c>
      <c r="O926" s="25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 s="4">
        <v>3000</v>
      </c>
      <c r="E927">
        <v>6722</v>
      </c>
      <c r="F927" s="4">
        <f t="shared" si="59"/>
        <v>224.06666666666669</v>
      </c>
      <c r="G927" t="s">
        <v>20</v>
      </c>
      <c r="H927">
        <v>65</v>
      </c>
      <c r="I927" s="6">
        <f t="shared" si="5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24">
        <f t="shared" si="56"/>
        <v>43000.208333333328</v>
      </c>
      <c r="O927" s="25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 s="4">
        <v>8700</v>
      </c>
      <c r="E928">
        <v>1577</v>
      </c>
      <c r="F928" s="4">
        <f t="shared" si="59"/>
        <v>18.126436781609197</v>
      </c>
      <c r="G928" t="s">
        <v>14</v>
      </c>
      <c r="H928">
        <v>15</v>
      </c>
      <c r="I928" s="6">
        <f t="shared" si="5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24">
        <f t="shared" si="56"/>
        <v>42502.208333333328</v>
      </c>
      <c r="O928" s="25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 s="4">
        <v>7200</v>
      </c>
      <c r="E929">
        <v>3301</v>
      </c>
      <c r="F929" s="4">
        <f t="shared" si="59"/>
        <v>45.847222222222221</v>
      </c>
      <c r="G929" t="s">
        <v>14</v>
      </c>
      <c r="H929">
        <v>37</v>
      </c>
      <c r="I929" s="6">
        <f t="shared" si="5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24">
        <f t="shared" si="56"/>
        <v>41102.208333333336</v>
      </c>
      <c r="O929" s="25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 s="4">
        <v>167400</v>
      </c>
      <c r="E930">
        <v>196386</v>
      </c>
      <c r="F930" s="4">
        <f t="shared" si="59"/>
        <v>117.31541218637993</v>
      </c>
      <c r="G930" t="s">
        <v>20</v>
      </c>
      <c r="H930">
        <v>3777</v>
      </c>
      <c r="I930" s="6">
        <f t="shared" si="5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24">
        <f t="shared" si="56"/>
        <v>41637.25</v>
      </c>
      <c r="O930" s="25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 s="4">
        <v>5500</v>
      </c>
      <c r="E931">
        <v>11952</v>
      </c>
      <c r="F931" s="4">
        <f t="shared" si="59"/>
        <v>217.30909090909088</v>
      </c>
      <c r="G931" t="s">
        <v>20</v>
      </c>
      <c r="H931">
        <v>184</v>
      </c>
      <c r="I931" s="6">
        <f t="shared" si="5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24">
        <f t="shared" si="56"/>
        <v>42858.208333333328</v>
      </c>
      <c r="O931" s="25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 s="4">
        <v>3500</v>
      </c>
      <c r="E932">
        <v>3930</v>
      </c>
      <c r="F932" s="4">
        <f t="shared" si="59"/>
        <v>112.28571428571428</v>
      </c>
      <c r="G932" t="s">
        <v>20</v>
      </c>
      <c r="H932">
        <v>85</v>
      </c>
      <c r="I932" s="6">
        <f t="shared" si="5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24">
        <f t="shared" si="56"/>
        <v>42060.25</v>
      </c>
      <c r="O932" s="25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 s="4">
        <v>7900</v>
      </c>
      <c r="E933">
        <v>5729</v>
      </c>
      <c r="F933" s="4">
        <f t="shared" si="59"/>
        <v>72.51898734177216</v>
      </c>
      <c r="G933" t="s">
        <v>14</v>
      </c>
      <c r="H933">
        <v>112</v>
      </c>
      <c r="I933" s="6">
        <f t="shared" si="5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24">
        <f t="shared" si="56"/>
        <v>41818.208333333336</v>
      </c>
      <c r="O933" s="25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 s="4">
        <v>2300</v>
      </c>
      <c r="E934">
        <v>4883</v>
      </c>
      <c r="F934" s="4">
        <f t="shared" si="59"/>
        <v>212.30434782608697</v>
      </c>
      <c r="G934" t="s">
        <v>20</v>
      </c>
      <c r="H934">
        <v>144</v>
      </c>
      <c r="I934" s="6">
        <f t="shared" si="5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24">
        <f t="shared" si="56"/>
        <v>41709.208333333336</v>
      </c>
      <c r="O934" s="25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 s="4">
        <v>73000</v>
      </c>
      <c r="E935">
        <v>175015</v>
      </c>
      <c r="F935" s="4">
        <f t="shared" si="59"/>
        <v>239.74657534246577</v>
      </c>
      <c r="G935" t="s">
        <v>20</v>
      </c>
      <c r="H935">
        <v>1902</v>
      </c>
      <c r="I935" s="6">
        <f t="shared" si="5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24">
        <f t="shared" si="56"/>
        <v>41372.208333333336</v>
      </c>
      <c r="O935" s="25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 s="4">
        <v>6200</v>
      </c>
      <c r="E936">
        <v>11280</v>
      </c>
      <c r="F936" s="4">
        <f t="shared" si="59"/>
        <v>181.93548387096774</v>
      </c>
      <c r="G936" t="s">
        <v>20</v>
      </c>
      <c r="H936">
        <v>105</v>
      </c>
      <c r="I936" s="6">
        <f t="shared" si="5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24">
        <f t="shared" si="56"/>
        <v>42422.25</v>
      </c>
      <c r="O936" s="25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 s="4">
        <v>6100</v>
      </c>
      <c r="E937">
        <v>10012</v>
      </c>
      <c r="F937" s="4">
        <f t="shared" si="59"/>
        <v>164.13114754098362</v>
      </c>
      <c r="G937" t="s">
        <v>20</v>
      </c>
      <c r="H937">
        <v>132</v>
      </c>
      <c r="I937" s="6">
        <f t="shared" si="5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24">
        <f t="shared" si="56"/>
        <v>42209.208333333328</v>
      </c>
      <c r="O937" s="25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 s="4">
        <v>103200</v>
      </c>
      <c r="E938">
        <v>1690</v>
      </c>
      <c r="F938" s="4">
        <f t="shared" si="59"/>
        <v>1.6375968992248062</v>
      </c>
      <c r="G938" t="s">
        <v>14</v>
      </c>
      <c r="H938">
        <v>21</v>
      </c>
      <c r="I938" s="6">
        <f t="shared" si="5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24">
        <f t="shared" si="56"/>
        <v>43668.208333333328</v>
      </c>
      <c r="O938" s="25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 s="4">
        <v>171000</v>
      </c>
      <c r="E939">
        <v>84891</v>
      </c>
      <c r="F939" s="4">
        <f t="shared" si="59"/>
        <v>49.64385964912281</v>
      </c>
      <c r="G939" t="s">
        <v>74</v>
      </c>
      <c r="H939">
        <v>976</v>
      </c>
      <c r="I939" s="6">
        <f t="shared" si="5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24">
        <f t="shared" si="56"/>
        <v>42334.25</v>
      </c>
      <c r="O939" s="25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 s="4">
        <v>9200</v>
      </c>
      <c r="E940">
        <v>10093</v>
      </c>
      <c r="F940" s="4">
        <f t="shared" si="59"/>
        <v>109.70652173913042</v>
      </c>
      <c r="G940" t="s">
        <v>20</v>
      </c>
      <c r="H940">
        <v>96</v>
      </c>
      <c r="I940" s="6">
        <f t="shared" si="5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24">
        <f t="shared" si="56"/>
        <v>43263.208333333328</v>
      </c>
      <c r="O940" s="25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 s="4">
        <v>7800</v>
      </c>
      <c r="E941">
        <v>3839</v>
      </c>
      <c r="F941" s="4">
        <f t="shared" si="59"/>
        <v>49.217948717948715</v>
      </c>
      <c r="G941" t="s">
        <v>14</v>
      </c>
      <c r="H941">
        <v>67</v>
      </c>
      <c r="I941" s="6">
        <f t="shared" si="5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24">
        <f t="shared" si="56"/>
        <v>40670.208333333336</v>
      </c>
      <c r="O941" s="25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 s="4">
        <v>9900</v>
      </c>
      <c r="E942">
        <v>6161</v>
      </c>
      <c r="F942" s="4">
        <f t="shared" si="59"/>
        <v>62.232323232323225</v>
      </c>
      <c r="G942" t="s">
        <v>47</v>
      </c>
      <c r="H942">
        <v>66</v>
      </c>
      <c r="I942" s="6">
        <f t="shared" si="5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24">
        <f t="shared" si="56"/>
        <v>41244.25</v>
      </c>
      <c r="O942" s="25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 s="4">
        <v>43000</v>
      </c>
      <c r="E943">
        <v>5615</v>
      </c>
      <c r="F943" s="4">
        <f t="shared" si="59"/>
        <v>13.05813953488372</v>
      </c>
      <c r="G943" t="s">
        <v>14</v>
      </c>
      <c r="H943">
        <v>78</v>
      </c>
      <c r="I943" s="6">
        <f t="shared" si="5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24">
        <f t="shared" si="56"/>
        <v>40552.25</v>
      </c>
      <c r="O943" s="25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 s="4">
        <v>9600</v>
      </c>
      <c r="E944">
        <v>6205</v>
      </c>
      <c r="F944" s="4">
        <f t="shared" si="59"/>
        <v>64.635416666666671</v>
      </c>
      <c r="G944" t="s">
        <v>14</v>
      </c>
      <c r="H944">
        <v>67</v>
      </c>
      <c r="I944" s="6">
        <f t="shared" si="5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24">
        <f t="shared" si="56"/>
        <v>40568.25</v>
      </c>
      <c r="O944" s="25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 s="4">
        <v>7500</v>
      </c>
      <c r="E945">
        <v>11969</v>
      </c>
      <c r="F945" s="4">
        <f t="shared" si="59"/>
        <v>159.58666666666667</v>
      </c>
      <c r="G945" t="s">
        <v>20</v>
      </c>
      <c r="H945">
        <v>114</v>
      </c>
      <c r="I945" s="6">
        <f t="shared" si="5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24">
        <f t="shared" si="56"/>
        <v>41906.208333333336</v>
      </c>
      <c r="O945" s="25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 s="4">
        <v>10000</v>
      </c>
      <c r="E946">
        <v>8142</v>
      </c>
      <c r="F946" s="4">
        <f t="shared" si="59"/>
        <v>81.42</v>
      </c>
      <c r="G946" t="s">
        <v>14</v>
      </c>
      <c r="H946">
        <v>263</v>
      </c>
      <c r="I946" s="6">
        <f t="shared" si="5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24">
        <f t="shared" si="56"/>
        <v>42776.25</v>
      </c>
      <c r="O946" s="25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 s="4">
        <v>172000</v>
      </c>
      <c r="E947">
        <v>55805</v>
      </c>
      <c r="F947" s="4">
        <f t="shared" si="59"/>
        <v>32.444767441860463</v>
      </c>
      <c r="G947" t="s">
        <v>14</v>
      </c>
      <c r="H947">
        <v>1691</v>
      </c>
      <c r="I947" s="6">
        <f t="shared" si="5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24">
        <f t="shared" si="56"/>
        <v>41004.208333333336</v>
      </c>
      <c r="O947" s="25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 s="4">
        <v>153700</v>
      </c>
      <c r="E948">
        <v>15238</v>
      </c>
      <c r="F948" s="4">
        <f t="shared" si="59"/>
        <v>9.9141184124918666</v>
      </c>
      <c r="G948" t="s">
        <v>14</v>
      </c>
      <c r="H948">
        <v>181</v>
      </c>
      <c r="I948" s="6">
        <f t="shared" si="5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24">
        <f t="shared" si="56"/>
        <v>40710.208333333336</v>
      </c>
      <c r="O948" s="25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 s="4">
        <v>3600</v>
      </c>
      <c r="E949">
        <v>961</v>
      </c>
      <c r="F949" s="4">
        <f t="shared" si="59"/>
        <v>26.694444444444443</v>
      </c>
      <c r="G949" t="s">
        <v>14</v>
      </c>
      <c r="H949">
        <v>13</v>
      </c>
      <c r="I949" s="6">
        <f t="shared" si="5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24">
        <f t="shared" si="56"/>
        <v>41908.208333333336</v>
      </c>
      <c r="O949" s="25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 s="4">
        <v>9400</v>
      </c>
      <c r="E950">
        <v>5918</v>
      </c>
      <c r="F950" s="4">
        <f t="shared" si="59"/>
        <v>62.957446808510639</v>
      </c>
      <c r="G950" t="s">
        <v>74</v>
      </c>
      <c r="H950">
        <v>160</v>
      </c>
      <c r="I950" s="6">
        <f t="shared" si="5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24">
        <f t="shared" si="56"/>
        <v>41985.25</v>
      </c>
      <c r="O950" s="25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 s="4">
        <v>5900</v>
      </c>
      <c r="E951">
        <v>9520</v>
      </c>
      <c r="F951" s="4">
        <f t="shared" si="59"/>
        <v>161.35593220338984</v>
      </c>
      <c r="G951" t="s">
        <v>20</v>
      </c>
      <c r="H951">
        <v>203</v>
      </c>
      <c r="I951" s="6">
        <f t="shared" si="5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24">
        <f t="shared" si="56"/>
        <v>42112.208333333328</v>
      </c>
      <c r="O951" s="25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 s="4">
        <v>100</v>
      </c>
      <c r="E952">
        <v>5</v>
      </c>
      <c r="F952" s="4">
        <f t="shared" si="59"/>
        <v>5</v>
      </c>
      <c r="G952" t="s">
        <v>14</v>
      </c>
      <c r="H952">
        <v>1</v>
      </c>
      <c r="I952" s="6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24">
        <f t="shared" si="56"/>
        <v>43571.208333333328</v>
      </c>
      <c r="O952" s="25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 s="4">
        <v>14500</v>
      </c>
      <c r="E953">
        <v>159056</v>
      </c>
      <c r="F953" s="4">
        <f t="shared" si="59"/>
        <v>1096.9379310344827</v>
      </c>
      <c r="G953" t="s">
        <v>20</v>
      </c>
      <c r="H953">
        <v>1559</v>
      </c>
      <c r="I953" s="6">
        <f t="shared" si="5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24">
        <f t="shared" si="56"/>
        <v>42730.25</v>
      </c>
      <c r="O953" s="25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 s="4">
        <v>145500</v>
      </c>
      <c r="E954">
        <v>101987</v>
      </c>
      <c r="F954" s="4">
        <f t="shared" si="59"/>
        <v>70.094158075601371</v>
      </c>
      <c r="G954" t="s">
        <v>74</v>
      </c>
      <c r="H954">
        <v>2266</v>
      </c>
      <c r="I954" s="6">
        <f t="shared" si="5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24">
        <f t="shared" si="56"/>
        <v>42591.208333333328</v>
      </c>
      <c r="O954" s="25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 s="4">
        <v>3300</v>
      </c>
      <c r="E955">
        <v>1980</v>
      </c>
      <c r="F955" s="4">
        <f t="shared" si="59"/>
        <v>60</v>
      </c>
      <c r="G955" t="s">
        <v>14</v>
      </c>
      <c r="H955">
        <v>21</v>
      </c>
      <c r="I955" s="6">
        <f t="shared" si="5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24">
        <f t="shared" si="56"/>
        <v>42358.25</v>
      </c>
      <c r="O955" s="25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 s="4">
        <v>42600</v>
      </c>
      <c r="E956">
        <v>156384</v>
      </c>
      <c r="F956" s="4">
        <f t="shared" si="59"/>
        <v>367.0985915492958</v>
      </c>
      <c r="G956" t="s">
        <v>20</v>
      </c>
      <c r="H956">
        <v>1548</v>
      </c>
      <c r="I956" s="6">
        <f t="shared" si="5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24">
        <f t="shared" si="56"/>
        <v>41174.208333333336</v>
      </c>
      <c r="O956" s="25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 s="4">
        <v>700</v>
      </c>
      <c r="E957">
        <v>7763</v>
      </c>
      <c r="F957" s="4">
        <f t="shared" si="59"/>
        <v>1109</v>
      </c>
      <c r="G957" t="s">
        <v>20</v>
      </c>
      <c r="H957">
        <v>80</v>
      </c>
      <c r="I957" s="6">
        <f t="shared" si="5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24">
        <f t="shared" si="56"/>
        <v>41238.25</v>
      </c>
      <c r="O957" s="25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 s="4">
        <v>187600</v>
      </c>
      <c r="E958">
        <v>35698</v>
      </c>
      <c r="F958" s="4">
        <f t="shared" si="59"/>
        <v>19.028784648187631</v>
      </c>
      <c r="G958" t="s">
        <v>14</v>
      </c>
      <c r="H958">
        <v>830</v>
      </c>
      <c r="I958" s="6">
        <f t="shared" si="5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24">
        <f t="shared" si="56"/>
        <v>42360.25</v>
      </c>
      <c r="O958" s="25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 s="4">
        <v>9800</v>
      </c>
      <c r="E959">
        <v>12434</v>
      </c>
      <c r="F959" s="4">
        <f t="shared" si="59"/>
        <v>126.87755102040816</v>
      </c>
      <c r="G959" t="s">
        <v>20</v>
      </c>
      <c r="H959">
        <v>131</v>
      </c>
      <c r="I959" s="6">
        <f t="shared" si="5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24">
        <f t="shared" si="56"/>
        <v>40955.25</v>
      </c>
      <c r="O959" s="25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 s="4">
        <v>1100</v>
      </c>
      <c r="E960">
        <v>8081</v>
      </c>
      <c r="F960" s="4">
        <f t="shared" si="59"/>
        <v>734.63636363636363</v>
      </c>
      <c r="G960" t="s">
        <v>20</v>
      </c>
      <c r="H960">
        <v>112</v>
      </c>
      <c r="I960" s="6">
        <f t="shared" si="5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24">
        <f t="shared" si="56"/>
        <v>40350.208333333336</v>
      </c>
      <c r="O960" s="25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 s="4">
        <v>145000</v>
      </c>
      <c r="E961">
        <v>6631</v>
      </c>
      <c r="F961" s="4">
        <f t="shared" si="59"/>
        <v>4.5731034482758623</v>
      </c>
      <c r="G961" t="s">
        <v>14</v>
      </c>
      <c r="H961">
        <v>130</v>
      </c>
      <c r="I961" s="6">
        <f t="shared" si="5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24">
        <f t="shared" si="56"/>
        <v>40357.208333333336</v>
      </c>
      <c r="O961" s="25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 s="4">
        <v>5500</v>
      </c>
      <c r="E962">
        <v>4678</v>
      </c>
      <c r="F962" s="4">
        <f t="shared" si="59"/>
        <v>85.054545454545448</v>
      </c>
      <c r="G962" t="s">
        <v>14</v>
      </c>
      <c r="H962">
        <v>55</v>
      </c>
      <c r="I962" s="6">
        <f t="shared" si="58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24">
        <f t="shared" ref="N962:N1001" si="60">(((L962/60/60)/24)+DATE(1970,1,1))</f>
        <v>42408.25</v>
      </c>
      <c r="O962" s="25">
        <f t="shared" ref="O962:O1001" si="61">(((M962/60/60)/24+DATE(1970,1,1)))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 s="4">
        <v>5700</v>
      </c>
      <c r="E963">
        <v>6800</v>
      </c>
      <c r="F963" s="4">
        <f t="shared" si="59"/>
        <v>119.29824561403508</v>
      </c>
      <c r="G963" t="s">
        <v>20</v>
      </c>
      <c r="H963">
        <v>155</v>
      </c>
      <c r="I963" s="6">
        <f t="shared" ref="I963:I1001" si="62">SUM(E963/H963)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24">
        <f t="shared" si="60"/>
        <v>40591.25</v>
      </c>
      <c r="O963" s="25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 s="4">
        <v>3600</v>
      </c>
      <c r="E964">
        <v>10657</v>
      </c>
      <c r="F964" s="4">
        <f t="shared" ref="F964:F1001" si="63">SUM(E964/D964)*100</f>
        <v>296.02777777777777</v>
      </c>
      <c r="G964" t="s">
        <v>20</v>
      </c>
      <c r="H964">
        <v>266</v>
      </c>
      <c r="I964" s="6">
        <f t="shared" si="62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24">
        <f t="shared" si="60"/>
        <v>41592.25</v>
      </c>
      <c r="O964" s="25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 s="4">
        <v>5900</v>
      </c>
      <c r="E965">
        <v>4997</v>
      </c>
      <c r="F965" s="4">
        <f t="shared" si="63"/>
        <v>84.694915254237287</v>
      </c>
      <c r="G965" t="s">
        <v>14</v>
      </c>
      <c r="H965">
        <v>114</v>
      </c>
      <c r="I965" s="6">
        <f t="shared" si="62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24">
        <f t="shared" si="60"/>
        <v>40607.25</v>
      </c>
      <c r="O965" s="25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 s="4">
        <v>3700</v>
      </c>
      <c r="E966">
        <v>13164</v>
      </c>
      <c r="F966" s="4">
        <f t="shared" si="63"/>
        <v>355.7837837837838</v>
      </c>
      <c r="G966" t="s">
        <v>20</v>
      </c>
      <c r="H966">
        <v>155</v>
      </c>
      <c r="I966" s="6">
        <f t="shared" si="62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24">
        <f t="shared" si="60"/>
        <v>42135.208333333328</v>
      </c>
      <c r="O966" s="25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 s="4">
        <v>2200</v>
      </c>
      <c r="E967">
        <v>8501</v>
      </c>
      <c r="F967" s="4">
        <f t="shared" si="63"/>
        <v>386.40909090909093</v>
      </c>
      <c r="G967" t="s">
        <v>20</v>
      </c>
      <c r="H967">
        <v>207</v>
      </c>
      <c r="I967" s="6">
        <f t="shared" si="62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24">
        <f t="shared" si="60"/>
        <v>40203.25</v>
      </c>
      <c r="O967" s="25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 s="4">
        <v>1700</v>
      </c>
      <c r="E968">
        <v>13468</v>
      </c>
      <c r="F968" s="4">
        <f t="shared" si="63"/>
        <v>792.23529411764707</v>
      </c>
      <c r="G968" t="s">
        <v>20</v>
      </c>
      <c r="H968">
        <v>245</v>
      </c>
      <c r="I968" s="6">
        <f t="shared" si="62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24">
        <f t="shared" si="60"/>
        <v>42901.208333333328</v>
      </c>
      <c r="O968" s="25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 s="4">
        <v>88400</v>
      </c>
      <c r="E969">
        <v>121138</v>
      </c>
      <c r="F969" s="4">
        <f t="shared" si="63"/>
        <v>137.03393665158373</v>
      </c>
      <c r="G969" t="s">
        <v>20</v>
      </c>
      <c r="H969">
        <v>1573</v>
      </c>
      <c r="I969" s="6">
        <f t="shared" si="62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24">
        <f t="shared" si="60"/>
        <v>41005.208333333336</v>
      </c>
      <c r="O969" s="25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 s="4">
        <v>2400</v>
      </c>
      <c r="E970">
        <v>8117</v>
      </c>
      <c r="F970" s="4">
        <f t="shared" si="63"/>
        <v>338.20833333333337</v>
      </c>
      <c r="G970" t="s">
        <v>20</v>
      </c>
      <c r="H970">
        <v>114</v>
      </c>
      <c r="I970" s="6">
        <f t="shared" si="62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24">
        <f t="shared" si="60"/>
        <v>40544.25</v>
      </c>
      <c r="O970" s="25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 s="4">
        <v>7900</v>
      </c>
      <c r="E971">
        <v>8550</v>
      </c>
      <c r="F971" s="4">
        <f t="shared" si="63"/>
        <v>108.22784810126582</v>
      </c>
      <c r="G971" t="s">
        <v>20</v>
      </c>
      <c r="H971">
        <v>93</v>
      </c>
      <c r="I971" s="6">
        <f t="shared" si="62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24">
        <f t="shared" si="60"/>
        <v>43821.25</v>
      </c>
      <c r="O971" s="25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 s="4">
        <v>94900</v>
      </c>
      <c r="E972">
        <v>57659</v>
      </c>
      <c r="F972" s="4">
        <f t="shared" si="63"/>
        <v>60.757639620653315</v>
      </c>
      <c r="G972" t="s">
        <v>14</v>
      </c>
      <c r="H972">
        <v>594</v>
      </c>
      <c r="I972" s="6">
        <f t="shared" si="62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24">
        <f t="shared" si="60"/>
        <v>40672.208333333336</v>
      </c>
      <c r="O972" s="25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 s="4">
        <v>5100</v>
      </c>
      <c r="E973">
        <v>1414</v>
      </c>
      <c r="F973" s="4">
        <f t="shared" si="63"/>
        <v>27.725490196078432</v>
      </c>
      <c r="G973" t="s">
        <v>14</v>
      </c>
      <c r="H973">
        <v>24</v>
      </c>
      <c r="I973" s="6">
        <f t="shared" si="62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24">
        <f t="shared" si="60"/>
        <v>41555.208333333336</v>
      </c>
      <c r="O973" s="25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 s="4">
        <v>42700</v>
      </c>
      <c r="E974">
        <v>97524</v>
      </c>
      <c r="F974" s="4">
        <f t="shared" si="63"/>
        <v>228.3934426229508</v>
      </c>
      <c r="G974" t="s">
        <v>20</v>
      </c>
      <c r="H974">
        <v>1681</v>
      </c>
      <c r="I974" s="6">
        <f t="shared" si="62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24">
        <f t="shared" si="60"/>
        <v>41792.208333333336</v>
      </c>
      <c r="O974" s="25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 s="4">
        <v>121100</v>
      </c>
      <c r="E975">
        <v>26176</v>
      </c>
      <c r="F975" s="4">
        <f t="shared" si="63"/>
        <v>21.615194054500414</v>
      </c>
      <c r="G975" t="s">
        <v>14</v>
      </c>
      <c r="H975">
        <v>252</v>
      </c>
      <c r="I975" s="6">
        <f t="shared" si="62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24">
        <f t="shared" si="60"/>
        <v>40522.25</v>
      </c>
      <c r="O975" s="25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 s="4">
        <v>800</v>
      </c>
      <c r="E976">
        <v>2991</v>
      </c>
      <c r="F976" s="4">
        <f t="shared" si="63"/>
        <v>373.875</v>
      </c>
      <c r="G976" t="s">
        <v>20</v>
      </c>
      <c r="H976">
        <v>32</v>
      </c>
      <c r="I976" s="6">
        <f t="shared" si="62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24">
        <f t="shared" si="60"/>
        <v>41412.208333333336</v>
      </c>
      <c r="O976" s="25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 s="4">
        <v>5400</v>
      </c>
      <c r="E977">
        <v>8366</v>
      </c>
      <c r="F977" s="4">
        <f t="shared" si="63"/>
        <v>154.92592592592592</v>
      </c>
      <c r="G977" t="s">
        <v>20</v>
      </c>
      <c r="H977">
        <v>135</v>
      </c>
      <c r="I977" s="6">
        <f t="shared" si="62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24">
        <f t="shared" si="60"/>
        <v>42337.25</v>
      </c>
      <c r="O977" s="25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 s="4">
        <v>4000</v>
      </c>
      <c r="E978">
        <v>12886</v>
      </c>
      <c r="F978" s="4">
        <f t="shared" si="63"/>
        <v>322.14999999999998</v>
      </c>
      <c r="G978" t="s">
        <v>20</v>
      </c>
      <c r="H978">
        <v>140</v>
      </c>
      <c r="I978" s="6">
        <f t="shared" si="62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24">
        <f t="shared" si="60"/>
        <v>40571.25</v>
      </c>
      <c r="O978" s="25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 s="4">
        <v>7000</v>
      </c>
      <c r="E979">
        <v>5177</v>
      </c>
      <c r="F979" s="4">
        <f t="shared" si="63"/>
        <v>73.957142857142856</v>
      </c>
      <c r="G979" t="s">
        <v>14</v>
      </c>
      <c r="H979">
        <v>67</v>
      </c>
      <c r="I979" s="6">
        <f t="shared" si="62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24">
        <f t="shared" si="60"/>
        <v>43138.25</v>
      </c>
      <c r="O979" s="25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 s="4">
        <v>1000</v>
      </c>
      <c r="E980">
        <v>8641</v>
      </c>
      <c r="F980" s="4">
        <f t="shared" si="63"/>
        <v>864.1</v>
      </c>
      <c r="G980" t="s">
        <v>20</v>
      </c>
      <c r="H980">
        <v>92</v>
      </c>
      <c r="I980" s="6">
        <f t="shared" si="62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24">
        <f t="shared" si="60"/>
        <v>42686.25</v>
      </c>
      <c r="O980" s="25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 s="4">
        <v>60200</v>
      </c>
      <c r="E981">
        <v>86244</v>
      </c>
      <c r="F981" s="4">
        <f t="shared" si="63"/>
        <v>143.26245847176079</v>
      </c>
      <c r="G981" t="s">
        <v>20</v>
      </c>
      <c r="H981">
        <v>1015</v>
      </c>
      <c r="I981" s="6">
        <f t="shared" si="62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24">
        <f t="shared" si="60"/>
        <v>42078.208333333328</v>
      </c>
      <c r="O981" s="25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 s="4">
        <v>195200</v>
      </c>
      <c r="E982">
        <v>78630</v>
      </c>
      <c r="F982" s="4">
        <f t="shared" si="63"/>
        <v>40.281762295081968</v>
      </c>
      <c r="G982" t="s">
        <v>14</v>
      </c>
      <c r="H982">
        <v>742</v>
      </c>
      <c r="I982" s="6">
        <f t="shared" si="62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24">
        <f t="shared" si="60"/>
        <v>42307.208333333328</v>
      </c>
      <c r="O982" s="25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 s="4">
        <v>6700</v>
      </c>
      <c r="E983">
        <v>11941</v>
      </c>
      <c r="F983" s="4">
        <f t="shared" si="63"/>
        <v>178.22388059701493</v>
      </c>
      <c r="G983" t="s">
        <v>20</v>
      </c>
      <c r="H983">
        <v>323</v>
      </c>
      <c r="I983" s="6">
        <f t="shared" si="62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24">
        <f t="shared" si="60"/>
        <v>43094.25</v>
      </c>
      <c r="O983" s="25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 s="4">
        <v>7200</v>
      </c>
      <c r="E984">
        <v>6115</v>
      </c>
      <c r="F984" s="4">
        <f t="shared" si="63"/>
        <v>84.930555555555557</v>
      </c>
      <c r="G984" t="s">
        <v>14</v>
      </c>
      <c r="H984">
        <v>75</v>
      </c>
      <c r="I984" s="6">
        <f t="shared" si="62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24">
        <f t="shared" si="60"/>
        <v>40743.208333333336</v>
      </c>
      <c r="O984" s="25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 s="4">
        <v>129100</v>
      </c>
      <c r="E985">
        <v>188404</v>
      </c>
      <c r="F985" s="4">
        <f t="shared" si="63"/>
        <v>145.93648334624322</v>
      </c>
      <c r="G985" t="s">
        <v>20</v>
      </c>
      <c r="H985">
        <v>2326</v>
      </c>
      <c r="I985" s="6">
        <f t="shared" si="62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24">
        <f t="shared" si="60"/>
        <v>43681.208333333328</v>
      </c>
      <c r="O985" s="25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 s="4">
        <v>6500</v>
      </c>
      <c r="E986">
        <v>9910</v>
      </c>
      <c r="F986" s="4">
        <f t="shared" si="63"/>
        <v>152.46153846153848</v>
      </c>
      <c r="G986" t="s">
        <v>20</v>
      </c>
      <c r="H986">
        <v>381</v>
      </c>
      <c r="I986" s="6">
        <f t="shared" si="62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24">
        <f t="shared" si="60"/>
        <v>43716.208333333328</v>
      </c>
      <c r="O986" s="25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 s="4">
        <v>170600</v>
      </c>
      <c r="E987">
        <v>114523</v>
      </c>
      <c r="F987" s="4">
        <f t="shared" si="63"/>
        <v>67.129542790152414</v>
      </c>
      <c r="G987" t="s">
        <v>14</v>
      </c>
      <c r="H987">
        <v>4405</v>
      </c>
      <c r="I987" s="6">
        <f t="shared" si="62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24">
        <f t="shared" si="60"/>
        <v>41614.25</v>
      </c>
      <c r="O987" s="25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 s="4">
        <v>7800</v>
      </c>
      <c r="E988">
        <v>3144</v>
      </c>
      <c r="F988" s="4">
        <f t="shared" si="63"/>
        <v>40.307692307692307</v>
      </c>
      <c r="G988" t="s">
        <v>14</v>
      </c>
      <c r="H988">
        <v>92</v>
      </c>
      <c r="I988" s="6">
        <f t="shared" si="62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24">
        <f t="shared" si="60"/>
        <v>40638.208333333336</v>
      </c>
      <c r="O988" s="25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 s="4">
        <v>6200</v>
      </c>
      <c r="E989">
        <v>13441</v>
      </c>
      <c r="F989" s="4">
        <f t="shared" si="63"/>
        <v>216.79032258064518</v>
      </c>
      <c r="G989" t="s">
        <v>20</v>
      </c>
      <c r="H989">
        <v>480</v>
      </c>
      <c r="I989" s="6">
        <f t="shared" si="62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24">
        <f t="shared" si="60"/>
        <v>42852.208333333328</v>
      </c>
      <c r="O989" s="25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 s="4">
        <v>9400</v>
      </c>
      <c r="E990">
        <v>4899</v>
      </c>
      <c r="F990" s="4">
        <f t="shared" si="63"/>
        <v>52.117021276595743</v>
      </c>
      <c r="G990" t="s">
        <v>14</v>
      </c>
      <c r="H990">
        <v>64</v>
      </c>
      <c r="I990" s="6">
        <f t="shared" si="62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24">
        <f t="shared" si="60"/>
        <v>42686.25</v>
      </c>
      <c r="O990" s="25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 s="4">
        <v>2400</v>
      </c>
      <c r="E991">
        <v>11990</v>
      </c>
      <c r="F991" s="4">
        <f t="shared" si="63"/>
        <v>499.58333333333337</v>
      </c>
      <c r="G991" t="s">
        <v>20</v>
      </c>
      <c r="H991">
        <v>226</v>
      </c>
      <c r="I991" s="6">
        <f t="shared" si="62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24">
        <f t="shared" si="60"/>
        <v>43571.208333333328</v>
      </c>
      <c r="O991" s="25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 s="4">
        <v>7800</v>
      </c>
      <c r="E992">
        <v>6839</v>
      </c>
      <c r="F992" s="4">
        <f t="shared" si="63"/>
        <v>87.679487179487182</v>
      </c>
      <c r="G992" t="s">
        <v>14</v>
      </c>
      <c r="H992">
        <v>64</v>
      </c>
      <c r="I992" s="6">
        <f t="shared" si="62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24">
        <f t="shared" si="60"/>
        <v>42432.25</v>
      </c>
      <c r="O992" s="25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 s="4">
        <v>9800</v>
      </c>
      <c r="E993">
        <v>11091</v>
      </c>
      <c r="F993" s="4">
        <f t="shared" si="63"/>
        <v>113.17346938775511</v>
      </c>
      <c r="G993" t="s">
        <v>20</v>
      </c>
      <c r="H993">
        <v>241</v>
      </c>
      <c r="I993" s="6">
        <f t="shared" si="62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24">
        <f t="shared" si="60"/>
        <v>41907.208333333336</v>
      </c>
      <c r="O993" s="25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 s="4">
        <v>3100</v>
      </c>
      <c r="E994">
        <v>13223</v>
      </c>
      <c r="F994" s="4">
        <f t="shared" si="63"/>
        <v>426.54838709677421</v>
      </c>
      <c r="G994" t="s">
        <v>20</v>
      </c>
      <c r="H994">
        <v>132</v>
      </c>
      <c r="I994" s="6">
        <f t="shared" si="62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24">
        <f t="shared" si="60"/>
        <v>43227.208333333328</v>
      </c>
      <c r="O994" s="25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 s="4">
        <v>9800</v>
      </c>
      <c r="E995">
        <v>7608</v>
      </c>
      <c r="F995" s="4">
        <f t="shared" si="63"/>
        <v>77.632653061224488</v>
      </c>
      <c r="G995" t="s">
        <v>74</v>
      </c>
      <c r="H995">
        <v>75</v>
      </c>
      <c r="I995" s="6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24">
        <f t="shared" si="60"/>
        <v>42362.25</v>
      </c>
      <c r="O995" s="25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 s="4">
        <v>141100</v>
      </c>
      <c r="E996">
        <v>74073</v>
      </c>
      <c r="F996" s="4">
        <f t="shared" si="63"/>
        <v>52.496810772501767</v>
      </c>
      <c r="G996" t="s">
        <v>14</v>
      </c>
      <c r="H996">
        <v>842</v>
      </c>
      <c r="I996" s="6">
        <f t="shared" si="62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24">
        <f t="shared" si="60"/>
        <v>41929.208333333336</v>
      </c>
      <c r="O996" s="25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 s="4">
        <v>97300</v>
      </c>
      <c r="E997">
        <v>153216</v>
      </c>
      <c r="F997" s="4">
        <f t="shared" si="63"/>
        <v>157.46762589928059</v>
      </c>
      <c r="G997" t="s">
        <v>20</v>
      </c>
      <c r="H997">
        <v>2043</v>
      </c>
      <c r="I997" s="6">
        <f t="shared" si="62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24">
        <f t="shared" si="60"/>
        <v>43408.208333333328</v>
      </c>
      <c r="O997" s="25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 s="4">
        <v>6600</v>
      </c>
      <c r="E998">
        <v>4814</v>
      </c>
      <c r="F998" s="4">
        <f t="shared" si="63"/>
        <v>72.939393939393938</v>
      </c>
      <c r="G998" t="s">
        <v>14</v>
      </c>
      <c r="H998">
        <v>112</v>
      </c>
      <c r="I998" s="6">
        <f t="shared" si="62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24">
        <f t="shared" si="60"/>
        <v>41276.25</v>
      </c>
      <c r="O998" s="25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 s="4">
        <v>7600</v>
      </c>
      <c r="E999">
        <v>4603</v>
      </c>
      <c r="F999" s="4">
        <f t="shared" si="63"/>
        <v>60.565789473684205</v>
      </c>
      <c r="G999" t="s">
        <v>74</v>
      </c>
      <c r="H999">
        <v>139</v>
      </c>
      <c r="I999" s="6">
        <f t="shared" si="62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24">
        <f t="shared" si="60"/>
        <v>41659.25</v>
      </c>
      <c r="O999" s="25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 s="4">
        <v>66600</v>
      </c>
      <c r="E1000">
        <v>37823</v>
      </c>
      <c r="F1000" s="4">
        <f t="shared" si="63"/>
        <v>56.791291291291287</v>
      </c>
      <c r="G1000" t="s">
        <v>14</v>
      </c>
      <c r="H1000">
        <v>374</v>
      </c>
      <c r="I1000" s="6">
        <f t="shared" si="62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24">
        <f t="shared" si="60"/>
        <v>40220.25</v>
      </c>
      <c r="O1000" s="25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 s="4">
        <v>111100</v>
      </c>
      <c r="E1001">
        <v>62819</v>
      </c>
      <c r="F1001" s="4">
        <f t="shared" si="63"/>
        <v>56.542754275427541</v>
      </c>
      <c r="G1001" t="s">
        <v>74</v>
      </c>
      <c r="H1001">
        <v>1122</v>
      </c>
      <c r="I1001" s="6">
        <f t="shared" si="62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24">
        <f t="shared" si="60"/>
        <v>42550.208333333328</v>
      </c>
      <c r="O1001" s="25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x14ac:dyDescent="0.25">
      <c r="F1002" s="21"/>
    </row>
    <row r="1003" spans="1:20" x14ac:dyDescent="0.25">
      <c r="F1003" s="21"/>
    </row>
    <row r="1004" spans="1:20" x14ac:dyDescent="0.25">
      <c r="F1004" s="21"/>
    </row>
    <row r="1005" spans="1:20" x14ac:dyDescent="0.25">
      <c r="F1005" s="21"/>
    </row>
    <row r="1006" spans="1:20" x14ac:dyDescent="0.25">
      <c r="F1006" s="21"/>
    </row>
    <row r="1007" spans="1:20" x14ac:dyDescent="0.25">
      <c r="F1007" s="21"/>
    </row>
    <row r="1008" spans="1:20" x14ac:dyDescent="0.25">
      <c r="F1008" s="21"/>
    </row>
    <row r="1009" spans="6:6" x14ac:dyDescent="0.25">
      <c r="F1009" s="21"/>
    </row>
    <row r="1010" spans="6:6" x14ac:dyDescent="0.25">
      <c r="F1010" s="21"/>
    </row>
    <row r="1011" spans="6:6" x14ac:dyDescent="0.25">
      <c r="F1011" s="21"/>
    </row>
    <row r="1012" spans="6:6" x14ac:dyDescent="0.25">
      <c r="F1012" s="21"/>
    </row>
    <row r="1013" spans="6:6" x14ac:dyDescent="0.25">
      <c r="F1013" s="21"/>
    </row>
    <row r="1014" spans="6:6" x14ac:dyDescent="0.25">
      <c r="F1014" s="21"/>
    </row>
    <row r="1015" spans="6:6" x14ac:dyDescent="0.25">
      <c r="F1015" s="21"/>
    </row>
    <row r="1016" spans="6:6" x14ac:dyDescent="0.25">
      <c r="F1016" s="21"/>
    </row>
    <row r="1017" spans="6:6" x14ac:dyDescent="0.25">
      <c r="F1017" s="21"/>
    </row>
    <row r="1018" spans="6:6" x14ac:dyDescent="0.25">
      <c r="F1018" s="21"/>
    </row>
    <row r="1019" spans="6:6" x14ac:dyDescent="0.25">
      <c r="F1019" s="21"/>
    </row>
    <row r="1020" spans="6:6" x14ac:dyDescent="0.25">
      <c r="F1020" s="21"/>
    </row>
    <row r="1021" spans="6:6" x14ac:dyDescent="0.25">
      <c r="F1021" s="21"/>
    </row>
    <row r="1022" spans="6:6" x14ac:dyDescent="0.25">
      <c r="F1022" s="21"/>
    </row>
    <row r="1023" spans="6:6" x14ac:dyDescent="0.25">
      <c r="F1023" s="21"/>
    </row>
    <row r="1024" spans="6:6" x14ac:dyDescent="0.25">
      <c r="F1024" s="21"/>
    </row>
    <row r="1025" spans="6:6" x14ac:dyDescent="0.25">
      <c r="F1025" s="21"/>
    </row>
    <row r="1026" spans="6:6" x14ac:dyDescent="0.25">
      <c r="F1026" s="21"/>
    </row>
    <row r="1027" spans="6:6" x14ac:dyDescent="0.25">
      <c r="F1027" s="21"/>
    </row>
    <row r="1028" spans="6:6" x14ac:dyDescent="0.25">
      <c r="F1028" s="21"/>
    </row>
    <row r="1029" spans="6:6" x14ac:dyDescent="0.25">
      <c r="F1029" s="21"/>
    </row>
    <row r="1030" spans="6:6" x14ac:dyDescent="0.25">
      <c r="F1030" s="21"/>
    </row>
    <row r="1031" spans="6:6" x14ac:dyDescent="0.25">
      <c r="F1031" s="21"/>
    </row>
    <row r="1032" spans="6:6" x14ac:dyDescent="0.25">
      <c r="F1032" s="21"/>
    </row>
    <row r="1033" spans="6:6" x14ac:dyDescent="0.25">
      <c r="F1033" s="21"/>
    </row>
    <row r="1034" spans="6:6" x14ac:dyDescent="0.25">
      <c r="F1034" s="21"/>
    </row>
    <row r="1035" spans="6:6" x14ac:dyDescent="0.25">
      <c r="F1035" s="21"/>
    </row>
    <row r="1036" spans="6:6" x14ac:dyDescent="0.25">
      <c r="F1036" s="21"/>
    </row>
    <row r="1037" spans="6:6" x14ac:dyDescent="0.25">
      <c r="F1037" s="21"/>
    </row>
    <row r="1038" spans="6:6" x14ac:dyDescent="0.25">
      <c r="F1038" s="21"/>
    </row>
    <row r="1039" spans="6:6" x14ac:dyDescent="0.25">
      <c r="F1039" s="21"/>
    </row>
    <row r="1040" spans="6:6" x14ac:dyDescent="0.25">
      <c r="F1040" s="21"/>
    </row>
    <row r="1041" spans="6:6" x14ac:dyDescent="0.25">
      <c r="F1041" s="21"/>
    </row>
    <row r="1042" spans="6:6" x14ac:dyDescent="0.25">
      <c r="F1042" s="21"/>
    </row>
    <row r="1043" spans="6:6" x14ac:dyDescent="0.25">
      <c r="F1043" s="21"/>
    </row>
    <row r="1044" spans="6:6" x14ac:dyDescent="0.25">
      <c r="F1044" s="21"/>
    </row>
    <row r="1045" spans="6:6" x14ac:dyDescent="0.25">
      <c r="F1045" s="21"/>
    </row>
    <row r="1046" spans="6:6" x14ac:dyDescent="0.25">
      <c r="F1046" s="21"/>
    </row>
    <row r="1047" spans="6:6" x14ac:dyDescent="0.25">
      <c r="F1047" s="21"/>
    </row>
    <row r="1048" spans="6:6" x14ac:dyDescent="0.25">
      <c r="F1048" s="21"/>
    </row>
    <row r="1049" spans="6:6" x14ac:dyDescent="0.25">
      <c r="F1049" s="21"/>
    </row>
    <row r="1050" spans="6:6" x14ac:dyDescent="0.25">
      <c r="F1050" s="21"/>
    </row>
    <row r="1051" spans="6:6" x14ac:dyDescent="0.25">
      <c r="F1051" s="21"/>
    </row>
    <row r="1052" spans="6:6" x14ac:dyDescent="0.25">
      <c r="F1052" s="21"/>
    </row>
    <row r="1053" spans="6:6" x14ac:dyDescent="0.25">
      <c r="F1053" s="21"/>
    </row>
    <row r="1054" spans="6:6" x14ac:dyDescent="0.25">
      <c r="F1054" s="21"/>
    </row>
    <row r="1055" spans="6:6" x14ac:dyDescent="0.25">
      <c r="F1055" s="21"/>
    </row>
    <row r="1056" spans="6:6" x14ac:dyDescent="0.25">
      <c r="F1056" s="21"/>
    </row>
    <row r="1057" spans="6:6" x14ac:dyDescent="0.25">
      <c r="F1057" s="21"/>
    </row>
    <row r="1058" spans="6:6" x14ac:dyDescent="0.25">
      <c r="F1058" s="21"/>
    </row>
    <row r="1059" spans="6:6" x14ac:dyDescent="0.25">
      <c r="F1059" s="21"/>
    </row>
    <row r="1060" spans="6:6" x14ac:dyDescent="0.25">
      <c r="F1060" s="21"/>
    </row>
    <row r="1061" spans="6:6" x14ac:dyDescent="0.25">
      <c r="F1061" s="21"/>
    </row>
    <row r="1062" spans="6:6" x14ac:dyDescent="0.25">
      <c r="F1062" s="21"/>
    </row>
    <row r="1063" spans="6:6" x14ac:dyDescent="0.25">
      <c r="F1063" s="21"/>
    </row>
    <row r="1064" spans="6:6" x14ac:dyDescent="0.25">
      <c r="F1064" s="21"/>
    </row>
    <row r="1065" spans="6:6" x14ac:dyDescent="0.25">
      <c r="F1065" s="21"/>
    </row>
    <row r="1066" spans="6:6" x14ac:dyDescent="0.25">
      <c r="F1066" s="21"/>
    </row>
    <row r="1067" spans="6:6" x14ac:dyDescent="0.25">
      <c r="F1067" s="21"/>
    </row>
    <row r="1068" spans="6:6" x14ac:dyDescent="0.25">
      <c r="F1068" s="21"/>
    </row>
    <row r="1069" spans="6:6" x14ac:dyDescent="0.25">
      <c r="F1069" s="21"/>
    </row>
    <row r="1070" spans="6:6" x14ac:dyDescent="0.25">
      <c r="F1070" s="21"/>
    </row>
    <row r="1071" spans="6:6" x14ac:dyDescent="0.25">
      <c r="F1071" s="21"/>
    </row>
    <row r="1072" spans="6:6" x14ac:dyDescent="0.25">
      <c r="F1072" s="21"/>
    </row>
    <row r="1073" spans="6:6" x14ac:dyDescent="0.25">
      <c r="F1073" s="21"/>
    </row>
    <row r="1074" spans="6:6" x14ac:dyDescent="0.25">
      <c r="F1074" s="21"/>
    </row>
    <row r="1075" spans="6:6" x14ac:dyDescent="0.25">
      <c r="F1075" s="21"/>
    </row>
    <row r="1076" spans="6:6" x14ac:dyDescent="0.25">
      <c r="F1076" s="21"/>
    </row>
    <row r="1077" spans="6:6" x14ac:dyDescent="0.25">
      <c r="F1077" s="21"/>
    </row>
    <row r="1078" spans="6:6" x14ac:dyDescent="0.25">
      <c r="F1078" s="21"/>
    </row>
    <row r="1079" spans="6:6" x14ac:dyDescent="0.25">
      <c r="F1079" s="21"/>
    </row>
    <row r="1080" spans="6:6" x14ac:dyDescent="0.25">
      <c r="F1080" s="21"/>
    </row>
    <row r="1081" spans="6:6" x14ac:dyDescent="0.25">
      <c r="F1081" s="21"/>
    </row>
    <row r="1082" spans="6:6" x14ac:dyDescent="0.25">
      <c r="F1082" s="21"/>
    </row>
    <row r="1083" spans="6:6" x14ac:dyDescent="0.25">
      <c r="F1083" s="21"/>
    </row>
    <row r="1084" spans="6:6" x14ac:dyDescent="0.25">
      <c r="F1084" s="21"/>
    </row>
    <row r="1085" spans="6:6" x14ac:dyDescent="0.25">
      <c r="F1085" s="21"/>
    </row>
    <row r="1086" spans="6:6" x14ac:dyDescent="0.25">
      <c r="F1086" s="21"/>
    </row>
    <row r="1087" spans="6:6" x14ac:dyDescent="0.25">
      <c r="F1087" s="21"/>
    </row>
    <row r="1088" spans="6:6" x14ac:dyDescent="0.25">
      <c r="F1088" s="21"/>
    </row>
    <row r="1089" spans="6:6" x14ac:dyDescent="0.25">
      <c r="F1089" s="21"/>
    </row>
    <row r="1090" spans="6:6" x14ac:dyDescent="0.25">
      <c r="F1090" s="21"/>
    </row>
    <row r="1091" spans="6:6" x14ac:dyDescent="0.25">
      <c r="F1091" s="21"/>
    </row>
    <row r="1092" spans="6:6" x14ac:dyDescent="0.25">
      <c r="F1092" s="21"/>
    </row>
    <row r="1093" spans="6:6" x14ac:dyDescent="0.25">
      <c r="F1093" s="21"/>
    </row>
    <row r="1094" spans="6:6" x14ac:dyDescent="0.25">
      <c r="F1094" s="21"/>
    </row>
    <row r="1095" spans="6:6" x14ac:dyDescent="0.25">
      <c r="F1095" s="21"/>
    </row>
    <row r="1096" spans="6:6" x14ac:dyDescent="0.25">
      <c r="F1096" s="21"/>
    </row>
    <row r="1097" spans="6:6" x14ac:dyDescent="0.25">
      <c r="F1097" s="21"/>
    </row>
    <row r="1098" spans="6:6" x14ac:dyDescent="0.25">
      <c r="F1098" s="21"/>
    </row>
    <row r="1099" spans="6:6" x14ac:dyDescent="0.25">
      <c r="F1099" s="21"/>
    </row>
    <row r="1100" spans="6:6" x14ac:dyDescent="0.25">
      <c r="F1100" s="21"/>
    </row>
    <row r="1101" spans="6:6" x14ac:dyDescent="0.25">
      <c r="F1101" s="21"/>
    </row>
    <row r="1102" spans="6:6" x14ac:dyDescent="0.25">
      <c r="F1102" s="21"/>
    </row>
    <row r="1103" spans="6:6" x14ac:dyDescent="0.25">
      <c r="F1103" s="21"/>
    </row>
    <row r="1104" spans="6:6" x14ac:dyDescent="0.25">
      <c r="F1104" s="21"/>
    </row>
    <row r="1105" spans="6:6" x14ac:dyDescent="0.25">
      <c r="F1105" s="21"/>
    </row>
    <row r="1106" spans="6:6" x14ac:dyDescent="0.25">
      <c r="F1106" s="21"/>
    </row>
    <row r="1107" spans="6:6" x14ac:dyDescent="0.25">
      <c r="F1107" s="21"/>
    </row>
    <row r="1108" spans="6:6" x14ac:dyDescent="0.25">
      <c r="F1108" s="21"/>
    </row>
    <row r="1109" spans="6:6" x14ac:dyDescent="0.25">
      <c r="F1109" s="21"/>
    </row>
    <row r="1110" spans="6:6" x14ac:dyDescent="0.25">
      <c r="F1110" s="21"/>
    </row>
    <row r="1111" spans="6:6" x14ac:dyDescent="0.25">
      <c r="F1111" s="21"/>
    </row>
    <row r="1112" spans="6:6" x14ac:dyDescent="0.25">
      <c r="F1112" s="21"/>
    </row>
    <row r="1113" spans="6:6" x14ac:dyDescent="0.25">
      <c r="F1113" s="21"/>
    </row>
    <row r="1114" spans="6:6" x14ac:dyDescent="0.25">
      <c r="F1114" s="21"/>
    </row>
    <row r="1115" spans="6:6" x14ac:dyDescent="0.25">
      <c r="F1115" s="21"/>
    </row>
    <row r="1116" spans="6:6" x14ac:dyDescent="0.25">
      <c r="F1116" s="21"/>
    </row>
    <row r="1117" spans="6:6" x14ac:dyDescent="0.25">
      <c r="F1117" s="21"/>
    </row>
    <row r="1118" spans="6:6" x14ac:dyDescent="0.25">
      <c r="F1118" s="21"/>
    </row>
    <row r="1119" spans="6:6" x14ac:dyDescent="0.25">
      <c r="F1119" s="21"/>
    </row>
    <row r="1120" spans="6:6" x14ac:dyDescent="0.25">
      <c r="F1120" s="21"/>
    </row>
    <row r="1121" spans="6:6" x14ac:dyDescent="0.25">
      <c r="F1121" s="21"/>
    </row>
    <row r="1122" spans="6:6" x14ac:dyDescent="0.25">
      <c r="F1122" s="21"/>
    </row>
    <row r="1123" spans="6:6" x14ac:dyDescent="0.25">
      <c r="F1123" s="21"/>
    </row>
    <row r="1124" spans="6:6" x14ac:dyDescent="0.25">
      <c r="F1124" s="21"/>
    </row>
    <row r="1125" spans="6:6" x14ac:dyDescent="0.25">
      <c r="F1125" s="21"/>
    </row>
    <row r="1126" spans="6:6" x14ac:dyDescent="0.25">
      <c r="F1126" s="21"/>
    </row>
    <row r="1127" spans="6:6" x14ac:dyDescent="0.25">
      <c r="F1127" s="21"/>
    </row>
    <row r="1128" spans="6:6" x14ac:dyDescent="0.25">
      <c r="F1128" s="21"/>
    </row>
    <row r="1129" spans="6:6" x14ac:dyDescent="0.25">
      <c r="F1129" s="21"/>
    </row>
    <row r="1130" spans="6:6" x14ac:dyDescent="0.25">
      <c r="F1130" s="21"/>
    </row>
    <row r="1131" spans="6:6" x14ac:dyDescent="0.25">
      <c r="F1131" s="21"/>
    </row>
    <row r="1132" spans="6:6" x14ac:dyDescent="0.25">
      <c r="F1132" s="21"/>
    </row>
    <row r="1133" spans="6:6" x14ac:dyDescent="0.25">
      <c r="F1133" s="21"/>
    </row>
    <row r="1134" spans="6:6" x14ac:dyDescent="0.25">
      <c r="F1134" s="21"/>
    </row>
    <row r="1135" spans="6:6" x14ac:dyDescent="0.25">
      <c r="F1135" s="21"/>
    </row>
    <row r="1136" spans="6:6" x14ac:dyDescent="0.25">
      <c r="F1136" s="21"/>
    </row>
    <row r="1137" spans="6:6" x14ac:dyDescent="0.25">
      <c r="F1137" s="21"/>
    </row>
    <row r="1138" spans="6:6" x14ac:dyDescent="0.25">
      <c r="F1138" s="21"/>
    </row>
    <row r="1139" spans="6:6" x14ac:dyDescent="0.25">
      <c r="F1139" s="21"/>
    </row>
    <row r="1140" spans="6:6" x14ac:dyDescent="0.25">
      <c r="F1140" s="21"/>
    </row>
    <row r="1141" spans="6:6" x14ac:dyDescent="0.25">
      <c r="F1141" s="21"/>
    </row>
    <row r="1142" spans="6:6" x14ac:dyDescent="0.25">
      <c r="F1142" s="21"/>
    </row>
    <row r="1143" spans="6:6" x14ac:dyDescent="0.25">
      <c r="F1143" s="21"/>
    </row>
    <row r="1144" spans="6:6" x14ac:dyDescent="0.25">
      <c r="F1144" s="21"/>
    </row>
    <row r="1145" spans="6:6" x14ac:dyDescent="0.25">
      <c r="F1145" s="21"/>
    </row>
    <row r="1146" spans="6:6" x14ac:dyDescent="0.25">
      <c r="F1146" s="21"/>
    </row>
    <row r="1147" spans="6:6" x14ac:dyDescent="0.25">
      <c r="F1147" s="21"/>
    </row>
    <row r="1148" spans="6:6" x14ac:dyDescent="0.25">
      <c r="F1148" s="21"/>
    </row>
    <row r="1149" spans="6:6" x14ac:dyDescent="0.25">
      <c r="F1149" s="21"/>
    </row>
    <row r="1150" spans="6:6" x14ac:dyDescent="0.25">
      <c r="F1150" s="21"/>
    </row>
    <row r="1151" spans="6:6" x14ac:dyDescent="0.25">
      <c r="F1151" s="21"/>
    </row>
    <row r="1152" spans="6:6" x14ac:dyDescent="0.25">
      <c r="F1152" s="21"/>
    </row>
    <row r="1153" spans="6:6" x14ac:dyDescent="0.25">
      <c r="F1153" s="21"/>
    </row>
    <row r="1154" spans="6:6" x14ac:dyDescent="0.25">
      <c r="F1154" s="21"/>
    </row>
    <row r="1155" spans="6:6" x14ac:dyDescent="0.25">
      <c r="F1155" s="21"/>
    </row>
    <row r="1156" spans="6:6" x14ac:dyDescent="0.25">
      <c r="F1156" s="21"/>
    </row>
    <row r="1157" spans="6:6" x14ac:dyDescent="0.25">
      <c r="F1157" s="21"/>
    </row>
    <row r="1158" spans="6:6" x14ac:dyDescent="0.25">
      <c r="F1158" s="21"/>
    </row>
    <row r="1159" spans="6:6" x14ac:dyDescent="0.25">
      <c r="F1159" s="21"/>
    </row>
    <row r="1160" spans="6:6" x14ac:dyDescent="0.25">
      <c r="F1160" s="21"/>
    </row>
    <row r="1161" spans="6:6" x14ac:dyDescent="0.25">
      <c r="F1161" s="21"/>
    </row>
    <row r="1162" spans="6:6" x14ac:dyDescent="0.25">
      <c r="F1162" s="21"/>
    </row>
    <row r="1163" spans="6:6" x14ac:dyDescent="0.25">
      <c r="F1163" s="21"/>
    </row>
    <row r="1164" spans="6:6" x14ac:dyDescent="0.25">
      <c r="F1164" s="21"/>
    </row>
    <row r="1165" spans="6:6" x14ac:dyDescent="0.25">
      <c r="F1165" s="21"/>
    </row>
    <row r="1166" spans="6:6" x14ac:dyDescent="0.25">
      <c r="F1166" s="21"/>
    </row>
    <row r="1167" spans="6:6" x14ac:dyDescent="0.25">
      <c r="F1167" s="21"/>
    </row>
    <row r="1168" spans="6:6" x14ac:dyDescent="0.25">
      <c r="F1168" s="21"/>
    </row>
    <row r="1169" spans="6:6" x14ac:dyDescent="0.25">
      <c r="F1169" s="21"/>
    </row>
    <row r="1170" spans="6:6" x14ac:dyDescent="0.25">
      <c r="F1170" s="21"/>
    </row>
    <row r="1171" spans="6:6" x14ac:dyDescent="0.25">
      <c r="F1171" s="21"/>
    </row>
    <row r="1172" spans="6:6" x14ac:dyDescent="0.25">
      <c r="F1172" s="21"/>
    </row>
    <row r="1173" spans="6:6" x14ac:dyDescent="0.25">
      <c r="F1173" s="21"/>
    </row>
    <row r="1174" spans="6:6" x14ac:dyDescent="0.25">
      <c r="F1174" s="21"/>
    </row>
    <row r="1175" spans="6:6" x14ac:dyDescent="0.25">
      <c r="F1175" s="21"/>
    </row>
    <row r="1176" spans="6:6" x14ac:dyDescent="0.25">
      <c r="F1176" s="21"/>
    </row>
    <row r="1177" spans="6:6" x14ac:dyDescent="0.25">
      <c r="F1177" s="21"/>
    </row>
    <row r="1178" spans="6:6" x14ac:dyDescent="0.25">
      <c r="F1178" s="21"/>
    </row>
    <row r="1179" spans="6:6" x14ac:dyDescent="0.25">
      <c r="F1179" s="21"/>
    </row>
    <row r="1180" spans="6:6" x14ac:dyDescent="0.25">
      <c r="F1180" s="21"/>
    </row>
    <row r="1181" spans="6:6" x14ac:dyDescent="0.25">
      <c r="F1181" s="21"/>
    </row>
    <row r="1182" spans="6:6" x14ac:dyDescent="0.25">
      <c r="F1182" s="21"/>
    </row>
    <row r="1183" spans="6:6" x14ac:dyDescent="0.25">
      <c r="F1183" s="21"/>
    </row>
    <row r="1184" spans="6:6" x14ac:dyDescent="0.25">
      <c r="F1184" s="21"/>
    </row>
    <row r="1185" spans="6:6" x14ac:dyDescent="0.25">
      <c r="F1185" s="21"/>
    </row>
    <row r="1186" spans="6:6" x14ac:dyDescent="0.25">
      <c r="F1186" s="21"/>
    </row>
    <row r="1187" spans="6:6" x14ac:dyDescent="0.25">
      <c r="F1187" s="21"/>
    </row>
    <row r="1188" spans="6:6" x14ac:dyDescent="0.25">
      <c r="F1188" s="21"/>
    </row>
    <row r="1189" spans="6:6" x14ac:dyDescent="0.25">
      <c r="F1189" s="21"/>
    </row>
    <row r="1190" spans="6:6" x14ac:dyDescent="0.25">
      <c r="F1190" s="21"/>
    </row>
    <row r="1191" spans="6:6" x14ac:dyDescent="0.25">
      <c r="F1191" s="21"/>
    </row>
    <row r="1192" spans="6:6" x14ac:dyDescent="0.25">
      <c r="F1192" s="21"/>
    </row>
    <row r="1193" spans="6:6" x14ac:dyDescent="0.25">
      <c r="F1193" s="21"/>
    </row>
    <row r="1194" spans="6:6" x14ac:dyDescent="0.25">
      <c r="F1194" s="21"/>
    </row>
    <row r="1195" spans="6:6" x14ac:dyDescent="0.25">
      <c r="F1195" s="21"/>
    </row>
    <row r="1196" spans="6:6" x14ac:dyDescent="0.25">
      <c r="F1196" s="21"/>
    </row>
    <row r="1197" spans="6:6" x14ac:dyDescent="0.25">
      <c r="F1197" s="21"/>
    </row>
    <row r="1198" spans="6:6" x14ac:dyDescent="0.25">
      <c r="F1198" s="21"/>
    </row>
    <row r="1199" spans="6:6" x14ac:dyDescent="0.25">
      <c r="F1199" s="21"/>
    </row>
    <row r="1200" spans="6:6" x14ac:dyDescent="0.25">
      <c r="F1200" s="21"/>
    </row>
    <row r="1201" spans="6:6" x14ac:dyDescent="0.25">
      <c r="F1201" s="21"/>
    </row>
    <row r="1202" spans="6:6" x14ac:dyDescent="0.25">
      <c r="F1202" s="21"/>
    </row>
    <row r="1203" spans="6:6" x14ac:dyDescent="0.25">
      <c r="F1203" s="21"/>
    </row>
    <row r="1204" spans="6:6" x14ac:dyDescent="0.25">
      <c r="F1204" s="21"/>
    </row>
    <row r="1205" spans="6:6" x14ac:dyDescent="0.25">
      <c r="F1205" s="21"/>
    </row>
    <row r="1206" spans="6:6" x14ac:dyDescent="0.25">
      <c r="F1206" s="21"/>
    </row>
    <row r="1207" spans="6:6" x14ac:dyDescent="0.25">
      <c r="F1207" s="21"/>
    </row>
    <row r="1208" spans="6:6" x14ac:dyDescent="0.25">
      <c r="F1208" s="21"/>
    </row>
    <row r="1209" spans="6:6" x14ac:dyDescent="0.25">
      <c r="F1209" s="21"/>
    </row>
    <row r="1210" spans="6:6" x14ac:dyDescent="0.25">
      <c r="F1210" s="21"/>
    </row>
    <row r="1211" spans="6:6" x14ac:dyDescent="0.25">
      <c r="F1211" s="21"/>
    </row>
    <row r="1212" spans="6:6" x14ac:dyDescent="0.25">
      <c r="F1212" s="21"/>
    </row>
    <row r="1213" spans="6:6" x14ac:dyDescent="0.25">
      <c r="F1213" s="21"/>
    </row>
    <row r="1214" spans="6:6" x14ac:dyDescent="0.25">
      <c r="F1214" s="21"/>
    </row>
    <row r="1215" spans="6:6" x14ac:dyDescent="0.25">
      <c r="F1215" s="21"/>
    </row>
    <row r="1216" spans="6:6" x14ac:dyDescent="0.25">
      <c r="F1216" s="21"/>
    </row>
    <row r="1217" spans="6:6" x14ac:dyDescent="0.25">
      <c r="F1217" s="21"/>
    </row>
    <row r="1218" spans="6:6" x14ac:dyDescent="0.25">
      <c r="F1218" s="21"/>
    </row>
    <row r="1219" spans="6:6" x14ac:dyDescent="0.25">
      <c r="F1219" s="21"/>
    </row>
    <row r="1220" spans="6:6" x14ac:dyDescent="0.25">
      <c r="F1220" s="21"/>
    </row>
    <row r="1221" spans="6:6" x14ac:dyDescent="0.25">
      <c r="F1221" s="21"/>
    </row>
    <row r="1222" spans="6:6" x14ac:dyDescent="0.25">
      <c r="F1222" s="21"/>
    </row>
    <row r="1223" spans="6:6" x14ac:dyDescent="0.25">
      <c r="F1223" s="21"/>
    </row>
    <row r="1224" spans="6:6" x14ac:dyDescent="0.25">
      <c r="F1224" s="21"/>
    </row>
    <row r="1225" spans="6:6" x14ac:dyDescent="0.25">
      <c r="F1225" s="21"/>
    </row>
    <row r="1226" spans="6:6" x14ac:dyDescent="0.25">
      <c r="F1226" s="21"/>
    </row>
    <row r="1227" spans="6:6" x14ac:dyDescent="0.25">
      <c r="F1227" s="21"/>
    </row>
    <row r="1228" spans="6:6" x14ac:dyDescent="0.25">
      <c r="F1228" s="21"/>
    </row>
    <row r="1229" spans="6:6" x14ac:dyDescent="0.25">
      <c r="F1229" s="21"/>
    </row>
    <row r="1230" spans="6:6" x14ac:dyDescent="0.25">
      <c r="F1230" s="21"/>
    </row>
    <row r="1231" spans="6:6" x14ac:dyDescent="0.25">
      <c r="F1231" s="21"/>
    </row>
    <row r="1232" spans="6:6" x14ac:dyDescent="0.25">
      <c r="F1232" s="21"/>
    </row>
    <row r="1233" spans="6:6" x14ac:dyDescent="0.25">
      <c r="F1233" s="21"/>
    </row>
    <row r="1234" spans="6:6" x14ac:dyDescent="0.25">
      <c r="F1234" s="21"/>
    </row>
    <row r="1235" spans="6:6" x14ac:dyDescent="0.25">
      <c r="F1235" s="21"/>
    </row>
    <row r="1236" spans="6:6" x14ac:dyDescent="0.25">
      <c r="F1236" s="21"/>
    </row>
    <row r="1237" spans="6:6" x14ac:dyDescent="0.25">
      <c r="F1237" s="21"/>
    </row>
    <row r="1238" spans="6:6" x14ac:dyDescent="0.25">
      <c r="F1238" s="21"/>
    </row>
    <row r="1239" spans="6:6" x14ac:dyDescent="0.25">
      <c r="F1239" s="21"/>
    </row>
    <row r="1240" spans="6:6" x14ac:dyDescent="0.25">
      <c r="F1240" s="21"/>
    </row>
    <row r="1241" spans="6:6" x14ac:dyDescent="0.25">
      <c r="F1241" s="21"/>
    </row>
    <row r="1242" spans="6:6" x14ac:dyDescent="0.25">
      <c r="F1242" s="21"/>
    </row>
    <row r="1243" spans="6:6" x14ac:dyDescent="0.25">
      <c r="F1243" s="21"/>
    </row>
    <row r="1244" spans="6:6" x14ac:dyDescent="0.25">
      <c r="F1244" s="21"/>
    </row>
    <row r="1245" spans="6:6" x14ac:dyDescent="0.25">
      <c r="F1245" s="21"/>
    </row>
    <row r="1246" spans="6:6" x14ac:dyDescent="0.25">
      <c r="F1246" s="21"/>
    </row>
    <row r="1247" spans="6:6" x14ac:dyDescent="0.25">
      <c r="F1247" s="21"/>
    </row>
    <row r="1248" spans="6:6" x14ac:dyDescent="0.25">
      <c r="F1248" s="21"/>
    </row>
    <row r="1249" spans="6:6" x14ac:dyDescent="0.25">
      <c r="F1249" s="21"/>
    </row>
    <row r="1250" spans="6:6" x14ac:dyDescent="0.25">
      <c r="F1250" s="21"/>
    </row>
    <row r="1251" spans="6:6" x14ac:dyDescent="0.25">
      <c r="F1251" s="21"/>
    </row>
    <row r="1252" spans="6:6" x14ac:dyDescent="0.25">
      <c r="F1252" s="21"/>
    </row>
    <row r="1253" spans="6:6" x14ac:dyDescent="0.25">
      <c r="F1253" s="21"/>
    </row>
    <row r="1254" spans="6:6" x14ac:dyDescent="0.25">
      <c r="F1254" s="21"/>
    </row>
    <row r="1255" spans="6:6" x14ac:dyDescent="0.25">
      <c r="F1255" s="21"/>
    </row>
    <row r="1256" spans="6:6" x14ac:dyDescent="0.25">
      <c r="F1256" s="21"/>
    </row>
    <row r="1257" spans="6:6" x14ac:dyDescent="0.25">
      <c r="F1257" s="21"/>
    </row>
    <row r="1258" spans="6:6" x14ac:dyDescent="0.25">
      <c r="F1258" s="21"/>
    </row>
    <row r="1259" spans="6:6" x14ac:dyDescent="0.25">
      <c r="F1259" s="21"/>
    </row>
    <row r="1260" spans="6:6" x14ac:dyDescent="0.25">
      <c r="F1260" s="21"/>
    </row>
    <row r="1261" spans="6:6" x14ac:dyDescent="0.25">
      <c r="F1261" s="21"/>
    </row>
    <row r="1262" spans="6:6" x14ac:dyDescent="0.25">
      <c r="F1262" s="21"/>
    </row>
    <row r="1263" spans="6:6" x14ac:dyDescent="0.25">
      <c r="F1263" s="21"/>
    </row>
    <row r="1264" spans="6:6" x14ac:dyDescent="0.25">
      <c r="F1264" s="21"/>
    </row>
    <row r="1265" spans="6:6" x14ac:dyDescent="0.25">
      <c r="F1265" s="21"/>
    </row>
    <row r="1266" spans="6:6" x14ac:dyDescent="0.25">
      <c r="F1266" s="21"/>
    </row>
    <row r="1267" spans="6:6" x14ac:dyDescent="0.25">
      <c r="F1267" s="21"/>
    </row>
    <row r="1268" spans="6:6" x14ac:dyDescent="0.25">
      <c r="F1268" s="21"/>
    </row>
    <row r="1269" spans="6:6" x14ac:dyDescent="0.25">
      <c r="F1269" s="21"/>
    </row>
    <row r="1270" spans="6:6" x14ac:dyDescent="0.25">
      <c r="F1270" s="21"/>
    </row>
    <row r="1271" spans="6:6" x14ac:dyDescent="0.25">
      <c r="F1271" s="21"/>
    </row>
    <row r="1272" spans="6:6" x14ac:dyDescent="0.25">
      <c r="F1272" s="21"/>
    </row>
    <row r="1273" spans="6:6" x14ac:dyDescent="0.25">
      <c r="F1273" s="21"/>
    </row>
    <row r="1274" spans="6:6" x14ac:dyDescent="0.25">
      <c r="F1274" s="21"/>
    </row>
    <row r="1275" spans="6:6" x14ac:dyDescent="0.25">
      <c r="F1275" s="21"/>
    </row>
    <row r="1276" spans="6:6" x14ac:dyDescent="0.25">
      <c r="F1276" s="21"/>
    </row>
    <row r="1277" spans="6:6" x14ac:dyDescent="0.25">
      <c r="F1277" s="21"/>
    </row>
    <row r="1278" spans="6:6" x14ac:dyDescent="0.25">
      <c r="F1278" s="21"/>
    </row>
    <row r="1279" spans="6:6" x14ac:dyDescent="0.25">
      <c r="F1279" s="21"/>
    </row>
    <row r="1280" spans="6:6" x14ac:dyDescent="0.25">
      <c r="F1280" s="21"/>
    </row>
    <row r="1281" spans="6:6" x14ac:dyDescent="0.25">
      <c r="F1281" s="21"/>
    </row>
    <row r="1282" spans="6:6" x14ac:dyDescent="0.25">
      <c r="F1282" s="21"/>
    </row>
    <row r="1283" spans="6:6" x14ac:dyDescent="0.25">
      <c r="F1283" s="21"/>
    </row>
    <row r="1284" spans="6:6" x14ac:dyDescent="0.25">
      <c r="F1284" s="21"/>
    </row>
    <row r="1285" spans="6:6" x14ac:dyDescent="0.25">
      <c r="F1285" s="21"/>
    </row>
    <row r="1286" spans="6:6" x14ac:dyDescent="0.25">
      <c r="F1286" s="21"/>
    </row>
    <row r="1287" spans="6:6" x14ac:dyDescent="0.25">
      <c r="F1287" s="21"/>
    </row>
    <row r="1288" spans="6:6" x14ac:dyDescent="0.25">
      <c r="F1288" s="21"/>
    </row>
    <row r="1289" spans="6:6" x14ac:dyDescent="0.25">
      <c r="F1289" s="21"/>
    </row>
    <row r="1290" spans="6:6" x14ac:dyDescent="0.25">
      <c r="F1290" s="21"/>
    </row>
    <row r="1291" spans="6:6" x14ac:dyDescent="0.25">
      <c r="F1291" s="21"/>
    </row>
    <row r="1292" spans="6:6" x14ac:dyDescent="0.25">
      <c r="F1292" s="21"/>
    </row>
    <row r="1293" spans="6:6" x14ac:dyDescent="0.25">
      <c r="F1293" s="21"/>
    </row>
    <row r="1294" spans="6:6" x14ac:dyDescent="0.25">
      <c r="F1294" s="21"/>
    </row>
    <row r="1295" spans="6:6" x14ac:dyDescent="0.25">
      <c r="F1295" s="21"/>
    </row>
    <row r="1296" spans="6:6" x14ac:dyDescent="0.25">
      <c r="F1296" s="21"/>
    </row>
    <row r="1297" spans="6:6" x14ac:dyDescent="0.25">
      <c r="F1297" s="21"/>
    </row>
    <row r="1298" spans="6:6" x14ac:dyDescent="0.25">
      <c r="F1298" s="21"/>
    </row>
    <row r="1299" spans="6:6" x14ac:dyDescent="0.25">
      <c r="F1299" s="21"/>
    </row>
    <row r="1300" spans="6:6" x14ac:dyDescent="0.25">
      <c r="F1300" s="21"/>
    </row>
    <row r="1301" spans="6:6" x14ac:dyDescent="0.25">
      <c r="F1301" s="21"/>
    </row>
    <row r="1302" spans="6:6" x14ac:dyDescent="0.25">
      <c r="F1302" s="21"/>
    </row>
    <row r="1303" spans="6:6" x14ac:dyDescent="0.25">
      <c r="F1303" s="21"/>
    </row>
    <row r="1304" spans="6:6" x14ac:dyDescent="0.25">
      <c r="F1304" s="21"/>
    </row>
    <row r="1305" spans="6:6" x14ac:dyDescent="0.25">
      <c r="F1305" s="21"/>
    </row>
    <row r="1306" spans="6:6" x14ac:dyDescent="0.25">
      <c r="F1306" s="21"/>
    </row>
    <row r="1307" spans="6:6" x14ac:dyDescent="0.25">
      <c r="F1307" s="21"/>
    </row>
    <row r="1308" spans="6:6" x14ac:dyDescent="0.25">
      <c r="F1308" s="21"/>
    </row>
    <row r="1309" spans="6:6" x14ac:dyDescent="0.25">
      <c r="F1309" s="21"/>
    </row>
    <row r="1310" spans="6:6" x14ac:dyDescent="0.25">
      <c r="F1310" s="21"/>
    </row>
    <row r="1311" spans="6:6" x14ac:dyDescent="0.25">
      <c r="F1311" s="21"/>
    </row>
    <row r="1312" spans="6:6" x14ac:dyDescent="0.25">
      <c r="F1312" s="21"/>
    </row>
    <row r="1313" spans="6:6" x14ac:dyDescent="0.25">
      <c r="F1313" s="21"/>
    </row>
    <row r="1314" spans="6:6" x14ac:dyDescent="0.25">
      <c r="F1314" s="21"/>
    </row>
    <row r="1315" spans="6:6" x14ac:dyDescent="0.25">
      <c r="F1315" s="21"/>
    </row>
    <row r="1316" spans="6:6" x14ac:dyDescent="0.25">
      <c r="F1316" s="21"/>
    </row>
    <row r="1317" spans="6:6" x14ac:dyDescent="0.25">
      <c r="F1317" s="21"/>
    </row>
    <row r="1318" spans="6:6" x14ac:dyDescent="0.25">
      <c r="F1318" s="21"/>
    </row>
    <row r="1319" spans="6:6" x14ac:dyDescent="0.25">
      <c r="F1319" s="21"/>
    </row>
    <row r="1320" spans="6:6" x14ac:dyDescent="0.25">
      <c r="F1320" s="21"/>
    </row>
    <row r="1321" spans="6:6" x14ac:dyDescent="0.25">
      <c r="F1321" s="21"/>
    </row>
    <row r="1322" spans="6:6" x14ac:dyDescent="0.25">
      <c r="F1322" s="21"/>
    </row>
    <row r="1323" spans="6:6" x14ac:dyDescent="0.25">
      <c r="F1323" s="21"/>
    </row>
    <row r="1324" spans="6:6" x14ac:dyDescent="0.25">
      <c r="F1324" s="21"/>
    </row>
    <row r="1325" spans="6:6" x14ac:dyDescent="0.25">
      <c r="F1325" s="21"/>
    </row>
    <row r="1326" spans="6:6" x14ac:dyDescent="0.25">
      <c r="F1326" s="21"/>
    </row>
    <row r="1327" spans="6:6" x14ac:dyDescent="0.25">
      <c r="F1327" s="21"/>
    </row>
    <row r="1328" spans="6:6" x14ac:dyDescent="0.25">
      <c r="F1328" s="21"/>
    </row>
    <row r="1329" spans="6:6" x14ac:dyDescent="0.25">
      <c r="F1329" s="21"/>
    </row>
    <row r="1330" spans="6:6" x14ac:dyDescent="0.25">
      <c r="F1330" s="21"/>
    </row>
    <row r="1331" spans="6:6" x14ac:dyDescent="0.25">
      <c r="F1331" s="21"/>
    </row>
    <row r="1332" spans="6:6" x14ac:dyDescent="0.25">
      <c r="F1332" s="21"/>
    </row>
    <row r="1333" spans="6:6" x14ac:dyDescent="0.25">
      <c r="F1333" s="21"/>
    </row>
    <row r="1334" spans="6:6" x14ac:dyDescent="0.25">
      <c r="F1334" s="21"/>
    </row>
    <row r="1335" spans="6:6" x14ac:dyDescent="0.25">
      <c r="F1335" s="21"/>
    </row>
    <row r="1336" spans="6:6" x14ac:dyDescent="0.25">
      <c r="F1336" s="21"/>
    </row>
    <row r="1337" spans="6:6" x14ac:dyDescent="0.25">
      <c r="F1337" s="21"/>
    </row>
    <row r="1338" spans="6:6" x14ac:dyDescent="0.25">
      <c r="F1338" s="21"/>
    </row>
    <row r="1339" spans="6:6" x14ac:dyDescent="0.25">
      <c r="F1339" s="21"/>
    </row>
    <row r="1340" spans="6:6" x14ac:dyDescent="0.25">
      <c r="F1340" s="21"/>
    </row>
    <row r="1341" spans="6:6" x14ac:dyDescent="0.25">
      <c r="F1341" s="21"/>
    </row>
    <row r="1342" spans="6:6" x14ac:dyDescent="0.25">
      <c r="F1342" s="21"/>
    </row>
    <row r="1343" spans="6:6" x14ac:dyDescent="0.25">
      <c r="F1343" s="21"/>
    </row>
    <row r="1344" spans="6:6" x14ac:dyDescent="0.25">
      <c r="F1344" s="21"/>
    </row>
    <row r="1345" spans="6:6" x14ac:dyDescent="0.25">
      <c r="F1345" s="21"/>
    </row>
    <row r="1346" spans="6:6" x14ac:dyDescent="0.25">
      <c r="F1346" s="21"/>
    </row>
    <row r="1347" spans="6:6" x14ac:dyDescent="0.25">
      <c r="F1347" s="21"/>
    </row>
    <row r="1348" spans="6:6" x14ac:dyDescent="0.25">
      <c r="F1348" s="21"/>
    </row>
    <row r="1349" spans="6:6" x14ac:dyDescent="0.25">
      <c r="F1349" s="21"/>
    </row>
    <row r="1350" spans="6:6" x14ac:dyDescent="0.25">
      <c r="F1350" s="21"/>
    </row>
    <row r="1351" spans="6:6" x14ac:dyDescent="0.25">
      <c r="F1351" s="21"/>
    </row>
    <row r="1352" spans="6:6" x14ac:dyDescent="0.25">
      <c r="F1352" s="21"/>
    </row>
    <row r="1353" spans="6:6" x14ac:dyDescent="0.25">
      <c r="F1353" s="21"/>
    </row>
    <row r="1354" spans="6:6" x14ac:dyDescent="0.25">
      <c r="F1354" s="21"/>
    </row>
    <row r="1355" spans="6:6" x14ac:dyDescent="0.25">
      <c r="F1355" s="21"/>
    </row>
    <row r="1356" spans="6:6" x14ac:dyDescent="0.25">
      <c r="F1356" s="21"/>
    </row>
    <row r="1357" spans="6:6" x14ac:dyDescent="0.25">
      <c r="F1357" s="21"/>
    </row>
    <row r="1358" spans="6:6" x14ac:dyDescent="0.25">
      <c r="F1358" s="21"/>
    </row>
    <row r="1359" spans="6:6" x14ac:dyDescent="0.25">
      <c r="F1359" s="21"/>
    </row>
    <row r="1360" spans="6:6" x14ac:dyDescent="0.25">
      <c r="F1360" s="21"/>
    </row>
    <row r="1361" spans="6:6" x14ac:dyDescent="0.25">
      <c r="F1361" s="21"/>
    </row>
    <row r="1362" spans="6:6" x14ac:dyDescent="0.25">
      <c r="F1362" s="21"/>
    </row>
    <row r="1363" spans="6:6" x14ac:dyDescent="0.25">
      <c r="F1363" s="21"/>
    </row>
    <row r="1364" spans="6:6" x14ac:dyDescent="0.25">
      <c r="F1364" s="21"/>
    </row>
    <row r="1365" spans="6:6" x14ac:dyDescent="0.25">
      <c r="F1365" s="21"/>
    </row>
    <row r="1366" spans="6:6" x14ac:dyDescent="0.25">
      <c r="F1366" s="21"/>
    </row>
    <row r="1367" spans="6:6" x14ac:dyDescent="0.25">
      <c r="F1367" s="21"/>
    </row>
    <row r="1368" spans="6:6" x14ac:dyDescent="0.25">
      <c r="F1368" s="21"/>
    </row>
    <row r="1369" spans="6:6" x14ac:dyDescent="0.25">
      <c r="F1369" s="21"/>
    </row>
    <row r="1370" spans="6:6" x14ac:dyDescent="0.25">
      <c r="F1370" s="21"/>
    </row>
    <row r="1371" spans="6:6" x14ac:dyDescent="0.25">
      <c r="F1371" s="21"/>
    </row>
    <row r="1372" spans="6:6" x14ac:dyDescent="0.25">
      <c r="F1372" s="21"/>
    </row>
    <row r="1373" spans="6:6" x14ac:dyDescent="0.25">
      <c r="F1373" s="21"/>
    </row>
    <row r="1374" spans="6:6" x14ac:dyDescent="0.25">
      <c r="F1374" s="21"/>
    </row>
    <row r="1375" spans="6:6" x14ac:dyDescent="0.25">
      <c r="F1375" s="21"/>
    </row>
    <row r="1376" spans="6:6" x14ac:dyDescent="0.25">
      <c r="F1376" s="21"/>
    </row>
    <row r="1377" spans="6:6" x14ac:dyDescent="0.25">
      <c r="F1377" s="21"/>
    </row>
    <row r="1378" spans="6:6" x14ac:dyDescent="0.25">
      <c r="F1378" s="21"/>
    </row>
    <row r="1379" spans="6:6" x14ac:dyDescent="0.25">
      <c r="F1379" s="21"/>
    </row>
    <row r="1380" spans="6:6" x14ac:dyDescent="0.25">
      <c r="F1380" s="21"/>
    </row>
    <row r="1381" spans="6:6" x14ac:dyDescent="0.25">
      <c r="F1381" s="21"/>
    </row>
    <row r="1382" spans="6:6" x14ac:dyDescent="0.25">
      <c r="F1382" s="21"/>
    </row>
    <row r="1383" spans="6:6" x14ac:dyDescent="0.25">
      <c r="F1383" s="21"/>
    </row>
    <row r="1384" spans="6:6" x14ac:dyDescent="0.25">
      <c r="F1384" s="21"/>
    </row>
    <row r="1385" spans="6:6" x14ac:dyDescent="0.25">
      <c r="F1385" s="21"/>
    </row>
    <row r="1386" spans="6:6" x14ac:dyDescent="0.25">
      <c r="F1386" s="21"/>
    </row>
    <row r="1387" spans="6:6" x14ac:dyDescent="0.25">
      <c r="F1387" s="21"/>
    </row>
    <row r="1388" spans="6:6" x14ac:dyDescent="0.25">
      <c r="F1388" s="21"/>
    </row>
    <row r="1389" spans="6:6" x14ac:dyDescent="0.25">
      <c r="F1389" s="21"/>
    </row>
    <row r="1390" spans="6:6" x14ac:dyDescent="0.25">
      <c r="F1390" s="21"/>
    </row>
    <row r="1391" spans="6:6" x14ac:dyDescent="0.25">
      <c r="F1391" s="21"/>
    </row>
    <row r="1392" spans="6:6" x14ac:dyDescent="0.25">
      <c r="F1392" s="21"/>
    </row>
    <row r="1393" spans="6:6" x14ac:dyDescent="0.25">
      <c r="F1393" s="21"/>
    </row>
    <row r="1394" spans="6:6" x14ac:dyDescent="0.25">
      <c r="F1394" s="21"/>
    </row>
    <row r="1395" spans="6:6" x14ac:dyDescent="0.25">
      <c r="F1395" s="21"/>
    </row>
    <row r="1396" spans="6:6" x14ac:dyDescent="0.25">
      <c r="F1396" s="21"/>
    </row>
    <row r="1397" spans="6:6" x14ac:dyDescent="0.25">
      <c r="F1397" s="21"/>
    </row>
    <row r="1398" spans="6:6" x14ac:dyDescent="0.25">
      <c r="F1398" s="21"/>
    </row>
    <row r="1399" spans="6:6" x14ac:dyDescent="0.25">
      <c r="F1399" s="21"/>
    </row>
    <row r="1400" spans="6:6" x14ac:dyDescent="0.25">
      <c r="F1400" s="21"/>
    </row>
    <row r="1401" spans="6:6" x14ac:dyDescent="0.25">
      <c r="F1401" s="21"/>
    </row>
    <row r="1402" spans="6:6" x14ac:dyDescent="0.25">
      <c r="F1402" s="21"/>
    </row>
    <row r="1403" spans="6:6" x14ac:dyDescent="0.25">
      <c r="F1403" s="21"/>
    </row>
    <row r="1404" spans="6:6" x14ac:dyDescent="0.25">
      <c r="F1404" s="21"/>
    </row>
    <row r="1405" spans="6:6" x14ac:dyDescent="0.25">
      <c r="F1405" s="21"/>
    </row>
    <row r="1406" spans="6:6" x14ac:dyDescent="0.25">
      <c r="F1406" s="21"/>
    </row>
    <row r="1407" spans="6:6" x14ac:dyDescent="0.25">
      <c r="F1407" s="21"/>
    </row>
    <row r="1408" spans="6:6" x14ac:dyDescent="0.25">
      <c r="F1408" s="21"/>
    </row>
    <row r="1409" spans="6:6" x14ac:dyDescent="0.25">
      <c r="F1409" s="21"/>
    </row>
    <row r="1410" spans="6:6" x14ac:dyDescent="0.25">
      <c r="F1410" s="21"/>
    </row>
    <row r="1411" spans="6:6" x14ac:dyDescent="0.25">
      <c r="F1411" s="21"/>
    </row>
    <row r="1412" spans="6:6" x14ac:dyDescent="0.25">
      <c r="F1412" s="21"/>
    </row>
    <row r="1413" spans="6:6" x14ac:dyDescent="0.25">
      <c r="F1413" s="21"/>
    </row>
    <row r="1414" spans="6:6" x14ac:dyDescent="0.25">
      <c r="F1414" s="21"/>
    </row>
    <row r="1415" spans="6:6" x14ac:dyDescent="0.25">
      <c r="F1415" s="21"/>
    </row>
    <row r="1416" spans="6:6" x14ac:dyDescent="0.25">
      <c r="F1416" s="21"/>
    </row>
    <row r="1417" spans="6:6" x14ac:dyDescent="0.25">
      <c r="F1417" s="21"/>
    </row>
    <row r="1418" spans="6:6" x14ac:dyDescent="0.25">
      <c r="F1418" s="21"/>
    </row>
    <row r="1419" spans="6:6" x14ac:dyDescent="0.25">
      <c r="F1419" s="21"/>
    </row>
    <row r="1420" spans="6:6" x14ac:dyDescent="0.25">
      <c r="F1420" s="21"/>
    </row>
    <row r="1421" spans="6:6" x14ac:dyDescent="0.25">
      <c r="F1421" s="21"/>
    </row>
    <row r="1422" spans="6:6" x14ac:dyDescent="0.25">
      <c r="F1422" s="21"/>
    </row>
    <row r="1423" spans="6:6" x14ac:dyDescent="0.25">
      <c r="F1423" s="21"/>
    </row>
    <row r="1424" spans="6:6" x14ac:dyDescent="0.25">
      <c r="F1424" s="21"/>
    </row>
    <row r="1425" spans="6:6" x14ac:dyDescent="0.25">
      <c r="F1425" s="21"/>
    </row>
    <row r="1426" spans="6:6" x14ac:dyDescent="0.25">
      <c r="F1426" s="21"/>
    </row>
    <row r="1427" spans="6:6" x14ac:dyDescent="0.25">
      <c r="F1427" s="21"/>
    </row>
    <row r="1428" spans="6:6" x14ac:dyDescent="0.25">
      <c r="F1428" s="21"/>
    </row>
    <row r="1429" spans="6:6" x14ac:dyDescent="0.25">
      <c r="F1429" s="21"/>
    </row>
    <row r="1430" spans="6:6" x14ac:dyDescent="0.25">
      <c r="F1430" s="21"/>
    </row>
    <row r="1431" spans="6:6" x14ac:dyDescent="0.25">
      <c r="F1431" s="21"/>
    </row>
    <row r="1432" spans="6:6" x14ac:dyDescent="0.25">
      <c r="F1432" s="21"/>
    </row>
    <row r="1433" spans="6:6" x14ac:dyDescent="0.25">
      <c r="F1433" s="21"/>
    </row>
    <row r="1434" spans="6:6" x14ac:dyDescent="0.25">
      <c r="F1434" s="21"/>
    </row>
    <row r="1435" spans="6:6" x14ac:dyDescent="0.25">
      <c r="F1435" s="21"/>
    </row>
    <row r="1436" spans="6:6" x14ac:dyDescent="0.25">
      <c r="F1436" s="21"/>
    </row>
    <row r="1437" spans="6:6" x14ac:dyDescent="0.25">
      <c r="F1437" s="21"/>
    </row>
    <row r="1438" spans="6:6" x14ac:dyDescent="0.25">
      <c r="F1438" s="21"/>
    </row>
    <row r="1439" spans="6:6" x14ac:dyDescent="0.25">
      <c r="F1439" s="21"/>
    </row>
    <row r="1440" spans="6:6" x14ac:dyDescent="0.25">
      <c r="F1440" s="21"/>
    </row>
    <row r="1441" spans="6:6" x14ac:dyDescent="0.25">
      <c r="F1441" s="21"/>
    </row>
    <row r="1442" spans="6:6" x14ac:dyDescent="0.25">
      <c r="F1442" s="21"/>
    </row>
    <row r="1443" spans="6:6" x14ac:dyDescent="0.25">
      <c r="F1443" s="21"/>
    </row>
    <row r="1444" spans="6:6" x14ac:dyDescent="0.25">
      <c r="F1444" s="21"/>
    </row>
    <row r="1445" spans="6:6" x14ac:dyDescent="0.25">
      <c r="F1445" s="21"/>
    </row>
    <row r="1446" spans="6:6" x14ac:dyDescent="0.25">
      <c r="F1446" s="21"/>
    </row>
    <row r="1447" spans="6:6" x14ac:dyDescent="0.25">
      <c r="F1447" s="21"/>
    </row>
    <row r="1448" spans="6:6" x14ac:dyDescent="0.25">
      <c r="F1448" s="21"/>
    </row>
    <row r="1449" spans="6:6" x14ac:dyDescent="0.25">
      <c r="F1449" s="21"/>
    </row>
    <row r="1450" spans="6:6" x14ac:dyDescent="0.25">
      <c r="F1450" s="21"/>
    </row>
    <row r="1451" spans="6:6" x14ac:dyDescent="0.25">
      <c r="F1451" s="21"/>
    </row>
    <row r="1452" spans="6:6" x14ac:dyDescent="0.25">
      <c r="F1452" s="21"/>
    </row>
    <row r="1453" spans="6:6" x14ac:dyDescent="0.25">
      <c r="F1453" s="21"/>
    </row>
    <row r="1454" spans="6:6" x14ac:dyDescent="0.25">
      <c r="F1454" s="21"/>
    </row>
    <row r="1455" spans="6:6" x14ac:dyDescent="0.25">
      <c r="F1455" s="21"/>
    </row>
    <row r="1456" spans="6:6" x14ac:dyDescent="0.25">
      <c r="F1456" s="21"/>
    </row>
    <row r="1457" spans="6:6" x14ac:dyDescent="0.25">
      <c r="F1457" s="21"/>
    </row>
    <row r="1458" spans="6:6" x14ac:dyDescent="0.25">
      <c r="F1458" s="21"/>
    </row>
    <row r="1459" spans="6:6" x14ac:dyDescent="0.25">
      <c r="F1459" s="21"/>
    </row>
    <row r="1460" spans="6:6" x14ac:dyDescent="0.25">
      <c r="F1460" s="21"/>
    </row>
    <row r="1461" spans="6:6" x14ac:dyDescent="0.25">
      <c r="F1461" s="21"/>
    </row>
    <row r="1462" spans="6:6" x14ac:dyDescent="0.25">
      <c r="F1462" s="21"/>
    </row>
    <row r="1463" spans="6:6" x14ac:dyDescent="0.25">
      <c r="F1463" s="21"/>
    </row>
    <row r="1464" spans="6:6" x14ac:dyDescent="0.25">
      <c r="F1464" s="21"/>
    </row>
    <row r="1465" spans="6:6" x14ac:dyDescent="0.25">
      <c r="F1465" s="21"/>
    </row>
    <row r="1466" spans="6:6" x14ac:dyDescent="0.25">
      <c r="F1466" s="21"/>
    </row>
    <row r="1467" spans="6:6" x14ac:dyDescent="0.25">
      <c r="F1467" s="21"/>
    </row>
    <row r="1468" spans="6:6" x14ac:dyDescent="0.25">
      <c r="F1468" s="21"/>
    </row>
    <row r="1469" spans="6:6" x14ac:dyDescent="0.25">
      <c r="F1469" s="21"/>
    </row>
    <row r="1470" spans="6:6" x14ac:dyDescent="0.25">
      <c r="F1470" s="21"/>
    </row>
    <row r="1471" spans="6:6" x14ac:dyDescent="0.25">
      <c r="F1471" s="21"/>
    </row>
    <row r="1472" spans="6:6" x14ac:dyDescent="0.25">
      <c r="F1472" s="21"/>
    </row>
    <row r="1473" spans="6:6" x14ac:dyDescent="0.25">
      <c r="F1473" s="21"/>
    </row>
    <row r="1474" spans="6:6" x14ac:dyDescent="0.25">
      <c r="F1474" s="21"/>
    </row>
    <row r="1475" spans="6:6" x14ac:dyDescent="0.25">
      <c r="F1475" s="21"/>
    </row>
    <row r="1476" spans="6:6" x14ac:dyDescent="0.25">
      <c r="F1476" s="21"/>
    </row>
    <row r="1477" spans="6:6" x14ac:dyDescent="0.25">
      <c r="F1477" s="21"/>
    </row>
    <row r="1478" spans="6:6" x14ac:dyDescent="0.25">
      <c r="F1478" s="21"/>
    </row>
    <row r="1479" spans="6:6" x14ac:dyDescent="0.25">
      <c r="F1479" s="21"/>
    </row>
    <row r="1480" spans="6:6" x14ac:dyDescent="0.25">
      <c r="F1480" s="21"/>
    </row>
    <row r="1481" spans="6:6" x14ac:dyDescent="0.25">
      <c r="F1481" s="21"/>
    </row>
    <row r="1482" spans="6:6" x14ac:dyDescent="0.25">
      <c r="F1482" s="21"/>
    </row>
    <row r="1483" spans="6:6" x14ac:dyDescent="0.25">
      <c r="F1483" s="21"/>
    </row>
    <row r="1484" spans="6:6" x14ac:dyDescent="0.25">
      <c r="F1484" s="21"/>
    </row>
    <row r="1485" spans="6:6" x14ac:dyDescent="0.25">
      <c r="F1485" s="21"/>
    </row>
    <row r="1486" spans="6:6" x14ac:dyDescent="0.25">
      <c r="F1486" s="21"/>
    </row>
    <row r="1487" spans="6:6" x14ac:dyDescent="0.25">
      <c r="F1487" s="21"/>
    </row>
    <row r="1488" spans="6:6" x14ac:dyDescent="0.25">
      <c r="F1488" s="21"/>
    </row>
    <row r="1489" spans="6:6" x14ac:dyDescent="0.25">
      <c r="F1489" s="21"/>
    </row>
    <row r="1490" spans="6:6" x14ac:dyDescent="0.25">
      <c r="F1490" s="21"/>
    </row>
    <row r="1491" spans="6:6" x14ac:dyDescent="0.25">
      <c r="F1491" s="21"/>
    </row>
    <row r="1492" spans="6:6" x14ac:dyDescent="0.25">
      <c r="F1492" s="21"/>
    </row>
    <row r="1493" spans="6:6" x14ac:dyDescent="0.25">
      <c r="F1493" s="21"/>
    </row>
    <row r="1494" spans="6:6" x14ac:dyDescent="0.25">
      <c r="F1494" s="21"/>
    </row>
    <row r="1495" spans="6:6" x14ac:dyDescent="0.25">
      <c r="F1495" s="21"/>
    </row>
    <row r="1496" spans="6:6" x14ac:dyDescent="0.25">
      <c r="F1496" s="21"/>
    </row>
    <row r="1497" spans="6:6" x14ac:dyDescent="0.25">
      <c r="F1497" s="21"/>
    </row>
    <row r="1498" spans="6:6" x14ac:dyDescent="0.25">
      <c r="F1498" s="21"/>
    </row>
    <row r="1499" spans="6:6" x14ac:dyDescent="0.25">
      <c r="F1499" s="21"/>
    </row>
    <row r="1500" spans="6:6" x14ac:dyDescent="0.25">
      <c r="F1500" s="21"/>
    </row>
    <row r="1501" spans="6:6" x14ac:dyDescent="0.25">
      <c r="F1501" s="21"/>
    </row>
    <row r="1502" spans="6:6" x14ac:dyDescent="0.25">
      <c r="F1502" s="21"/>
    </row>
    <row r="1503" spans="6:6" x14ac:dyDescent="0.25">
      <c r="F1503" s="21"/>
    </row>
    <row r="1504" spans="6:6" x14ac:dyDescent="0.25">
      <c r="F1504" s="21"/>
    </row>
    <row r="1505" spans="6:6" x14ac:dyDescent="0.25">
      <c r="F1505" s="21"/>
    </row>
    <row r="1506" spans="6:6" x14ac:dyDescent="0.25">
      <c r="F1506" s="21"/>
    </row>
    <row r="1507" spans="6:6" x14ac:dyDescent="0.25">
      <c r="F1507" s="21"/>
    </row>
    <row r="1508" spans="6:6" x14ac:dyDescent="0.25">
      <c r="F1508" s="21"/>
    </row>
    <row r="1509" spans="6:6" x14ac:dyDescent="0.25">
      <c r="F1509" s="21"/>
    </row>
    <row r="1510" spans="6:6" x14ac:dyDescent="0.25">
      <c r="F1510" s="21"/>
    </row>
    <row r="1511" spans="6:6" x14ac:dyDescent="0.25">
      <c r="F1511" s="21"/>
    </row>
    <row r="1512" spans="6:6" x14ac:dyDescent="0.25">
      <c r="F1512" s="21"/>
    </row>
    <row r="1513" spans="6:6" x14ac:dyDescent="0.25">
      <c r="F1513" s="21"/>
    </row>
    <row r="1514" spans="6:6" x14ac:dyDescent="0.25">
      <c r="F1514" s="21"/>
    </row>
    <row r="1515" spans="6:6" x14ac:dyDescent="0.25">
      <c r="F1515" s="21"/>
    </row>
    <row r="1516" spans="6:6" x14ac:dyDescent="0.25">
      <c r="F1516" s="21"/>
    </row>
    <row r="1517" spans="6:6" x14ac:dyDescent="0.25">
      <c r="F1517" s="21"/>
    </row>
    <row r="1518" spans="6:6" x14ac:dyDescent="0.25">
      <c r="F1518" s="21"/>
    </row>
    <row r="1519" spans="6:6" x14ac:dyDescent="0.25">
      <c r="F1519" s="21"/>
    </row>
    <row r="1520" spans="6:6" x14ac:dyDescent="0.25">
      <c r="F1520" s="21"/>
    </row>
    <row r="1521" spans="6:6" x14ac:dyDescent="0.25">
      <c r="F1521" s="21"/>
    </row>
    <row r="1522" spans="6:6" x14ac:dyDescent="0.25">
      <c r="F1522" s="21"/>
    </row>
    <row r="1523" spans="6:6" x14ac:dyDescent="0.25">
      <c r="F1523" s="21"/>
    </row>
    <row r="1524" spans="6:6" x14ac:dyDescent="0.25">
      <c r="F1524" s="21"/>
    </row>
    <row r="1525" spans="6:6" x14ac:dyDescent="0.25">
      <c r="F1525" s="21"/>
    </row>
    <row r="1526" spans="6:6" x14ac:dyDescent="0.25">
      <c r="F1526" s="21"/>
    </row>
    <row r="1527" spans="6:6" x14ac:dyDescent="0.25">
      <c r="F1527" s="21"/>
    </row>
    <row r="1528" spans="6:6" x14ac:dyDescent="0.25">
      <c r="F1528" s="21"/>
    </row>
  </sheetData>
  <autoFilter ref="A1:T1001" xr:uid="{00000000-0001-0000-0000-000000000000}">
    <sortState xmlns:xlrd2="http://schemas.microsoft.com/office/spreadsheetml/2017/richdata2" ref="A2:T1001">
      <sortCondition ref="A1:A1001"/>
    </sortState>
  </autoFilter>
  <conditionalFormatting sqref="F1">
    <cfRule type="colorScale" priority="6">
      <colorScale>
        <cfvo type="min"/>
        <cfvo type="percentile" val="50"/>
        <cfvo type="max"/>
        <color rgb="FFC00000"/>
        <color theme="9" tint="-0.249977111117893"/>
        <color theme="8" tint="-0.249977111117893"/>
      </colorScale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249977111117893"/>
        <color theme="4"/>
      </colorScale>
    </cfRule>
  </conditionalFormatting>
  <conditionalFormatting sqref="F2:F1001">
    <cfRule type="colorScale" priority="2">
      <colorScale>
        <cfvo type="min"/>
        <cfvo type="percentile" val="50"/>
        <cfvo type="max"/>
        <color rgb="FFC00000"/>
        <color rgb="FF00B050"/>
        <color rgb="FF0070C0"/>
      </colorScale>
    </cfRule>
  </conditionalFormatting>
  <conditionalFormatting sqref="G1:G1001">
    <cfRule type="cellIs" dxfId="11" priority="7" operator="equal">
      <formula>"canceled"</formula>
    </cfRule>
    <cfRule type="cellIs" dxfId="10" priority="8" operator="equal">
      <formula>"live"</formula>
    </cfRule>
    <cfRule type="cellIs" dxfId="9" priority="9" operator="equal">
      <formula>"successful"</formula>
    </cfRule>
    <cfRule type="cellIs" dxfId="8" priority="10" operator="equal">
      <formula>"failed"</formula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4AD9-4309-4AFA-A268-E1C03DA0DDCD}">
  <dimension ref="A1:I1528"/>
  <sheetViews>
    <sheetView zoomScale="120" zoomScaleNormal="120" workbookViewId="0">
      <selection activeCell="F27" sqref="F27"/>
    </sheetView>
  </sheetViews>
  <sheetFormatPr defaultRowHeight="15.75" x14ac:dyDescent="0.25"/>
  <cols>
    <col min="1" max="1" width="13.25" customWidth="1"/>
    <col min="2" max="2" width="8.875" customWidth="1"/>
    <col min="3" max="3" width="5.625" bestFit="1" customWidth="1"/>
    <col min="4" max="4" width="3.875" bestFit="1" customWidth="1"/>
    <col min="5" max="5" width="9.25" bestFit="1" customWidth="1"/>
    <col min="6" max="6" width="12" customWidth="1"/>
    <col min="7" max="7" width="12.75" customWidth="1"/>
    <col min="8" max="8" width="3.875" bestFit="1" customWidth="1"/>
    <col min="9" max="9" width="11" bestFit="1" customWidth="1"/>
  </cols>
  <sheetData>
    <row r="1" spans="1:9" x14ac:dyDescent="0.25">
      <c r="A1" s="7" t="s">
        <v>6</v>
      </c>
      <c r="B1" t="s">
        <v>2070</v>
      </c>
    </row>
    <row r="2" spans="1:9" x14ac:dyDescent="0.25">
      <c r="F2" s="4"/>
    </row>
    <row r="3" spans="1:9" x14ac:dyDescent="0.25">
      <c r="A3" s="7" t="s">
        <v>2069</v>
      </c>
      <c r="B3" s="7" t="s">
        <v>2068</v>
      </c>
      <c r="F3" s="4"/>
      <c r="H3">
        <v>158</v>
      </c>
      <c r="I3">
        <f>SUM(E3/H3)</f>
        <v>0</v>
      </c>
    </row>
    <row r="4" spans="1:9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s="4" t="s">
        <v>2034</v>
      </c>
    </row>
    <row r="5" spans="1:9" x14ac:dyDescent="0.25">
      <c r="A5" s="8" t="s">
        <v>2035</v>
      </c>
      <c r="B5" s="9">
        <v>11</v>
      </c>
      <c r="C5" s="9">
        <v>60</v>
      </c>
      <c r="D5" s="9">
        <v>5</v>
      </c>
      <c r="E5" s="9">
        <v>102</v>
      </c>
      <c r="F5" s="23">
        <v>178</v>
      </c>
    </row>
    <row r="6" spans="1:9" x14ac:dyDescent="0.25">
      <c r="A6" s="8" t="s">
        <v>2036</v>
      </c>
      <c r="B6" s="9">
        <v>4</v>
      </c>
      <c r="C6" s="9">
        <v>20</v>
      </c>
      <c r="D6" s="9"/>
      <c r="E6" s="9">
        <v>22</v>
      </c>
      <c r="F6" s="23">
        <v>46</v>
      </c>
    </row>
    <row r="7" spans="1:9" x14ac:dyDescent="0.25">
      <c r="A7" s="8" t="s">
        <v>2037</v>
      </c>
      <c r="B7" s="9">
        <v>1</v>
      </c>
      <c r="C7" s="9">
        <v>23</v>
      </c>
      <c r="D7" s="9">
        <v>3</v>
      </c>
      <c r="E7" s="9">
        <v>21</v>
      </c>
      <c r="F7" s="23">
        <v>48</v>
      </c>
    </row>
    <row r="8" spans="1:9" x14ac:dyDescent="0.25">
      <c r="A8" s="8" t="s">
        <v>2038</v>
      </c>
      <c r="B8" s="9"/>
      <c r="C8" s="9"/>
      <c r="D8" s="9"/>
      <c r="E8" s="9">
        <v>4</v>
      </c>
      <c r="F8" s="23">
        <v>4</v>
      </c>
    </row>
    <row r="9" spans="1:9" x14ac:dyDescent="0.25">
      <c r="A9" s="8" t="s">
        <v>2039</v>
      </c>
      <c r="B9" s="9">
        <v>10</v>
      </c>
      <c r="C9" s="9">
        <v>66</v>
      </c>
      <c r="D9" s="9"/>
      <c r="E9" s="9">
        <v>99</v>
      </c>
      <c r="F9" s="23">
        <v>175</v>
      </c>
    </row>
    <row r="10" spans="1:9" x14ac:dyDescent="0.25">
      <c r="A10" s="8" t="s">
        <v>2040</v>
      </c>
      <c r="B10" s="9">
        <v>4</v>
      </c>
      <c r="C10" s="9">
        <v>11</v>
      </c>
      <c r="D10" s="9">
        <v>1</v>
      </c>
      <c r="E10" s="9">
        <v>26</v>
      </c>
      <c r="F10" s="23">
        <v>42</v>
      </c>
      <c r="G10" s="22"/>
    </row>
    <row r="11" spans="1:9" x14ac:dyDescent="0.25">
      <c r="A11" s="8" t="s">
        <v>2041</v>
      </c>
      <c r="B11" s="9">
        <v>2</v>
      </c>
      <c r="C11" s="9">
        <v>24</v>
      </c>
      <c r="D11" s="9">
        <v>1</v>
      </c>
      <c r="E11" s="9">
        <v>40</v>
      </c>
      <c r="F11" s="23">
        <v>67</v>
      </c>
    </row>
    <row r="12" spans="1:9" x14ac:dyDescent="0.25">
      <c r="A12" s="8" t="s">
        <v>2042</v>
      </c>
      <c r="B12" s="9">
        <v>2</v>
      </c>
      <c r="C12" s="9">
        <v>28</v>
      </c>
      <c r="D12" s="9">
        <v>2</v>
      </c>
      <c r="E12" s="9">
        <v>64</v>
      </c>
      <c r="F12" s="23">
        <v>96</v>
      </c>
    </row>
    <row r="13" spans="1:9" x14ac:dyDescent="0.25">
      <c r="A13" s="8" t="s">
        <v>2043</v>
      </c>
      <c r="B13" s="9">
        <v>23</v>
      </c>
      <c r="C13" s="9">
        <v>132</v>
      </c>
      <c r="D13" s="9">
        <v>2</v>
      </c>
      <c r="E13" s="9">
        <v>187</v>
      </c>
      <c r="F13" s="23">
        <v>344</v>
      </c>
    </row>
    <row r="14" spans="1:9" x14ac:dyDescent="0.25">
      <c r="A14" s="8" t="s">
        <v>2034</v>
      </c>
      <c r="B14" s="9">
        <v>57</v>
      </c>
      <c r="C14" s="9">
        <v>364</v>
      </c>
      <c r="D14" s="9">
        <v>14</v>
      </c>
      <c r="E14" s="9">
        <v>565</v>
      </c>
      <c r="F14" s="23">
        <v>1000</v>
      </c>
    </row>
    <row r="15" spans="1:9" x14ac:dyDescent="0.25">
      <c r="F15" s="4"/>
    </row>
    <row r="16" spans="1:9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4"/>
    </row>
    <row r="296" spans="6:6" x14ac:dyDescent="0.25">
      <c r="F296" s="4"/>
    </row>
    <row r="297" spans="6:6" x14ac:dyDescent="0.25">
      <c r="F297" s="4"/>
    </row>
    <row r="298" spans="6:6" x14ac:dyDescent="0.25">
      <c r="F298" s="4"/>
    </row>
    <row r="299" spans="6:6" x14ac:dyDescent="0.25">
      <c r="F299" s="4"/>
    </row>
    <row r="300" spans="6:6" x14ac:dyDescent="0.25">
      <c r="F300" s="4"/>
    </row>
    <row r="301" spans="6:6" x14ac:dyDescent="0.25">
      <c r="F301" s="4"/>
    </row>
    <row r="302" spans="6:6" x14ac:dyDescent="0.25">
      <c r="F302" s="4"/>
    </row>
    <row r="303" spans="6:6" x14ac:dyDescent="0.25">
      <c r="F303" s="4"/>
    </row>
    <row r="304" spans="6:6" x14ac:dyDescent="0.25">
      <c r="F304" s="4"/>
    </row>
    <row r="305" spans="6:6" x14ac:dyDescent="0.25">
      <c r="F305" s="4"/>
    </row>
    <row r="306" spans="6:6" x14ac:dyDescent="0.25">
      <c r="F306" s="4"/>
    </row>
    <row r="307" spans="6:6" x14ac:dyDescent="0.25">
      <c r="F307" s="4"/>
    </row>
    <row r="308" spans="6:6" x14ac:dyDescent="0.25">
      <c r="F308" s="4"/>
    </row>
    <row r="309" spans="6:6" x14ac:dyDescent="0.25">
      <c r="F309" s="4"/>
    </row>
    <row r="310" spans="6:6" x14ac:dyDescent="0.25">
      <c r="F310" s="4"/>
    </row>
    <row r="311" spans="6:6" x14ac:dyDescent="0.25">
      <c r="F311" s="4"/>
    </row>
    <row r="312" spans="6:6" x14ac:dyDescent="0.25">
      <c r="F312" s="4"/>
    </row>
    <row r="313" spans="6:6" x14ac:dyDescent="0.25">
      <c r="F313" s="4"/>
    </row>
    <row r="314" spans="6:6" x14ac:dyDescent="0.25">
      <c r="F314" s="4"/>
    </row>
    <row r="315" spans="6:6" x14ac:dyDescent="0.25">
      <c r="F315" s="4"/>
    </row>
    <row r="316" spans="6:6" x14ac:dyDescent="0.25">
      <c r="F316" s="4"/>
    </row>
    <row r="317" spans="6:6" x14ac:dyDescent="0.25">
      <c r="F317" s="4"/>
    </row>
    <row r="318" spans="6:6" x14ac:dyDescent="0.25">
      <c r="F318" s="4"/>
    </row>
    <row r="319" spans="6:6" x14ac:dyDescent="0.25">
      <c r="F319" s="4"/>
    </row>
    <row r="320" spans="6:6" x14ac:dyDescent="0.25">
      <c r="F320" s="4"/>
    </row>
    <row r="321" spans="6:6" x14ac:dyDescent="0.25">
      <c r="F321" s="4"/>
    </row>
    <row r="322" spans="6:6" x14ac:dyDescent="0.25">
      <c r="F322" s="4"/>
    </row>
    <row r="323" spans="6:6" x14ac:dyDescent="0.25">
      <c r="F323" s="4"/>
    </row>
    <row r="324" spans="6:6" x14ac:dyDescent="0.25">
      <c r="F324" s="4"/>
    </row>
    <row r="325" spans="6:6" x14ac:dyDescent="0.25">
      <c r="F325" s="4"/>
    </row>
    <row r="326" spans="6:6" x14ac:dyDescent="0.25">
      <c r="F326" s="4"/>
    </row>
    <row r="327" spans="6:6" x14ac:dyDescent="0.25">
      <c r="F327" s="4"/>
    </row>
    <row r="328" spans="6:6" x14ac:dyDescent="0.25">
      <c r="F328" s="4"/>
    </row>
    <row r="329" spans="6:6" x14ac:dyDescent="0.25">
      <c r="F329" s="4"/>
    </row>
    <row r="330" spans="6:6" x14ac:dyDescent="0.25">
      <c r="F330" s="4"/>
    </row>
    <row r="331" spans="6:6" x14ac:dyDescent="0.25">
      <c r="F331" s="4"/>
    </row>
    <row r="332" spans="6:6" x14ac:dyDescent="0.25">
      <c r="F332" s="4"/>
    </row>
    <row r="333" spans="6:6" x14ac:dyDescent="0.25">
      <c r="F333" s="4"/>
    </row>
    <row r="334" spans="6:6" x14ac:dyDescent="0.25">
      <c r="F334" s="4"/>
    </row>
    <row r="335" spans="6:6" x14ac:dyDescent="0.25">
      <c r="F335" s="4"/>
    </row>
    <row r="336" spans="6:6" x14ac:dyDescent="0.25">
      <c r="F336" s="4"/>
    </row>
    <row r="337" spans="6:6" x14ac:dyDescent="0.25">
      <c r="F337" s="4"/>
    </row>
    <row r="338" spans="6:6" x14ac:dyDescent="0.25">
      <c r="F338" s="4"/>
    </row>
    <row r="339" spans="6:6" x14ac:dyDescent="0.25">
      <c r="F339" s="4"/>
    </row>
    <row r="340" spans="6:6" x14ac:dyDescent="0.25">
      <c r="F340" s="4"/>
    </row>
    <row r="341" spans="6:6" x14ac:dyDescent="0.25">
      <c r="F341" s="4"/>
    </row>
    <row r="342" spans="6:6" x14ac:dyDescent="0.25">
      <c r="F342" s="4"/>
    </row>
    <row r="343" spans="6:6" x14ac:dyDescent="0.25">
      <c r="F343" s="4"/>
    </row>
    <row r="344" spans="6:6" x14ac:dyDescent="0.25">
      <c r="F344" s="4"/>
    </row>
    <row r="345" spans="6:6" x14ac:dyDescent="0.25">
      <c r="F345" s="4"/>
    </row>
    <row r="346" spans="6:6" x14ac:dyDescent="0.25">
      <c r="F346" s="4"/>
    </row>
    <row r="347" spans="6:6" x14ac:dyDescent="0.25">
      <c r="F347" s="4"/>
    </row>
    <row r="348" spans="6:6" x14ac:dyDescent="0.25">
      <c r="F348" s="4"/>
    </row>
    <row r="349" spans="6:6" x14ac:dyDescent="0.25">
      <c r="F349" s="4"/>
    </row>
    <row r="350" spans="6:6" x14ac:dyDescent="0.25">
      <c r="F350" s="4"/>
    </row>
    <row r="351" spans="6:6" x14ac:dyDescent="0.25">
      <c r="F351" s="4"/>
    </row>
    <row r="352" spans="6:6" x14ac:dyDescent="0.25">
      <c r="F352" s="4"/>
    </row>
    <row r="353" spans="6:6" x14ac:dyDescent="0.25">
      <c r="F353" s="4"/>
    </row>
    <row r="354" spans="6:6" x14ac:dyDescent="0.25">
      <c r="F354" s="4"/>
    </row>
    <row r="355" spans="6:6" x14ac:dyDescent="0.25">
      <c r="F355" s="4"/>
    </row>
    <row r="356" spans="6:6" x14ac:dyDescent="0.25">
      <c r="F356" s="4"/>
    </row>
    <row r="357" spans="6:6" x14ac:dyDescent="0.25">
      <c r="F357" s="4"/>
    </row>
    <row r="358" spans="6:6" x14ac:dyDescent="0.25">
      <c r="F358" s="4"/>
    </row>
    <row r="359" spans="6:6" x14ac:dyDescent="0.25">
      <c r="F359" s="4"/>
    </row>
    <row r="360" spans="6:6" x14ac:dyDescent="0.25">
      <c r="F360" s="4"/>
    </row>
    <row r="361" spans="6:6" x14ac:dyDescent="0.25">
      <c r="F361" s="4"/>
    </row>
    <row r="362" spans="6:6" x14ac:dyDescent="0.25">
      <c r="F362" s="4"/>
    </row>
    <row r="363" spans="6:6" x14ac:dyDescent="0.25">
      <c r="F363" s="4"/>
    </row>
    <row r="364" spans="6:6" x14ac:dyDescent="0.25">
      <c r="F364" s="4"/>
    </row>
    <row r="365" spans="6:6" x14ac:dyDescent="0.25">
      <c r="F365" s="4"/>
    </row>
    <row r="366" spans="6:6" x14ac:dyDescent="0.25">
      <c r="F366" s="4"/>
    </row>
    <row r="367" spans="6:6" x14ac:dyDescent="0.25">
      <c r="F367" s="4"/>
    </row>
    <row r="368" spans="6:6" x14ac:dyDescent="0.25">
      <c r="F368" s="4"/>
    </row>
    <row r="369" spans="6:6" x14ac:dyDescent="0.25">
      <c r="F369" s="4"/>
    </row>
    <row r="370" spans="6:6" x14ac:dyDescent="0.25">
      <c r="F370" s="4"/>
    </row>
    <row r="371" spans="6:6" x14ac:dyDescent="0.25">
      <c r="F371" s="4"/>
    </row>
    <row r="372" spans="6:6" x14ac:dyDescent="0.25">
      <c r="F372" s="4"/>
    </row>
    <row r="373" spans="6:6" x14ac:dyDescent="0.25">
      <c r="F373" s="4"/>
    </row>
    <row r="374" spans="6:6" x14ac:dyDescent="0.25">
      <c r="F374" s="4"/>
    </row>
    <row r="375" spans="6:6" x14ac:dyDescent="0.25">
      <c r="F375" s="4"/>
    </row>
    <row r="376" spans="6:6" x14ac:dyDescent="0.25">
      <c r="F376" s="4"/>
    </row>
    <row r="377" spans="6:6" x14ac:dyDescent="0.25">
      <c r="F377" s="4"/>
    </row>
    <row r="378" spans="6:6" x14ac:dyDescent="0.25">
      <c r="F378" s="4"/>
    </row>
    <row r="379" spans="6:6" x14ac:dyDescent="0.25">
      <c r="F379" s="4"/>
    </row>
    <row r="380" spans="6:6" x14ac:dyDescent="0.25">
      <c r="F380" s="4"/>
    </row>
    <row r="381" spans="6:6" x14ac:dyDescent="0.25">
      <c r="F381" s="4"/>
    </row>
    <row r="382" spans="6:6" x14ac:dyDescent="0.25">
      <c r="F382" s="4"/>
    </row>
    <row r="383" spans="6:6" x14ac:dyDescent="0.25">
      <c r="F383" s="4"/>
    </row>
    <row r="384" spans="6:6" x14ac:dyDescent="0.25">
      <c r="F384" s="4"/>
    </row>
    <row r="385" spans="6:6" x14ac:dyDescent="0.25">
      <c r="F385" s="4"/>
    </row>
    <row r="386" spans="6:6" x14ac:dyDescent="0.25">
      <c r="F386" s="4"/>
    </row>
    <row r="387" spans="6:6" x14ac:dyDescent="0.25">
      <c r="F387" s="4"/>
    </row>
    <row r="388" spans="6:6" x14ac:dyDescent="0.25">
      <c r="F388" s="4"/>
    </row>
    <row r="389" spans="6:6" x14ac:dyDescent="0.25">
      <c r="F389" s="4"/>
    </row>
    <row r="390" spans="6:6" x14ac:dyDescent="0.25">
      <c r="F390" s="4"/>
    </row>
    <row r="391" spans="6:6" x14ac:dyDescent="0.25">
      <c r="F391" s="4"/>
    </row>
    <row r="392" spans="6:6" x14ac:dyDescent="0.25">
      <c r="F392" s="4"/>
    </row>
    <row r="393" spans="6:6" x14ac:dyDescent="0.25">
      <c r="F393" s="4"/>
    </row>
    <row r="394" spans="6:6" x14ac:dyDescent="0.25">
      <c r="F394" s="4"/>
    </row>
    <row r="395" spans="6:6" x14ac:dyDescent="0.25">
      <c r="F395" s="4"/>
    </row>
    <row r="396" spans="6:6" x14ac:dyDescent="0.25">
      <c r="F396" s="4"/>
    </row>
    <row r="397" spans="6:6" x14ac:dyDescent="0.25">
      <c r="F397" s="4"/>
    </row>
    <row r="398" spans="6:6" x14ac:dyDescent="0.25">
      <c r="F398" s="4"/>
    </row>
    <row r="399" spans="6:6" x14ac:dyDescent="0.25">
      <c r="F399" s="4"/>
    </row>
    <row r="400" spans="6:6" x14ac:dyDescent="0.25">
      <c r="F400" s="4"/>
    </row>
    <row r="401" spans="6:6" x14ac:dyDescent="0.25">
      <c r="F401" s="4"/>
    </row>
    <row r="402" spans="6:6" x14ac:dyDescent="0.25">
      <c r="F402" s="4"/>
    </row>
    <row r="403" spans="6:6" x14ac:dyDescent="0.25">
      <c r="F403" s="4"/>
    </row>
    <row r="404" spans="6:6" x14ac:dyDescent="0.25">
      <c r="F404" s="4"/>
    </row>
    <row r="405" spans="6:6" x14ac:dyDescent="0.25">
      <c r="F405" s="4"/>
    </row>
    <row r="406" spans="6:6" x14ac:dyDescent="0.25">
      <c r="F406" s="4"/>
    </row>
    <row r="407" spans="6:6" x14ac:dyDescent="0.25">
      <c r="F407" s="4"/>
    </row>
    <row r="408" spans="6:6" x14ac:dyDescent="0.25">
      <c r="F408" s="4"/>
    </row>
    <row r="409" spans="6:6" x14ac:dyDescent="0.25">
      <c r="F409" s="4"/>
    </row>
    <row r="410" spans="6:6" x14ac:dyDescent="0.25">
      <c r="F410" s="4"/>
    </row>
    <row r="411" spans="6:6" x14ac:dyDescent="0.25">
      <c r="F411" s="4"/>
    </row>
    <row r="412" spans="6:6" x14ac:dyDescent="0.25">
      <c r="F412" s="4"/>
    </row>
    <row r="413" spans="6:6" x14ac:dyDescent="0.25">
      <c r="F413" s="4"/>
    </row>
    <row r="414" spans="6:6" x14ac:dyDescent="0.25">
      <c r="F414" s="4"/>
    </row>
    <row r="415" spans="6:6" x14ac:dyDescent="0.25">
      <c r="F415" s="4"/>
    </row>
    <row r="416" spans="6:6" x14ac:dyDescent="0.25">
      <c r="F416" s="4"/>
    </row>
    <row r="417" spans="6:6" x14ac:dyDescent="0.25">
      <c r="F417" s="4"/>
    </row>
    <row r="418" spans="6:6" x14ac:dyDescent="0.25">
      <c r="F418" s="4"/>
    </row>
    <row r="419" spans="6:6" x14ac:dyDescent="0.25">
      <c r="F419" s="4"/>
    </row>
    <row r="420" spans="6:6" x14ac:dyDescent="0.25">
      <c r="F420" s="4"/>
    </row>
    <row r="421" spans="6:6" x14ac:dyDescent="0.25">
      <c r="F421" s="4"/>
    </row>
    <row r="422" spans="6:6" x14ac:dyDescent="0.25">
      <c r="F422" s="4"/>
    </row>
    <row r="423" spans="6:6" x14ac:dyDescent="0.25">
      <c r="F423" s="4"/>
    </row>
    <row r="424" spans="6:6" x14ac:dyDescent="0.25">
      <c r="F424" s="4"/>
    </row>
    <row r="425" spans="6:6" x14ac:dyDescent="0.25">
      <c r="F425" s="4"/>
    </row>
    <row r="426" spans="6:6" x14ac:dyDescent="0.25">
      <c r="F426" s="4"/>
    </row>
    <row r="427" spans="6:6" x14ac:dyDescent="0.25">
      <c r="F427" s="4"/>
    </row>
    <row r="428" spans="6:6" x14ac:dyDescent="0.25">
      <c r="F428" s="4"/>
    </row>
    <row r="429" spans="6:6" x14ac:dyDescent="0.25">
      <c r="F429" s="4"/>
    </row>
    <row r="430" spans="6:6" x14ac:dyDescent="0.25">
      <c r="F430" s="4"/>
    </row>
    <row r="431" spans="6:6" x14ac:dyDescent="0.25">
      <c r="F431" s="4"/>
    </row>
    <row r="432" spans="6:6" x14ac:dyDescent="0.25">
      <c r="F432" s="4"/>
    </row>
    <row r="433" spans="6:6" x14ac:dyDescent="0.25">
      <c r="F433" s="4"/>
    </row>
    <row r="434" spans="6:6" x14ac:dyDescent="0.25">
      <c r="F434" s="4"/>
    </row>
    <row r="435" spans="6:6" x14ac:dyDescent="0.25">
      <c r="F435" s="4"/>
    </row>
    <row r="436" spans="6:6" x14ac:dyDescent="0.25">
      <c r="F436" s="4"/>
    </row>
    <row r="437" spans="6:6" x14ac:dyDescent="0.25">
      <c r="F437" s="4"/>
    </row>
    <row r="438" spans="6:6" x14ac:dyDescent="0.25">
      <c r="F438" s="4"/>
    </row>
    <row r="439" spans="6:6" x14ac:dyDescent="0.25">
      <c r="F439" s="4"/>
    </row>
    <row r="440" spans="6:6" x14ac:dyDescent="0.25">
      <c r="F440" s="4"/>
    </row>
    <row r="441" spans="6:6" x14ac:dyDescent="0.25">
      <c r="F441" s="4"/>
    </row>
    <row r="442" spans="6:6" x14ac:dyDescent="0.25">
      <c r="F442" s="4"/>
    </row>
    <row r="443" spans="6:6" x14ac:dyDescent="0.25">
      <c r="F443" s="4"/>
    </row>
    <row r="444" spans="6:6" x14ac:dyDescent="0.25">
      <c r="F444" s="4"/>
    </row>
    <row r="445" spans="6:6" x14ac:dyDescent="0.25">
      <c r="F445" s="4"/>
    </row>
    <row r="446" spans="6:6" x14ac:dyDescent="0.25">
      <c r="F446" s="4"/>
    </row>
    <row r="447" spans="6:6" x14ac:dyDescent="0.25">
      <c r="F447" s="4"/>
    </row>
    <row r="448" spans="6:6" x14ac:dyDescent="0.25">
      <c r="F448" s="4"/>
    </row>
    <row r="449" spans="6:6" x14ac:dyDescent="0.25">
      <c r="F449" s="4"/>
    </row>
    <row r="450" spans="6:6" x14ac:dyDescent="0.25">
      <c r="F450" s="4"/>
    </row>
    <row r="451" spans="6:6" x14ac:dyDescent="0.25">
      <c r="F451" s="4"/>
    </row>
    <row r="452" spans="6:6" x14ac:dyDescent="0.25">
      <c r="F452" s="4"/>
    </row>
    <row r="453" spans="6:6" x14ac:dyDescent="0.25">
      <c r="F453" s="4"/>
    </row>
    <row r="454" spans="6:6" x14ac:dyDescent="0.25">
      <c r="F454" s="4"/>
    </row>
    <row r="455" spans="6:6" x14ac:dyDescent="0.25">
      <c r="F455" s="4"/>
    </row>
    <row r="456" spans="6:6" x14ac:dyDescent="0.25">
      <c r="F456" s="4"/>
    </row>
    <row r="457" spans="6:6" x14ac:dyDescent="0.25">
      <c r="F457" s="4"/>
    </row>
    <row r="458" spans="6:6" x14ac:dyDescent="0.25">
      <c r="F458" s="4"/>
    </row>
    <row r="459" spans="6:6" x14ac:dyDescent="0.25">
      <c r="F459" s="4"/>
    </row>
    <row r="460" spans="6:6" x14ac:dyDescent="0.25">
      <c r="F460" s="4"/>
    </row>
    <row r="461" spans="6:6" x14ac:dyDescent="0.25">
      <c r="F461" s="4"/>
    </row>
    <row r="462" spans="6:6" x14ac:dyDescent="0.25">
      <c r="F462" s="4"/>
    </row>
    <row r="463" spans="6:6" x14ac:dyDescent="0.25">
      <c r="F463" s="4"/>
    </row>
    <row r="464" spans="6:6" x14ac:dyDescent="0.25">
      <c r="F464" s="4"/>
    </row>
    <row r="465" spans="6:6" x14ac:dyDescent="0.25">
      <c r="F465" s="4"/>
    </row>
    <row r="466" spans="6:6" x14ac:dyDescent="0.25">
      <c r="F466" s="4"/>
    </row>
    <row r="467" spans="6:6" x14ac:dyDescent="0.25">
      <c r="F467" s="4"/>
    </row>
    <row r="468" spans="6:6" x14ac:dyDescent="0.25">
      <c r="F468" s="4"/>
    </row>
    <row r="469" spans="6:6" x14ac:dyDescent="0.25">
      <c r="F469" s="4"/>
    </row>
    <row r="470" spans="6:6" x14ac:dyDescent="0.25">
      <c r="F470" s="4"/>
    </row>
    <row r="471" spans="6:6" x14ac:dyDescent="0.25">
      <c r="F471" s="4"/>
    </row>
    <row r="472" spans="6:6" x14ac:dyDescent="0.25">
      <c r="F472" s="4"/>
    </row>
    <row r="473" spans="6:6" x14ac:dyDescent="0.25">
      <c r="F473" s="4"/>
    </row>
    <row r="474" spans="6:6" x14ac:dyDescent="0.25">
      <c r="F474" s="4"/>
    </row>
    <row r="475" spans="6:6" x14ac:dyDescent="0.25">
      <c r="F475" s="4"/>
    </row>
    <row r="476" spans="6:6" x14ac:dyDescent="0.25">
      <c r="F476" s="4"/>
    </row>
    <row r="477" spans="6:6" x14ac:dyDescent="0.25">
      <c r="F477" s="4"/>
    </row>
    <row r="478" spans="6:6" x14ac:dyDescent="0.25">
      <c r="F478" s="4"/>
    </row>
    <row r="479" spans="6:6" x14ac:dyDescent="0.25">
      <c r="F479" s="4"/>
    </row>
    <row r="480" spans="6:6" x14ac:dyDescent="0.25">
      <c r="F480" s="4"/>
    </row>
    <row r="481" spans="6:6" x14ac:dyDescent="0.25">
      <c r="F481" s="4"/>
    </row>
    <row r="482" spans="6:6" x14ac:dyDescent="0.25">
      <c r="F482" s="4"/>
    </row>
    <row r="483" spans="6:6" x14ac:dyDescent="0.25">
      <c r="F483" s="4"/>
    </row>
    <row r="484" spans="6:6" x14ac:dyDescent="0.25">
      <c r="F484" s="4"/>
    </row>
    <row r="485" spans="6:6" x14ac:dyDescent="0.25">
      <c r="F485" s="4"/>
    </row>
    <row r="486" spans="6:6" x14ac:dyDescent="0.25">
      <c r="F486" s="4"/>
    </row>
    <row r="487" spans="6:6" x14ac:dyDescent="0.25">
      <c r="F487" s="4"/>
    </row>
    <row r="488" spans="6:6" x14ac:dyDescent="0.25">
      <c r="F488" s="4"/>
    </row>
    <row r="489" spans="6:6" x14ac:dyDescent="0.25">
      <c r="F489" s="4"/>
    </row>
    <row r="490" spans="6:6" x14ac:dyDescent="0.25">
      <c r="F490" s="4"/>
    </row>
    <row r="491" spans="6:6" x14ac:dyDescent="0.25">
      <c r="F491" s="4"/>
    </row>
    <row r="492" spans="6:6" x14ac:dyDescent="0.25">
      <c r="F492" s="4"/>
    </row>
    <row r="493" spans="6:6" x14ac:dyDescent="0.25">
      <c r="F493" s="4"/>
    </row>
    <row r="494" spans="6:6" x14ac:dyDescent="0.25">
      <c r="F494" s="4"/>
    </row>
    <row r="495" spans="6:6" x14ac:dyDescent="0.25">
      <c r="F495" s="4"/>
    </row>
    <row r="496" spans="6:6" x14ac:dyDescent="0.25">
      <c r="F496" s="4"/>
    </row>
    <row r="497" spans="6:6" x14ac:dyDescent="0.25">
      <c r="F497" s="4"/>
    </row>
    <row r="498" spans="6:6" x14ac:dyDescent="0.25">
      <c r="F498" s="4"/>
    </row>
    <row r="499" spans="6:6" x14ac:dyDescent="0.25">
      <c r="F499" s="4"/>
    </row>
    <row r="500" spans="6:6" x14ac:dyDescent="0.25">
      <c r="F500" s="4"/>
    </row>
    <row r="501" spans="6:6" x14ac:dyDescent="0.25">
      <c r="F501" s="4"/>
    </row>
    <row r="502" spans="6:6" x14ac:dyDescent="0.25">
      <c r="F502" s="4"/>
    </row>
    <row r="503" spans="6:6" x14ac:dyDescent="0.25">
      <c r="F503" s="4"/>
    </row>
    <row r="504" spans="6:6" x14ac:dyDescent="0.25">
      <c r="F504" s="4"/>
    </row>
    <row r="505" spans="6:6" x14ac:dyDescent="0.25">
      <c r="F505" s="4"/>
    </row>
    <row r="506" spans="6:6" x14ac:dyDescent="0.25">
      <c r="F506" s="4"/>
    </row>
    <row r="507" spans="6:6" x14ac:dyDescent="0.25">
      <c r="F507" s="4"/>
    </row>
    <row r="508" spans="6:6" x14ac:dyDescent="0.25">
      <c r="F508" s="4"/>
    </row>
    <row r="509" spans="6:6" x14ac:dyDescent="0.25">
      <c r="F509" s="4"/>
    </row>
    <row r="510" spans="6:6" x14ac:dyDescent="0.25">
      <c r="F510" s="4"/>
    </row>
    <row r="511" spans="6:6" x14ac:dyDescent="0.25">
      <c r="F511" s="4"/>
    </row>
    <row r="512" spans="6:6" x14ac:dyDescent="0.25">
      <c r="F512" s="4"/>
    </row>
    <row r="513" spans="6:6" x14ac:dyDescent="0.25">
      <c r="F513" s="4"/>
    </row>
    <row r="514" spans="6:6" x14ac:dyDescent="0.25">
      <c r="F514" s="4"/>
    </row>
    <row r="515" spans="6:6" x14ac:dyDescent="0.25">
      <c r="F515" s="4"/>
    </row>
    <row r="516" spans="6:6" x14ac:dyDescent="0.25">
      <c r="F516" s="4"/>
    </row>
    <row r="517" spans="6:6" x14ac:dyDescent="0.25">
      <c r="F517" s="4"/>
    </row>
    <row r="518" spans="6:6" x14ac:dyDescent="0.25">
      <c r="F518" s="4"/>
    </row>
    <row r="519" spans="6:6" x14ac:dyDescent="0.25">
      <c r="F519" s="4"/>
    </row>
    <row r="520" spans="6:6" x14ac:dyDescent="0.25">
      <c r="F520" s="4"/>
    </row>
    <row r="521" spans="6:6" x14ac:dyDescent="0.25">
      <c r="F521" s="4"/>
    </row>
    <row r="522" spans="6:6" x14ac:dyDescent="0.25">
      <c r="F522" s="4"/>
    </row>
    <row r="523" spans="6:6" x14ac:dyDescent="0.25">
      <c r="F523" s="4"/>
    </row>
    <row r="524" spans="6:6" x14ac:dyDescent="0.25">
      <c r="F524" s="4"/>
    </row>
    <row r="525" spans="6:6" x14ac:dyDescent="0.25">
      <c r="F525" s="4"/>
    </row>
    <row r="526" spans="6:6" x14ac:dyDescent="0.25">
      <c r="F526" s="4"/>
    </row>
    <row r="527" spans="6:6" x14ac:dyDescent="0.25">
      <c r="F527" s="4"/>
    </row>
    <row r="528" spans="6:6" x14ac:dyDescent="0.25">
      <c r="F528" s="4"/>
    </row>
    <row r="529" spans="6:6" x14ac:dyDescent="0.25">
      <c r="F529" s="4"/>
    </row>
    <row r="530" spans="6:6" x14ac:dyDescent="0.25">
      <c r="F530" s="4"/>
    </row>
    <row r="531" spans="6:6" x14ac:dyDescent="0.25">
      <c r="F531" s="4"/>
    </row>
    <row r="532" spans="6:6" x14ac:dyDescent="0.25">
      <c r="F532" s="4"/>
    </row>
    <row r="533" spans="6:6" x14ac:dyDescent="0.25">
      <c r="F533" s="4"/>
    </row>
    <row r="534" spans="6:6" x14ac:dyDescent="0.25">
      <c r="F534" s="4"/>
    </row>
    <row r="535" spans="6:6" x14ac:dyDescent="0.25">
      <c r="F535" s="4"/>
    </row>
    <row r="536" spans="6:6" x14ac:dyDescent="0.25">
      <c r="F536" s="4"/>
    </row>
    <row r="537" spans="6:6" x14ac:dyDescent="0.25">
      <c r="F537" s="4"/>
    </row>
    <row r="538" spans="6:6" x14ac:dyDescent="0.25">
      <c r="F538" s="4"/>
    </row>
    <row r="539" spans="6:6" x14ac:dyDescent="0.25">
      <c r="F539" s="4"/>
    </row>
    <row r="540" spans="6:6" x14ac:dyDescent="0.25">
      <c r="F540" s="4"/>
    </row>
    <row r="541" spans="6:6" x14ac:dyDescent="0.25">
      <c r="F541" s="4"/>
    </row>
    <row r="542" spans="6:6" x14ac:dyDescent="0.25">
      <c r="F542" s="4"/>
    </row>
    <row r="543" spans="6:6" x14ac:dyDescent="0.25">
      <c r="F543" s="4"/>
    </row>
    <row r="544" spans="6:6" x14ac:dyDescent="0.25">
      <c r="F544" s="4"/>
    </row>
    <row r="545" spans="6:6" x14ac:dyDescent="0.25">
      <c r="F545" s="4"/>
    </row>
    <row r="546" spans="6:6" x14ac:dyDescent="0.25">
      <c r="F546" s="4"/>
    </row>
    <row r="547" spans="6:6" x14ac:dyDescent="0.25">
      <c r="F547" s="4"/>
    </row>
    <row r="548" spans="6:6" x14ac:dyDescent="0.25">
      <c r="F548" s="4"/>
    </row>
    <row r="549" spans="6:6" x14ac:dyDescent="0.25">
      <c r="F549" s="4"/>
    </row>
    <row r="550" spans="6:6" x14ac:dyDescent="0.25">
      <c r="F550" s="4"/>
    </row>
    <row r="551" spans="6:6" x14ac:dyDescent="0.25">
      <c r="F551" s="4"/>
    </row>
    <row r="552" spans="6:6" x14ac:dyDescent="0.25">
      <c r="F552" s="4"/>
    </row>
    <row r="553" spans="6:6" x14ac:dyDescent="0.25">
      <c r="F553" s="4"/>
    </row>
    <row r="554" spans="6:6" x14ac:dyDescent="0.25">
      <c r="F554" s="4"/>
    </row>
    <row r="555" spans="6:6" x14ac:dyDescent="0.25">
      <c r="F555" s="4"/>
    </row>
    <row r="556" spans="6:6" x14ac:dyDescent="0.25">
      <c r="F556" s="4"/>
    </row>
    <row r="557" spans="6:6" x14ac:dyDescent="0.25">
      <c r="F557" s="4"/>
    </row>
    <row r="558" spans="6:6" x14ac:dyDescent="0.25">
      <c r="F558" s="4"/>
    </row>
    <row r="559" spans="6:6" x14ac:dyDescent="0.25">
      <c r="F559" s="4"/>
    </row>
    <row r="560" spans="6:6" x14ac:dyDescent="0.25">
      <c r="F560" s="4"/>
    </row>
    <row r="561" spans="6:6" x14ac:dyDescent="0.25">
      <c r="F561" s="4"/>
    </row>
    <row r="562" spans="6:6" x14ac:dyDescent="0.25">
      <c r="F562" s="4"/>
    </row>
    <row r="563" spans="6:6" x14ac:dyDescent="0.25">
      <c r="F563" s="4"/>
    </row>
    <row r="564" spans="6:6" x14ac:dyDescent="0.25">
      <c r="F564" s="4"/>
    </row>
    <row r="565" spans="6:6" x14ac:dyDescent="0.25">
      <c r="F565" s="4"/>
    </row>
    <row r="566" spans="6:6" x14ac:dyDescent="0.25">
      <c r="F566" s="4"/>
    </row>
    <row r="567" spans="6:6" x14ac:dyDescent="0.25">
      <c r="F567" s="4"/>
    </row>
    <row r="568" spans="6:6" x14ac:dyDescent="0.25">
      <c r="F568" s="4"/>
    </row>
    <row r="569" spans="6:6" x14ac:dyDescent="0.25">
      <c r="F569" s="4"/>
    </row>
    <row r="570" spans="6:6" x14ac:dyDescent="0.25">
      <c r="F570" s="4"/>
    </row>
    <row r="571" spans="6:6" x14ac:dyDescent="0.25">
      <c r="F571" s="4"/>
    </row>
    <row r="572" spans="6:6" x14ac:dyDescent="0.25">
      <c r="F572" s="4"/>
    </row>
    <row r="573" spans="6:6" x14ac:dyDescent="0.25">
      <c r="F573" s="4"/>
    </row>
    <row r="574" spans="6:6" x14ac:dyDescent="0.25">
      <c r="F574" s="4"/>
    </row>
    <row r="575" spans="6:6" x14ac:dyDescent="0.25">
      <c r="F575" s="4"/>
    </row>
    <row r="576" spans="6:6" x14ac:dyDescent="0.25">
      <c r="F576" s="4"/>
    </row>
    <row r="577" spans="6:6" x14ac:dyDescent="0.25">
      <c r="F577" s="4"/>
    </row>
    <row r="578" spans="6:6" x14ac:dyDescent="0.25">
      <c r="F578" s="4"/>
    </row>
    <row r="579" spans="6:6" x14ac:dyDescent="0.25">
      <c r="F579" s="4"/>
    </row>
    <row r="580" spans="6:6" x14ac:dyDescent="0.25">
      <c r="F580" s="4"/>
    </row>
    <row r="581" spans="6:6" x14ac:dyDescent="0.25">
      <c r="F581" s="4"/>
    </row>
    <row r="582" spans="6:6" x14ac:dyDescent="0.25">
      <c r="F582" s="4"/>
    </row>
    <row r="583" spans="6:6" x14ac:dyDescent="0.25">
      <c r="F583" s="4"/>
    </row>
    <row r="584" spans="6:6" x14ac:dyDescent="0.25">
      <c r="F584" s="4"/>
    </row>
    <row r="585" spans="6:6" x14ac:dyDescent="0.25">
      <c r="F585" s="4"/>
    </row>
    <row r="586" spans="6:6" x14ac:dyDescent="0.25">
      <c r="F586" s="4"/>
    </row>
    <row r="587" spans="6:6" x14ac:dyDescent="0.25">
      <c r="F587" s="4"/>
    </row>
    <row r="588" spans="6:6" x14ac:dyDescent="0.25">
      <c r="F588" s="4"/>
    </row>
    <row r="589" spans="6:6" x14ac:dyDescent="0.25">
      <c r="F589" s="4"/>
    </row>
    <row r="590" spans="6:6" x14ac:dyDescent="0.25">
      <c r="F590" s="4"/>
    </row>
    <row r="591" spans="6:6" x14ac:dyDescent="0.25">
      <c r="F591" s="4"/>
    </row>
    <row r="592" spans="6:6" x14ac:dyDescent="0.25">
      <c r="F592" s="4"/>
    </row>
    <row r="593" spans="6:6" x14ac:dyDescent="0.25">
      <c r="F593" s="4"/>
    </row>
    <row r="594" spans="6:6" x14ac:dyDescent="0.25">
      <c r="F594" s="4"/>
    </row>
    <row r="595" spans="6:6" x14ac:dyDescent="0.25">
      <c r="F595" s="4"/>
    </row>
    <row r="596" spans="6:6" x14ac:dyDescent="0.25">
      <c r="F596" s="4"/>
    </row>
    <row r="597" spans="6:6" x14ac:dyDescent="0.25">
      <c r="F597" s="4"/>
    </row>
    <row r="598" spans="6:6" x14ac:dyDescent="0.25">
      <c r="F598" s="4"/>
    </row>
    <row r="599" spans="6:6" x14ac:dyDescent="0.25">
      <c r="F599" s="4"/>
    </row>
    <row r="600" spans="6:6" x14ac:dyDescent="0.25">
      <c r="F600" s="4"/>
    </row>
    <row r="601" spans="6:6" x14ac:dyDescent="0.25">
      <c r="F601" s="4"/>
    </row>
    <row r="602" spans="6:6" x14ac:dyDescent="0.25">
      <c r="F602" s="4"/>
    </row>
    <row r="603" spans="6:6" x14ac:dyDescent="0.25">
      <c r="F603" s="4"/>
    </row>
    <row r="604" spans="6:6" x14ac:dyDescent="0.25">
      <c r="F604" s="4"/>
    </row>
    <row r="605" spans="6:6" x14ac:dyDescent="0.25">
      <c r="F605" s="4"/>
    </row>
    <row r="606" spans="6:6" x14ac:dyDescent="0.25">
      <c r="F606" s="4"/>
    </row>
    <row r="607" spans="6:6" x14ac:dyDescent="0.25">
      <c r="F607" s="4"/>
    </row>
    <row r="608" spans="6:6" x14ac:dyDescent="0.25">
      <c r="F608" s="4"/>
    </row>
    <row r="609" spans="6:6" x14ac:dyDescent="0.25">
      <c r="F609" s="4"/>
    </row>
    <row r="610" spans="6:6" x14ac:dyDescent="0.25">
      <c r="F610" s="4"/>
    </row>
    <row r="611" spans="6:6" x14ac:dyDescent="0.25">
      <c r="F611" s="4"/>
    </row>
    <row r="612" spans="6:6" x14ac:dyDescent="0.25">
      <c r="F612" s="4"/>
    </row>
    <row r="613" spans="6:6" x14ac:dyDescent="0.25">
      <c r="F613" s="4"/>
    </row>
    <row r="614" spans="6:6" x14ac:dyDescent="0.25">
      <c r="F614" s="4"/>
    </row>
    <row r="615" spans="6:6" x14ac:dyDescent="0.25">
      <c r="F615" s="4"/>
    </row>
    <row r="616" spans="6:6" x14ac:dyDescent="0.25">
      <c r="F616" s="4"/>
    </row>
    <row r="617" spans="6:6" x14ac:dyDescent="0.25">
      <c r="F617" s="4"/>
    </row>
    <row r="618" spans="6:6" x14ac:dyDescent="0.25">
      <c r="F618" s="4"/>
    </row>
    <row r="619" spans="6:6" x14ac:dyDescent="0.25">
      <c r="F619" s="4"/>
    </row>
    <row r="620" spans="6:6" x14ac:dyDescent="0.25">
      <c r="F620" s="4"/>
    </row>
    <row r="621" spans="6:6" x14ac:dyDescent="0.25">
      <c r="F621" s="4"/>
    </row>
    <row r="622" spans="6:6" x14ac:dyDescent="0.25">
      <c r="F622" s="4"/>
    </row>
    <row r="623" spans="6:6" x14ac:dyDescent="0.25">
      <c r="F623" s="4"/>
    </row>
    <row r="624" spans="6:6" x14ac:dyDescent="0.25">
      <c r="F624" s="4"/>
    </row>
    <row r="625" spans="6:6" x14ac:dyDescent="0.25">
      <c r="F625" s="4"/>
    </row>
    <row r="626" spans="6:6" x14ac:dyDescent="0.25">
      <c r="F626" s="4"/>
    </row>
    <row r="627" spans="6:6" x14ac:dyDescent="0.25">
      <c r="F627" s="4"/>
    </row>
    <row r="628" spans="6:6" x14ac:dyDescent="0.25">
      <c r="F628" s="4"/>
    </row>
    <row r="629" spans="6:6" x14ac:dyDescent="0.25">
      <c r="F629" s="4"/>
    </row>
    <row r="630" spans="6:6" x14ac:dyDescent="0.25">
      <c r="F630" s="4"/>
    </row>
    <row r="631" spans="6:6" x14ac:dyDescent="0.25">
      <c r="F631" s="4"/>
    </row>
    <row r="632" spans="6:6" x14ac:dyDescent="0.25">
      <c r="F632" s="4"/>
    </row>
    <row r="633" spans="6:6" x14ac:dyDescent="0.25">
      <c r="F633" s="4"/>
    </row>
    <row r="634" spans="6:6" x14ac:dyDescent="0.25">
      <c r="F634" s="4"/>
    </row>
    <row r="635" spans="6:6" x14ac:dyDescent="0.25">
      <c r="F635" s="4"/>
    </row>
    <row r="636" spans="6:6" x14ac:dyDescent="0.25">
      <c r="F636" s="4"/>
    </row>
    <row r="637" spans="6:6" x14ac:dyDescent="0.25">
      <c r="F637" s="4"/>
    </row>
    <row r="638" spans="6:6" x14ac:dyDescent="0.25">
      <c r="F638" s="4"/>
    </row>
    <row r="639" spans="6:6" x14ac:dyDescent="0.25">
      <c r="F639" s="4"/>
    </row>
    <row r="640" spans="6:6" x14ac:dyDescent="0.25">
      <c r="F640" s="4"/>
    </row>
    <row r="641" spans="6:6" x14ac:dyDescent="0.25">
      <c r="F641" s="4"/>
    </row>
    <row r="642" spans="6:6" x14ac:dyDescent="0.25">
      <c r="F642" s="4"/>
    </row>
    <row r="643" spans="6:6" x14ac:dyDescent="0.25">
      <c r="F643" s="4"/>
    </row>
    <row r="644" spans="6:6" x14ac:dyDescent="0.25">
      <c r="F644" s="4"/>
    </row>
    <row r="645" spans="6:6" x14ac:dyDescent="0.25">
      <c r="F645" s="4"/>
    </row>
    <row r="646" spans="6:6" x14ac:dyDescent="0.25">
      <c r="F646" s="4"/>
    </row>
    <row r="647" spans="6:6" x14ac:dyDescent="0.25">
      <c r="F647" s="4"/>
    </row>
    <row r="648" spans="6:6" x14ac:dyDescent="0.25">
      <c r="F648" s="4"/>
    </row>
    <row r="649" spans="6:6" x14ac:dyDescent="0.25">
      <c r="F649" s="4"/>
    </row>
    <row r="650" spans="6:6" x14ac:dyDescent="0.25">
      <c r="F650" s="4"/>
    </row>
    <row r="651" spans="6:6" x14ac:dyDescent="0.25">
      <c r="F651" s="4"/>
    </row>
    <row r="652" spans="6:6" x14ac:dyDescent="0.25">
      <c r="F652" s="4"/>
    </row>
    <row r="653" spans="6:6" x14ac:dyDescent="0.25">
      <c r="F653" s="4"/>
    </row>
    <row r="654" spans="6:6" x14ac:dyDescent="0.25">
      <c r="F654" s="4"/>
    </row>
    <row r="655" spans="6:6" x14ac:dyDescent="0.25">
      <c r="F655" s="4"/>
    </row>
    <row r="656" spans="6:6" x14ac:dyDescent="0.25">
      <c r="F656" s="4"/>
    </row>
    <row r="657" spans="6:6" x14ac:dyDescent="0.25">
      <c r="F657" s="4"/>
    </row>
    <row r="658" spans="6:6" x14ac:dyDescent="0.25">
      <c r="F658" s="4"/>
    </row>
    <row r="659" spans="6:6" x14ac:dyDescent="0.25">
      <c r="F659" s="4"/>
    </row>
    <row r="660" spans="6:6" x14ac:dyDescent="0.25">
      <c r="F660" s="4"/>
    </row>
    <row r="661" spans="6:6" x14ac:dyDescent="0.25">
      <c r="F661" s="4"/>
    </row>
    <row r="662" spans="6:6" x14ac:dyDescent="0.25">
      <c r="F662" s="4"/>
    </row>
    <row r="663" spans="6:6" x14ac:dyDescent="0.25">
      <c r="F663" s="4"/>
    </row>
    <row r="664" spans="6:6" x14ac:dyDescent="0.25">
      <c r="F664" s="4"/>
    </row>
    <row r="665" spans="6:6" x14ac:dyDescent="0.25">
      <c r="F665" s="4"/>
    </row>
    <row r="666" spans="6:6" x14ac:dyDescent="0.25">
      <c r="F666" s="4"/>
    </row>
    <row r="667" spans="6:6" x14ac:dyDescent="0.25">
      <c r="F667" s="4"/>
    </row>
    <row r="668" spans="6:6" x14ac:dyDescent="0.25">
      <c r="F668" s="4"/>
    </row>
    <row r="669" spans="6:6" x14ac:dyDescent="0.25">
      <c r="F669" s="4"/>
    </row>
    <row r="670" spans="6:6" x14ac:dyDescent="0.25">
      <c r="F670" s="4"/>
    </row>
    <row r="671" spans="6:6" x14ac:dyDescent="0.25">
      <c r="F671" s="4"/>
    </row>
    <row r="672" spans="6:6" x14ac:dyDescent="0.25">
      <c r="F672" s="4"/>
    </row>
    <row r="673" spans="6:6" x14ac:dyDescent="0.25">
      <c r="F673" s="4"/>
    </row>
    <row r="674" spans="6:6" x14ac:dyDescent="0.25">
      <c r="F674" s="4"/>
    </row>
    <row r="675" spans="6:6" x14ac:dyDescent="0.25">
      <c r="F675" s="4"/>
    </row>
    <row r="676" spans="6:6" x14ac:dyDescent="0.25">
      <c r="F676" s="4"/>
    </row>
    <row r="677" spans="6:6" x14ac:dyDescent="0.25">
      <c r="F677" s="4"/>
    </row>
    <row r="678" spans="6:6" x14ac:dyDescent="0.25">
      <c r="F678" s="4"/>
    </row>
    <row r="679" spans="6:6" x14ac:dyDescent="0.25">
      <c r="F679" s="4"/>
    </row>
    <row r="680" spans="6:6" x14ac:dyDescent="0.25">
      <c r="F680" s="4"/>
    </row>
    <row r="681" spans="6:6" x14ac:dyDescent="0.25">
      <c r="F681" s="4"/>
    </row>
    <row r="682" spans="6:6" x14ac:dyDescent="0.25">
      <c r="F682" s="4"/>
    </row>
    <row r="683" spans="6:6" x14ac:dyDescent="0.25">
      <c r="F683" s="4"/>
    </row>
    <row r="684" spans="6:6" x14ac:dyDescent="0.25">
      <c r="F684" s="4"/>
    </row>
    <row r="685" spans="6:6" x14ac:dyDescent="0.25">
      <c r="F685" s="4"/>
    </row>
    <row r="686" spans="6:6" x14ac:dyDescent="0.25">
      <c r="F686" s="4"/>
    </row>
    <row r="687" spans="6:6" x14ac:dyDescent="0.25">
      <c r="F687" s="4"/>
    </row>
    <row r="688" spans="6:6" x14ac:dyDescent="0.25">
      <c r="F688" s="4"/>
    </row>
    <row r="689" spans="6:6" x14ac:dyDescent="0.25">
      <c r="F689" s="4"/>
    </row>
    <row r="690" spans="6:6" x14ac:dyDescent="0.25">
      <c r="F690" s="4"/>
    </row>
    <row r="691" spans="6:6" x14ac:dyDescent="0.25">
      <c r="F691" s="4"/>
    </row>
    <row r="692" spans="6:6" x14ac:dyDescent="0.25">
      <c r="F692" s="4"/>
    </row>
    <row r="693" spans="6:6" x14ac:dyDescent="0.25">
      <c r="F693" s="4"/>
    </row>
    <row r="694" spans="6:6" x14ac:dyDescent="0.25">
      <c r="F694" s="4"/>
    </row>
    <row r="695" spans="6:6" x14ac:dyDescent="0.25">
      <c r="F695" s="4"/>
    </row>
    <row r="696" spans="6:6" x14ac:dyDescent="0.25">
      <c r="F696" s="4"/>
    </row>
    <row r="697" spans="6:6" x14ac:dyDescent="0.25">
      <c r="F697" s="4"/>
    </row>
    <row r="698" spans="6:6" x14ac:dyDescent="0.25">
      <c r="F698" s="4"/>
    </row>
    <row r="699" spans="6:6" x14ac:dyDescent="0.25">
      <c r="F699" s="4"/>
    </row>
    <row r="700" spans="6:6" x14ac:dyDescent="0.25">
      <c r="F700" s="4"/>
    </row>
    <row r="701" spans="6:6" x14ac:dyDescent="0.25">
      <c r="F701" s="4"/>
    </row>
    <row r="702" spans="6:6" x14ac:dyDescent="0.25">
      <c r="F702" s="4"/>
    </row>
    <row r="703" spans="6:6" x14ac:dyDescent="0.25">
      <c r="F703" s="4"/>
    </row>
    <row r="704" spans="6:6" x14ac:dyDescent="0.25">
      <c r="F704" s="4"/>
    </row>
    <row r="705" spans="6:6" x14ac:dyDescent="0.25">
      <c r="F705" s="4"/>
    </row>
    <row r="706" spans="6:6" x14ac:dyDescent="0.25">
      <c r="F706" s="4"/>
    </row>
    <row r="707" spans="6:6" x14ac:dyDescent="0.25">
      <c r="F707" s="4"/>
    </row>
    <row r="708" spans="6:6" x14ac:dyDescent="0.25">
      <c r="F708" s="4"/>
    </row>
    <row r="709" spans="6:6" x14ac:dyDescent="0.25">
      <c r="F709" s="4"/>
    </row>
    <row r="710" spans="6:6" x14ac:dyDescent="0.25">
      <c r="F710" s="4"/>
    </row>
    <row r="711" spans="6:6" x14ac:dyDescent="0.25">
      <c r="F711" s="4"/>
    </row>
    <row r="712" spans="6:6" x14ac:dyDescent="0.25">
      <c r="F712" s="4"/>
    </row>
    <row r="713" spans="6:6" x14ac:dyDescent="0.25">
      <c r="F713" s="4"/>
    </row>
    <row r="714" spans="6:6" x14ac:dyDescent="0.25">
      <c r="F714" s="4"/>
    </row>
    <row r="715" spans="6:6" x14ac:dyDescent="0.25">
      <c r="F715" s="4"/>
    </row>
    <row r="716" spans="6:6" x14ac:dyDescent="0.25">
      <c r="F716" s="4"/>
    </row>
    <row r="717" spans="6:6" x14ac:dyDescent="0.25">
      <c r="F717" s="4"/>
    </row>
    <row r="718" spans="6:6" x14ac:dyDescent="0.25">
      <c r="F718" s="4"/>
    </row>
    <row r="719" spans="6:6" x14ac:dyDescent="0.25">
      <c r="F719" s="4"/>
    </row>
    <row r="720" spans="6:6" x14ac:dyDescent="0.25">
      <c r="F720" s="4"/>
    </row>
    <row r="721" spans="6:6" x14ac:dyDescent="0.25">
      <c r="F721" s="4"/>
    </row>
    <row r="722" spans="6:6" x14ac:dyDescent="0.25">
      <c r="F722" s="4"/>
    </row>
    <row r="723" spans="6:6" x14ac:dyDescent="0.25">
      <c r="F723" s="4"/>
    </row>
    <row r="724" spans="6:6" x14ac:dyDescent="0.25">
      <c r="F724" s="4"/>
    </row>
    <row r="725" spans="6:6" x14ac:dyDescent="0.25">
      <c r="F725" s="4"/>
    </row>
    <row r="726" spans="6:6" x14ac:dyDescent="0.25">
      <c r="F726" s="4"/>
    </row>
    <row r="727" spans="6:6" x14ac:dyDescent="0.25">
      <c r="F727" s="4"/>
    </row>
    <row r="728" spans="6:6" x14ac:dyDescent="0.25">
      <c r="F728" s="4"/>
    </row>
    <row r="729" spans="6:6" x14ac:dyDescent="0.25">
      <c r="F729" s="4"/>
    </row>
    <row r="730" spans="6:6" x14ac:dyDescent="0.25">
      <c r="F730" s="4"/>
    </row>
    <row r="731" spans="6:6" x14ac:dyDescent="0.25">
      <c r="F731" s="4"/>
    </row>
    <row r="732" spans="6:6" x14ac:dyDescent="0.25">
      <c r="F732" s="4"/>
    </row>
    <row r="733" spans="6:6" x14ac:dyDescent="0.25">
      <c r="F733" s="4"/>
    </row>
    <row r="734" spans="6:6" x14ac:dyDescent="0.25">
      <c r="F734" s="4"/>
    </row>
    <row r="735" spans="6:6" x14ac:dyDescent="0.25">
      <c r="F735" s="4"/>
    </row>
    <row r="736" spans="6:6" x14ac:dyDescent="0.25">
      <c r="F736" s="4"/>
    </row>
    <row r="737" spans="6:6" x14ac:dyDescent="0.25">
      <c r="F737" s="4"/>
    </row>
    <row r="738" spans="6:6" x14ac:dyDescent="0.25">
      <c r="F738" s="4"/>
    </row>
    <row r="739" spans="6:6" x14ac:dyDescent="0.25">
      <c r="F739" s="4"/>
    </row>
    <row r="740" spans="6:6" x14ac:dyDescent="0.25">
      <c r="F740" s="4"/>
    </row>
    <row r="741" spans="6:6" x14ac:dyDescent="0.25">
      <c r="F741" s="4"/>
    </row>
    <row r="742" spans="6:6" x14ac:dyDescent="0.25">
      <c r="F742" s="4"/>
    </row>
    <row r="743" spans="6:6" x14ac:dyDescent="0.25">
      <c r="F743" s="4"/>
    </row>
    <row r="744" spans="6:6" x14ac:dyDescent="0.25">
      <c r="F744" s="4"/>
    </row>
    <row r="745" spans="6:6" x14ac:dyDescent="0.25">
      <c r="F745" s="4"/>
    </row>
    <row r="746" spans="6:6" x14ac:dyDescent="0.25">
      <c r="F746" s="4"/>
    </row>
    <row r="747" spans="6:6" x14ac:dyDescent="0.25">
      <c r="F747" s="4"/>
    </row>
    <row r="748" spans="6:6" x14ac:dyDescent="0.25">
      <c r="F748" s="4"/>
    </row>
    <row r="749" spans="6:6" x14ac:dyDescent="0.25">
      <c r="F749" s="4"/>
    </row>
    <row r="750" spans="6:6" x14ac:dyDescent="0.25">
      <c r="F750" s="4"/>
    </row>
    <row r="751" spans="6:6" x14ac:dyDescent="0.25">
      <c r="F751" s="4"/>
    </row>
    <row r="752" spans="6:6" x14ac:dyDescent="0.25">
      <c r="F752" s="4"/>
    </row>
    <row r="753" spans="6:6" x14ac:dyDescent="0.25">
      <c r="F753" s="4"/>
    </row>
    <row r="754" spans="6:6" x14ac:dyDescent="0.25">
      <c r="F754" s="4"/>
    </row>
    <row r="755" spans="6:6" x14ac:dyDescent="0.25">
      <c r="F755" s="4"/>
    </row>
    <row r="756" spans="6:6" x14ac:dyDescent="0.25">
      <c r="F756" s="4"/>
    </row>
    <row r="757" spans="6:6" x14ac:dyDescent="0.25">
      <c r="F757" s="4"/>
    </row>
    <row r="758" spans="6:6" x14ac:dyDescent="0.25">
      <c r="F758" s="4"/>
    </row>
    <row r="759" spans="6:6" x14ac:dyDescent="0.25">
      <c r="F759" s="4"/>
    </row>
    <row r="760" spans="6:6" x14ac:dyDescent="0.25">
      <c r="F760" s="4"/>
    </row>
    <row r="761" spans="6:6" x14ac:dyDescent="0.25">
      <c r="F761" s="4"/>
    </row>
    <row r="762" spans="6:6" x14ac:dyDescent="0.25">
      <c r="F762" s="4"/>
    </row>
    <row r="763" spans="6:6" x14ac:dyDescent="0.25">
      <c r="F763" s="4"/>
    </row>
    <row r="764" spans="6:6" x14ac:dyDescent="0.25">
      <c r="F764" s="4"/>
    </row>
    <row r="765" spans="6:6" x14ac:dyDescent="0.25">
      <c r="F765" s="4"/>
    </row>
    <row r="766" spans="6:6" x14ac:dyDescent="0.25">
      <c r="F766" s="4"/>
    </row>
    <row r="767" spans="6:6" x14ac:dyDescent="0.25">
      <c r="F767" s="4"/>
    </row>
    <row r="768" spans="6:6" x14ac:dyDescent="0.25">
      <c r="F768" s="4"/>
    </row>
    <row r="769" spans="6:6" x14ac:dyDescent="0.25">
      <c r="F769" s="4"/>
    </row>
    <row r="770" spans="6:6" x14ac:dyDescent="0.25">
      <c r="F770" s="4"/>
    </row>
    <row r="771" spans="6:6" x14ac:dyDescent="0.25">
      <c r="F771" s="4"/>
    </row>
    <row r="772" spans="6:6" x14ac:dyDescent="0.25">
      <c r="F772" s="4"/>
    </row>
    <row r="773" spans="6:6" x14ac:dyDescent="0.25">
      <c r="F773" s="4"/>
    </row>
    <row r="774" spans="6:6" x14ac:dyDescent="0.25">
      <c r="F774" s="4"/>
    </row>
    <row r="775" spans="6:6" x14ac:dyDescent="0.25">
      <c r="F775" s="4"/>
    </row>
    <row r="776" spans="6:6" x14ac:dyDescent="0.25">
      <c r="F776" s="4"/>
    </row>
    <row r="777" spans="6:6" x14ac:dyDescent="0.25">
      <c r="F777" s="4"/>
    </row>
    <row r="778" spans="6:6" x14ac:dyDescent="0.25">
      <c r="F778" s="4"/>
    </row>
    <row r="779" spans="6:6" x14ac:dyDescent="0.25">
      <c r="F779" s="4"/>
    </row>
    <row r="780" spans="6:6" x14ac:dyDescent="0.25">
      <c r="F780" s="4"/>
    </row>
    <row r="781" spans="6:6" x14ac:dyDescent="0.25">
      <c r="F781" s="4"/>
    </row>
    <row r="782" spans="6:6" x14ac:dyDescent="0.25">
      <c r="F782" s="4"/>
    </row>
    <row r="783" spans="6:6" x14ac:dyDescent="0.25">
      <c r="F783" s="4"/>
    </row>
    <row r="784" spans="6:6" x14ac:dyDescent="0.25">
      <c r="F784" s="4"/>
    </row>
    <row r="785" spans="6:6" x14ac:dyDescent="0.25">
      <c r="F785" s="4"/>
    </row>
    <row r="786" spans="6:6" x14ac:dyDescent="0.25">
      <c r="F786" s="4"/>
    </row>
    <row r="787" spans="6:6" x14ac:dyDescent="0.25">
      <c r="F787" s="4"/>
    </row>
    <row r="788" spans="6:6" x14ac:dyDescent="0.25">
      <c r="F788" s="4"/>
    </row>
    <row r="789" spans="6:6" x14ac:dyDescent="0.25">
      <c r="F789" s="4"/>
    </row>
    <row r="790" spans="6:6" x14ac:dyDescent="0.25">
      <c r="F790" s="4"/>
    </row>
    <row r="791" spans="6:6" x14ac:dyDescent="0.25">
      <c r="F791" s="4"/>
    </row>
    <row r="792" spans="6:6" x14ac:dyDescent="0.25">
      <c r="F792" s="4"/>
    </row>
    <row r="793" spans="6:6" x14ac:dyDescent="0.25">
      <c r="F793" s="4"/>
    </row>
    <row r="794" spans="6:6" x14ac:dyDescent="0.25">
      <c r="F794" s="4"/>
    </row>
    <row r="795" spans="6:6" x14ac:dyDescent="0.25">
      <c r="F795" s="4"/>
    </row>
    <row r="796" spans="6:6" x14ac:dyDescent="0.25">
      <c r="F796" s="4"/>
    </row>
    <row r="797" spans="6:6" x14ac:dyDescent="0.25">
      <c r="F797" s="4"/>
    </row>
    <row r="798" spans="6:6" x14ac:dyDescent="0.25">
      <c r="F798" s="4"/>
    </row>
    <row r="799" spans="6:6" x14ac:dyDescent="0.25">
      <c r="F799" s="4"/>
    </row>
    <row r="800" spans="6:6" x14ac:dyDescent="0.25">
      <c r="F800" s="4"/>
    </row>
    <row r="801" spans="6:6" x14ac:dyDescent="0.25">
      <c r="F801" s="4"/>
    </row>
    <row r="802" spans="6:6" x14ac:dyDescent="0.25">
      <c r="F802" s="4"/>
    </row>
    <row r="803" spans="6:6" x14ac:dyDescent="0.25">
      <c r="F803" s="4"/>
    </row>
    <row r="804" spans="6:6" x14ac:dyDescent="0.25">
      <c r="F804" s="4"/>
    </row>
    <row r="805" spans="6:6" x14ac:dyDescent="0.25">
      <c r="F805" s="4"/>
    </row>
    <row r="806" spans="6:6" x14ac:dyDescent="0.25">
      <c r="F806" s="4"/>
    </row>
    <row r="807" spans="6:6" x14ac:dyDescent="0.25">
      <c r="F807" s="4"/>
    </row>
    <row r="808" spans="6:6" x14ac:dyDescent="0.25">
      <c r="F808" s="4"/>
    </row>
    <row r="809" spans="6:6" x14ac:dyDescent="0.25">
      <c r="F809" s="4"/>
    </row>
    <row r="810" spans="6:6" x14ac:dyDescent="0.25">
      <c r="F810" s="4"/>
    </row>
    <row r="811" spans="6:6" x14ac:dyDescent="0.25">
      <c r="F811" s="4"/>
    </row>
    <row r="812" spans="6:6" x14ac:dyDescent="0.25">
      <c r="F812" s="4"/>
    </row>
    <row r="813" spans="6:6" x14ac:dyDescent="0.25">
      <c r="F813" s="4"/>
    </row>
    <row r="814" spans="6:6" x14ac:dyDescent="0.25">
      <c r="F814" s="4"/>
    </row>
    <row r="815" spans="6:6" x14ac:dyDescent="0.25">
      <c r="F815" s="4"/>
    </row>
    <row r="816" spans="6:6" x14ac:dyDescent="0.25">
      <c r="F816" s="4"/>
    </row>
    <row r="817" spans="6:6" x14ac:dyDescent="0.25">
      <c r="F817" s="4"/>
    </row>
    <row r="818" spans="6:6" x14ac:dyDescent="0.25">
      <c r="F818" s="4"/>
    </row>
    <row r="819" spans="6:6" x14ac:dyDescent="0.25">
      <c r="F819" s="4"/>
    </row>
    <row r="820" spans="6:6" x14ac:dyDescent="0.25">
      <c r="F820" s="4"/>
    </row>
    <row r="821" spans="6:6" x14ac:dyDescent="0.25">
      <c r="F821" s="4"/>
    </row>
    <row r="822" spans="6:6" x14ac:dyDescent="0.25">
      <c r="F822" s="4"/>
    </row>
    <row r="823" spans="6:6" x14ac:dyDescent="0.25">
      <c r="F823" s="4"/>
    </row>
    <row r="824" spans="6:6" x14ac:dyDescent="0.25">
      <c r="F824" s="4"/>
    </row>
    <row r="825" spans="6:6" x14ac:dyDescent="0.25">
      <c r="F825" s="4"/>
    </row>
    <row r="826" spans="6:6" x14ac:dyDescent="0.25">
      <c r="F826" s="4"/>
    </row>
    <row r="827" spans="6:6" x14ac:dyDescent="0.25">
      <c r="F827" s="4"/>
    </row>
    <row r="828" spans="6:6" x14ac:dyDescent="0.25">
      <c r="F828" s="4"/>
    </row>
    <row r="829" spans="6:6" x14ac:dyDescent="0.25">
      <c r="F829" s="4"/>
    </row>
    <row r="830" spans="6:6" x14ac:dyDescent="0.25">
      <c r="F830" s="4"/>
    </row>
    <row r="831" spans="6:6" x14ac:dyDescent="0.25">
      <c r="F831" s="4"/>
    </row>
    <row r="832" spans="6:6" x14ac:dyDescent="0.25">
      <c r="F832" s="4"/>
    </row>
    <row r="833" spans="6:6" x14ac:dyDescent="0.25">
      <c r="F833" s="4"/>
    </row>
    <row r="834" spans="6:6" x14ac:dyDescent="0.25">
      <c r="F834" s="4"/>
    </row>
    <row r="835" spans="6:6" x14ac:dyDescent="0.25">
      <c r="F835" s="4"/>
    </row>
    <row r="836" spans="6:6" x14ac:dyDescent="0.25">
      <c r="F836" s="4"/>
    </row>
    <row r="837" spans="6:6" x14ac:dyDescent="0.25">
      <c r="F837" s="4"/>
    </row>
    <row r="838" spans="6:6" x14ac:dyDescent="0.25">
      <c r="F838" s="4"/>
    </row>
    <row r="839" spans="6:6" x14ac:dyDescent="0.25">
      <c r="F839" s="4"/>
    </row>
    <row r="840" spans="6:6" x14ac:dyDescent="0.25">
      <c r="F840" s="4"/>
    </row>
    <row r="841" spans="6:6" x14ac:dyDescent="0.25">
      <c r="F841" s="4"/>
    </row>
    <row r="842" spans="6:6" x14ac:dyDescent="0.25">
      <c r="F842" s="4"/>
    </row>
    <row r="843" spans="6:6" x14ac:dyDescent="0.25">
      <c r="F843" s="4"/>
    </row>
    <row r="844" spans="6:6" x14ac:dyDescent="0.25">
      <c r="F844" s="4"/>
    </row>
    <row r="845" spans="6:6" x14ac:dyDescent="0.25">
      <c r="F845" s="4"/>
    </row>
    <row r="846" spans="6:6" x14ac:dyDescent="0.25">
      <c r="F846" s="4"/>
    </row>
    <row r="847" spans="6:6" x14ac:dyDescent="0.25">
      <c r="F847" s="4"/>
    </row>
    <row r="848" spans="6:6" x14ac:dyDescent="0.25">
      <c r="F848" s="4"/>
    </row>
    <row r="849" spans="6:6" x14ac:dyDescent="0.25">
      <c r="F849" s="4"/>
    </row>
    <row r="850" spans="6:6" x14ac:dyDescent="0.25">
      <c r="F850" s="4"/>
    </row>
    <row r="851" spans="6:6" x14ac:dyDescent="0.25">
      <c r="F851" s="4"/>
    </row>
    <row r="852" spans="6:6" x14ac:dyDescent="0.25">
      <c r="F852" s="4"/>
    </row>
    <row r="853" spans="6:6" x14ac:dyDescent="0.25">
      <c r="F853" s="4"/>
    </row>
    <row r="854" spans="6:6" x14ac:dyDescent="0.25">
      <c r="F854" s="4"/>
    </row>
    <row r="855" spans="6:6" x14ac:dyDescent="0.25">
      <c r="F855" s="4"/>
    </row>
    <row r="856" spans="6:6" x14ac:dyDescent="0.25">
      <c r="F856" s="4"/>
    </row>
    <row r="857" spans="6:6" x14ac:dyDescent="0.25">
      <c r="F857" s="4"/>
    </row>
    <row r="858" spans="6:6" x14ac:dyDescent="0.25">
      <c r="F858" s="4"/>
    </row>
    <row r="859" spans="6:6" x14ac:dyDescent="0.25">
      <c r="F859" s="4"/>
    </row>
    <row r="860" spans="6:6" x14ac:dyDescent="0.25">
      <c r="F860" s="4"/>
    </row>
    <row r="861" spans="6:6" x14ac:dyDescent="0.25">
      <c r="F861" s="4"/>
    </row>
    <row r="862" spans="6:6" x14ac:dyDescent="0.25">
      <c r="F862" s="4"/>
    </row>
    <row r="863" spans="6:6" x14ac:dyDescent="0.25">
      <c r="F863" s="4"/>
    </row>
    <row r="864" spans="6:6" x14ac:dyDescent="0.25">
      <c r="F864" s="4"/>
    </row>
    <row r="865" spans="6:6" x14ac:dyDescent="0.25">
      <c r="F865" s="4"/>
    </row>
    <row r="866" spans="6:6" x14ac:dyDescent="0.25">
      <c r="F866" s="4"/>
    </row>
    <row r="867" spans="6:6" x14ac:dyDescent="0.25">
      <c r="F867" s="4"/>
    </row>
    <row r="868" spans="6:6" x14ac:dyDescent="0.25">
      <c r="F868" s="4"/>
    </row>
    <row r="869" spans="6:6" x14ac:dyDescent="0.25">
      <c r="F869" s="4"/>
    </row>
    <row r="870" spans="6:6" x14ac:dyDescent="0.25">
      <c r="F870" s="4"/>
    </row>
    <row r="871" spans="6:6" x14ac:dyDescent="0.25">
      <c r="F871" s="4"/>
    </row>
    <row r="872" spans="6:6" x14ac:dyDescent="0.25">
      <c r="F872" s="4"/>
    </row>
    <row r="873" spans="6:6" x14ac:dyDescent="0.25">
      <c r="F873" s="4"/>
    </row>
    <row r="874" spans="6:6" x14ac:dyDescent="0.25">
      <c r="F874" s="4"/>
    </row>
    <row r="875" spans="6:6" x14ac:dyDescent="0.25">
      <c r="F875" s="4"/>
    </row>
    <row r="876" spans="6:6" x14ac:dyDescent="0.25">
      <c r="F876" s="4"/>
    </row>
    <row r="877" spans="6:6" x14ac:dyDescent="0.25">
      <c r="F877" s="4"/>
    </row>
    <row r="878" spans="6:6" x14ac:dyDescent="0.25">
      <c r="F878" s="4"/>
    </row>
    <row r="879" spans="6:6" x14ac:dyDescent="0.25">
      <c r="F879" s="4"/>
    </row>
    <row r="880" spans="6:6" x14ac:dyDescent="0.25">
      <c r="F880" s="4"/>
    </row>
    <row r="881" spans="6:6" x14ac:dyDescent="0.25">
      <c r="F881" s="4"/>
    </row>
    <row r="882" spans="6:6" x14ac:dyDescent="0.25">
      <c r="F882" s="4"/>
    </row>
    <row r="883" spans="6:6" x14ac:dyDescent="0.25">
      <c r="F883" s="4"/>
    </row>
    <row r="884" spans="6:6" x14ac:dyDescent="0.25">
      <c r="F884" s="4"/>
    </row>
    <row r="885" spans="6:6" x14ac:dyDescent="0.25">
      <c r="F885" s="4"/>
    </row>
    <row r="886" spans="6:6" x14ac:dyDescent="0.25">
      <c r="F886" s="4"/>
    </row>
    <row r="887" spans="6:6" x14ac:dyDescent="0.25">
      <c r="F887" s="4"/>
    </row>
    <row r="888" spans="6:6" x14ac:dyDescent="0.25">
      <c r="F888" s="4"/>
    </row>
    <row r="889" spans="6:6" x14ac:dyDescent="0.25">
      <c r="F889" s="4"/>
    </row>
    <row r="890" spans="6:6" x14ac:dyDescent="0.25">
      <c r="F890" s="4"/>
    </row>
    <row r="891" spans="6:6" x14ac:dyDescent="0.25">
      <c r="F891" s="4"/>
    </row>
    <row r="892" spans="6:6" x14ac:dyDescent="0.25">
      <c r="F892" s="4"/>
    </row>
    <row r="893" spans="6:6" x14ac:dyDescent="0.25">
      <c r="F893" s="4"/>
    </row>
    <row r="894" spans="6:6" x14ac:dyDescent="0.25">
      <c r="F894" s="4"/>
    </row>
    <row r="895" spans="6:6" x14ac:dyDescent="0.25">
      <c r="F895" s="4"/>
    </row>
    <row r="896" spans="6:6" x14ac:dyDescent="0.25">
      <c r="F896" s="4"/>
    </row>
    <row r="897" spans="6:6" x14ac:dyDescent="0.25">
      <c r="F897" s="4"/>
    </row>
    <row r="898" spans="6:6" x14ac:dyDescent="0.25">
      <c r="F898" s="4"/>
    </row>
    <row r="899" spans="6:6" x14ac:dyDescent="0.25">
      <c r="F899" s="4"/>
    </row>
    <row r="900" spans="6:6" x14ac:dyDescent="0.25">
      <c r="F900" s="4"/>
    </row>
    <row r="901" spans="6:6" x14ac:dyDescent="0.25">
      <c r="F901" s="4"/>
    </row>
    <row r="902" spans="6:6" x14ac:dyDescent="0.25">
      <c r="F902" s="4"/>
    </row>
    <row r="903" spans="6:6" x14ac:dyDescent="0.25">
      <c r="F903" s="4"/>
    </row>
    <row r="904" spans="6:6" x14ac:dyDescent="0.25">
      <c r="F904" s="4"/>
    </row>
    <row r="905" spans="6:6" x14ac:dyDescent="0.25">
      <c r="F905" s="4"/>
    </row>
    <row r="906" spans="6:6" x14ac:dyDescent="0.25">
      <c r="F906" s="4"/>
    </row>
    <row r="907" spans="6:6" x14ac:dyDescent="0.25">
      <c r="F907" s="4"/>
    </row>
    <row r="908" spans="6:6" x14ac:dyDescent="0.25">
      <c r="F908" s="4"/>
    </row>
    <row r="909" spans="6:6" x14ac:dyDescent="0.25">
      <c r="F909" s="4"/>
    </row>
    <row r="910" spans="6:6" x14ac:dyDescent="0.25">
      <c r="F910" s="4"/>
    </row>
    <row r="911" spans="6:6" x14ac:dyDescent="0.25">
      <c r="F911" s="4"/>
    </row>
    <row r="912" spans="6:6" x14ac:dyDescent="0.25">
      <c r="F912" s="4"/>
    </row>
    <row r="913" spans="6:6" x14ac:dyDescent="0.25">
      <c r="F913" s="4"/>
    </row>
    <row r="914" spans="6:6" x14ac:dyDescent="0.25">
      <c r="F914" s="4"/>
    </row>
    <row r="915" spans="6:6" x14ac:dyDescent="0.25">
      <c r="F915" s="4"/>
    </row>
    <row r="916" spans="6:6" x14ac:dyDescent="0.25">
      <c r="F916" s="4"/>
    </row>
    <row r="917" spans="6:6" x14ac:dyDescent="0.25">
      <c r="F917" s="4"/>
    </row>
    <row r="918" spans="6:6" x14ac:dyDescent="0.25">
      <c r="F918" s="4"/>
    </row>
    <row r="919" spans="6:6" x14ac:dyDescent="0.25">
      <c r="F919" s="4"/>
    </row>
    <row r="920" spans="6:6" x14ac:dyDescent="0.25">
      <c r="F920" s="4"/>
    </row>
    <row r="921" spans="6:6" x14ac:dyDescent="0.25">
      <c r="F921" s="4"/>
    </row>
    <row r="922" spans="6:6" x14ac:dyDescent="0.25">
      <c r="F922" s="4"/>
    </row>
    <row r="923" spans="6:6" x14ac:dyDescent="0.25">
      <c r="F923" s="4"/>
    </row>
    <row r="924" spans="6:6" x14ac:dyDescent="0.25">
      <c r="F924" s="4"/>
    </row>
    <row r="925" spans="6:6" x14ac:dyDescent="0.25">
      <c r="F925" s="4"/>
    </row>
    <row r="926" spans="6:6" x14ac:dyDescent="0.25">
      <c r="F926" s="4"/>
    </row>
    <row r="927" spans="6:6" x14ac:dyDescent="0.25">
      <c r="F927" s="4"/>
    </row>
    <row r="928" spans="6:6" x14ac:dyDescent="0.25">
      <c r="F928" s="4"/>
    </row>
    <row r="929" spans="6:6" x14ac:dyDescent="0.25">
      <c r="F929" s="4"/>
    </row>
    <row r="930" spans="6:6" x14ac:dyDescent="0.25">
      <c r="F930" s="4"/>
    </row>
    <row r="931" spans="6:6" x14ac:dyDescent="0.25">
      <c r="F931" s="4"/>
    </row>
    <row r="932" spans="6:6" x14ac:dyDescent="0.25">
      <c r="F932" s="4"/>
    </row>
    <row r="933" spans="6:6" x14ac:dyDescent="0.25">
      <c r="F933" s="4"/>
    </row>
    <row r="934" spans="6:6" x14ac:dyDescent="0.25">
      <c r="F934" s="4"/>
    </row>
    <row r="935" spans="6:6" x14ac:dyDescent="0.25">
      <c r="F935" s="4"/>
    </row>
    <row r="936" spans="6:6" x14ac:dyDescent="0.25">
      <c r="F936" s="4"/>
    </row>
    <row r="937" spans="6:6" x14ac:dyDescent="0.25">
      <c r="F937" s="4"/>
    </row>
    <row r="938" spans="6:6" x14ac:dyDescent="0.25">
      <c r="F938" s="4"/>
    </row>
    <row r="939" spans="6:6" x14ac:dyDescent="0.25">
      <c r="F939" s="4"/>
    </row>
    <row r="940" spans="6:6" x14ac:dyDescent="0.25">
      <c r="F940" s="4"/>
    </row>
    <row r="941" spans="6:6" x14ac:dyDescent="0.25">
      <c r="F941" s="4"/>
    </row>
    <row r="942" spans="6:6" x14ac:dyDescent="0.25">
      <c r="F942" s="4"/>
    </row>
    <row r="943" spans="6:6" x14ac:dyDescent="0.25">
      <c r="F943" s="4"/>
    </row>
    <row r="944" spans="6:6" x14ac:dyDescent="0.25">
      <c r="F944" s="4"/>
    </row>
    <row r="945" spans="6:6" x14ac:dyDescent="0.25">
      <c r="F945" s="4"/>
    </row>
    <row r="946" spans="6:6" x14ac:dyDescent="0.25">
      <c r="F946" s="4"/>
    </row>
    <row r="947" spans="6:6" x14ac:dyDescent="0.25">
      <c r="F947" s="4"/>
    </row>
    <row r="948" spans="6:6" x14ac:dyDescent="0.25">
      <c r="F948" s="4"/>
    </row>
    <row r="949" spans="6:6" x14ac:dyDescent="0.25">
      <c r="F949" s="4"/>
    </row>
    <row r="950" spans="6:6" x14ac:dyDescent="0.25">
      <c r="F950" s="4"/>
    </row>
    <row r="951" spans="6:6" x14ac:dyDescent="0.25">
      <c r="F951" s="4"/>
    </row>
    <row r="952" spans="6:6" x14ac:dyDescent="0.25">
      <c r="F952" s="4"/>
    </row>
    <row r="953" spans="6:6" x14ac:dyDescent="0.25">
      <c r="F953" s="4"/>
    </row>
    <row r="954" spans="6:6" x14ac:dyDescent="0.25">
      <c r="F954" s="4"/>
    </row>
    <row r="955" spans="6:6" x14ac:dyDescent="0.25">
      <c r="F955" s="4"/>
    </row>
    <row r="956" spans="6:6" x14ac:dyDescent="0.25">
      <c r="F956" s="4"/>
    </row>
    <row r="957" spans="6:6" x14ac:dyDescent="0.25">
      <c r="F957" s="4"/>
    </row>
    <row r="958" spans="6:6" x14ac:dyDescent="0.25">
      <c r="F958" s="4"/>
    </row>
    <row r="959" spans="6:6" x14ac:dyDescent="0.25">
      <c r="F959" s="4"/>
    </row>
    <row r="960" spans="6:6" x14ac:dyDescent="0.25">
      <c r="F960" s="4"/>
    </row>
    <row r="961" spans="6:6" x14ac:dyDescent="0.25">
      <c r="F961" s="4"/>
    </row>
    <row r="962" spans="6:6" x14ac:dyDescent="0.25">
      <c r="F962" s="4"/>
    </row>
    <row r="963" spans="6:6" x14ac:dyDescent="0.25">
      <c r="F963" s="4"/>
    </row>
    <row r="964" spans="6:6" x14ac:dyDescent="0.25">
      <c r="F964" s="4"/>
    </row>
    <row r="965" spans="6:6" x14ac:dyDescent="0.25">
      <c r="F965" s="4"/>
    </row>
    <row r="966" spans="6:6" x14ac:dyDescent="0.25">
      <c r="F966" s="4"/>
    </row>
    <row r="967" spans="6:6" x14ac:dyDescent="0.25">
      <c r="F967" s="4"/>
    </row>
    <row r="968" spans="6:6" x14ac:dyDescent="0.25">
      <c r="F968" s="4"/>
    </row>
    <row r="969" spans="6:6" x14ac:dyDescent="0.25">
      <c r="F969" s="4"/>
    </row>
    <row r="970" spans="6:6" x14ac:dyDescent="0.25">
      <c r="F970" s="4"/>
    </row>
    <row r="971" spans="6:6" x14ac:dyDescent="0.25">
      <c r="F971" s="4"/>
    </row>
    <row r="972" spans="6:6" x14ac:dyDescent="0.25">
      <c r="F972" s="4"/>
    </row>
    <row r="973" spans="6:6" x14ac:dyDescent="0.25">
      <c r="F973" s="4"/>
    </row>
    <row r="974" spans="6:6" x14ac:dyDescent="0.25">
      <c r="F974" s="4"/>
    </row>
    <row r="975" spans="6:6" x14ac:dyDescent="0.25">
      <c r="F975" s="4"/>
    </row>
    <row r="976" spans="6:6" x14ac:dyDescent="0.25">
      <c r="F976" s="4"/>
    </row>
    <row r="977" spans="6:6" x14ac:dyDescent="0.25">
      <c r="F977" s="4"/>
    </row>
    <row r="978" spans="6:6" x14ac:dyDescent="0.25">
      <c r="F978" s="4"/>
    </row>
    <row r="979" spans="6:6" x14ac:dyDescent="0.25">
      <c r="F979" s="4"/>
    </row>
    <row r="980" spans="6:6" x14ac:dyDescent="0.25">
      <c r="F980" s="4"/>
    </row>
    <row r="981" spans="6:6" x14ac:dyDescent="0.25">
      <c r="F981" s="4"/>
    </row>
    <row r="982" spans="6:6" x14ac:dyDescent="0.25">
      <c r="F982" s="4"/>
    </row>
    <row r="983" spans="6:6" x14ac:dyDescent="0.25">
      <c r="F983" s="4"/>
    </row>
    <row r="984" spans="6:6" x14ac:dyDescent="0.25">
      <c r="F984" s="4"/>
    </row>
    <row r="985" spans="6:6" x14ac:dyDescent="0.25">
      <c r="F985" s="4"/>
    </row>
    <row r="986" spans="6:6" x14ac:dyDescent="0.25">
      <c r="F986" s="4"/>
    </row>
    <row r="987" spans="6:6" x14ac:dyDescent="0.25">
      <c r="F987" s="4"/>
    </row>
    <row r="988" spans="6:6" x14ac:dyDescent="0.25">
      <c r="F988" s="4"/>
    </row>
    <row r="989" spans="6:6" x14ac:dyDescent="0.25">
      <c r="F989" s="4"/>
    </row>
    <row r="990" spans="6:6" x14ac:dyDescent="0.25">
      <c r="F990" s="4"/>
    </row>
    <row r="991" spans="6:6" x14ac:dyDescent="0.25">
      <c r="F991" s="4"/>
    </row>
    <row r="992" spans="6:6" x14ac:dyDescent="0.25">
      <c r="F992" s="4"/>
    </row>
    <row r="993" spans="6:6" x14ac:dyDescent="0.25">
      <c r="F993" s="4"/>
    </row>
    <row r="994" spans="6:6" x14ac:dyDescent="0.25">
      <c r="F994" s="4"/>
    </row>
    <row r="995" spans="6:6" x14ac:dyDescent="0.25">
      <c r="F995" s="4"/>
    </row>
    <row r="996" spans="6:6" x14ac:dyDescent="0.25">
      <c r="F996" s="4"/>
    </row>
    <row r="997" spans="6:6" x14ac:dyDescent="0.25">
      <c r="F997" s="4"/>
    </row>
    <row r="998" spans="6:6" x14ac:dyDescent="0.25">
      <c r="F998" s="4"/>
    </row>
    <row r="999" spans="6:6" x14ac:dyDescent="0.25">
      <c r="F999" s="4"/>
    </row>
    <row r="1000" spans="6:6" x14ac:dyDescent="0.25">
      <c r="F1000" s="4"/>
    </row>
    <row r="1001" spans="6:6" x14ac:dyDescent="0.25">
      <c r="F1001" s="4"/>
    </row>
    <row r="1002" spans="6:6" x14ac:dyDescent="0.25">
      <c r="F1002" s="21"/>
    </row>
    <row r="1003" spans="6:6" x14ac:dyDescent="0.25">
      <c r="F1003" s="21"/>
    </row>
    <row r="1004" spans="6:6" x14ac:dyDescent="0.25">
      <c r="F1004" s="21"/>
    </row>
    <row r="1005" spans="6:6" x14ac:dyDescent="0.25">
      <c r="F1005" s="21"/>
    </row>
    <row r="1006" spans="6:6" x14ac:dyDescent="0.25">
      <c r="F1006" s="21"/>
    </row>
    <row r="1007" spans="6:6" x14ac:dyDescent="0.25">
      <c r="F1007" s="21"/>
    </row>
    <row r="1008" spans="6:6" x14ac:dyDescent="0.25">
      <c r="F1008" s="21"/>
    </row>
    <row r="1009" spans="6:6" x14ac:dyDescent="0.25">
      <c r="F1009" s="21"/>
    </row>
    <row r="1010" spans="6:6" x14ac:dyDescent="0.25">
      <c r="F1010" s="21"/>
    </row>
    <row r="1011" spans="6:6" x14ac:dyDescent="0.25">
      <c r="F1011" s="21"/>
    </row>
    <row r="1012" spans="6:6" x14ac:dyDescent="0.25">
      <c r="F1012" s="21"/>
    </row>
    <row r="1013" spans="6:6" x14ac:dyDescent="0.25">
      <c r="F1013" s="21"/>
    </row>
    <row r="1014" spans="6:6" x14ac:dyDescent="0.25">
      <c r="F1014" s="21"/>
    </row>
    <row r="1015" spans="6:6" x14ac:dyDescent="0.25">
      <c r="F1015" s="21"/>
    </row>
    <row r="1016" spans="6:6" x14ac:dyDescent="0.25">
      <c r="F1016" s="21"/>
    </row>
    <row r="1017" spans="6:6" x14ac:dyDescent="0.25">
      <c r="F1017" s="21"/>
    </row>
    <row r="1018" spans="6:6" x14ac:dyDescent="0.25">
      <c r="F1018" s="21"/>
    </row>
    <row r="1019" spans="6:6" x14ac:dyDescent="0.25">
      <c r="F1019" s="21"/>
    </row>
    <row r="1020" spans="6:6" x14ac:dyDescent="0.25">
      <c r="F1020" s="21"/>
    </row>
    <row r="1021" spans="6:6" x14ac:dyDescent="0.25">
      <c r="F1021" s="21"/>
    </row>
    <row r="1022" spans="6:6" x14ac:dyDescent="0.25">
      <c r="F1022" s="21"/>
    </row>
    <row r="1023" spans="6:6" x14ac:dyDescent="0.25">
      <c r="F1023" s="21"/>
    </row>
    <row r="1024" spans="6:6" x14ac:dyDescent="0.25">
      <c r="F1024" s="21"/>
    </row>
    <row r="1025" spans="6:6" x14ac:dyDescent="0.25">
      <c r="F1025" s="21"/>
    </row>
    <row r="1026" spans="6:6" x14ac:dyDescent="0.25">
      <c r="F1026" s="21"/>
    </row>
    <row r="1027" spans="6:6" x14ac:dyDescent="0.25">
      <c r="F1027" s="21"/>
    </row>
    <row r="1028" spans="6:6" x14ac:dyDescent="0.25">
      <c r="F1028" s="21"/>
    </row>
    <row r="1029" spans="6:6" x14ac:dyDescent="0.25">
      <c r="F1029" s="21"/>
    </row>
    <row r="1030" spans="6:6" x14ac:dyDescent="0.25">
      <c r="F1030" s="21"/>
    </row>
    <row r="1031" spans="6:6" x14ac:dyDescent="0.25">
      <c r="F1031" s="21"/>
    </row>
    <row r="1032" spans="6:6" x14ac:dyDescent="0.25">
      <c r="F1032" s="21"/>
    </row>
    <row r="1033" spans="6:6" x14ac:dyDescent="0.25">
      <c r="F1033" s="21"/>
    </row>
    <row r="1034" spans="6:6" x14ac:dyDescent="0.25">
      <c r="F1034" s="21"/>
    </row>
    <row r="1035" spans="6:6" x14ac:dyDescent="0.25">
      <c r="F1035" s="21"/>
    </row>
    <row r="1036" spans="6:6" x14ac:dyDescent="0.25">
      <c r="F1036" s="21"/>
    </row>
    <row r="1037" spans="6:6" x14ac:dyDescent="0.25">
      <c r="F1037" s="21"/>
    </row>
    <row r="1038" spans="6:6" x14ac:dyDescent="0.25">
      <c r="F1038" s="21"/>
    </row>
    <row r="1039" spans="6:6" x14ac:dyDescent="0.25">
      <c r="F1039" s="21"/>
    </row>
    <row r="1040" spans="6:6" x14ac:dyDescent="0.25">
      <c r="F1040" s="21"/>
    </row>
    <row r="1041" spans="6:6" x14ac:dyDescent="0.25">
      <c r="F1041" s="21"/>
    </row>
    <row r="1042" spans="6:6" x14ac:dyDescent="0.25">
      <c r="F1042" s="21"/>
    </row>
    <row r="1043" spans="6:6" x14ac:dyDescent="0.25">
      <c r="F1043" s="21"/>
    </row>
    <row r="1044" spans="6:6" x14ac:dyDescent="0.25">
      <c r="F1044" s="21"/>
    </row>
    <row r="1045" spans="6:6" x14ac:dyDescent="0.25">
      <c r="F1045" s="21"/>
    </row>
    <row r="1046" spans="6:6" x14ac:dyDescent="0.25">
      <c r="F1046" s="21"/>
    </row>
    <row r="1047" spans="6:6" x14ac:dyDescent="0.25">
      <c r="F1047" s="21"/>
    </row>
    <row r="1048" spans="6:6" x14ac:dyDescent="0.25">
      <c r="F1048" s="21"/>
    </row>
    <row r="1049" spans="6:6" x14ac:dyDescent="0.25">
      <c r="F1049" s="21"/>
    </row>
    <row r="1050" spans="6:6" x14ac:dyDescent="0.25">
      <c r="F1050" s="21"/>
    </row>
    <row r="1051" spans="6:6" x14ac:dyDescent="0.25">
      <c r="F1051" s="21"/>
    </row>
    <row r="1052" spans="6:6" x14ac:dyDescent="0.25">
      <c r="F1052" s="21"/>
    </row>
    <row r="1053" spans="6:6" x14ac:dyDescent="0.25">
      <c r="F1053" s="21"/>
    </row>
    <row r="1054" spans="6:6" x14ac:dyDescent="0.25">
      <c r="F1054" s="21"/>
    </row>
    <row r="1055" spans="6:6" x14ac:dyDescent="0.25">
      <c r="F1055" s="21"/>
    </row>
    <row r="1056" spans="6:6" x14ac:dyDescent="0.25">
      <c r="F1056" s="21"/>
    </row>
    <row r="1057" spans="6:6" x14ac:dyDescent="0.25">
      <c r="F1057" s="21"/>
    </row>
    <row r="1058" spans="6:6" x14ac:dyDescent="0.25">
      <c r="F1058" s="21"/>
    </row>
    <row r="1059" spans="6:6" x14ac:dyDescent="0.25">
      <c r="F1059" s="21"/>
    </row>
    <row r="1060" spans="6:6" x14ac:dyDescent="0.25">
      <c r="F1060" s="21"/>
    </row>
    <row r="1061" spans="6:6" x14ac:dyDescent="0.25">
      <c r="F1061" s="21"/>
    </row>
    <row r="1062" spans="6:6" x14ac:dyDescent="0.25">
      <c r="F1062" s="21"/>
    </row>
    <row r="1063" spans="6:6" x14ac:dyDescent="0.25">
      <c r="F1063" s="21"/>
    </row>
    <row r="1064" spans="6:6" x14ac:dyDescent="0.25">
      <c r="F1064" s="21"/>
    </row>
    <row r="1065" spans="6:6" x14ac:dyDescent="0.25">
      <c r="F1065" s="21"/>
    </row>
    <row r="1066" spans="6:6" x14ac:dyDescent="0.25">
      <c r="F1066" s="21"/>
    </row>
    <row r="1067" spans="6:6" x14ac:dyDescent="0.25">
      <c r="F1067" s="21"/>
    </row>
    <row r="1068" spans="6:6" x14ac:dyDescent="0.25">
      <c r="F1068" s="21"/>
    </row>
    <row r="1069" spans="6:6" x14ac:dyDescent="0.25">
      <c r="F1069" s="21"/>
    </row>
    <row r="1070" spans="6:6" x14ac:dyDescent="0.25">
      <c r="F1070" s="21"/>
    </row>
    <row r="1071" spans="6:6" x14ac:dyDescent="0.25">
      <c r="F1071" s="21"/>
    </row>
    <row r="1072" spans="6:6" x14ac:dyDescent="0.25">
      <c r="F1072" s="21"/>
    </row>
    <row r="1073" spans="6:6" x14ac:dyDescent="0.25">
      <c r="F1073" s="21"/>
    </row>
    <row r="1074" spans="6:6" x14ac:dyDescent="0.25">
      <c r="F1074" s="21"/>
    </row>
    <row r="1075" spans="6:6" x14ac:dyDescent="0.25">
      <c r="F1075" s="21"/>
    </row>
    <row r="1076" spans="6:6" x14ac:dyDescent="0.25">
      <c r="F1076" s="21"/>
    </row>
    <row r="1077" spans="6:6" x14ac:dyDescent="0.25">
      <c r="F1077" s="21"/>
    </row>
    <row r="1078" spans="6:6" x14ac:dyDescent="0.25">
      <c r="F1078" s="21"/>
    </row>
    <row r="1079" spans="6:6" x14ac:dyDescent="0.25">
      <c r="F1079" s="21"/>
    </row>
    <row r="1080" spans="6:6" x14ac:dyDescent="0.25">
      <c r="F1080" s="21"/>
    </row>
    <row r="1081" spans="6:6" x14ac:dyDescent="0.25">
      <c r="F1081" s="21"/>
    </row>
    <row r="1082" spans="6:6" x14ac:dyDescent="0.25">
      <c r="F1082" s="21"/>
    </row>
    <row r="1083" spans="6:6" x14ac:dyDescent="0.25">
      <c r="F1083" s="21"/>
    </row>
    <row r="1084" spans="6:6" x14ac:dyDescent="0.25">
      <c r="F1084" s="21"/>
    </row>
    <row r="1085" spans="6:6" x14ac:dyDescent="0.25">
      <c r="F1085" s="21"/>
    </row>
    <row r="1086" spans="6:6" x14ac:dyDescent="0.25">
      <c r="F1086" s="21"/>
    </row>
    <row r="1087" spans="6:6" x14ac:dyDescent="0.25">
      <c r="F1087" s="21"/>
    </row>
    <row r="1088" spans="6:6" x14ac:dyDescent="0.25">
      <c r="F1088" s="21"/>
    </row>
    <row r="1089" spans="6:6" x14ac:dyDescent="0.25">
      <c r="F1089" s="21"/>
    </row>
    <row r="1090" spans="6:6" x14ac:dyDescent="0.25">
      <c r="F1090" s="21"/>
    </row>
    <row r="1091" spans="6:6" x14ac:dyDescent="0.25">
      <c r="F1091" s="21"/>
    </row>
    <row r="1092" spans="6:6" x14ac:dyDescent="0.25">
      <c r="F1092" s="21"/>
    </row>
    <row r="1093" spans="6:6" x14ac:dyDescent="0.25">
      <c r="F1093" s="21"/>
    </row>
    <row r="1094" spans="6:6" x14ac:dyDescent="0.25">
      <c r="F1094" s="21"/>
    </row>
    <row r="1095" spans="6:6" x14ac:dyDescent="0.25">
      <c r="F1095" s="21"/>
    </row>
    <row r="1096" spans="6:6" x14ac:dyDescent="0.25">
      <c r="F1096" s="21"/>
    </row>
    <row r="1097" spans="6:6" x14ac:dyDescent="0.25">
      <c r="F1097" s="21"/>
    </row>
    <row r="1098" spans="6:6" x14ac:dyDescent="0.25">
      <c r="F1098" s="21"/>
    </row>
    <row r="1099" spans="6:6" x14ac:dyDescent="0.25">
      <c r="F1099" s="21"/>
    </row>
    <row r="1100" spans="6:6" x14ac:dyDescent="0.25">
      <c r="F1100" s="21"/>
    </row>
    <row r="1101" spans="6:6" x14ac:dyDescent="0.25">
      <c r="F1101" s="21"/>
    </row>
    <row r="1102" spans="6:6" x14ac:dyDescent="0.25">
      <c r="F1102" s="21"/>
    </row>
    <row r="1103" spans="6:6" x14ac:dyDescent="0.25">
      <c r="F1103" s="21"/>
    </row>
    <row r="1104" spans="6:6" x14ac:dyDescent="0.25">
      <c r="F1104" s="21"/>
    </row>
    <row r="1105" spans="6:6" x14ac:dyDescent="0.25">
      <c r="F1105" s="21"/>
    </row>
    <row r="1106" spans="6:6" x14ac:dyDescent="0.25">
      <c r="F1106" s="21"/>
    </row>
    <row r="1107" spans="6:6" x14ac:dyDescent="0.25">
      <c r="F1107" s="21"/>
    </row>
    <row r="1108" spans="6:6" x14ac:dyDescent="0.25">
      <c r="F1108" s="21"/>
    </row>
    <row r="1109" spans="6:6" x14ac:dyDescent="0.25">
      <c r="F1109" s="21"/>
    </row>
    <row r="1110" spans="6:6" x14ac:dyDescent="0.25">
      <c r="F1110" s="21"/>
    </row>
    <row r="1111" spans="6:6" x14ac:dyDescent="0.25">
      <c r="F1111" s="21"/>
    </row>
    <row r="1112" spans="6:6" x14ac:dyDescent="0.25">
      <c r="F1112" s="21"/>
    </row>
    <row r="1113" spans="6:6" x14ac:dyDescent="0.25">
      <c r="F1113" s="21"/>
    </row>
    <row r="1114" spans="6:6" x14ac:dyDescent="0.25">
      <c r="F1114" s="21"/>
    </row>
    <row r="1115" spans="6:6" x14ac:dyDescent="0.25">
      <c r="F1115" s="21"/>
    </row>
    <row r="1116" spans="6:6" x14ac:dyDescent="0.25">
      <c r="F1116" s="21"/>
    </row>
    <row r="1117" spans="6:6" x14ac:dyDescent="0.25">
      <c r="F1117" s="21"/>
    </row>
    <row r="1118" spans="6:6" x14ac:dyDescent="0.25">
      <c r="F1118" s="21"/>
    </row>
    <row r="1119" spans="6:6" x14ac:dyDescent="0.25">
      <c r="F1119" s="21"/>
    </row>
    <row r="1120" spans="6:6" x14ac:dyDescent="0.25">
      <c r="F1120" s="21"/>
    </row>
    <row r="1121" spans="6:6" x14ac:dyDescent="0.25">
      <c r="F1121" s="21"/>
    </row>
    <row r="1122" spans="6:6" x14ac:dyDescent="0.25">
      <c r="F1122" s="21"/>
    </row>
    <row r="1123" spans="6:6" x14ac:dyDescent="0.25">
      <c r="F1123" s="21"/>
    </row>
    <row r="1124" spans="6:6" x14ac:dyDescent="0.25">
      <c r="F1124" s="21"/>
    </row>
    <row r="1125" spans="6:6" x14ac:dyDescent="0.25">
      <c r="F1125" s="21"/>
    </row>
    <row r="1126" spans="6:6" x14ac:dyDescent="0.25">
      <c r="F1126" s="21"/>
    </row>
    <row r="1127" spans="6:6" x14ac:dyDescent="0.25">
      <c r="F1127" s="21"/>
    </row>
    <row r="1128" spans="6:6" x14ac:dyDescent="0.25">
      <c r="F1128" s="21"/>
    </row>
    <row r="1129" spans="6:6" x14ac:dyDescent="0.25">
      <c r="F1129" s="21"/>
    </row>
    <row r="1130" spans="6:6" x14ac:dyDescent="0.25">
      <c r="F1130" s="21"/>
    </row>
    <row r="1131" spans="6:6" x14ac:dyDescent="0.25">
      <c r="F1131" s="21"/>
    </row>
    <row r="1132" spans="6:6" x14ac:dyDescent="0.25">
      <c r="F1132" s="21"/>
    </row>
    <row r="1133" spans="6:6" x14ac:dyDescent="0.25">
      <c r="F1133" s="21"/>
    </row>
    <row r="1134" spans="6:6" x14ac:dyDescent="0.25">
      <c r="F1134" s="21"/>
    </row>
    <row r="1135" spans="6:6" x14ac:dyDescent="0.25">
      <c r="F1135" s="21"/>
    </row>
    <row r="1136" spans="6:6" x14ac:dyDescent="0.25">
      <c r="F1136" s="21"/>
    </row>
    <row r="1137" spans="6:6" x14ac:dyDescent="0.25">
      <c r="F1137" s="21"/>
    </row>
    <row r="1138" spans="6:6" x14ac:dyDescent="0.25">
      <c r="F1138" s="21"/>
    </row>
    <row r="1139" spans="6:6" x14ac:dyDescent="0.25">
      <c r="F1139" s="21"/>
    </row>
    <row r="1140" spans="6:6" x14ac:dyDescent="0.25">
      <c r="F1140" s="21"/>
    </row>
    <row r="1141" spans="6:6" x14ac:dyDescent="0.25">
      <c r="F1141" s="21"/>
    </row>
    <row r="1142" spans="6:6" x14ac:dyDescent="0.25">
      <c r="F1142" s="21"/>
    </row>
    <row r="1143" spans="6:6" x14ac:dyDescent="0.25">
      <c r="F1143" s="21"/>
    </row>
    <row r="1144" spans="6:6" x14ac:dyDescent="0.25">
      <c r="F1144" s="21"/>
    </row>
    <row r="1145" spans="6:6" x14ac:dyDescent="0.25">
      <c r="F1145" s="21"/>
    </row>
    <row r="1146" spans="6:6" x14ac:dyDescent="0.25">
      <c r="F1146" s="21"/>
    </row>
    <row r="1147" spans="6:6" x14ac:dyDescent="0.25">
      <c r="F1147" s="21"/>
    </row>
    <row r="1148" spans="6:6" x14ac:dyDescent="0.25">
      <c r="F1148" s="21"/>
    </row>
    <row r="1149" spans="6:6" x14ac:dyDescent="0.25">
      <c r="F1149" s="21"/>
    </row>
    <row r="1150" spans="6:6" x14ac:dyDescent="0.25">
      <c r="F1150" s="21"/>
    </row>
    <row r="1151" spans="6:6" x14ac:dyDescent="0.25">
      <c r="F1151" s="21"/>
    </row>
    <row r="1152" spans="6:6" x14ac:dyDescent="0.25">
      <c r="F1152" s="21"/>
    </row>
    <row r="1153" spans="6:6" x14ac:dyDescent="0.25">
      <c r="F1153" s="21"/>
    </row>
    <row r="1154" spans="6:6" x14ac:dyDescent="0.25">
      <c r="F1154" s="21"/>
    </row>
    <row r="1155" spans="6:6" x14ac:dyDescent="0.25">
      <c r="F1155" s="21"/>
    </row>
    <row r="1156" spans="6:6" x14ac:dyDescent="0.25">
      <c r="F1156" s="21"/>
    </row>
    <row r="1157" spans="6:6" x14ac:dyDescent="0.25">
      <c r="F1157" s="21"/>
    </row>
    <row r="1158" spans="6:6" x14ac:dyDescent="0.25">
      <c r="F1158" s="21"/>
    </row>
    <row r="1159" spans="6:6" x14ac:dyDescent="0.25">
      <c r="F1159" s="21"/>
    </row>
    <row r="1160" spans="6:6" x14ac:dyDescent="0.25">
      <c r="F1160" s="21"/>
    </row>
    <row r="1161" spans="6:6" x14ac:dyDescent="0.25">
      <c r="F1161" s="21"/>
    </row>
    <row r="1162" spans="6:6" x14ac:dyDescent="0.25">
      <c r="F1162" s="21"/>
    </row>
    <row r="1163" spans="6:6" x14ac:dyDescent="0.25">
      <c r="F1163" s="21"/>
    </row>
    <row r="1164" spans="6:6" x14ac:dyDescent="0.25">
      <c r="F1164" s="21"/>
    </row>
    <row r="1165" spans="6:6" x14ac:dyDescent="0.25">
      <c r="F1165" s="21"/>
    </row>
    <row r="1166" spans="6:6" x14ac:dyDescent="0.25">
      <c r="F1166" s="21"/>
    </row>
    <row r="1167" spans="6:6" x14ac:dyDescent="0.25">
      <c r="F1167" s="21"/>
    </row>
    <row r="1168" spans="6:6" x14ac:dyDescent="0.25">
      <c r="F1168" s="21"/>
    </row>
    <row r="1169" spans="6:6" x14ac:dyDescent="0.25">
      <c r="F1169" s="21"/>
    </row>
    <row r="1170" spans="6:6" x14ac:dyDescent="0.25">
      <c r="F1170" s="21"/>
    </row>
    <row r="1171" spans="6:6" x14ac:dyDescent="0.25">
      <c r="F1171" s="21"/>
    </row>
    <row r="1172" spans="6:6" x14ac:dyDescent="0.25">
      <c r="F1172" s="21"/>
    </row>
    <row r="1173" spans="6:6" x14ac:dyDescent="0.25">
      <c r="F1173" s="21"/>
    </row>
    <row r="1174" spans="6:6" x14ac:dyDescent="0.25">
      <c r="F1174" s="21"/>
    </row>
    <row r="1175" spans="6:6" x14ac:dyDescent="0.25">
      <c r="F1175" s="21"/>
    </row>
    <row r="1176" spans="6:6" x14ac:dyDescent="0.25">
      <c r="F1176" s="21"/>
    </row>
    <row r="1177" spans="6:6" x14ac:dyDescent="0.25">
      <c r="F1177" s="21"/>
    </row>
    <row r="1178" spans="6:6" x14ac:dyDescent="0.25">
      <c r="F1178" s="21"/>
    </row>
    <row r="1179" spans="6:6" x14ac:dyDescent="0.25">
      <c r="F1179" s="21"/>
    </row>
    <row r="1180" spans="6:6" x14ac:dyDescent="0.25">
      <c r="F1180" s="21"/>
    </row>
    <row r="1181" spans="6:6" x14ac:dyDescent="0.25">
      <c r="F1181" s="21"/>
    </row>
    <row r="1182" spans="6:6" x14ac:dyDescent="0.25">
      <c r="F1182" s="21"/>
    </row>
    <row r="1183" spans="6:6" x14ac:dyDescent="0.25">
      <c r="F1183" s="21"/>
    </row>
    <row r="1184" spans="6:6" x14ac:dyDescent="0.25">
      <c r="F1184" s="21"/>
    </row>
    <row r="1185" spans="6:6" x14ac:dyDescent="0.25">
      <c r="F1185" s="21"/>
    </row>
    <row r="1186" spans="6:6" x14ac:dyDescent="0.25">
      <c r="F1186" s="21"/>
    </row>
    <row r="1187" spans="6:6" x14ac:dyDescent="0.25">
      <c r="F1187" s="21"/>
    </row>
    <row r="1188" spans="6:6" x14ac:dyDescent="0.25">
      <c r="F1188" s="21"/>
    </row>
    <row r="1189" spans="6:6" x14ac:dyDescent="0.25">
      <c r="F1189" s="21"/>
    </row>
    <row r="1190" spans="6:6" x14ac:dyDescent="0.25">
      <c r="F1190" s="21"/>
    </row>
    <row r="1191" spans="6:6" x14ac:dyDescent="0.25">
      <c r="F1191" s="21"/>
    </row>
    <row r="1192" spans="6:6" x14ac:dyDescent="0.25">
      <c r="F1192" s="21"/>
    </row>
    <row r="1193" spans="6:6" x14ac:dyDescent="0.25">
      <c r="F1193" s="21"/>
    </row>
    <row r="1194" spans="6:6" x14ac:dyDescent="0.25">
      <c r="F1194" s="21"/>
    </row>
    <row r="1195" spans="6:6" x14ac:dyDescent="0.25">
      <c r="F1195" s="21"/>
    </row>
    <row r="1196" spans="6:6" x14ac:dyDescent="0.25">
      <c r="F1196" s="21"/>
    </row>
    <row r="1197" spans="6:6" x14ac:dyDescent="0.25">
      <c r="F1197" s="21"/>
    </row>
    <row r="1198" spans="6:6" x14ac:dyDescent="0.25">
      <c r="F1198" s="21"/>
    </row>
    <row r="1199" spans="6:6" x14ac:dyDescent="0.25">
      <c r="F1199" s="21"/>
    </row>
    <row r="1200" spans="6:6" x14ac:dyDescent="0.25">
      <c r="F1200" s="21"/>
    </row>
    <row r="1201" spans="6:6" x14ac:dyDescent="0.25">
      <c r="F1201" s="21"/>
    </row>
    <row r="1202" spans="6:6" x14ac:dyDescent="0.25">
      <c r="F1202" s="21"/>
    </row>
    <row r="1203" spans="6:6" x14ac:dyDescent="0.25">
      <c r="F1203" s="21"/>
    </row>
    <row r="1204" spans="6:6" x14ac:dyDescent="0.25">
      <c r="F1204" s="21"/>
    </row>
    <row r="1205" spans="6:6" x14ac:dyDescent="0.25">
      <c r="F1205" s="21"/>
    </row>
    <row r="1206" spans="6:6" x14ac:dyDescent="0.25">
      <c r="F1206" s="21"/>
    </row>
    <row r="1207" spans="6:6" x14ac:dyDescent="0.25">
      <c r="F1207" s="21"/>
    </row>
    <row r="1208" spans="6:6" x14ac:dyDescent="0.25">
      <c r="F1208" s="21"/>
    </row>
    <row r="1209" spans="6:6" x14ac:dyDescent="0.25">
      <c r="F1209" s="21"/>
    </row>
    <row r="1210" spans="6:6" x14ac:dyDescent="0.25">
      <c r="F1210" s="21"/>
    </row>
    <row r="1211" spans="6:6" x14ac:dyDescent="0.25">
      <c r="F1211" s="21"/>
    </row>
    <row r="1212" spans="6:6" x14ac:dyDescent="0.25">
      <c r="F1212" s="21"/>
    </row>
    <row r="1213" spans="6:6" x14ac:dyDescent="0.25">
      <c r="F1213" s="21"/>
    </row>
    <row r="1214" spans="6:6" x14ac:dyDescent="0.25">
      <c r="F1214" s="21"/>
    </row>
    <row r="1215" spans="6:6" x14ac:dyDescent="0.25">
      <c r="F1215" s="21"/>
    </row>
    <row r="1216" spans="6:6" x14ac:dyDescent="0.25">
      <c r="F1216" s="21"/>
    </row>
    <row r="1217" spans="6:6" x14ac:dyDescent="0.25">
      <c r="F1217" s="21"/>
    </row>
    <row r="1218" spans="6:6" x14ac:dyDescent="0.25">
      <c r="F1218" s="21"/>
    </row>
    <row r="1219" spans="6:6" x14ac:dyDescent="0.25">
      <c r="F1219" s="21"/>
    </row>
    <row r="1220" spans="6:6" x14ac:dyDescent="0.25">
      <c r="F1220" s="21"/>
    </row>
    <row r="1221" spans="6:6" x14ac:dyDescent="0.25">
      <c r="F1221" s="21"/>
    </row>
    <row r="1222" spans="6:6" x14ac:dyDescent="0.25">
      <c r="F1222" s="21"/>
    </row>
    <row r="1223" spans="6:6" x14ac:dyDescent="0.25">
      <c r="F1223" s="21"/>
    </row>
    <row r="1224" spans="6:6" x14ac:dyDescent="0.25">
      <c r="F1224" s="21"/>
    </row>
    <row r="1225" spans="6:6" x14ac:dyDescent="0.25">
      <c r="F1225" s="21"/>
    </row>
    <row r="1226" spans="6:6" x14ac:dyDescent="0.25">
      <c r="F1226" s="21"/>
    </row>
    <row r="1227" spans="6:6" x14ac:dyDescent="0.25">
      <c r="F1227" s="21"/>
    </row>
    <row r="1228" spans="6:6" x14ac:dyDescent="0.25">
      <c r="F1228" s="21"/>
    </row>
    <row r="1229" spans="6:6" x14ac:dyDescent="0.25">
      <c r="F1229" s="21"/>
    </row>
    <row r="1230" spans="6:6" x14ac:dyDescent="0.25">
      <c r="F1230" s="21"/>
    </row>
    <row r="1231" spans="6:6" x14ac:dyDescent="0.25">
      <c r="F1231" s="21"/>
    </row>
    <row r="1232" spans="6:6" x14ac:dyDescent="0.25">
      <c r="F1232" s="21"/>
    </row>
    <row r="1233" spans="6:6" x14ac:dyDescent="0.25">
      <c r="F1233" s="21"/>
    </row>
    <row r="1234" spans="6:6" x14ac:dyDescent="0.25">
      <c r="F1234" s="21"/>
    </row>
    <row r="1235" spans="6:6" x14ac:dyDescent="0.25">
      <c r="F1235" s="21"/>
    </row>
    <row r="1236" spans="6:6" x14ac:dyDescent="0.25">
      <c r="F1236" s="21"/>
    </row>
    <row r="1237" spans="6:6" x14ac:dyDescent="0.25">
      <c r="F1237" s="21"/>
    </row>
    <row r="1238" spans="6:6" x14ac:dyDescent="0.25">
      <c r="F1238" s="21"/>
    </row>
    <row r="1239" spans="6:6" x14ac:dyDescent="0.25">
      <c r="F1239" s="21"/>
    </row>
    <row r="1240" spans="6:6" x14ac:dyDescent="0.25">
      <c r="F1240" s="21"/>
    </row>
    <row r="1241" spans="6:6" x14ac:dyDescent="0.25">
      <c r="F1241" s="21"/>
    </row>
    <row r="1242" spans="6:6" x14ac:dyDescent="0.25">
      <c r="F1242" s="21"/>
    </row>
    <row r="1243" spans="6:6" x14ac:dyDescent="0.25">
      <c r="F1243" s="21"/>
    </row>
    <row r="1244" spans="6:6" x14ac:dyDescent="0.25">
      <c r="F1244" s="21"/>
    </row>
    <row r="1245" spans="6:6" x14ac:dyDescent="0.25">
      <c r="F1245" s="21"/>
    </row>
    <row r="1246" spans="6:6" x14ac:dyDescent="0.25">
      <c r="F1246" s="21"/>
    </row>
    <row r="1247" spans="6:6" x14ac:dyDescent="0.25">
      <c r="F1247" s="21"/>
    </row>
    <row r="1248" spans="6:6" x14ac:dyDescent="0.25">
      <c r="F1248" s="21"/>
    </row>
    <row r="1249" spans="6:6" x14ac:dyDescent="0.25">
      <c r="F1249" s="21"/>
    </row>
    <row r="1250" spans="6:6" x14ac:dyDescent="0.25">
      <c r="F1250" s="21"/>
    </row>
    <row r="1251" spans="6:6" x14ac:dyDescent="0.25">
      <c r="F1251" s="21"/>
    </row>
    <row r="1252" spans="6:6" x14ac:dyDescent="0.25">
      <c r="F1252" s="21"/>
    </row>
    <row r="1253" spans="6:6" x14ac:dyDescent="0.25">
      <c r="F1253" s="21"/>
    </row>
    <row r="1254" spans="6:6" x14ac:dyDescent="0.25">
      <c r="F1254" s="21"/>
    </row>
    <row r="1255" spans="6:6" x14ac:dyDescent="0.25">
      <c r="F1255" s="21"/>
    </row>
    <row r="1256" spans="6:6" x14ac:dyDescent="0.25">
      <c r="F1256" s="21"/>
    </row>
    <row r="1257" spans="6:6" x14ac:dyDescent="0.25">
      <c r="F1257" s="21"/>
    </row>
    <row r="1258" spans="6:6" x14ac:dyDescent="0.25">
      <c r="F1258" s="21"/>
    </row>
    <row r="1259" spans="6:6" x14ac:dyDescent="0.25">
      <c r="F1259" s="21"/>
    </row>
    <row r="1260" spans="6:6" x14ac:dyDescent="0.25">
      <c r="F1260" s="21"/>
    </row>
    <row r="1261" spans="6:6" x14ac:dyDescent="0.25">
      <c r="F1261" s="21"/>
    </row>
    <row r="1262" spans="6:6" x14ac:dyDescent="0.25">
      <c r="F1262" s="21"/>
    </row>
    <row r="1263" spans="6:6" x14ac:dyDescent="0.25">
      <c r="F1263" s="21"/>
    </row>
    <row r="1264" spans="6:6" x14ac:dyDescent="0.25">
      <c r="F1264" s="21"/>
    </row>
    <row r="1265" spans="6:6" x14ac:dyDescent="0.25">
      <c r="F1265" s="21"/>
    </row>
    <row r="1266" spans="6:6" x14ac:dyDescent="0.25">
      <c r="F1266" s="21"/>
    </row>
    <row r="1267" spans="6:6" x14ac:dyDescent="0.25">
      <c r="F1267" s="21"/>
    </row>
    <row r="1268" spans="6:6" x14ac:dyDescent="0.25">
      <c r="F1268" s="21"/>
    </row>
    <row r="1269" spans="6:6" x14ac:dyDescent="0.25">
      <c r="F1269" s="21"/>
    </row>
    <row r="1270" spans="6:6" x14ac:dyDescent="0.25">
      <c r="F1270" s="21"/>
    </row>
    <row r="1271" spans="6:6" x14ac:dyDescent="0.25">
      <c r="F1271" s="21"/>
    </row>
    <row r="1272" spans="6:6" x14ac:dyDescent="0.25">
      <c r="F1272" s="21"/>
    </row>
    <row r="1273" spans="6:6" x14ac:dyDescent="0.25">
      <c r="F1273" s="21"/>
    </row>
    <row r="1274" spans="6:6" x14ac:dyDescent="0.25">
      <c r="F1274" s="21"/>
    </row>
    <row r="1275" spans="6:6" x14ac:dyDescent="0.25">
      <c r="F1275" s="21"/>
    </row>
    <row r="1276" spans="6:6" x14ac:dyDescent="0.25">
      <c r="F1276" s="21"/>
    </row>
    <row r="1277" spans="6:6" x14ac:dyDescent="0.25">
      <c r="F1277" s="21"/>
    </row>
    <row r="1278" spans="6:6" x14ac:dyDescent="0.25">
      <c r="F1278" s="21"/>
    </row>
    <row r="1279" spans="6:6" x14ac:dyDescent="0.25">
      <c r="F1279" s="21"/>
    </row>
    <row r="1280" spans="6:6" x14ac:dyDescent="0.25">
      <c r="F1280" s="21"/>
    </row>
    <row r="1281" spans="6:6" x14ac:dyDescent="0.25">
      <c r="F1281" s="21"/>
    </row>
    <row r="1282" spans="6:6" x14ac:dyDescent="0.25">
      <c r="F1282" s="21"/>
    </row>
    <row r="1283" spans="6:6" x14ac:dyDescent="0.25">
      <c r="F1283" s="21"/>
    </row>
    <row r="1284" spans="6:6" x14ac:dyDescent="0.25">
      <c r="F1284" s="21"/>
    </row>
    <row r="1285" spans="6:6" x14ac:dyDescent="0.25">
      <c r="F1285" s="21"/>
    </row>
    <row r="1286" spans="6:6" x14ac:dyDescent="0.25">
      <c r="F1286" s="21"/>
    </row>
    <row r="1287" spans="6:6" x14ac:dyDescent="0.25">
      <c r="F1287" s="21"/>
    </row>
    <row r="1288" spans="6:6" x14ac:dyDescent="0.25">
      <c r="F1288" s="21"/>
    </row>
    <row r="1289" spans="6:6" x14ac:dyDescent="0.25">
      <c r="F1289" s="21"/>
    </row>
    <row r="1290" spans="6:6" x14ac:dyDescent="0.25">
      <c r="F1290" s="21"/>
    </row>
    <row r="1291" spans="6:6" x14ac:dyDescent="0.25">
      <c r="F1291" s="21"/>
    </row>
    <row r="1292" spans="6:6" x14ac:dyDescent="0.25">
      <c r="F1292" s="21"/>
    </row>
    <row r="1293" spans="6:6" x14ac:dyDescent="0.25">
      <c r="F1293" s="21"/>
    </row>
    <row r="1294" spans="6:6" x14ac:dyDescent="0.25">
      <c r="F1294" s="21"/>
    </row>
    <row r="1295" spans="6:6" x14ac:dyDescent="0.25">
      <c r="F1295" s="21"/>
    </row>
    <row r="1296" spans="6:6" x14ac:dyDescent="0.25">
      <c r="F1296" s="21"/>
    </row>
    <row r="1297" spans="6:6" x14ac:dyDescent="0.25">
      <c r="F1297" s="21"/>
    </row>
    <row r="1298" spans="6:6" x14ac:dyDescent="0.25">
      <c r="F1298" s="21"/>
    </row>
    <row r="1299" spans="6:6" x14ac:dyDescent="0.25">
      <c r="F1299" s="21"/>
    </row>
    <row r="1300" spans="6:6" x14ac:dyDescent="0.25">
      <c r="F1300" s="21"/>
    </row>
    <row r="1301" spans="6:6" x14ac:dyDescent="0.25">
      <c r="F1301" s="21"/>
    </row>
    <row r="1302" spans="6:6" x14ac:dyDescent="0.25">
      <c r="F1302" s="21"/>
    </row>
    <row r="1303" spans="6:6" x14ac:dyDescent="0.25">
      <c r="F1303" s="21"/>
    </row>
    <row r="1304" spans="6:6" x14ac:dyDescent="0.25">
      <c r="F1304" s="21"/>
    </row>
    <row r="1305" spans="6:6" x14ac:dyDescent="0.25">
      <c r="F1305" s="21"/>
    </row>
    <row r="1306" spans="6:6" x14ac:dyDescent="0.25">
      <c r="F1306" s="21"/>
    </row>
    <row r="1307" spans="6:6" x14ac:dyDescent="0.25">
      <c r="F1307" s="21"/>
    </row>
    <row r="1308" spans="6:6" x14ac:dyDescent="0.25">
      <c r="F1308" s="21"/>
    </row>
    <row r="1309" spans="6:6" x14ac:dyDescent="0.25">
      <c r="F1309" s="21"/>
    </row>
    <row r="1310" spans="6:6" x14ac:dyDescent="0.25">
      <c r="F1310" s="21"/>
    </row>
    <row r="1311" spans="6:6" x14ac:dyDescent="0.25">
      <c r="F1311" s="21"/>
    </row>
    <row r="1312" spans="6:6" x14ac:dyDescent="0.25">
      <c r="F1312" s="21"/>
    </row>
    <row r="1313" spans="6:6" x14ac:dyDescent="0.25">
      <c r="F1313" s="21"/>
    </row>
    <row r="1314" spans="6:6" x14ac:dyDescent="0.25">
      <c r="F1314" s="21"/>
    </row>
    <row r="1315" spans="6:6" x14ac:dyDescent="0.25">
      <c r="F1315" s="21"/>
    </row>
    <row r="1316" spans="6:6" x14ac:dyDescent="0.25">
      <c r="F1316" s="21"/>
    </row>
    <row r="1317" spans="6:6" x14ac:dyDescent="0.25">
      <c r="F1317" s="21"/>
    </row>
    <row r="1318" spans="6:6" x14ac:dyDescent="0.25">
      <c r="F1318" s="21"/>
    </row>
    <row r="1319" spans="6:6" x14ac:dyDescent="0.25">
      <c r="F1319" s="21"/>
    </row>
    <row r="1320" spans="6:6" x14ac:dyDescent="0.25">
      <c r="F1320" s="21"/>
    </row>
    <row r="1321" spans="6:6" x14ac:dyDescent="0.25">
      <c r="F1321" s="21"/>
    </row>
    <row r="1322" spans="6:6" x14ac:dyDescent="0.25">
      <c r="F1322" s="21"/>
    </row>
    <row r="1323" spans="6:6" x14ac:dyDescent="0.25">
      <c r="F1323" s="21"/>
    </row>
    <row r="1324" spans="6:6" x14ac:dyDescent="0.25">
      <c r="F1324" s="21"/>
    </row>
    <row r="1325" spans="6:6" x14ac:dyDescent="0.25">
      <c r="F1325" s="21"/>
    </row>
    <row r="1326" spans="6:6" x14ac:dyDescent="0.25">
      <c r="F1326" s="21"/>
    </row>
    <row r="1327" spans="6:6" x14ac:dyDescent="0.25">
      <c r="F1327" s="21"/>
    </row>
    <row r="1328" spans="6:6" x14ac:dyDescent="0.25">
      <c r="F1328" s="21"/>
    </row>
    <row r="1329" spans="6:6" x14ac:dyDescent="0.25">
      <c r="F1329" s="21"/>
    </row>
    <row r="1330" spans="6:6" x14ac:dyDescent="0.25">
      <c r="F1330" s="21"/>
    </row>
    <row r="1331" spans="6:6" x14ac:dyDescent="0.25">
      <c r="F1331" s="21"/>
    </row>
    <row r="1332" spans="6:6" x14ac:dyDescent="0.25">
      <c r="F1332" s="21"/>
    </row>
    <row r="1333" spans="6:6" x14ac:dyDescent="0.25">
      <c r="F1333" s="21"/>
    </row>
    <row r="1334" spans="6:6" x14ac:dyDescent="0.25">
      <c r="F1334" s="21"/>
    </row>
    <row r="1335" spans="6:6" x14ac:dyDescent="0.25">
      <c r="F1335" s="21"/>
    </row>
    <row r="1336" spans="6:6" x14ac:dyDescent="0.25">
      <c r="F1336" s="21"/>
    </row>
    <row r="1337" spans="6:6" x14ac:dyDescent="0.25">
      <c r="F1337" s="21"/>
    </row>
    <row r="1338" spans="6:6" x14ac:dyDescent="0.25">
      <c r="F1338" s="21"/>
    </row>
    <row r="1339" spans="6:6" x14ac:dyDescent="0.25">
      <c r="F1339" s="21"/>
    </row>
    <row r="1340" spans="6:6" x14ac:dyDescent="0.25">
      <c r="F1340" s="21"/>
    </row>
    <row r="1341" spans="6:6" x14ac:dyDescent="0.25">
      <c r="F1341" s="21"/>
    </row>
    <row r="1342" spans="6:6" x14ac:dyDescent="0.25">
      <c r="F1342" s="21"/>
    </row>
    <row r="1343" spans="6:6" x14ac:dyDescent="0.25">
      <c r="F1343" s="21"/>
    </row>
    <row r="1344" spans="6:6" x14ac:dyDescent="0.25">
      <c r="F1344" s="21"/>
    </row>
    <row r="1345" spans="6:6" x14ac:dyDescent="0.25">
      <c r="F1345" s="21"/>
    </row>
    <row r="1346" spans="6:6" x14ac:dyDescent="0.25">
      <c r="F1346" s="21"/>
    </row>
    <row r="1347" spans="6:6" x14ac:dyDescent="0.25">
      <c r="F1347" s="21"/>
    </row>
    <row r="1348" spans="6:6" x14ac:dyDescent="0.25">
      <c r="F1348" s="21"/>
    </row>
    <row r="1349" spans="6:6" x14ac:dyDescent="0.25">
      <c r="F1349" s="21"/>
    </row>
    <row r="1350" spans="6:6" x14ac:dyDescent="0.25">
      <c r="F1350" s="21"/>
    </row>
    <row r="1351" spans="6:6" x14ac:dyDescent="0.25">
      <c r="F1351" s="21"/>
    </row>
    <row r="1352" spans="6:6" x14ac:dyDescent="0.25">
      <c r="F1352" s="21"/>
    </row>
    <row r="1353" spans="6:6" x14ac:dyDescent="0.25">
      <c r="F1353" s="21"/>
    </row>
    <row r="1354" spans="6:6" x14ac:dyDescent="0.25">
      <c r="F1354" s="21"/>
    </row>
    <row r="1355" spans="6:6" x14ac:dyDescent="0.25">
      <c r="F1355" s="21"/>
    </row>
    <row r="1356" spans="6:6" x14ac:dyDescent="0.25">
      <c r="F1356" s="21"/>
    </row>
    <row r="1357" spans="6:6" x14ac:dyDescent="0.25">
      <c r="F1357" s="21"/>
    </row>
    <row r="1358" spans="6:6" x14ac:dyDescent="0.25">
      <c r="F1358" s="21"/>
    </row>
    <row r="1359" spans="6:6" x14ac:dyDescent="0.25">
      <c r="F1359" s="21"/>
    </row>
    <row r="1360" spans="6:6" x14ac:dyDescent="0.25">
      <c r="F1360" s="21"/>
    </row>
    <row r="1361" spans="6:6" x14ac:dyDescent="0.25">
      <c r="F1361" s="21"/>
    </row>
    <row r="1362" spans="6:6" x14ac:dyDescent="0.25">
      <c r="F1362" s="21"/>
    </row>
    <row r="1363" spans="6:6" x14ac:dyDescent="0.25">
      <c r="F1363" s="21"/>
    </row>
    <row r="1364" spans="6:6" x14ac:dyDescent="0.25">
      <c r="F1364" s="21"/>
    </row>
    <row r="1365" spans="6:6" x14ac:dyDescent="0.25">
      <c r="F1365" s="21"/>
    </row>
    <row r="1366" spans="6:6" x14ac:dyDescent="0.25">
      <c r="F1366" s="21"/>
    </row>
    <row r="1367" spans="6:6" x14ac:dyDescent="0.25">
      <c r="F1367" s="21"/>
    </row>
    <row r="1368" spans="6:6" x14ac:dyDescent="0.25">
      <c r="F1368" s="21"/>
    </row>
    <row r="1369" spans="6:6" x14ac:dyDescent="0.25">
      <c r="F1369" s="21"/>
    </row>
    <row r="1370" spans="6:6" x14ac:dyDescent="0.25">
      <c r="F1370" s="21"/>
    </row>
    <row r="1371" spans="6:6" x14ac:dyDescent="0.25">
      <c r="F1371" s="21"/>
    </row>
    <row r="1372" spans="6:6" x14ac:dyDescent="0.25">
      <c r="F1372" s="21"/>
    </row>
    <row r="1373" spans="6:6" x14ac:dyDescent="0.25">
      <c r="F1373" s="21"/>
    </row>
    <row r="1374" spans="6:6" x14ac:dyDescent="0.25">
      <c r="F1374" s="21"/>
    </row>
    <row r="1375" spans="6:6" x14ac:dyDescent="0.25">
      <c r="F1375" s="21"/>
    </row>
    <row r="1376" spans="6:6" x14ac:dyDescent="0.25">
      <c r="F1376" s="21"/>
    </row>
    <row r="1377" spans="6:6" x14ac:dyDescent="0.25">
      <c r="F1377" s="21"/>
    </row>
    <row r="1378" spans="6:6" x14ac:dyDescent="0.25">
      <c r="F1378" s="21"/>
    </row>
    <row r="1379" spans="6:6" x14ac:dyDescent="0.25">
      <c r="F1379" s="21"/>
    </row>
    <row r="1380" spans="6:6" x14ac:dyDescent="0.25">
      <c r="F1380" s="21"/>
    </row>
    <row r="1381" spans="6:6" x14ac:dyDescent="0.25">
      <c r="F1381" s="21"/>
    </row>
    <row r="1382" spans="6:6" x14ac:dyDescent="0.25">
      <c r="F1382" s="21"/>
    </row>
    <row r="1383" spans="6:6" x14ac:dyDescent="0.25">
      <c r="F1383" s="21"/>
    </row>
    <row r="1384" spans="6:6" x14ac:dyDescent="0.25">
      <c r="F1384" s="21"/>
    </row>
    <row r="1385" spans="6:6" x14ac:dyDescent="0.25">
      <c r="F1385" s="21"/>
    </row>
    <row r="1386" spans="6:6" x14ac:dyDescent="0.25">
      <c r="F1386" s="21"/>
    </row>
    <row r="1387" spans="6:6" x14ac:dyDescent="0.25">
      <c r="F1387" s="21"/>
    </row>
    <row r="1388" spans="6:6" x14ac:dyDescent="0.25">
      <c r="F1388" s="21"/>
    </row>
    <row r="1389" spans="6:6" x14ac:dyDescent="0.25">
      <c r="F1389" s="21"/>
    </row>
    <row r="1390" spans="6:6" x14ac:dyDescent="0.25">
      <c r="F1390" s="21"/>
    </row>
    <row r="1391" spans="6:6" x14ac:dyDescent="0.25">
      <c r="F1391" s="21"/>
    </row>
    <row r="1392" spans="6:6" x14ac:dyDescent="0.25">
      <c r="F1392" s="21"/>
    </row>
    <row r="1393" spans="6:6" x14ac:dyDescent="0.25">
      <c r="F1393" s="21"/>
    </row>
    <row r="1394" spans="6:6" x14ac:dyDescent="0.25">
      <c r="F1394" s="21"/>
    </row>
    <row r="1395" spans="6:6" x14ac:dyDescent="0.25">
      <c r="F1395" s="21"/>
    </row>
    <row r="1396" spans="6:6" x14ac:dyDescent="0.25">
      <c r="F1396" s="21"/>
    </row>
    <row r="1397" spans="6:6" x14ac:dyDescent="0.25">
      <c r="F1397" s="21"/>
    </row>
    <row r="1398" spans="6:6" x14ac:dyDescent="0.25">
      <c r="F1398" s="21"/>
    </row>
    <row r="1399" spans="6:6" x14ac:dyDescent="0.25">
      <c r="F1399" s="21"/>
    </row>
    <row r="1400" spans="6:6" x14ac:dyDescent="0.25">
      <c r="F1400" s="21"/>
    </row>
    <row r="1401" spans="6:6" x14ac:dyDescent="0.25">
      <c r="F1401" s="21"/>
    </row>
    <row r="1402" spans="6:6" x14ac:dyDescent="0.25">
      <c r="F1402" s="21"/>
    </row>
    <row r="1403" spans="6:6" x14ac:dyDescent="0.25">
      <c r="F1403" s="21"/>
    </row>
    <row r="1404" spans="6:6" x14ac:dyDescent="0.25">
      <c r="F1404" s="21"/>
    </row>
    <row r="1405" spans="6:6" x14ac:dyDescent="0.25">
      <c r="F1405" s="21"/>
    </row>
    <row r="1406" spans="6:6" x14ac:dyDescent="0.25">
      <c r="F1406" s="21"/>
    </row>
    <row r="1407" spans="6:6" x14ac:dyDescent="0.25">
      <c r="F1407" s="21"/>
    </row>
    <row r="1408" spans="6:6" x14ac:dyDescent="0.25">
      <c r="F1408" s="21"/>
    </row>
    <row r="1409" spans="6:6" x14ac:dyDescent="0.25">
      <c r="F1409" s="21"/>
    </row>
    <row r="1410" spans="6:6" x14ac:dyDescent="0.25">
      <c r="F1410" s="21"/>
    </row>
    <row r="1411" spans="6:6" x14ac:dyDescent="0.25">
      <c r="F1411" s="21"/>
    </row>
    <row r="1412" spans="6:6" x14ac:dyDescent="0.25">
      <c r="F1412" s="21"/>
    </row>
    <row r="1413" spans="6:6" x14ac:dyDescent="0.25">
      <c r="F1413" s="21"/>
    </row>
    <row r="1414" spans="6:6" x14ac:dyDescent="0.25">
      <c r="F1414" s="21"/>
    </row>
    <row r="1415" spans="6:6" x14ac:dyDescent="0.25">
      <c r="F1415" s="21"/>
    </row>
    <row r="1416" spans="6:6" x14ac:dyDescent="0.25">
      <c r="F1416" s="21"/>
    </row>
    <row r="1417" spans="6:6" x14ac:dyDescent="0.25">
      <c r="F1417" s="21"/>
    </row>
    <row r="1418" spans="6:6" x14ac:dyDescent="0.25">
      <c r="F1418" s="21"/>
    </row>
    <row r="1419" spans="6:6" x14ac:dyDescent="0.25">
      <c r="F1419" s="21"/>
    </row>
    <row r="1420" spans="6:6" x14ac:dyDescent="0.25">
      <c r="F1420" s="21"/>
    </row>
    <row r="1421" spans="6:6" x14ac:dyDescent="0.25">
      <c r="F1421" s="21"/>
    </row>
    <row r="1422" spans="6:6" x14ac:dyDescent="0.25">
      <c r="F1422" s="21"/>
    </row>
    <row r="1423" spans="6:6" x14ac:dyDescent="0.25">
      <c r="F1423" s="21"/>
    </row>
    <row r="1424" spans="6:6" x14ac:dyDescent="0.25">
      <c r="F1424" s="21"/>
    </row>
    <row r="1425" spans="6:6" x14ac:dyDescent="0.25">
      <c r="F1425" s="21"/>
    </row>
    <row r="1426" spans="6:6" x14ac:dyDescent="0.25">
      <c r="F1426" s="21"/>
    </row>
    <row r="1427" spans="6:6" x14ac:dyDescent="0.25">
      <c r="F1427" s="21"/>
    </row>
    <row r="1428" spans="6:6" x14ac:dyDescent="0.25">
      <c r="F1428" s="21"/>
    </row>
    <row r="1429" spans="6:6" x14ac:dyDescent="0.25">
      <c r="F1429" s="21"/>
    </row>
    <row r="1430" spans="6:6" x14ac:dyDescent="0.25">
      <c r="F1430" s="21"/>
    </row>
    <row r="1431" spans="6:6" x14ac:dyDescent="0.25">
      <c r="F1431" s="21"/>
    </row>
    <row r="1432" spans="6:6" x14ac:dyDescent="0.25">
      <c r="F1432" s="21"/>
    </row>
    <row r="1433" spans="6:6" x14ac:dyDescent="0.25">
      <c r="F1433" s="21"/>
    </row>
    <row r="1434" spans="6:6" x14ac:dyDescent="0.25">
      <c r="F1434" s="21"/>
    </row>
    <row r="1435" spans="6:6" x14ac:dyDescent="0.25">
      <c r="F1435" s="21"/>
    </row>
    <row r="1436" spans="6:6" x14ac:dyDescent="0.25">
      <c r="F1436" s="21"/>
    </row>
    <row r="1437" spans="6:6" x14ac:dyDescent="0.25">
      <c r="F1437" s="21"/>
    </row>
    <row r="1438" spans="6:6" x14ac:dyDescent="0.25">
      <c r="F1438" s="21"/>
    </row>
    <row r="1439" spans="6:6" x14ac:dyDescent="0.25">
      <c r="F1439" s="21"/>
    </row>
    <row r="1440" spans="6:6" x14ac:dyDescent="0.25">
      <c r="F1440" s="21"/>
    </row>
    <row r="1441" spans="6:6" x14ac:dyDescent="0.25">
      <c r="F1441" s="21"/>
    </row>
    <row r="1442" spans="6:6" x14ac:dyDescent="0.25">
      <c r="F1442" s="21"/>
    </row>
    <row r="1443" spans="6:6" x14ac:dyDescent="0.25">
      <c r="F1443" s="21"/>
    </row>
    <row r="1444" spans="6:6" x14ac:dyDescent="0.25">
      <c r="F1444" s="21"/>
    </row>
    <row r="1445" spans="6:6" x14ac:dyDescent="0.25">
      <c r="F1445" s="21"/>
    </row>
    <row r="1446" spans="6:6" x14ac:dyDescent="0.25">
      <c r="F1446" s="21"/>
    </row>
    <row r="1447" spans="6:6" x14ac:dyDescent="0.25">
      <c r="F1447" s="21"/>
    </row>
    <row r="1448" spans="6:6" x14ac:dyDescent="0.25">
      <c r="F1448" s="21"/>
    </row>
    <row r="1449" spans="6:6" x14ac:dyDescent="0.25">
      <c r="F1449" s="21"/>
    </row>
    <row r="1450" spans="6:6" x14ac:dyDescent="0.25">
      <c r="F1450" s="21"/>
    </row>
    <row r="1451" spans="6:6" x14ac:dyDescent="0.25">
      <c r="F1451" s="21"/>
    </row>
    <row r="1452" spans="6:6" x14ac:dyDescent="0.25">
      <c r="F1452" s="21"/>
    </row>
    <row r="1453" spans="6:6" x14ac:dyDescent="0.25">
      <c r="F1453" s="21"/>
    </row>
    <row r="1454" spans="6:6" x14ac:dyDescent="0.25">
      <c r="F1454" s="21"/>
    </row>
    <row r="1455" spans="6:6" x14ac:dyDescent="0.25">
      <c r="F1455" s="21"/>
    </row>
    <row r="1456" spans="6:6" x14ac:dyDescent="0.25">
      <c r="F1456" s="21"/>
    </row>
    <row r="1457" spans="6:6" x14ac:dyDescent="0.25">
      <c r="F1457" s="21"/>
    </row>
    <row r="1458" spans="6:6" x14ac:dyDescent="0.25">
      <c r="F1458" s="21"/>
    </row>
    <row r="1459" spans="6:6" x14ac:dyDescent="0.25">
      <c r="F1459" s="21"/>
    </row>
    <row r="1460" spans="6:6" x14ac:dyDescent="0.25">
      <c r="F1460" s="21"/>
    </row>
    <row r="1461" spans="6:6" x14ac:dyDescent="0.25">
      <c r="F1461" s="21"/>
    </row>
    <row r="1462" spans="6:6" x14ac:dyDescent="0.25">
      <c r="F1462" s="21"/>
    </row>
    <row r="1463" spans="6:6" x14ac:dyDescent="0.25">
      <c r="F1463" s="21"/>
    </row>
    <row r="1464" spans="6:6" x14ac:dyDescent="0.25">
      <c r="F1464" s="21"/>
    </row>
    <row r="1465" spans="6:6" x14ac:dyDescent="0.25">
      <c r="F1465" s="21"/>
    </row>
    <row r="1466" spans="6:6" x14ac:dyDescent="0.25">
      <c r="F1466" s="21"/>
    </row>
    <row r="1467" spans="6:6" x14ac:dyDescent="0.25">
      <c r="F1467" s="21"/>
    </row>
    <row r="1468" spans="6:6" x14ac:dyDescent="0.25">
      <c r="F1468" s="21"/>
    </row>
    <row r="1469" spans="6:6" x14ac:dyDescent="0.25">
      <c r="F1469" s="21"/>
    </row>
    <row r="1470" spans="6:6" x14ac:dyDescent="0.25">
      <c r="F1470" s="21"/>
    </row>
    <row r="1471" spans="6:6" x14ac:dyDescent="0.25">
      <c r="F1471" s="21"/>
    </row>
    <row r="1472" spans="6:6" x14ac:dyDescent="0.25">
      <c r="F1472" s="21"/>
    </row>
    <row r="1473" spans="6:6" x14ac:dyDescent="0.25">
      <c r="F1473" s="21"/>
    </row>
    <row r="1474" spans="6:6" x14ac:dyDescent="0.25">
      <c r="F1474" s="21"/>
    </row>
    <row r="1475" spans="6:6" x14ac:dyDescent="0.25">
      <c r="F1475" s="21"/>
    </row>
    <row r="1476" spans="6:6" x14ac:dyDescent="0.25">
      <c r="F1476" s="21"/>
    </row>
    <row r="1477" spans="6:6" x14ac:dyDescent="0.25">
      <c r="F1477" s="21"/>
    </row>
    <row r="1478" spans="6:6" x14ac:dyDescent="0.25">
      <c r="F1478" s="21"/>
    </row>
    <row r="1479" spans="6:6" x14ac:dyDescent="0.25">
      <c r="F1479" s="21"/>
    </row>
    <row r="1480" spans="6:6" x14ac:dyDescent="0.25">
      <c r="F1480" s="21"/>
    </row>
    <row r="1481" spans="6:6" x14ac:dyDescent="0.25">
      <c r="F1481" s="21"/>
    </row>
    <row r="1482" spans="6:6" x14ac:dyDescent="0.25">
      <c r="F1482" s="21"/>
    </row>
    <row r="1483" spans="6:6" x14ac:dyDescent="0.25">
      <c r="F1483" s="21"/>
    </row>
    <row r="1484" spans="6:6" x14ac:dyDescent="0.25">
      <c r="F1484" s="21"/>
    </row>
    <row r="1485" spans="6:6" x14ac:dyDescent="0.25">
      <c r="F1485" s="21"/>
    </row>
    <row r="1486" spans="6:6" x14ac:dyDescent="0.25">
      <c r="F1486" s="21"/>
    </row>
    <row r="1487" spans="6:6" x14ac:dyDescent="0.25">
      <c r="F1487" s="21"/>
    </row>
    <row r="1488" spans="6:6" x14ac:dyDescent="0.25">
      <c r="F1488" s="21"/>
    </row>
    <row r="1489" spans="6:6" x14ac:dyDescent="0.25">
      <c r="F1489" s="21"/>
    </row>
    <row r="1490" spans="6:6" x14ac:dyDescent="0.25">
      <c r="F1490" s="21"/>
    </row>
    <row r="1491" spans="6:6" x14ac:dyDescent="0.25">
      <c r="F1491" s="21"/>
    </row>
    <row r="1492" spans="6:6" x14ac:dyDescent="0.25">
      <c r="F1492" s="21"/>
    </row>
    <row r="1493" spans="6:6" x14ac:dyDescent="0.25">
      <c r="F1493" s="21"/>
    </row>
    <row r="1494" spans="6:6" x14ac:dyDescent="0.25">
      <c r="F1494" s="21"/>
    </row>
    <row r="1495" spans="6:6" x14ac:dyDescent="0.25">
      <c r="F1495" s="21"/>
    </row>
    <row r="1496" spans="6:6" x14ac:dyDescent="0.25">
      <c r="F1496" s="21"/>
    </row>
    <row r="1497" spans="6:6" x14ac:dyDescent="0.25">
      <c r="F1497" s="21"/>
    </row>
    <row r="1498" spans="6:6" x14ac:dyDescent="0.25">
      <c r="F1498" s="21"/>
    </row>
    <row r="1499" spans="6:6" x14ac:dyDescent="0.25">
      <c r="F1499" s="21"/>
    </row>
    <row r="1500" spans="6:6" x14ac:dyDescent="0.25">
      <c r="F1500" s="21"/>
    </row>
    <row r="1501" spans="6:6" x14ac:dyDescent="0.25">
      <c r="F1501" s="21"/>
    </row>
    <row r="1502" spans="6:6" x14ac:dyDescent="0.25">
      <c r="F1502" s="21"/>
    </row>
    <row r="1503" spans="6:6" x14ac:dyDescent="0.25">
      <c r="F1503" s="21"/>
    </row>
    <row r="1504" spans="6:6" x14ac:dyDescent="0.25">
      <c r="F1504" s="21"/>
    </row>
    <row r="1505" spans="6:6" x14ac:dyDescent="0.25">
      <c r="F1505" s="21"/>
    </row>
    <row r="1506" spans="6:6" x14ac:dyDescent="0.25">
      <c r="F1506" s="21"/>
    </row>
    <row r="1507" spans="6:6" x14ac:dyDescent="0.25">
      <c r="F1507" s="21"/>
    </row>
    <row r="1508" spans="6:6" x14ac:dyDescent="0.25">
      <c r="F1508" s="21"/>
    </row>
    <row r="1509" spans="6:6" x14ac:dyDescent="0.25">
      <c r="F1509" s="21"/>
    </row>
    <row r="1510" spans="6:6" x14ac:dyDescent="0.25">
      <c r="F1510" s="21"/>
    </row>
    <row r="1511" spans="6:6" x14ac:dyDescent="0.25">
      <c r="F1511" s="21"/>
    </row>
    <row r="1512" spans="6:6" x14ac:dyDescent="0.25">
      <c r="F1512" s="21"/>
    </row>
    <row r="1513" spans="6:6" x14ac:dyDescent="0.25">
      <c r="F1513" s="21"/>
    </row>
    <row r="1514" spans="6:6" x14ac:dyDescent="0.25">
      <c r="F1514" s="21"/>
    </row>
    <row r="1515" spans="6:6" x14ac:dyDescent="0.25">
      <c r="F1515" s="21"/>
    </row>
    <row r="1516" spans="6:6" x14ac:dyDescent="0.25">
      <c r="F1516" s="21"/>
    </row>
    <row r="1517" spans="6:6" x14ac:dyDescent="0.25">
      <c r="F1517" s="21"/>
    </row>
    <row r="1518" spans="6:6" x14ac:dyDescent="0.25">
      <c r="F1518" s="21"/>
    </row>
    <row r="1519" spans="6:6" x14ac:dyDescent="0.25">
      <c r="F1519" s="21"/>
    </row>
    <row r="1520" spans="6:6" x14ac:dyDescent="0.25">
      <c r="F1520" s="21"/>
    </row>
    <row r="1521" spans="6:6" x14ac:dyDescent="0.25">
      <c r="F1521" s="21"/>
    </row>
    <row r="1522" spans="6:6" x14ac:dyDescent="0.25">
      <c r="F1522" s="21"/>
    </row>
    <row r="1523" spans="6:6" x14ac:dyDescent="0.25">
      <c r="F1523" s="21"/>
    </row>
    <row r="1524" spans="6:6" x14ac:dyDescent="0.25">
      <c r="F1524" s="21"/>
    </row>
    <row r="1525" spans="6:6" x14ac:dyDescent="0.25">
      <c r="F1525" s="21"/>
    </row>
    <row r="1526" spans="6:6" x14ac:dyDescent="0.25">
      <c r="F1526" s="21"/>
    </row>
    <row r="1527" spans="6:6" x14ac:dyDescent="0.25">
      <c r="F1527" s="21"/>
    </row>
    <row r="1528" spans="6:6" x14ac:dyDescent="0.25">
      <c r="F1528" s="2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B0C3-1A32-4B6C-AFF9-B0D3C9981244}">
  <dimension ref="A2:F31"/>
  <sheetViews>
    <sheetView workbookViewId="0">
      <selection activeCell="H34" sqref="H34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5.25" bestFit="1" customWidth="1"/>
    <col min="7" max="7" width="2.875" bestFit="1" customWidth="1"/>
    <col min="8" max="8" width="3.875" bestFit="1" customWidth="1"/>
    <col min="9" max="9" width="11" bestFit="1" customWidth="1"/>
  </cols>
  <sheetData>
    <row r="2" spans="1:6" x14ac:dyDescent="0.25">
      <c r="A2" s="7" t="s">
        <v>6</v>
      </c>
      <c r="B2" t="s">
        <v>2070</v>
      </c>
    </row>
    <row r="3" spans="1:6" x14ac:dyDescent="0.25">
      <c r="A3" s="7" t="s">
        <v>2031</v>
      </c>
      <c r="B3" t="s">
        <v>2070</v>
      </c>
    </row>
    <row r="5" spans="1:6" x14ac:dyDescent="0.25">
      <c r="A5" s="7" t="s">
        <v>2071</v>
      </c>
      <c r="B5" s="7" t="s">
        <v>2068</v>
      </c>
    </row>
    <row r="6" spans="1:6" x14ac:dyDescent="0.25">
      <c r="A6" s="7" t="s">
        <v>2033</v>
      </c>
      <c r="B6" s="10" t="s">
        <v>74</v>
      </c>
      <c r="C6" s="10" t="s">
        <v>14</v>
      </c>
      <c r="D6" s="10" t="s">
        <v>47</v>
      </c>
      <c r="E6" s="10" t="s">
        <v>20</v>
      </c>
      <c r="F6" s="9" t="s">
        <v>2073</v>
      </c>
    </row>
    <row r="7" spans="1:6" x14ac:dyDescent="0.25">
      <c r="A7" s="8" t="s">
        <v>2044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5">
      <c r="A8" s="8" t="s">
        <v>2053</v>
      </c>
      <c r="E8">
        <v>4</v>
      </c>
      <c r="F8">
        <v>4</v>
      </c>
    </row>
    <row r="9" spans="1:6" x14ac:dyDescent="0.25">
      <c r="A9" s="8" t="s">
        <v>2045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5">
      <c r="A10" s="8" t="s">
        <v>2046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5">
      <c r="A11" s="8" t="s">
        <v>2054</v>
      </c>
      <c r="C11">
        <v>8</v>
      </c>
      <c r="E11">
        <v>10</v>
      </c>
      <c r="F11">
        <v>18</v>
      </c>
    </row>
    <row r="12" spans="1:6" x14ac:dyDescent="0.25">
      <c r="A12" s="8" t="s">
        <v>2061</v>
      </c>
      <c r="B12">
        <v>1</v>
      </c>
      <c r="C12">
        <v>7</v>
      </c>
      <c r="E12">
        <v>9</v>
      </c>
      <c r="F12">
        <v>17</v>
      </c>
    </row>
    <row r="13" spans="1:6" x14ac:dyDescent="0.25">
      <c r="A13" s="8" t="s">
        <v>2050</v>
      </c>
      <c r="B13">
        <v>4</v>
      </c>
      <c r="C13">
        <v>20</v>
      </c>
      <c r="E13">
        <v>22</v>
      </c>
      <c r="F13">
        <v>46</v>
      </c>
    </row>
    <row r="14" spans="1:6" x14ac:dyDescent="0.25">
      <c r="A14" s="8" t="s">
        <v>2055</v>
      </c>
      <c r="B14">
        <v>3</v>
      </c>
      <c r="C14">
        <v>19</v>
      </c>
      <c r="E14">
        <v>23</v>
      </c>
      <c r="F14">
        <v>45</v>
      </c>
    </row>
    <row r="15" spans="1:6" x14ac:dyDescent="0.25">
      <c r="A15" s="8" t="s">
        <v>2056</v>
      </c>
      <c r="B15">
        <v>1</v>
      </c>
      <c r="C15">
        <v>6</v>
      </c>
      <c r="E15">
        <v>10</v>
      </c>
      <c r="F15">
        <v>17</v>
      </c>
    </row>
    <row r="16" spans="1:6" x14ac:dyDescent="0.25">
      <c r="A16" s="8" t="s">
        <v>2057</v>
      </c>
      <c r="C16">
        <v>3</v>
      </c>
      <c r="E16">
        <v>4</v>
      </c>
      <c r="F16">
        <v>7</v>
      </c>
    </row>
    <row r="17" spans="1:6" x14ac:dyDescent="0.25">
      <c r="A17" s="8" t="s">
        <v>2051</v>
      </c>
      <c r="C17">
        <v>8</v>
      </c>
      <c r="D17">
        <v>1</v>
      </c>
      <c r="E17">
        <v>4</v>
      </c>
      <c r="F17">
        <v>13</v>
      </c>
    </row>
    <row r="18" spans="1:6" x14ac:dyDescent="0.25">
      <c r="A18" s="8" t="s">
        <v>2062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5">
      <c r="A19" s="8" t="s">
        <v>2060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5">
      <c r="A20" s="8" t="s">
        <v>2067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5">
      <c r="A21" s="8" t="s">
        <v>2063</v>
      </c>
      <c r="C21">
        <v>4</v>
      </c>
      <c r="E21">
        <v>4</v>
      </c>
      <c r="F21">
        <v>8</v>
      </c>
    </row>
    <row r="22" spans="1:6" x14ac:dyDescent="0.25">
      <c r="A22" s="8" t="s">
        <v>2058</v>
      </c>
      <c r="B22">
        <v>6</v>
      </c>
      <c r="C22">
        <v>30</v>
      </c>
      <c r="E22">
        <v>49</v>
      </c>
      <c r="F22">
        <v>85</v>
      </c>
    </row>
    <row r="23" spans="1:6" x14ac:dyDescent="0.25">
      <c r="A23" s="8" t="s">
        <v>2047</v>
      </c>
      <c r="C23">
        <v>9</v>
      </c>
      <c r="E23">
        <v>5</v>
      </c>
      <c r="F23">
        <v>14</v>
      </c>
    </row>
    <row r="24" spans="1:6" x14ac:dyDescent="0.25">
      <c r="A24" s="8" t="s">
        <v>2048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5">
      <c r="A25" s="8" t="s">
        <v>2049</v>
      </c>
      <c r="B25">
        <v>3</v>
      </c>
      <c r="C25">
        <v>3</v>
      </c>
      <c r="E25">
        <v>11</v>
      </c>
      <c r="F25">
        <v>17</v>
      </c>
    </row>
    <row r="26" spans="1:6" x14ac:dyDescent="0.25">
      <c r="A26" s="8" t="s">
        <v>2064</v>
      </c>
      <c r="C26">
        <v>7</v>
      </c>
      <c r="E26">
        <v>14</v>
      </c>
      <c r="F26">
        <v>21</v>
      </c>
    </row>
    <row r="27" spans="1:6" x14ac:dyDescent="0.25">
      <c r="A27" s="8" t="s">
        <v>2052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5">
      <c r="A28" s="8" t="s">
        <v>2065</v>
      </c>
      <c r="C28">
        <v>16</v>
      </c>
      <c r="D28">
        <v>1</v>
      </c>
      <c r="E28">
        <v>28</v>
      </c>
      <c r="F28">
        <v>45</v>
      </c>
    </row>
    <row r="29" spans="1:6" x14ac:dyDescent="0.25">
      <c r="A29" s="8" t="s">
        <v>2066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5">
      <c r="A30" s="8" t="s">
        <v>2059</v>
      </c>
      <c r="E30">
        <v>3</v>
      </c>
      <c r="F30">
        <v>3</v>
      </c>
    </row>
    <row r="31" spans="1:6" x14ac:dyDescent="0.25">
      <c r="A31" s="8" t="s">
        <v>2073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821D-A512-4E04-9B1F-B123AB6ECB7A}">
  <dimension ref="A1:E18"/>
  <sheetViews>
    <sheetView workbookViewId="0">
      <selection activeCell="M17" sqref="M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2031</v>
      </c>
      <c r="B1" t="s" vm="2">
        <v>2101</v>
      </c>
    </row>
    <row r="2" spans="1:5" x14ac:dyDescent="0.25">
      <c r="A2" s="7" t="s">
        <v>2114</v>
      </c>
      <c r="B2" t="s" vm="1">
        <v>2101</v>
      </c>
    </row>
    <row r="4" spans="1:5" x14ac:dyDescent="0.25">
      <c r="A4" s="7" t="s">
        <v>2069</v>
      </c>
      <c r="B4" s="7" t="s">
        <v>2068</v>
      </c>
    </row>
    <row r="5" spans="1:5" x14ac:dyDescent="0.25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8" t="s">
        <v>2102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8" t="s">
        <v>2103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8" t="s">
        <v>2104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8" t="s">
        <v>2105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8" t="s">
        <v>2106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8" t="s">
        <v>2107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8" t="s">
        <v>2108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8" t="s">
        <v>2109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8" t="s">
        <v>2110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8" t="s">
        <v>2111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8" t="s">
        <v>2112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8" t="s">
        <v>2113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8" t="s">
        <v>2034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A6A9-15A1-4FCA-846A-21C6E4C31B0E}">
  <dimension ref="A1:H13"/>
  <sheetViews>
    <sheetView tabSelected="1" workbookViewId="0">
      <selection activeCell="J23" sqref="J23"/>
    </sheetView>
  </sheetViews>
  <sheetFormatPr defaultRowHeight="15.75" x14ac:dyDescent="0.25"/>
  <cols>
    <col min="1" max="1" width="17.625" customWidth="1"/>
    <col min="2" max="2" width="17.25" customWidth="1"/>
    <col min="3" max="3" width="15.375" customWidth="1"/>
    <col min="4" max="4" width="16.125" customWidth="1"/>
    <col min="5" max="5" width="12.875" customWidth="1"/>
    <col min="6" max="6" width="20.25" customWidth="1"/>
    <col min="7" max="7" width="15.25" customWidth="1"/>
    <col min="8" max="8" width="18.75" customWidth="1"/>
  </cols>
  <sheetData>
    <row r="1" spans="1:8" x14ac:dyDescent="0.25">
      <c r="A1" s="1" t="s">
        <v>2076</v>
      </c>
      <c r="B1" s="1" t="s">
        <v>2077</v>
      </c>
      <c r="C1" s="1" t="s">
        <v>2078</v>
      </c>
      <c r="D1" s="1" t="s">
        <v>2079</v>
      </c>
      <c r="E1" s="1" t="s">
        <v>2080</v>
      </c>
      <c r="F1" s="1" t="s">
        <v>2081</v>
      </c>
      <c r="G1" s="1" t="s">
        <v>2082</v>
      </c>
      <c r="H1" s="1" t="s">
        <v>2083</v>
      </c>
    </row>
    <row r="2" spans="1:8" x14ac:dyDescent="0.25">
      <c r="A2" t="s">
        <v>2115</v>
      </c>
      <c r="B2">
        <f>COUNTIFS('Formatting_Column Creation'!$D$2:$D$1001, "&lt;1000", 'Formatting_Column Creation'!$G$2:$G$1001,"=successful")</f>
        <v>30</v>
      </c>
      <c r="C2">
        <f>COUNTIFS('Formatting_Column Creation'!$D$2:$D$1001, "&lt;1000", 'Formatting_Column Creation'!$G$2:$G$1001,"=failed")</f>
        <v>20</v>
      </c>
      <c r="D2">
        <f>COUNTIFS('Formatting_Column Creation'!$D$2:$D$1001, "&lt;1000", 'Formatting_Column Creation'!$G$2:$G$1001,"=canceled")</f>
        <v>1</v>
      </c>
      <c r="E2">
        <f>SUM(B2:D2)</f>
        <v>51</v>
      </c>
      <c r="F2" s="5">
        <f>SUM(B2/E2)</f>
        <v>0.58823529411764708</v>
      </c>
      <c r="G2" s="5">
        <f>SUM(C2/E2)</f>
        <v>0.39215686274509803</v>
      </c>
      <c r="H2" s="5">
        <f>SUM(D2/E2)</f>
        <v>1.9607843137254902E-2</v>
      </c>
    </row>
    <row r="3" spans="1:8" x14ac:dyDescent="0.25">
      <c r="A3" t="s">
        <v>2084</v>
      </c>
      <c r="B3">
        <f>COUNTIFS('Formatting_Column Creation'!$D$2:$D$1001, "&gt;=1000",'Formatting_Column Creation'!$G$2:$G$1001,"=successful", 'Formatting_Column Creation'!$D$2:$D$1001, "&lt;5000")</f>
        <v>191</v>
      </c>
      <c r="C3">
        <f>COUNTIFS('Formatting_Column Creation'!$D$2:$D$1001, "&gt;=1000",'Formatting_Column Creation'!$G$2:$G$1001,"=failed", 'Formatting_Column Creation'!$D$2:$D$1001, "&lt;5000")</f>
        <v>38</v>
      </c>
      <c r="D3">
        <f>COUNTIFS('Formatting_Column Creation'!$D$2:$D$1001, "&gt;=1000",'Formatting_Column Creation'!$G$2:$G$1001,"=canceled", 'Formatting_Column Creation'!$D$2:$D$1001, "&lt;5000")</f>
        <v>2</v>
      </c>
      <c r="E3">
        <f t="shared" ref="E3:E13" si="0">SUM(B3:D3)</f>
        <v>231</v>
      </c>
      <c r="F3" s="5">
        <f t="shared" ref="F3:F13" si="1">SUM(B3/E3)</f>
        <v>0.82683982683982682</v>
      </c>
      <c r="G3" s="5">
        <f t="shared" ref="G3:G13" si="2">SUM(C3/E3)</f>
        <v>0.16450216450216451</v>
      </c>
      <c r="H3" s="5">
        <f t="shared" ref="H3:H13" si="3">SUM(D3/E3)</f>
        <v>8.658008658008658E-3</v>
      </c>
    </row>
    <row r="4" spans="1:8" x14ac:dyDescent="0.25">
      <c r="A4" t="s">
        <v>2085</v>
      </c>
      <c r="B4">
        <f>COUNTIFS('Formatting_Column Creation'!$D$2:$D$1001, "&gt;=5000",'Formatting_Column Creation'!$G$2:$G$1001,"=successful", 'Formatting_Column Creation'!$D$2:$D$1001, "&lt;10000")</f>
        <v>164</v>
      </c>
      <c r="C4">
        <f>COUNTIFS('Formatting_Column Creation'!$D$2:$D$1001, "&gt;=5000",'Formatting_Column Creation'!$G$2:$G$1001,"=failed", 'Formatting_Column Creation'!$D$2:$D$1001, "&lt;10000")</f>
        <v>126</v>
      </c>
      <c r="D4">
        <f>COUNTIFS('Formatting_Column Creation'!$D$2:$D$1001, "&gt;=5000",'Formatting_Column Creation'!$G$2:$G$1001,"=canceled", 'Formatting_Column Creation'!$D$2:$D$1001, "&lt;10000")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5">
      <c r="A5" t="s">
        <v>2086</v>
      </c>
      <c r="B5">
        <f>COUNTIFS('Formatting_Column Creation'!$D$2:$D$1001, "&gt;=10000",'Formatting_Column Creation'!$G$2:$G$1001,"=successful", 'Formatting_Column Creation'!$D$2:$D$1001, "&lt;15000")</f>
        <v>4</v>
      </c>
      <c r="C5">
        <f>COUNTIFS('Formatting_Column Creation'!$D$2:$D$1001, "&gt;=10000",'Formatting_Column Creation'!$G$2:$G$1001,"=failed", 'Formatting_Column Creation'!$D$2:$D$1001, "&lt;15000")</f>
        <v>5</v>
      </c>
      <c r="D5">
        <f>COUNTIFS('Formatting_Column Creation'!$D$2:$D$1001, "&gt;=10000",'Formatting_Column Creation'!$G$2:$G$1001,"=canceled", 'Formatting_Column Creation'!$D$2:$D$1001, "&lt;15000")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t="s">
        <v>2087</v>
      </c>
      <c r="B6">
        <f>COUNTIFS('Formatting_Column Creation'!$D$2:$D$1001, "&gt;=15000",'Formatting_Column Creation'!$G$2:$G$1001,"=successful", 'Formatting_Column Creation'!$D$2:$D$1001, "&lt;20000")</f>
        <v>10</v>
      </c>
      <c r="C6">
        <f>COUNTIFS('Formatting_Column Creation'!$D$2:$D$1001, "&gt;=15000",'Formatting_Column Creation'!$G$2:$G$1001,"=failed", 'Formatting_Column Creation'!$D$2:$D$1001, "&lt;20000")</f>
        <v>0</v>
      </c>
      <c r="D6">
        <f>COUNTIFS('Formatting_Column Creation'!$D$2:$D$1001, "&gt;=15000",'Formatting_Column Creation'!$G$2:$G$1001,"=canceled", 'Formatting_Column Creation'!$D$2:$D$1001, "&lt;20000")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t="s">
        <v>2088</v>
      </c>
      <c r="B7">
        <f>COUNTIFS('Formatting_Column Creation'!$D$2:$D$1001, "&gt;=20000",'Formatting_Column Creation'!$G$2:$G$1001,"=successful", 'Formatting_Column Creation'!$D$2:$D$1001, "&lt;25000")</f>
        <v>7</v>
      </c>
      <c r="C7">
        <f>COUNTIFS('Formatting_Column Creation'!$D$2:$D$1001, "&gt;=20000",'Formatting_Column Creation'!$G$2:$G$1001,"=failed", 'Formatting_Column Creation'!$D$2:$D$1001, "&lt;25000")</f>
        <v>0</v>
      </c>
      <c r="D7">
        <f>COUNTIFS('Formatting_Column Creation'!$D$2:$D$1001, "&gt;=20000",'Formatting_Column Creation'!$G$2:$G$1001,"=canceled", 'Formatting_Column Creation'!$D$2:$D$1001, "&lt;25000")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5">
      <c r="A8" t="s">
        <v>2089</v>
      </c>
      <c r="B8">
        <f>COUNTIFS('Formatting_Column Creation'!$D$2:$D$1001, "&gt;=25000",'Formatting_Column Creation'!$G$2:$G$1001,"=successful", 'Formatting_Column Creation'!$D$2:$D$1001, "&lt;30000")</f>
        <v>11</v>
      </c>
      <c r="C8">
        <f>COUNTIFS('Formatting_Column Creation'!$D$2:$D$1001, "&gt;=25000",'Formatting_Column Creation'!$G$2:$G$1001,"=failed", 'Formatting_Column Creation'!$D$2:$D$1001, "&lt;30000")</f>
        <v>3</v>
      </c>
      <c r="D8">
        <f>COUNTIFS('Formatting_Column Creation'!$D$2:$D$1001, "&gt;=25000",'Formatting_Column Creation'!$G$2:$G$1001,"=canceled", 'Formatting_Column Creation'!$D$2:$D$1001, "&lt;30000")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t="s">
        <v>2090</v>
      </c>
      <c r="B9">
        <f>COUNTIFS('Formatting_Column Creation'!$D$2:$D$1001, "&gt;=30000",'Formatting_Column Creation'!$G$2:$G$1001,"=successful", 'Formatting_Column Creation'!$D$2:$D$1001, "&lt;35000")</f>
        <v>7</v>
      </c>
      <c r="C9">
        <f>COUNTIFS('Formatting_Column Creation'!$D$2:$D$1001, "&gt;=30000",'Formatting_Column Creation'!$G$2:$G$1001,"=failed", 'Formatting_Column Creation'!$D$2:$D$1001, "&lt;35000")</f>
        <v>0</v>
      </c>
      <c r="D9">
        <f>COUNTIFS('Formatting_Column Creation'!$D$2:$D$1001, "&gt;=30000",'Formatting_Column Creation'!$G$2:$G$1001,"=canceled", 'Formatting_Column Creation'!$D$2:$D$1001, "&lt;35000")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t="s">
        <v>2091</v>
      </c>
      <c r="B10">
        <f>COUNTIFS('Formatting_Column Creation'!$D$2:$D$1001, "&gt;=35000",'Formatting_Column Creation'!$G$2:$G$1001,"=successful", 'Formatting_Column Creation'!$D$2:$D$1001, "&lt;40000")</f>
        <v>8</v>
      </c>
      <c r="C10">
        <f>COUNTIFS('Formatting_Column Creation'!$D$2:$D$1001, "&gt;=35000",'Formatting_Column Creation'!$G$2:$G$1001,"=failed", 'Formatting_Column Creation'!$D$2:$D$1001, "&lt;40000")</f>
        <v>3</v>
      </c>
      <c r="D10">
        <f>COUNTIFS('Formatting_Column Creation'!$D$2:$D$1001, "&gt;=35000",'Formatting_Column Creation'!$G$2:$G$1001,"=canceled", 'Formatting_Column Creation'!$D$2:$D$1001, "&lt;40000")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t="s">
        <v>2092</v>
      </c>
      <c r="B11">
        <f>COUNTIFS('Formatting_Column Creation'!$D$2:$D$1001, "&gt;=40000",'Formatting_Column Creation'!$G$2:$G$1001,"=successful", 'Formatting_Column Creation'!$D$2:$D$1001, "&lt;45000")</f>
        <v>11</v>
      </c>
      <c r="C11">
        <f>COUNTIFS('Formatting_Column Creation'!$D$2:$D$1001, "&gt;=40000",'Formatting_Column Creation'!$G$2:$G$1001,"=failed", 'Formatting_Column Creation'!$D$2:$D$1001, "&lt;45000")</f>
        <v>3</v>
      </c>
      <c r="D11">
        <f>COUNTIFS('Formatting_Column Creation'!$D$2:$D$1001, "&gt;=40000",'Formatting_Column Creation'!$G$2:$G$1001,"=canceled", 'Formatting_Column Creation'!$D$2:$D$1001, "&lt;45000")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t="s">
        <v>2093</v>
      </c>
      <c r="B12">
        <f>COUNTIFS('Formatting_Column Creation'!$D$2:$D$1001, "&gt;=45000",'Formatting_Column Creation'!$G$2:$G$1001,"=successful", 'Formatting_Column Creation'!$D$2:$D$1001, "&lt;50000")</f>
        <v>8</v>
      </c>
      <c r="C12">
        <f>COUNTIFS('Formatting_Column Creation'!$D$2:$D$1001, "&gt;=45000",'Formatting_Column Creation'!$G$2:$G$1001,"=failed", 'Formatting_Column Creation'!$D$2:$D$1001, "&lt;50000")</f>
        <v>3</v>
      </c>
      <c r="D12">
        <f>COUNTIFS('Formatting_Column Creation'!$D$2:$D$1001, "&gt;=45000",'Formatting_Column Creation'!$G$2:$G$1001,"=canceled", 'Formatting_Column Creation'!$D$2:$D$1001, "&lt;50000")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t="s">
        <v>2094</v>
      </c>
      <c r="B13">
        <f>COUNTIFS('Formatting_Column Creation'!$D$2:$D$1001, "&gt;50000",'Formatting_Column Creation'!$G$2:$G$1001,"=successful")</f>
        <v>114</v>
      </c>
      <c r="C13">
        <f>COUNTIFS('Formatting_Column Creation'!$D$2:$D$1001, "&gt;50000",'Formatting_Column Creation'!$G$2:$G$1001,"=failed")</f>
        <v>163</v>
      </c>
      <c r="D13">
        <f>COUNTIFS('Formatting_Column Creation'!$D$2:$D$1001, "&gt;50000",'Formatting_Column Creation'!$G$2:$G$1001,"=canceled")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B5B9-9291-4B72-A593-6889DA5DAA18}">
  <dimension ref="A1:E572"/>
  <sheetViews>
    <sheetView topLeftCell="A539" workbookViewId="0">
      <selection activeCell="E567" sqref="E567"/>
    </sheetView>
  </sheetViews>
  <sheetFormatPr defaultRowHeight="15.75" x14ac:dyDescent="0.25"/>
  <cols>
    <col min="1" max="1" width="11.25" customWidth="1"/>
    <col min="2" max="2" width="15.125" customWidth="1"/>
    <col min="4" max="4" width="10.75" customWidth="1"/>
    <col min="5" max="5" width="14.5" customWidth="1"/>
  </cols>
  <sheetData>
    <row r="1" spans="1:5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5" x14ac:dyDescent="0.25">
      <c r="A2" t="s">
        <v>20</v>
      </c>
      <c r="B2">
        <v>158</v>
      </c>
      <c r="D2" t="s">
        <v>14</v>
      </c>
      <c r="E2">
        <v>0</v>
      </c>
    </row>
    <row r="3" spans="1:5" x14ac:dyDescent="0.25">
      <c r="A3" t="s">
        <v>20</v>
      </c>
      <c r="B3">
        <v>1425</v>
      </c>
      <c r="D3" t="s">
        <v>14</v>
      </c>
      <c r="E3">
        <v>24</v>
      </c>
    </row>
    <row r="4" spans="1:5" x14ac:dyDescent="0.25">
      <c r="A4" t="s">
        <v>20</v>
      </c>
      <c r="B4">
        <v>174</v>
      </c>
      <c r="D4" t="s">
        <v>14</v>
      </c>
      <c r="E4">
        <v>53</v>
      </c>
    </row>
    <row r="5" spans="1:5" x14ac:dyDescent="0.25">
      <c r="A5" t="s">
        <v>20</v>
      </c>
      <c r="B5">
        <v>227</v>
      </c>
      <c r="D5" t="s">
        <v>14</v>
      </c>
      <c r="E5">
        <v>18</v>
      </c>
    </row>
    <row r="6" spans="1:5" x14ac:dyDescent="0.25">
      <c r="A6" t="s">
        <v>20</v>
      </c>
      <c r="B6">
        <v>199</v>
      </c>
      <c r="D6" t="s">
        <v>14</v>
      </c>
      <c r="E6">
        <v>44</v>
      </c>
    </row>
    <row r="7" spans="1:5" x14ac:dyDescent="0.25">
      <c r="A7" t="s">
        <v>20</v>
      </c>
      <c r="B7">
        <v>122</v>
      </c>
      <c r="D7" t="s">
        <v>14</v>
      </c>
      <c r="E7">
        <v>55</v>
      </c>
    </row>
    <row r="8" spans="1:5" x14ac:dyDescent="0.25">
      <c r="A8" t="s">
        <v>20</v>
      </c>
      <c r="B8">
        <v>4065</v>
      </c>
      <c r="D8" t="s">
        <v>14</v>
      </c>
      <c r="E8">
        <v>200</v>
      </c>
    </row>
    <row r="9" spans="1:5" x14ac:dyDescent="0.25">
      <c r="A9" t="s">
        <v>20</v>
      </c>
      <c r="B9">
        <v>98</v>
      </c>
      <c r="D9" t="s">
        <v>14</v>
      </c>
      <c r="E9">
        <v>452</v>
      </c>
    </row>
    <row r="10" spans="1:5" x14ac:dyDescent="0.25">
      <c r="A10" t="s">
        <v>20</v>
      </c>
      <c r="B10">
        <v>100</v>
      </c>
      <c r="D10" t="s">
        <v>14</v>
      </c>
      <c r="E10">
        <v>674</v>
      </c>
    </row>
    <row r="11" spans="1:5" x14ac:dyDescent="0.25">
      <c r="A11" t="s">
        <v>20</v>
      </c>
      <c r="B11">
        <v>1249</v>
      </c>
      <c r="D11" t="s">
        <v>14</v>
      </c>
      <c r="E11">
        <v>558</v>
      </c>
    </row>
    <row r="12" spans="1:5" x14ac:dyDescent="0.25">
      <c r="A12" t="s">
        <v>20</v>
      </c>
      <c r="B12">
        <v>1396</v>
      </c>
      <c r="D12" t="s">
        <v>14</v>
      </c>
      <c r="E12">
        <v>15</v>
      </c>
    </row>
    <row r="13" spans="1:5" x14ac:dyDescent="0.25">
      <c r="A13" t="s">
        <v>20</v>
      </c>
      <c r="B13">
        <v>890</v>
      </c>
      <c r="D13" t="s">
        <v>14</v>
      </c>
      <c r="E13">
        <v>1</v>
      </c>
    </row>
    <row r="14" spans="1:5" x14ac:dyDescent="0.25">
      <c r="A14" t="s">
        <v>20</v>
      </c>
      <c r="B14">
        <v>142</v>
      </c>
      <c r="D14" t="s">
        <v>14</v>
      </c>
      <c r="E14">
        <v>2307</v>
      </c>
    </row>
    <row r="15" spans="1:5" x14ac:dyDescent="0.25">
      <c r="A15" t="s">
        <v>20</v>
      </c>
      <c r="B15">
        <v>2673</v>
      </c>
      <c r="D15" t="s">
        <v>14</v>
      </c>
      <c r="E15">
        <v>1</v>
      </c>
    </row>
    <row r="16" spans="1:5" x14ac:dyDescent="0.25">
      <c r="A16" t="s">
        <v>20</v>
      </c>
      <c r="B16">
        <v>163</v>
      </c>
      <c r="D16" t="s">
        <v>14</v>
      </c>
      <c r="E16">
        <v>88</v>
      </c>
    </row>
    <row r="17" spans="1:5" x14ac:dyDescent="0.25">
      <c r="A17" t="s">
        <v>20</v>
      </c>
      <c r="B17">
        <v>1606</v>
      </c>
      <c r="D17" t="s">
        <v>14</v>
      </c>
      <c r="E17">
        <v>48</v>
      </c>
    </row>
    <row r="18" spans="1:5" x14ac:dyDescent="0.25">
      <c r="A18" t="s">
        <v>20</v>
      </c>
      <c r="B18">
        <v>129</v>
      </c>
      <c r="D18" t="s">
        <v>14</v>
      </c>
      <c r="E18">
        <v>94</v>
      </c>
    </row>
    <row r="19" spans="1:5" x14ac:dyDescent="0.25">
      <c r="A19" t="s">
        <v>20</v>
      </c>
      <c r="B19">
        <v>226</v>
      </c>
      <c r="D19" t="s">
        <v>14</v>
      </c>
      <c r="E19">
        <v>1</v>
      </c>
    </row>
    <row r="20" spans="1:5" x14ac:dyDescent="0.25">
      <c r="A20" t="s">
        <v>20</v>
      </c>
      <c r="B20">
        <v>5419</v>
      </c>
      <c r="D20" t="s">
        <v>14</v>
      </c>
      <c r="E20">
        <v>1467</v>
      </c>
    </row>
    <row r="21" spans="1:5" x14ac:dyDescent="0.25">
      <c r="A21" t="s">
        <v>20</v>
      </c>
      <c r="B21">
        <v>165</v>
      </c>
      <c r="D21" t="s">
        <v>14</v>
      </c>
      <c r="E21">
        <v>120</v>
      </c>
    </row>
    <row r="22" spans="1:5" x14ac:dyDescent="0.25">
      <c r="A22" t="s">
        <v>20</v>
      </c>
      <c r="B22">
        <v>1965</v>
      </c>
      <c r="D22" t="s">
        <v>14</v>
      </c>
      <c r="E22">
        <v>2253</v>
      </c>
    </row>
    <row r="23" spans="1:5" x14ac:dyDescent="0.25">
      <c r="A23" t="s">
        <v>20</v>
      </c>
      <c r="B23">
        <v>16</v>
      </c>
      <c r="D23" t="s">
        <v>14</v>
      </c>
      <c r="E23">
        <v>5</v>
      </c>
    </row>
    <row r="24" spans="1:5" x14ac:dyDescent="0.25">
      <c r="A24" t="s">
        <v>20</v>
      </c>
      <c r="B24">
        <v>107</v>
      </c>
      <c r="D24" t="s">
        <v>14</v>
      </c>
      <c r="E24">
        <v>38</v>
      </c>
    </row>
    <row r="25" spans="1:5" x14ac:dyDescent="0.25">
      <c r="A25" t="s">
        <v>20</v>
      </c>
      <c r="B25">
        <v>207</v>
      </c>
      <c r="D25" t="s">
        <v>14</v>
      </c>
      <c r="E25">
        <v>12</v>
      </c>
    </row>
    <row r="26" spans="1:5" x14ac:dyDescent="0.25">
      <c r="A26" t="s">
        <v>20</v>
      </c>
      <c r="B26">
        <v>111</v>
      </c>
      <c r="D26" t="s">
        <v>14</v>
      </c>
      <c r="E26">
        <v>374</v>
      </c>
    </row>
    <row r="27" spans="1:5" x14ac:dyDescent="0.25">
      <c r="A27" t="s">
        <v>20</v>
      </c>
      <c r="B27">
        <v>222</v>
      </c>
      <c r="D27" t="s">
        <v>14</v>
      </c>
      <c r="E27">
        <v>1684</v>
      </c>
    </row>
    <row r="28" spans="1:5" x14ac:dyDescent="0.25">
      <c r="A28" t="s">
        <v>20</v>
      </c>
      <c r="B28">
        <v>6212</v>
      </c>
      <c r="D28" t="s">
        <v>14</v>
      </c>
      <c r="E28">
        <v>838</v>
      </c>
    </row>
    <row r="29" spans="1:5" x14ac:dyDescent="0.25">
      <c r="A29" t="s">
        <v>20</v>
      </c>
      <c r="B29">
        <v>98</v>
      </c>
      <c r="D29" t="s">
        <v>14</v>
      </c>
      <c r="E29">
        <v>1000</v>
      </c>
    </row>
    <row r="30" spans="1:5" x14ac:dyDescent="0.25">
      <c r="A30" t="s">
        <v>20</v>
      </c>
      <c r="B30">
        <v>149</v>
      </c>
      <c r="D30" t="s">
        <v>14</v>
      </c>
      <c r="E30">
        <v>1482</v>
      </c>
    </row>
    <row r="31" spans="1:5" x14ac:dyDescent="0.25">
      <c r="A31" t="s">
        <v>20</v>
      </c>
      <c r="B31">
        <v>2431</v>
      </c>
      <c r="D31" t="s">
        <v>14</v>
      </c>
      <c r="E31">
        <v>106</v>
      </c>
    </row>
    <row r="32" spans="1:5" x14ac:dyDescent="0.25">
      <c r="A32" t="s">
        <v>20</v>
      </c>
      <c r="B32">
        <v>303</v>
      </c>
      <c r="D32" t="s">
        <v>14</v>
      </c>
      <c r="E32">
        <v>679</v>
      </c>
    </row>
    <row r="33" spans="1:5" x14ac:dyDescent="0.25">
      <c r="A33" t="s">
        <v>20</v>
      </c>
      <c r="B33">
        <v>2220</v>
      </c>
      <c r="D33" t="s">
        <v>14</v>
      </c>
      <c r="E33">
        <v>1220</v>
      </c>
    </row>
    <row r="34" spans="1:5" x14ac:dyDescent="0.25">
      <c r="A34" t="s">
        <v>20</v>
      </c>
      <c r="B34">
        <v>209</v>
      </c>
      <c r="D34" t="s">
        <v>14</v>
      </c>
      <c r="E34">
        <v>1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940</v>
      </c>
    </row>
    <row r="43" spans="1:5" x14ac:dyDescent="0.25">
      <c r="A43" t="s">
        <v>20</v>
      </c>
      <c r="B43">
        <v>246</v>
      </c>
      <c r="D43" t="s">
        <v>14</v>
      </c>
      <c r="E43">
        <v>117</v>
      </c>
    </row>
    <row r="44" spans="1:5" x14ac:dyDescent="0.25">
      <c r="A44" t="s">
        <v>20</v>
      </c>
      <c r="B44">
        <v>76</v>
      </c>
      <c r="D44" t="s">
        <v>14</v>
      </c>
      <c r="E44">
        <v>115</v>
      </c>
    </row>
    <row r="45" spans="1:5" x14ac:dyDescent="0.25">
      <c r="A45" t="s">
        <v>20</v>
      </c>
      <c r="B45">
        <v>54</v>
      </c>
      <c r="D45" t="s">
        <v>14</v>
      </c>
      <c r="E45">
        <v>326</v>
      </c>
    </row>
    <row r="46" spans="1:5" x14ac:dyDescent="0.25">
      <c r="A46" t="s">
        <v>20</v>
      </c>
      <c r="B46">
        <v>88</v>
      </c>
      <c r="D46" t="s">
        <v>14</v>
      </c>
      <c r="E46">
        <v>1194</v>
      </c>
    </row>
    <row r="47" spans="1:5" x14ac:dyDescent="0.25">
      <c r="A47" t="s">
        <v>20</v>
      </c>
      <c r="B47">
        <v>85</v>
      </c>
      <c r="D47" t="s">
        <v>14</v>
      </c>
      <c r="E47">
        <v>1</v>
      </c>
    </row>
    <row r="48" spans="1:5" x14ac:dyDescent="0.25">
      <c r="A48" t="s">
        <v>20</v>
      </c>
      <c r="B48">
        <v>170</v>
      </c>
      <c r="D48" t="s">
        <v>14</v>
      </c>
      <c r="E48">
        <v>1467</v>
      </c>
    </row>
    <row r="49" spans="1:5" x14ac:dyDescent="0.25">
      <c r="A49" t="s">
        <v>20</v>
      </c>
      <c r="B49">
        <v>330</v>
      </c>
      <c r="D49" t="s">
        <v>14</v>
      </c>
      <c r="E49">
        <v>5681</v>
      </c>
    </row>
    <row r="50" spans="1:5" x14ac:dyDescent="0.25">
      <c r="A50" t="s">
        <v>20</v>
      </c>
      <c r="B50">
        <v>127</v>
      </c>
      <c r="D50" t="s">
        <v>14</v>
      </c>
      <c r="E50">
        <v>1059</v>
      </c>
    </row>
    <row r="51" spans="1:5" x14ac:dyDescent="0.25">
      <c r="A51" t="s">
        <v>20</v>
      </c>
      <c r="B51">
        <v>411</v>
      </c>
      <c r="D51" t="s">
        <v>14</v>
      </c>
      <c r="E51">
        <v>1</v>
      </c>
    </row>
    <row r="52" spans="1:5" x14ac:dyDescent="0.25">
      <c r="A52" t="s">
        <v>20</v>
      </c>
      <c r="B52">
        <v>180</v>
      </c>
      <c r="D52" t="s">
        <v>14</v>
      </c>
      <c r="E52">
        <v>30</v>
      </c>
    </row>
    <row r="53" spans="1:5" x14ac:dyDescent="0.25">
      <c r="A53" t="s">
        <v>20</v>
      </c>
      <c r="B53">
        <v>374</v>
      </c>
      <c r="D53" t="s">
        <v>14</v>
      </c>
      <c r="E53">
        <v>75</v>
      </c>
    </row>
    <row r="54" spans="1:5" x14ac:dyDescent="0.25">
      <c r="A54" t="s">
        <v>20</v>
      </c>
      <c r="B54">
        <v>71</v>
      </c>
      <c r="D54" t="s">
        <v>14</v>
      </c>
      <c r="E54">
        <v>1368</v>
      </c>
    </row>
    <row r="55" spans="1:5" x14ac:dyDescent="0.25">
      <c r="A55" t="s">
        <v>20</v>
      </c>
      <c r="B55">
        <v>203</v>
      </c>
      <c r="D55" t="s">
        <v>14</v>
      </c>
      <c r="E55">
        <v>955</v>
      </c>
    </row>
    <row r="56" spans="1:5" x14ac:dyDescent="0.25">
      <c r="A56" t="s">
        <v>20</v>
      </c>
      <c r="B56">
        <v>113</v>
      </c>
      <c r="D56" t="s">
        <v>14</v>
      </c>
      <c r="E56">
        <v>67</v>
      </c>
    </row>
    <row r="57" spans="1:5" x14ac:dyDescent="0.25">
      <c r="A57" t="s">
        <v>20</v>
      </c>
      <c r="B57">
        <v>89</v>
      </c>
      <c r="D57" t="s">
        <v>14</v>
      </c>
      <c r="E57">
        <v>5</v>
      </c>
    </row>
    <row r="58" spans="1:5" x14ac:dyDescent="0.25">
      <c r="A58" t="s">
        <v>20</v>
      </c>
      <c r="B58">
        <v>87</v>
      </c>
      <c r="D58" t="s">
        <v>14</v>
      </c>
      <c r="E58">
        <v>26</v>
      </c>
    </row>
    <row r="59" spans="1:5" x14ac:dyDescent="0.25">
      <c r="A59" t="s">
        <v>20</v>
      </c>
      <c r="B59">
        <v>180</v>
      </c>
      <c r="D59" t="s">
        <v>14</v>
      </c>
      <c r="E59">
        <v>1130</v>
      </c>
    </row>
    <row r="60" spans="1:5" x14ac:dyDescent="0.25">
      <c r="A60" t="s">
        <v>20</v>
      </c>
      <c r="B60">
        <v>27</v>
      </c>
      <c r="D60" t="s">
        <v>14</v>
      </c>
      <c r="E60">
        <v>782</v>
      </c>
    </row>
    <row r="61" spans="1:5" x14ac:dyDescent="0.25">
      <c r="A61" t="s">
        <v>20</v>
      </c>
      <c r="B61">
        <v>2331</v>
      </c>
      <c r="D61" t="s">
        <v>14</v>
      </c>
      <c r="E61">
        <v>210</v>
      </c>
    </row>
    <row r="62" spans="1:5" x14ac:dyDescent="0.25">
      <c r="A62" t="s">
        <v>20</v>
      </c>
      <c r="B62">
        <v>113</v>
      </c>
      <c r="D62" t="s">
        <v>14</v>
      </c>
      <c r="E62">
        <v>136</v>
      </c>
    </row>
    <row r="63" spans="1:5" x14ac:dyDescent="0.25">
      <c r="A63" t="s">
        <v>20</v>
      </c>
      <c r="B63">
        <v>164</v>
      </c>
      <c r="D63" t="s">
        <v>14</v>
      </c>
      <c r="E63">
        <v>16</v>
      </c>
    </row>
    <row r="64" spans="1:5" x14ac:dyDescent="0.25">
      <c r="A64" t="s">
        <v>20</v>
      </c>
      <c r="B64">
        <v>164</v>
      </c>
      <c r="D64" t="s">
        <v>14</v>
      </c>
      <c r="E64">
        <v>19</v>
      </c>
    </row>
    <row r="65" spans="1:5" x14ac:dyDescent="0.25">
      <c r="A65" t="s">
        <v>20</v>
      </c>
      <c r="B65">
        <v>336</v>
      </c>
      <c r="D65" t="s">
        <v>14</v>
      </c>
      <c r="E65">
        <v>886</v>
      </c>
    </row>
    <row r="66" spans="1:5" x14ac:dyDescent="0.25">
      <c r="A66" t="s">
        <v>20</v>
      </c>
      <c r="B66">
        <v>1629</v>
      </c>
      <c r="D66" t="s">
        <v>14</v>
      </c>
      <c r="E66">
        <v>35</v>
      </c>
    </row>
    <row r="67" spans="1:5" x14ac:dyDescent="0.25">
      <c r="A67" t="s">
        <v>20</v>
      </c>
      <c r="B67">
        <v>1917</v>
      </c>
      <c r="D67" t="s">
        <v>14</v>
      </c>
      <c r="E67">
        <v>24</v>
      </c>
    </row>
    <row r="68" spans="1:5" x14ac:dyDescent="0.25">
      <c r="A68" t="s">
        <v>20</v>
      </c>
      <c r="B68">
        <v>95</v>
      </c>
      <c r="D68" t="s">
        <v>14</v>
      </c>
      <c r="E68">
        <v>86</v>
      </c>
    </row>
    <row r="69" spans="1:5" x14ac:dyDescent="0.25">
      <c r="A69" t="s">
        <v>20</v>
      </c>
      <c r="B69">
        <v>147</v>
      </c>
      <c r="D69" t="s">
        <v>14</v>
      </c>
      <c r="E69">
        <v>243</v>
      </c>
    </row>
    <row r="70" spans="1:5" x14ac:dyDescent="0.25">
      <c r="A70" t="s">
        <v>20</v>
      </c>
      <c r="B70">
        <v>86</v>
      </c>
      <c r="D70" t="s">
        <v>14</v>
      </c>
      <c r="E70">
        <v>65</v>
      </c>
    </row>
    <row r="71" spans="1:5" x14ac:dyDescent="0.25">
      <c r="A71" t="s">
        <v>20</v>
      </c>
      <c r="B71">
        <v>83</v>
      </c>
      <c r="D71" t="s">
        <v>14</v>
      </c>
      <c r="E71">
        <v>100</v>
      </c>
    </row>
    <row r="72" spans="1:5" x14ac:dyDescent="0.25">
      <c r="A72" t="s">
        <v>20</v>
      </c>
      <c r="B72">
        <v>676</v>
      </c>
      <c r="D72" t="s">
        <v>14</v>
      </c>
      <c r="E72">
        <v>13</v>
      </c>
    </row>
    <row r="73" spans="1:5" x14ac:dyDescent="0.25">
      <c r="A73" t="s">
        <v>20</v>
      </c>
      <c r="B73">
        <v>361</v>
      </c>
      <c r="D73" t="s">
        <v>14</v>
      </c>
      <c r="E73">
        <v>40</v>
      </c>
    </row>
    <row r="74" spans="1:5" x14ac:dyDescent="0.25">
      <c r="A74" t="s">
        <v>20</v>
      </c>
      <c r="B74">
        <v>131</v>
      </c>
      <c r="D74" t="s">
        <v>14</v>
      </c>
      <c r="E74">
        <v>5497</v>
      </c>
    </row>
    <row r="75" spans="1:5" x14ac:dyDescent="0.25">
      <c r="A75" t="s">
        <v>20</v>
      </c>
      <c r="B75">
        <v>126</v>
      </c>
      <c r="D75" t="s">
        <v>14</v>
      </c>
      <c r="E75">
        <v>226</v>
      </c>
    </row>
    <row r="76" spans="1:5" x14ac:dyDescent="0.25">
      <c r="A76" t="s">
        <v>20</v>
      </c>
      <c r="B76">
        <v>275</v>
      </c>
      <c r="D76" t="s">
        <v>14</v>
      </c>
      <c r="E76">
        <v>1625</v>
      </c>
    </row>
    <row r="77" spans="1:5" x14ac:dyDescent="0.25">
      <c r="A77" t="s">
        <v>20</v>
      </c>
      <c r="B77">
        <v>67</v>
      </c>
      <c r="D77" t="s">
        <v>14</v>
      </c>
      <c r="E77">
        <v>1979</v>
      </c>
    </row>
    <row r="78" spans="1:5" x14ac:dyDescent="0.25">
      <c r="A78" t="s">
        <v>20</v>
      </c>
      <c r="B78">
        <v>154</v>
      </c>
      <c r="D78" t="s">
        <v>14</v>
      </c>
      <c r="E78">
        <v>143</v>
      </c>
    </row>
    <row r="79" spans="1:5" x14ac:dyDescent="0.25">
      <c r="A79" t="s">
        <v>20</v>
      </c>
      <c r="B79">
        <v>1782</v>
      </c>
      <c r="D79" t="s">
        <v>14</v>
      </c>
      <c r="E79">
        <v>934</v>
      </c>
    </row>
    <row r="80" spans="1:5" x14ac:dyDescent="0.25">
      <c r="A80" t="s">
        <v>20</v>
      </c>
      <c r="B80">
        <v>903</v>
      </c>
      <c r="D80" t="s">
        <v>14</v>
      </c>
      <c r="E80">
        <v>17</v>
      </c>
    </row>
    <row r="81" spans="1:5" x14ac:dyDescent="0.25">
      <c r="A81" t="s">
        <v>20</v>
      </c>
      <c r="B81">
        <v>94</v>
      </c>
      <c r="D81" t="s">
        <v>14</v>
      </c>
      <c r="E81">
        <v>2179</v>
      </c>
    </row>
    <row r="82" spans="1:5" x14ac:dyDescent="0.25">
      <c r="A82" t="s">
        <v>20</v>
      </c>
      <c r="B82">
        <v>180</v>
      </c>
      <c r="D82" t="s">
        <v>14</v>
      </c>
      <c r="E82">
        <v>931</v>
      </c>
    </row>
    <row r="83" spans="1:5" x14ac:dyDescent="0.25">
      <c r="A83" t="s">
        <v>20</v>
      </c>
      <c r="B83">
        <v>136</v>
      </c>
      <c r="D83" t="s">
        <v>14</v>
      </c>
      <c r="E83">
        <v>672</v>
      </c>
    </row>
    <row r="84" spans="1:5" x14ac:dyDescent="0.25">
      <c r="A84" t="s">
        <v>20</v>
      </c>
      <c r="B84">
        <v>163</v>
      </c>
      <c r="D84" t="s">
        <v>14</v>
      </c>
      <c r="E84">
        <v>92</v>
      </c>
    </row>
    <row r="85" spans="1:5" x14ac:dyDescent="0.25">
      <c r="A85" t="s">
        <v>20</v>
      </c>
      <c r="B85">
        <v>533</v>
      </c>
      <c r="D85" t="s">
        <v>14</v>
      </c>
      <c r="E85">
        <v>57</v>
      </c>
    </row>
    <row r="86" spans="1:5" x14ac:dyDescent="0.25">
      <c r="A86" t="s">
        <v>20</v>
      </c>
      <c r="B86">
        <v>2443</v>
      </c>
      <c r="D86" t="s">
        <v>14</v>
      </c>
      <c r="E86">
        <v>41</v>
      </c>
    </row>
    <row r="87" spans="1:5" x14ac:dyDescent="0.25">
      <c r="A87" t="s">
        <v>20</v>
      </c>
      <c r="B87">
        <v>89</v>
      </c>
      <c r="D87" t="s">
        <v>14</v>
      </c>
      <c r="E87">
        <v>3015</v>
      </c>
    </row>
    <row r="88" spans="1:5" x14ac:dyDescent="0.25">
      <c r="A88" t="s">
        <v>20</v>
      </c>
      <c r="B88">
        <v>159</v>
      </c>
      <c r="D88" t="s">
        <v>14</v>
      </c>
      <c r="E88">
        <v>101</v>
      </c>
    </row>
    <row r="89" spans="1:5" x14ac:dyDescent="0.25">
      <c r="A89" t="s">
        <v>20</v>
      </c>
      <c r="B89">
        <v>2107</v>
      </c>
      <c r="D89" t="s">
        <v>14</v>
      </c>
      <c r="E89">
        <v>1335</v>
      </c>
    </row>
    <row r="90" spans="1:5" x14ac:dyDescent="0.25">
      <c r="A90" t="s">
        <v>20</v>
      </c>
      <c r="B90">
        <v>186</v>
      </c>
      <c r="D90" t="s">
        <v>14</v>
      </c>
      <c r="E90">
        <v>15</v>
      </c>
    </row>
    <row r="91" spans="1:5" x14ac:dyDescent="0.25">
      <c r="A91" t="s">
        <v>20</v>
      </c>
      <c r="B91">
        <v>1071</v>
      </c>
      <c r="D91" t="s">
        <v>14</v>
      </c>
      <c r="E91">
        <v>3182</v>
      </c>
    </row>
    <row r="92" spans="1:5" x14ac:dyDescent="0.25">
      <c r="A92" t="s">
        <v>20</v>
      </c>
      <c r="B92">
        <v>117</v>
      </c>
      <c r="D92" t="s">
        <v>14</v>
      </c>
      <c r="E92">
        <v>15</v>
      </c>
    </row>
    <row r="93" spans="1:5" x14ac:dyDescent="0.25">
      <c r="A93" t="s">
        <v>20</v>
      </c>
      <c r="B93">
        <v>135</v>
      </c>
      <c r="D93" t="s">
        <v>14</v>
      </c>
      <c r="E93">
        <v>133</v>
      </c>
    </row>
    <row r="94" spans="1:5" x14ac:dyDescent="0.25">
      <c r="A94" t="s">
        <v>20</v>
      </c>
      <c r="B94">
        <v>768</v>
      </c>
      <c r="D94" t="s">
        <v>14</v>
      </c>
      <c r="E94">
        <v>34</v>
      </c>
    </row>
    <row r="95" spans="1:5" x14ac:dyDescent="0.25">
      <c r="A95" t="s">
        <v>20</v>
      </c>
      <c r="B95">
        <v>199</v>
      </c>
      <c r="D95" t="s">
        <v>14</v>
      </c>
      <c r="E95">
        <v>2062</v>
      </c>
    </row>
    <row r="96" spans="1:5" x14ac:dyDescent="0.25">
      <c r="A96" t="s">
        <v>20</v>
      </c>
      <c r="B96">
        <v>107</v>
      </c>
      <c r="D96" t="s">
        <v>14</v>
      </c>
      <c r="E96">
        <v>29</v>
      </c>
    </row>
    <row r="97" spans="1:5" x14ac:dyDescent="0.25">
      <c r="A97" t="s">
        <v>20</v>
      </c>
      <c r="B97">
        <v>195</v>
      </c>
      <c r="D97" t="s">
        <v>14</v>
      </c>
      <c r="E97">
        <v>132</v>
      </c>
    </row>
    <row r="98" spans="1:5" x14ac:dyDescent="0.25">
      <c r="A98" t="s">
        <v>20</v>
      </c>
      <c r="B98">
        <v>3376</v>
      </c>
      <c r="D98" t="s">
        <v>14</v>
      </c>
      <c r="E98">
        <v>137</v>
      </c>
    </row>
    <row r="99" spans="1:5" x14ac:dyDescent="0.25">
      <c r="A99" t="s">
        <v>20</v>
      </c>
      <c r="B99">
        <v>41</v>
      </c>
      <c r="D99" t="s">
        <v>14</v>
      </c>
      <c r="E99">
        <v>908</v>
      </c>
    </row>
    <row r="100" spans="1:5" x14ac:dyDescent="0.25">
      <c r="A100" t="s">
        <v>20</v>
      </c>
      <c r="B100">
        <v>1821</v>
      </c>
      <c r="D100" t="s">
        <v>14</v>
      </c>
      <c r="E100">
        <v>10</v>
      </c>
    </row>
    <row r="101" spans="1:5" x14ac:dyDescent="0.25">
      <c r="A101" t="s">
        <v>20</v>
      </c>
      <c r="B101">
        <v>164</v>
      </c>
      <c r="D101" t="s">
        <v>14</v>
      </c>
      <c r="E101">
        <v>1910</v>
      </c>
    </row>
    <row r="102" spans="1:5" x14ac:dyDescent="0.25">
      <c r="A102" t="s">
        <v>20</v>
      </c>
      <c r="B102">
        <v>157</v>
      </c>
      <c r="D102" t="s">
        <v>14</v>
      </c>
      <c r="E102">
        <v>38</v>
      </c>
    </row>
    <row r="103" spans="1:5" x14ac:dyDescent="0.25">
      <c r="A103" t="s">
        <v>20</v>
      </c>
      <c r="B103">
        <v>246</v>
      </c>
      <c r="D103" t="s">
        <v>14</v>
      </c>
      <c r="E103">
        <v>104</v>
      </c>
    </row>
    <row r="104" spans="1:5" x14ac:dyDescent="0.25">
      <c r="A104" t="s">
        <v>20</v>
      </c>
      <c r="B104">
        <v>1396</v>
      </c>
      <c r="D104" t="s">
        <v>14</v>
      </c>
      <c r="E104">
        <v>49</v>
      </c>
    </row>
    <row r="105" spans="1:5" x14ac:dyDescent="0.25">
      <c r="A105" t="s">
        <v>20</v>
      </c>
      <c r="B105">
        <v>2506</v>
      </c>
      <c r="D105" t="s">
        <v>14</v>
      </c>
      <c r="E105">
        <v>1</v>
      </c>
    </row>
    <row r="106" spans="1:5" x14ac:dyDescent="0.25">
      <c r="A106" t="s">
        <v>20</v>
      </c>
      <c r="B106">
        <v>146</v>
      </c>
      <c r="D106" t="s">
        <v>14</v>
      </c>
      <c r="E106">
        <v>245</v>
      </c>
    </row>
    <row r="107" spans="1:5" x14ac:dyDescent="0.25">
      <c r="A107" t="s">
        <v>20</v>
      </c>
      <c r="B107">
        <v>1267</v>
      </c>
      <c r="D107" t="s">
        <v>14</v>
      </c>
      <c r="E107">
        <v>32</v>
      </c>
    </row>
    <row r="108" spans="1:5" x14ac:dyDescent="0.25">
      <c r="A108" t="s">
        <v>20</v>
      </c>
      <c r="B108">
        <v>1561</v>
      </c>
      <c r="D108" t="s">
        <v>14</v>
      </c>
      <c r="E108">
        <v>7</v>
      </c>
    </row>
    <row r="109" spans="1:5" x14ac:dyDescent="0.25">
      <c r="A109" t="s">
        <v>20</v>
      </c>
      <c r="B109">
        <v>48</v>
      </c>
      <c r="D109" t="s">
        <v>14</v>
      </c>
      <c r="E109">
        <v>803</v>
      </c>
    </row>
    <row r="110" spans="1:5" x14ac:dyDescent="0.25">
      <c r="A110" t="s">
        <v>20</v>
      </c>
      <c r="B110">
        <v>2120</v>
      </c>
      <c r="D110" t="s">
        <v>14</v>
      </c>
      <c r="E110">
        <v>31</v>
      </c>
    </row>
    <row r="111" spans="1:5" x14ac:dyDescent="0.25">
      <c r="A111" t="s">
        <v>20</v>
      </c>
      <c r="B111">
        <v>3537</v>
      </c>
      <c r="D111" t="s">
        <v>14</v>
      </c>
      <c r="E111">
        <v>108</v>
      </c>
    </row>
    <row r="112" spans="1:5" x14ac:dyDescent="0.25">
      <c r="A112" t="s">
        <v>20</v>
      </c>
      <c r="B112">
        <v>112</v>
      </c>
      <c r="D112" t="s">
        <v>14</v>
      </c>
      <c r="E112">
        <v>30</v>
      </c>
    </row>
    <row r="113" spans="1:5" x14ac:dyDescent="0.25">
      <c r="A113" t="s">
        <v>20</v>
      </c>
      <c r="B113">
        <v>3318</v>
      </c>
      <c r="D113" t="s">
        <v>14</v>
      </c>
      <c r="E113">
        <v>17</v>
      </c>
    </row>
    <row r="114" spans="1:5" x14ac:dyDescent="0.25">
      <c r="A114" t="s">
        <v>20</v>
      </c>
      <c r="B114">
        <v>340</v>
      </c>
      <c r="D114" t="s">
        <v>14</v>
      </c>
      <c r="E114">
        <v>80</v>
      </c>
    </row>
    <row r="115" spans="1:5" x14ac:dyDescent="0.25">
      <c r="A115" t="s">
        <v>20</v>
      </c>
      <c r="B115">
        <v>1442</v>
      </c>
      <c r="D115" t="s">
        <v>14</v>
      </c>
      <c r="E115">
        <v>2468</v>
      </c>
    </row>
    <row r="116" spans="1:5" x14ac:dyDescent="0.25">
      <c r="A116" t="s">
        <v>20</v>
      </c>
      <c r="B116">
        <v>126</v>
      </c>
      <c r="D116" t="s">
        <v>14</v>
      </c>
      <c r="E116">
        <v>26</v>
      </c>
    </row>
    <row r="117" spans="1:5" x14ac:dyDescent="0.25">
      <c r="A117" t="s">
        <v>20</v>
      </c>
      <c r="B117">
        <v>524</v>
      </c>
      <c r="D117" t="s">
        <v>14</v>
      </c>
      <c r="E117">
        <v>73</v>
      </c>
    </row>
    <row r="118" spans="1:5" x14ac:dyDescent="0.25">
      <c r="A118" t="s">
        <v>20</v>
      </c>
      <c r="B118">
        <v>1989</v>
      </c>
      <c r="D118" t="s">
        <v>14</v>
      </c>
      <c r="E118">
        <v>128</v>
      </c>
    </row>
    <row r="119" spans="1:5" x14ac:dyDescent="0.25">
      <c r="A119" t="s">
        <v>20</v>
      </c>
      <c r="B119">
        <v>96</v>
      </c>
      <c r="D119" t="s">
        <v>14</v>
      </c>
      <c r="E119">
        <v>33</v>
      </c>
    </row>
    <row r="120" spans="1:5" x14ac:dyDescent="0.25">
      <c r="A120" t="s">
        <v>20</v>
      </c>
      <c r="B120">
        <v>205</v>
      </c>
      <c r="D120" t="s">
        <v>14</v>
      </c>
      <c r="E120">
        <v>393</v>
      </c>
    </row>
    <row r="121" spans="1:5" x14ac:dyDescent="0.25">
      <c r="A121" t="s">
        <v>20</v>
      </c>
      <c r="B121">
        <v>157</v>
      </c>
      <c r="D121" t="s">
        <v>14</v>
      </c>
      <c r="E121">
        <v>1257</v>
      </c>
    </row>
    <row r="122" spans="1:5" x14ac:dyDescent="0.25">
      <c r="A122" t="s">
        <v>20</v>
      </c>
      <c r="B122">
        <v>4498</v>
      </c>
      <c r="D122" t="s">
        <v>14</v>
      </c>
      <c r="E122">
        <v>328</v>
      </c>
    </row>
    <row r="123" spans="1:5" x14ac:dyDescent="0.25">
      <c r="A123" t="s">
        <v>20</v>
      </c>
      <c r="B123">
        <v>80</v>
      </c>
      <c r="D123" t="s">
        <v>14</v>
      </c>
      <c r="E123">
        <v>147</v>
      </c>
    </row>
    <row r="124" spans="1:5" x14ac:dyDescent="0.25">
      <c r="A124" t="s">
        <v>20</v>
      </c>
      <c r="B124">
        <v>43</v>
      </c>
      <c r="D124" t="s">
        <v>14</v>
      </c>
      <c r="E124">
        <v>830</v>
      </c>
    </row>
    <row r="125" spans="1:5" x14ac:dyDescent="0.25">
      <c r="A125" t="s">
        <v>20</v>
      </c>
      <c r="B125">
        <v>2053</v>
      </c>
      <c r="D125" t="s">
        <v>14</v>
      </c>
      <c r="E125">
        <v>331</v>
      </c>
    </row>
    <row r="126" spans="1:5" x14ac:dyDescent="0.25">
      <c r="A126" t="s">
        <v>20</v>
      </c>
      <c r="B126">
        <v>168</v>
      </c>
      <c r="D126" t="s">
        <v>14</v>
      </c>
      <c r="E126">
        <v>25</v>
      </c>
    </row>
    <row r="127" spans="1:5" x14ac:dyDescent="0.25">
      <c r="A127" t="s">
        <v>20</v>
      </c>
      <c r="B127">
        <v>4358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943</v>
      </c>
      <c r="D134" t="s">
        <v>14</v>
      </c>
      <c r="E134">
        <v>2176</v>
      </c>
    </row>
    <row r="135" spans="1:5" x14ac:dyDescent="0.25">
      <c r="A135" t="s">
        <v>20</v>
      </c>
      <c r="B135">
        <v>2468</v>
      </c>
      <c r="D135" t="s">
        <v>14</v>
      </c>
      <c r="E135">
        <v>441</v>
      </c>
    </row>
    <row r="136" spans="1:5" x14ac:dyDescent="0.25">
      <c r="A136" t="s">
        <v>20</v>
      </c>
      <c r="B136">
        <v>2551</v>
      </c>
      <c r="D136" t="s">
        <v>14</v>
      </c>
      <c r="E136">
        <v>25</v>
      </c>
    </row>
    <row r="137" spans="1:5" x14ac:dyDescent="0.25">
      <c r="A137" t="s">
        <v>20</v>
      </c>
      <c r="B137">
        <v>101</v>
      </c>
      <c r="D137" t="s">
        <v>14</v>
      </c>
      <c r="E137">
        <v>127</v>
      </c>
    </row>
    <row r="138" spans="1:5" x14ac:dyDescent="0.25">
      <c r="A138" t="s">
        <v>20</v>
      </c>
      <c r="B138">
        <v>92</v>
      </c>
      <c r="D138" t="s">
        <v>14</v>
      </c>
      <c r="E138">
        <v>355</v>
      </c>
    </row>
    <row r="139" spans="1:5" x14ac:dyDescent="0.25">
      <c r="A139" t="s">
        <v>20</v>
      </c>
      <c r="B139">
        <v>62</v>
      </c>
      <c r="D139" t="s">
        <v>14</v>
      </c>
      <c r="E139">
        <v>44</v>
      </c>
    </row>
    <row r="140" spans="1:5" x14ac:dyDescent="0.25">
      <c r="A140" t="s">
        <v>20</v>
      </c>
      <c r="B140">
        <v>149</v>
      </c>
      <c r="D140" t="s">
        <v>14</v>
      </c>
      <c r="E140">
        <v>67</v>
      </c>
    </row>
    <row r="141" spans="1:5" x14ac:dyDescent="0.25">
      <c r="A141" t="s">
        <v>20</v>
      </c>
      <c r="B141">
        <v>329</v>
      </c>
      <c r="D141" t="s">
        <v>14</v>
      </c>
      <c r="E141">
        <v>424</v>
      </c>
    </row>
    <row r="142" spans="1:5" x14ac:dyDescent="0.25">
      <c r="A142" t="s">
        <v>20</v>
      </c>
      <c r="B142">
        <v>97</v>
      </c>
      <c r="D142" t="s">
        <v>14</v>
      </c>
      <c r="E142">
        <v>526</v>
      </c>
    </row>
    <row r="143" spans="1:5" x14ac:dyDescent="0.25">
      <c r="A143" t="s">
        <v>20</v>
      </c>
      <c r="B143">
        <v>1684</v>
      </c>
      <c r="D143" t="s">
        <v>14</v>
      </c>
      <c r="E143">
        <v>151</v>
      </c>
    </row>
    <row r="144" spans="1:5" x14ac:dyDescent="0.25">
      <c r="A144" t="s">
        <v>20</v>
      </c>
      <c r="B144">
        <v>250</v>
      </c>
      <c r="D144" t="s">
        <v>14</v>
      </c>
      <c r="E144">
        <v>1608</v>
      </c>
    </row>
    <row r="145" spans="1:5" x14ac:dyDescent="0.25">
      <c r="A145" t="s">
        <v>20</v>
      </c>
      <c r="B145">
        <v>238</v>
      </c>
      <c r="D145" t="s">
        <v>14</v>
      </c>
      <c r="E145">
        <v>941</v>
      </c>
    </row>
    <row r="146" spans="1:5" x14ac:dyDescent="0.25">
      <c r="A146" t="s">
        <v>20</v>
      </c>
      <c r="B146">
        <v>53</v>
      </c>
      <c r="D146" t="s">
        <v>14</v>
      </c>
      <c r="E146">
        <v>1</v>
      </c>
    </row>
    <row r="147" spans="1:5" x14ac:dyDescent="0.25">
      <c r="A147" t="s">
        <v>20</v>
      </c>
      <c r="B147">
        <v>214</v>
      </c>
      <c r="D147" t="s">
        <v>14</v>
      </c>
      <c r="E147">
        <v>40</v>
      </c>
    </row>
    <row r="148" spans="1:5" x14ac:dyDescent="0.25">
      <c r="A148" t="s">
        <v>20</v>
      </c>
      <c r="B148">
        <v>222</v>
      </c>
      <c r="D148" t="s">
        <v>14</v>
      </c>
      <c r="E148">
        <v>435</v>
      </c>
    </row>
    <row r="149" spans="1:5" x14ac:dyDescent="0.25">
      <c r="A149" t="s">
        <v>20</v>
      </c>
      <c r="B149">
        <v>1884</v>
      </c>
      <c r="D149" t="s">
        <v>14</v>
      </c>
      <c r="E149">
        <v>714</v>
      </c>
    </row>
    <row r="150" spans="1:5" x14ac:dyDescent="0.25">
      <c r="A150" t="s">
        <v>20</v>
      </c>
      <c r="B150">
        <v>218</v>
      </c>
      <c r="D150" t="s">
        <v>14</v>
      </c>
      <c r="E150">
        <v>418</v>
      </c>
    </row>
    <row r="151" spans="1:5" x14ac:dyDescent="0.25">
      <c r="A151" t="s">
        <v>20</v>
      </c>
      <c r="B151">
        <v>6465</v>
      </c>
      <c r="D151" t="s">
        <v>14</v>
      </c>
      <c r="E151">
        <v>1439</v>
      </c>
    </row>
    <row r="152" spans="1:5" x14ac:dyDescent="0.25">
      <c r="A152" t="s">
        <v>20</v>
      </c>
      <c r="B152">
        <v>182</v>
      </c>
      <c r="D152" t="s">
        <v>14</v>
      </c>
      <c r="E152">
        <v>15</v>
      </c>
    </row>
    <row r="153" spans="1:5" x14ac:dyDescent="0.25">
      <c r="A153" t="s">
        <v>20</v>
      </c>
      <c r="B153">
        <v>59</v>
      </c>
      <c r="D153" t="s">
        <v>14</v>
      </c>
      <c r="E153">
        <v>1999</v>
      </c>
    </row>
    <row r="154" spans="1:5" x14ac:dyDescent="0.25">
      <c r="A154" t="s">
        <v>20</v>
      </c>
      <c r="B154">
        <v>88</v>
      </c>
      <c r="D154" t="s">
        <v>14</v>
      </c>
      <c r="E154">
        <v>118</v>
      </c>
    </row>
    <row r="155" spans="1:5" x14ac:dyDescent="0.25">
      <c r="A155" t="s">
        <v>20</v>
      </c>
      <c r="B155">
        <v>1697</v>
      </c>
      <c r="D155" t="s">
        <v>14</v>
      </c>
      <c r="E155">
        <v>1068</v>
      </c>
    </row>
    <row r="156" spans="1:5" x14ac:dyDescent="0.25">
      <c r="A156" t="s">
        <v>20</v>
      </c>
      <c r="B156">
        <v>92</v>
      </c>
      <c r="D156" t="s">
        <v>14</v>
      </c>
      <c r="E156">
        <v>162</v>
      </c>
    </row>
    <row r="157" spans="1:5" x14ac:dyDescent="0.25">
      <c r="A157" t="s">
        <v>20</v>
      </c>
      <c r="B157">
        <v>186</v>
      </c>
      <c r="D157" t="s">
        <v>14</v>
      </c>
      <c r="E157">
        <v>83</v>
      </c>
    </row>
    <row r="158" spans="1:5" x14ac:dyDescent="0.25">
      <c r="A158" t="s">
        <v>20</v>
      </c>
      <c r="B158">
        <v>138</v>
      </c>
      <c r="D158" t="s">
        <v>14</v>
      </c>
      <c r="E158">
        <v>747</v>
      </c>
    </row>
    <row r="159" spans="1:5" x14ac:dyDescent="0.25">
      <c r="A159" t="s">
        <v>20</v>
      </c>
      <c r="B159">
        <v>261</v>
      </c>
      <c r="D159" t="s">
        <v>14</v>
      </c>
      <c r="E159">
        <v>84</v>
      </c>
    </row>
    <row r="160" spans="1:5" x14ac:dyDescent="0.25">
      <c r="A160" t="s">
        <v>20</v>
      </c>
      <c r="B160">
        <v>130</v>
      </c>
      <c r="D160" t="s">
        <v>14</v>
      </c>
      <c r="E160">
        <v>91</v>
      </c>
    </row>
    <row r="161" spans="1:5" x14ac:dyDescent="0.25">
      <c r="A161" t="s">
        <v>20</v>
      </c>
      <c r="B161">
        <v>107</v>
      </c>
      <c r="D161" t="s">
        <v>14</v>
      </c>
      <c r="E161">
        <v>792</v>
      </c>
    </row>
    <row r="162" spans="1:5" x14ac:dyDescent="0.25">
      <c r="A162" t="s">
        <v>20</v>
      </c>
      <c r="B162">
        <v>137</v>
      </c>
      <c r="D162" t="s">
        <v>14</v>
      </c>
      <c r="E162">
        <v>32</v>
      </c>
    </row>
    <row r="163" spans="1:5" x14ac:dyDescent="0.25">
      <c r="A163" t="s">
        <v>20</v>
      </c>
      <c r="B163">
        <v>5512</v>
      </c>
      <c r="D163" t="s">
        <v>14</v>
      </c>
      <c r="E163">
        <v>130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1181</v>
      </c>
    </row>
    <row r="168" spans="1:5" x14ac:dyDescent="0.25">
      <c r="A168" t="s">
        <v>20</v>
      </c>
      <c r="B168">
        <v>193</v>
      </c>
      <c r="D168" t="s">
        <v>14</v>
      </c>
      <c r="E168">
        <v>39</v>
      </c>
    </row>
    <row r="169" spans="1:5" x14ac:dyDescent="0.25">
      <c r="A169" t="s">
        <v>20</v>
      </c>
      <c r="B169">
        <v>1894</v>
      </c>
      <c r="D169" t="s">
        <v>14</v>
      </c>
      <c r="E169">
        <v>46</v>
      </c>
    </row>
    <row r="170" spans="1:5" x14ac:dyDescent="0.25">
      <c r="A170" t="s">
        <v>20</v>
      </c>
      <c r="B170">
        <v>282</v>
      </c>
      <c r="D170" t="s">
        <v>14</v>
      </c>
      <c r="E170">
        <v>1</v>
      </c>
    </row>
    <row r="171" spans="1:5" x14ac:dyDescent="0.25">
      <c r="A171" t="s">
        <v>20</v>
      </c>
      <c r="B171">
        <v>116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31</v>
      </c>
    </row>
    <row r="173" spans="1:5" x14ac:dyDescent="0.25">
      <c r="A173" t="s">
        <v>20</v>
      </c>
      <c r="B173">
        <v>546</v>
      </c>
      <c r="D173" t="s">
        <v>14</v>
      </c>
      <c r="E173">
        <v>535</v>
      </c>
    </row>
    <row r="174" spans="1:5" x14ac:dyDescent="0.25">
      <c r="A174" t="s">
        <v>20</v>
      </c>
      <c r="B174">
        <v>393</v>
      </c>
      <c r="D174" t="s">
        <v>14</v>
      </c>
      <c r="E174">
        <v>16</v>
      </c>
    </row>
    <row r="175" spans="1:5" x14ac:dyDescent="0.25">
      <c r="A175" t="s">
        <v>20</v>
      </c>
      <c r="B175">
        <v>133</v>
      </c>
      <c r="D175" t="s">
        <v>14</v>
      </c>
      <c r="E175">
        <v>575</v>
      </c>
    </row>
    <row r="176" spans="1:5" x14ac:dyDescent="0.25">
      <c r="A176" t="s">
        <v>20</v>
      </c>
      <c r="B176">
        <v>254</v>
      </c>
      <c r="D176" t="s">
        <v>14</v>
      </c>
      <c r="E176">
        <v>1120</v>
      </c>
    </row>
    <row r="177" spans="1:5" x14ac:dyDescent="0.25">
      <c r="A177" t="s">
        <v>20</v>
      </c>
      <c r="B177">
        <v>176</v>
      </c>
      <c r="D177" t="s">
        <v>14</v>
      </c>
      <c r="E177">
        <v>113</v>
      </c>
    </row>
    <row r="178" spans="1:5" x14ac:dyDescent="0.25">
      <c r="A178" t="s">
        <v>20</v>
      </c>
      <c r="B178">
        <v>337</v>
      </c>
      <c r="D178" t="s">
        <v>14</v>
      </c>
      <c r="E178">
        <v>1538</v>
      </c>
    </row>
    <row r="179" spans="1:5" x14ac:dyDescent="0.25">
      <c r="A179" t="s">
        <v>20</v>
      </c>
      <c r="B179">
        <v>107</v>
      </c>
      <c r="D179" t="s">
        <v>14</v>
      </c>
      <c r="E179">
        <v>9</v>
      </c>
    </row>
    <row r="180" spans="1:5" x14ac:dyDescent="0.25">
      <c r="A180" t="s">
        <v>20</v>
      </c>
      <c r="B180">
        <v>198</v>
      </c>
      <c r="D180" t="s">
        <v>14</v>
      </c>
      <c r="E180">
        <v>554</v>
      </c>
    </row>
    <row r="181" spans="1:5" x14ac:dyDescent="0.25">
      <c r="A181" t="s">
        <v>20</v>
      </c>
      <c r="B181">
        <v>183</v>
      </c>
      <c r="D181" t="s">
        <v>14</v>
      </c>
      <c r="E181">
        <v>648</v>
      </c>
    </row>
    <row r="182" spans="1:5" x14ac:dyDescent="0.25">
      <c r="A182" t="s">
        <v>20</v>
      </c>
      <c r="B182">
        <v>72</v>
      </c>
      <c r="D182" t="s">
        <v>14</v>
      </c>
      <c r="E182">
        <v>21</v>
      </c>
    </row>
    <row r="183" spans="1:5" x14ac:dyDescent="0.25">
      <c r="A183" t="s">
        <v>20</v>
      </c>
      <c r="B183">
        <v>295</v>
      </c>
      <c r="D183" t="s">
        <v>14</v>
      </c>
      <c r="E183">
        <v>54</v>
      </c>
    </row>
    <row r="184" spans="1:5" x14ac:dyDescent="0.25">
      <c r="A184" t="s">
        <v>20</v>
      </c>
      <c r="B184">
        <v>142</v>
      </c>
      <c r="D184" t="s">
        <v>14</v>
      </c>
      <c r="E184">
        <v>120</v>
      </c>
    </row>
    <row r="185" spans="1:5" x14ac:dyDescent="0.25">
      <c r="A185" t="s">
        <v>20</v>
      </c>
      <c r="B185">
        <v>85</v>
      </c>
      <c r="D185" t="s">
        <v>14</v>
      </c>
      <c r="E185">
        <v>579</v>
      </c>
    </row>
    <row r="186" spans="1:5" x14ac:dyDescent="0.25">
      <c r="A186" t="s">
        <v>20</v>
      </c>
      <c r="B186">
        <v>659</v>
      </c>
      <c r="D186" t="s">
        <v>14</v>
      </c>
      <c r="E186">
        <v>2072</v>
      </c>
    </row>
    <row r="187" spans="1:5" x14ac:dyDescent="0.25">
      <c r="A187" t="s">
        <v>20</v>
      </c>
      <c r="B187">
        <v>52</v>
      </c>
      <c r="D187" t="s">
        <v>14</v>
      </c>
      <c r="E187">
        <v>0</v>
      </c>
    </row>
    <row r="188" spans="1:5" x14ac:dyDescent="0.25">
      <c r="A188" t="s">
        <v>20</v>
      </c>
      <c r="B188">
        <v>121</v>
      </c>
      <c r="D188" t="s">
        <v>14</v>
      </c>
      <c r="E188">
        <v>1796</v>
      </c>
    </row>
    <row r="189" spans="1:5" x14ac:dyDescent="0.25">
      <c r="A189" t="s">
        <v>20</v>
      </c>
      <c r="B189">
        <v>3742</v>
      </c>
      <c r="D189" t="s">
        <v>14</v>
      </c>
      <c r="E189">
        <v>62</v>
      </c>
    </row>
    <row r="190" spans="1:5" x14ac:dyDescent="0.25">
      <c r="A190" t="s">
        <v>20</v>
      </c>
      <c r="B190">
        <v>223</v>
      </c>
      <c r="D190" t="s">
        <v>14</v>
      </c>
      <c r="E190">
        <v>347</v>
      </c>
    </row>
    <row r="191" spans="1:5" x14ac:dyDescent="0.25">
      <c r="A191" t="s">
        <v>20</v>
      </c>
      <c r="B191">
        <v>133</v>
      </c>
      <c r="D191" t="s">
        <v>14</v>
      </c>
      <c r="E191">
        <v>19</v>
      </c>
    </row>
    <row r="192" spans="1:5" x14ac:dyDescent="0.25">
      <c r="A192" t="s">
        <v>20</v>
      </c>
      <c r="B192">
        <v>172</v>
      </c>
      <c r="D192" t="s">
        <v>14</v>
      </c>
      <c r="E192">
        <v>1258</v>
      </c>
    </row>
    <row r="193" spans="1:5" x14ac:dyDescent="0.25">
      <c r="A193" t="s">
        <v>20</v>
      </c>
      <c r="B193">
        <v>307</v>
      </c>
      <c r="D193" t="s">
        <v>14</v>
      </c>
      <c r="E193">
        <v>362</v>
      </c>
    </row>
    <row r="194" spans="1:5" x14ac:dyDescent="0.25">
      <c r="A194" t="s">
        <v>20</v>
      </c>
      <c r="B194">
        <v>2441</v>
      </c>
      <c r="D194" t="s">
        <v>14</v>
      </c>
      <c r="E194">
        <v>133</v>
      </c>
    </row>
    <row r="195" spans="1:5" x14ac:dyDescent="0.25">
      <c r="A195" t="s">
        <v>20</v>
      </c>
      <c r="B195">
        <v>1385</v>
      </c>
      <c r="D195" t="s">
        <v>14</v>
      </c>
      <c r="E195">
        <v>10</v>
      </c>
    </row>
    <row r="196" spans="1:5" x14ac:dyDescent="0.25">
      <c r="A196" t="s">
        <v>20</v>
      </c>
      <c r="B196">
        <v>190</v>
      </c>
      <c r="D196" t="s">
        <v>14</v>
      </c>
      <c r="E196">
        <v>191</v>
      </c>
    </row>
    <row r="197" spans="1:5" x14ac:dyDescent="0.25">
      <c r="A197" t="s">
        <v>20</v>
      </c>
      <c r="B197">
        <v>470</v>
      </c>
      <c r="D197" t="s">
        <v>14</v>
      </c>
      <c r="E197">
        <v>94</v>
      </c>
    </row>
    <row r="198" spans="1:5" x14ac:dyDescent="0.25">
      <c r="A198" t="s">
        <v>20</v>
      </c>
      <c r="B198">
        <v>253</v>
      </c>
      <c r="D198" t="s">
        <v>14</v>
      </c>
      <c r="E198">
        <v>6080</v>
      </c>
    </row>
    <row r="199" spans="1:5" x14ac:dyDescent="0.25">
      <c r="A199" t="s">
        <v>20</v>
      </c>
      <c r="B199">
        <v>1113</v>
      </c>
      <c r="D199" t="s">
        <v>14</v>
      </c>
      <c r="E199">
        <v>80</v>
      </c>
    </row>
    <row r="200" spans="1:5" x14ac:dyDescent="0.25">
      <c r="A200" t="s">
        <v>20</v>
      </c>
      <c r="B200">
        <v>2283</v>
      </c>
      <c r="D200" t="s">
        <v>14</v>
      </c>
      <c r="E200">
        <v>9</v>
      </c>
    </row>
    <row r="201" spans="1:5" x14ac:dyDescent="0.25">
      <c r="A201" t="s">
        <v>20</v>
      </c>
      <c r="B201">
        <v>2409</v>
      </c>
      <c r="D201" t="s">
        <v>14</v>
      </c>
      <c r="E201">
        <v>168</v>
      </c>
    </row>
    <row r="202" spans="1:5" x14ac:dyDescent="0.25">
      <c r="A202" t="s">
        <v>20</v>
      </c>
      <c r="B202">
        <v>1095</v>
      </c>
      <c r="D202" t="s">
        <v>14</v>
      </c>
      <c r="E202">
        <v>243</v>
      </c>
    </row>
    <row r="203" spans="1:5" x14ac:dyDescent="0.25">
      <c r="A203" t="s">
        <v>20</v>
      </c>
      <c r="B203">
        <v>1690</v>
      </c>
      <c r="D203" t="s">
        <v>14</v>
      </c>
      <c r="E203">
        <v>1296</v>
      </c>
    </row>
    <row r="204" spans="1:5" x14ac:dyDescent="0.25">
      <c r="A204" t="s">
        <v>20</v>
      </c>
      <c r="B204">
        <v>191</v>
      </c>
      <c r="D204" t="s">
        <v>14</v>
      </c>
      <c r="E204">
        <v>77</v>
      </c>
    </row>
    <row r="205" spans="1:5" x14ac:dyDescent="0.25">
      <c r="A205" t="s">
        <v>20</v>
      </c>
      <c r="B205">
        <v>2013</v>
      </c>
      <c r="D205" t="s">
        <v>14</v>
      </c>
      <c r="E205">
        <v>395</v>
      </c>
    </row>
    <row r="206" spans="1:5" x14ac:dyDescent="0.25">
      <c r="A206" t="s">
        <v>20</v>
      </c>
      <c r="B206">
        <v>1703</v>
      </c>
      <c r="D206" t="s">
        <v>14</v>
      </c>
      <c r="E206">
        <v>49</v>
      </c>
    </row>
    <row r="207" spans="1:5" x14ac:dyDescent="0.25">
      <c r="A207" t="s">
        <v>20</v>
      </c>
      <c r="B207">
        <v>80</v>
      </c>
      <c r="D207" t="s">
        <v>14</v>
      </c>
      <c r="E207">
        <v>180</v>
      </c>
    </row>
    <row r="208" spans="1:5" x14ac:dyDescent="0.25">
      <c r="A208" t="s">
        <v>20</v>
      </c>
      <c r="B208">
        <v>41</v>
      </c>
      <c r="D208" t="s">
        <v>14</v>
      </c>
      <c r="E208">
        <v>2690</v>
      </c>
    </row>
    <row r="209" spans="1:5" x14ac:dyDescent="0.25">
      <c r="A209" t="s">
        <v>20</v>
      </c>
      <c r="B209">
        <v>187</v>
      </c>
      <c r="D209" t="s">
        <v>14</v>
      </c>
      <c r="E209">
        <v>2779</v>
      </c>
    </row>
    <row r="210" spans="1:5" x14ac:dyDescent="0.25">
      <c r="A210" t="s">
        <v>20</v>
      </c>
      <c r="B210">
        <v>2875</v>
      </c>
      <c r="D210" t="s">
        <v>14</v>
      </c>
      <c r="E210">
        <v>92</v>
      </c>
    </row>
    <row r="211" spans="1:5" x14ac:dyDescent="0.25">
      <c r="A211" t="s">
        <v>20</v>
      </c>
      <c r="B211">
        <v>88</v>
      </c>
      <c r="D211" t="s">
        <v>14</v>
      </c>
      <c r="E211">
        <v>1028</v>
      </c>
    </row>
    <row r="212" spans="1:5" x14ac:dyDescent="0.25">
      <c r="A212" t="s">
        <v>20</v>
      </c>
      <c r="B212">
        <v>191</v>
      </c>
      <c r="D212" t="s">
        <v>14</v>
      </c>
      <c r="E212">
        <v>26</v>
      </c>
    </row>
    <row r="213" spans="1:5" x14ac:dyDescent="0.25">
      <c r="A213" t="s">
        <v>20</v>
      </c>
      <c r="B213">
        <v>139</v>
      </c>
      <c r="D213" t="s">
        <v>14</v>
      </c>
      <c r="E213">
        <v>1790</v>
      </c>
    </row>
    <row r="214" spans="1:5" x14ac:dyDescent="0.25">
      <c r="A214" t="s">
        <v>20</v>
      </c>
      <c r="B214">
        <v>186</v>
      </c>
      <c r="D214" t="s">
        <v>14</v>
      </c>
      <c r="E214">
        <v>37</v>
      </c>
    </row>
    <row r="215" spans="1:5" x14ac:dyDescent="0.25">
      <c r="A215" t="s">
        <v>20</v>
      </c>
      <c r="B215">
        <v>112</v>
      </c>
      <c r="D215" t="s">
        <v>14</v>
      </c>
      <c r="E215">
        <v>846</v>
      </c>
    </row>
    <row r="216" spans="1:5" x14ac:dyDescent="0.25">
      <c r="A216" t="s">
        <v>20</v>
      </c>
      <c r="B216">
        <v>101</v>
      </c>
      <c r="D216" t="s">
        <v>14</v>
      </c>
      <c r="E216">
        <v>35</v>
      </c>
    </row>
    <row r="217" spans="1:5" x14ac:dyDescent="0.25">
      <c r="A217" t="s">
        <v>20</v>
      </c>
      <c r="B217">
        <v>154</v>
      </c>
      <c r="D217" t="s">
        <v>14</v>
      </c>
      <c r="E217">
        <v>558</v>
      </c>
    </row>
    <row r="218" spans="1:5" x14ac:dyDescent="0.25">
      <c r="A218" t="s">
        <v>20</v>
      </c>
      <c r="B218">
        <v>154</v>
      </c>
      <c r="D218" t="s">
        <v>14</v>
      </c>
      <c r="E218">
        <v>64</v>
      </c>
    </row>
    <row r="219" spans="1:5" x14ac:dyDescent="0.25">
      <c r="A219" t="s">
        <v>20</v>
      </c>
      <c r="B219">
        <v>5966</v>
      </c>
      <c r="D219" t="s">
        <v>14</v>
      </c>
      <c r="E219">
        <v>245</v>
      </c>
    </row>
    <row r="220" spans="1:5" x14ac:dyDescent="0.25">
      <c r="A220" t="s">
        <v>20</v>
      </c>
      <c r="B220">
        <v>169</v>
      </c>
      <c r="D220" t="s">
        <v>14</v>
      </c>
      <c r="E220">
        <v>71</v>
      </c>
    </row>
    <row r="221" spans="1:5" x14ac:dyDescent="0.25">
      <c r="A221" t="s">
        <v>20</v>
      </c>
      <c r="B221">
        <v>2106</v>
      </c>
      <c r="D221" t="s">
        <v>14</v>
      </c>
      <c r="E221">
        <v>42</v>
      </c>
    </row>
    <row r="222" spans="1:5" x14ac:dyDescent="0.25">
      <c r="A222" t="s">
        <v>20</v>
      </c>
      <c r="B222">
        <v>131</v>
      </c>
      <c r="D222" t="s">
        <v>14</v>
      </c>
      <c r="E222">
        <v>656</v>
      </c>
    </row>
    <row r="223" spans="1:5" x14ac:dyDescent="0.25">
      <c r="A223" t="s">
        <v>20</v>
      </c>
      <c r="B223">
        <v>84</v>
      </c>
      <c r="D223" t="s">
        <v>14</v>
      </c>
      <c r="E223">
        <v>156</v>
      </c>
    </row>
    <row r="224" spans="1:5" x14ac:dyDescent="0.25">
      <c r="A224" t="s">
        <v>20</v>
      </c>
      <c r="B224">
        <v>155</v>
      </c>
      <c r="D224" t="s">
        <v>14</v>
      </c>
      <c r="E224">
        <v>102</v>
      </c>
    </row>
    <row r="225" spans="1:5" x14ac:dyDescent="0.25">
      <c r="A225" t="s">
        <v>20</v>
      </c>
      <c r="B225">
        <v>189</v>
      </c>
      <c r="D225" t="s">
        <v>14</v>
      </c>
      <c r="E225">
        <v>86</v>
      </c>
    </row>
    <row r="226" spans="1:5" x14ac:dyDescent="0.25">
      <c r="A226" t="s">
        <v>20</v>
      </c>
      <c r="B226">
        <v>4799</v>
      </c>
      <c r="D226" t="s">
        <v>14</v>
      </c>
      <c r="E226">
        <v>253</v>
      </c>
    </row>
    <row r="227" spans="1:5" x14ac:dyDescent="0.25">
      <c r="A227" t="s">
        <v>20</v>
      </c>
      <c r="B227">
        <v>1137</v>
      </c>
      <c r="D227" t="s">
        <v>14</v>
      </c>
      <c r="E227">
        <v>157</v>
      </c>
    </row>
    <row r="228" spans="1:5" x14ac:dyDescent="0.25">
      <c r="A228" t="s">
        <v>20</v>
      </c>
      <c r="B228">
        <v>1280</v>
      </c>
      <c r="D228" t="s">
        <v>14</v>
      </c>
      <c r="E228">
        <v>183</v>
      </c>
    </row>
    <row r="229" spans="1:5" x14ac:dyDescent="0.25">
      <c r="A229" t="s">
        <v>20</v>
      </c>
      <c r="B229">
        <v>50</v>
      </c>
      <c r="D229" t="s">
        <v>14</v>
      </c>
      <c r="E229">
        <v>82</v>
      </c>
    </row>
    <row r="230" spans="1:5" x14ac:dyDescent="0.25">
      <c r="A230" t="s">
        <v>20</v>
      </c>
      <c r="B230">
        <v>3059</v>
      </c>
      <c r="D230" t="s">
        <v>14</v>
      </c>
      <c r="E230">
        <v>1</v>
      </c>
    </row>
    <row r="231" spans="1:5" x14ac:dyDescent="0.25">
      <c r="A231" t="s">
        <v>20</v>
      </c>
      <c r="B231">
        <v>34</v>
      </c>
      <c r="D231" t="s">
        <v>14</v>
      </c>
      <c r="E231">
        <v>1198</v>
      </c>
    </row>
    <row r="232" spans="1:5" x14ac:dyDescent="0.25">
      <c r="A232" t="s">
        <v>20</v>
      </c>
      <c r="B232">
        <v>220</v>
      </c>
      <c r="D232" t="s">
        <v>14</v>
      </c>
      <c r="E232">
        <v>648</v>
      </c>
    </row>
    <row r="233" spans="1:5" x14ac:dyDescent="0.25">
      <c r="A233" t="s">
        <v>20</v>
      </c>
      <c r="B233">
        <v>1604</v>
      </c>
      <c r="D233" t="s">
        <v>14</v>
      </c>
      <c r="E233">
        <v>64</v>
      </c>
    </row>
    <row r="234" spans="1:5" x14ac:dyDescent="0.25">
      <c r="A234" t="s">
        <v>20</v>
      </c>
      <c r="B234">
        <v>454</v>
      </c>
      <c r="D234" t="s">
        <v>14</v>
      </c>
      <c r="E234">
        <v>62</v>
      </c>
    </row>
    <row r="235" spans="1:5" x14ac:dyDescent="0.25">
      <c r="A235" t="s">
        <v>20</v>
      </c>
      <c r="B235">
        <v>123</v>
      </c>
      <c r="D235" t="s">
        <v>14</v>
      </c>
      <c r="E235">
        <v>454</v>
      </c>
    </row>
    <row r="236" spans="1:5" x14ac:dyDescent="0.25">
      <c r="A236" t="s">
        <v>20</v>
      </c>
      <c r="B236">
        <v>299</v>
      </c>
      <c r="D236" t="s">
        <v>14</v>
      </c>
      <c r="E236">
        <v>1825</v>
      </c>
    </row>
    <row r="237" spans="1:5" x14ac:dyDescent="0.25">
      <c r="A237" t="s">
        <v>20</v>
      </c>
      <c r="B237">
        <v>112</v>
      </c>
      <c r="D237" t="s">
        <v>14</v>
      </c>
      <c r="E237">
        <v>750</v>
      </c>
    </row>
    <row r="238" spans="1:5" x14ac:dyDescent="0.25">
      <c r="A238" t="s">
        <v>20</v>
      </c>
      <c r="B238">
        <v>2237</v>
      </c>
      <c r="D238" t="s">
        <v>14</v>
      </c>
      <c r="E238">
        <v>105</v>
      </c>
    </row>
    <row r="239" spans="1:5" x14ac:dyDescent="0.25">
      <c r="A239" t="s">
        <v>20</v>
      </c>
      <c r="B239">
        <v>645</v>
      </c>
      <c r="D239" t="s">
        <v>14</v>
      </c>
      <c r="E239">
        <v>2604</v>
      </c>
    </row>
    <row r="240" spans="1:5" x14ac:dyDescent="0.25">
      <c r="A240" t="s">
        <v>20</v>
      </c>
      <c r="B240">
        <v>484</v>
      </c>
      <c r="D240" t="s">
        <v>14</v>
      </c>
      <c r="E240">
        <v>65</v>
      </c>
    </row>
    <row r="241" spans="1:5" x14ac:dyDescent="0.25">
      <c r="A241" t="s">
        <v>20</v>
      </c>
      <c r="B241">
        <v>154</v>
      </c>
      <c r="D241" t="s">
        <v>14</v>
      </c>
      <c r="E241">
        <v>257</v>
      </c>
    </row>
    <row r="242" spans="1:5" x14ac:dyDescent="0.25">
      <c r="A242" t="s">
        <v>20</v>
      </c>
      <c r="B242">
        <v>82</v>
      </c>
      <c r="D242" t="s">
        <v>14</v>
      </c>
      <c r="E242">
        <v>2928</v>
      </c>
    </row>
    <row r="243" spans="1:5" x14ac:dyDescent="0.25">
      <c r="A243" t="s">
        <v>20</v>
      </c>
      <c r="B243">
        <v>134</v>
      </c>
      <c r="D243" t="s">
        <v>14</v>
      </c>
      <c r="E243">
        <v>4697</v>
      </c>
    </row>
    <row r="244" spans="1:5" x14ac:dyDescent="0.25">
      <c r="A244" t="s">
        <v>20</v>
      </c>
      <c r="B244">
        <v>498</v>
      </c>
      <c r="D244" t="s">
        <v>14</v>
      </c>
      <c r="E244">
        <v>2915</v>
      </c>
    </row>
    <row r="245" spans="1:5" x14ac:dyDescent="0.25">
      <c r="A245" t="s">
        <v>20</v>
      </c>
      <c r="B245">
        <v>5203</v>
      </c>
      <c r="D245" t="s">
        <v>14</v>
      </c>
      <c r="E245">
        <v>18</v>
      </c>
    </row>
    <row r="246" spans="1:5" x14ac:dyDescent="0.25">
      <c r="A246" t="s">
        <v>20</v>
      </c>
      <c r="B246">
        <v>94</v>
      </c>
      <c r="D246" t="s">
        <v>14</v>
      </c>
      <c r="E246">
        <v>1784</v>
      </c>
    </row>
    <row r="247" spans="1:5" x14ac:dyDescent="0.25">
      <c r="A247" t="s">
        <v>20</v>
      </c>
      <c r="B247">
        <v>92</v>
      </c>
      <c r="D247" t="s">
        <v>14</v>
      </c>
      <c r="E247">
        <v>1</v>
      </c>
    </row>
    <row r="248" spans="1:5" x14ac:dyDescent="0.25">
      <c r="A248" t="s">
        <v>20</v>
      </c>
      <c r="B248">
        <v>219</v>
      </c>
      <c r="D248" t="s">
        <v>14</v>
      </c>
      <c r="E248">
        <v>3868</v>
      </c>
    </row>
    <row r="249" spans="1:5" x14ac:dyDescent="0.25">
      <c r="A249" t="s">
        <v>20</v>
      </c>
      <c r="B249">
        <v>2526</v>
      </c>
      <c r="D249" t="s">
        <v>14</v>
      </c>
      <c r="E249">
        <v>504</v>
      </c>
    </row>
    <row r="250" spans="1:5" x14ac:dyDescent="0.25">
      <c r="A250" t="s">
        <v>20</v>
      </c>
      <c r="B250">
        <v>94</v>
      </c>
      <c r="D250" t="s">
        <v>14</v>
      </c>
      <c r="E250">
        <v>14</v>
      </c>
    </row>
    <row r="251" spans="1:5" x14ac:dyDescent="0.25">
      <c r="A251" t="s">
        <v>20</v>
      </c>
      <c r="B251">
        <v>1713</v>
      </c>
      <c r="D251" t="s">
        <v>14</v>
      </c>
      <c r="E251">
        <v>750</v>
      </c>
    </row>
    <row r="252" spans="1:5" x14ac:dyDescent="0.25">
      <c r="A252" t="s">
        <v>20</v>
      </c>
      <c r="B252">
        <v>249</v>
      </c>
      <c r="D252" t="s">
        <v>14</v>
      </c>
      <c r="E252">
        <v>77</v>
      </c>
    </row>
    <row r="253" spans="1:5" x14ac:dyDescent="0.25">
      <c r="A253" t="s">
        <v>20</v>
      </c>
      <c r="B253">
        <v>192</v>
      </c>
      <c r="D253" t="s">
        <v>14</v>
      </c>
      <c r="E253">
        <v>752</v>
      </c>
    </row>
    <row r="254" spans="1:5" x14ac:dyDescent="0.25">
      <c r="A254" t="s">
        <v>20</v>
      </c>
      <c r="B254">
        <v>247</v>
      </c>
      <c r="D254" t="s">
        <v>14</v>
      </c>
      <c r="E254">
        <v>131</v>
      </c>
    </row>
    <row r="255" spans="1:5" x14ac:dyDescent="0.25">
      <c r="A255" t="s">
        <v>20</v>
      </c>
      <c r="B255">
        <v>2293</v>
      </c>
      <c r="D255" t="s">
        <v>14</v>
      </c>
      <c r="E255">
        <v>1063</v>
      </c>
    </row>
    <row r="256" spans="1:5" x14ac:dyDescent="0.25">
      <c r="A256" t="s">
        <v>20</v>
      </c>
      <c r="B256">
        <v>3131</v>
      </c>
      <c r="D256" t="s">
        <v>14</v>
      </c>
      <c r="E256">
        <v>76</v>
      </c>
    </row>
    <row r="257" spans="1:5" x14ac:dyDescent="0.25">
      <c r="A257" t="s">
        <v>20</v>
      </c>
      <c r="B257">
        <v>143</v>
      </c>
      <c r="D257" t="s">
        <v>14</v>
      </c>
      <c r="E257">
        <v>86</v>
      </c>
    </row>
    <row r="258" spans="1:5" x14ac:dyDescent="0.25">
      <c r="A258" t="s">
        <v>20</v>
      </c>
      <c r="B258">
        <v>70</v>
      </c>
      <c r="D258" t="s">
        <v>14</v>
      </c>
      <c r="E258">
        <v>4428</v>
      </c>
    </row>
    <row r="259" spans="1:5" x14ac:dyDescent="0.25">
      <c r="A259" t="s">
        <v>20</v>
      </c>
      <c r="B259">
        <v>296</v>
      </c>
      <c r="D259" t="s">
        <v>14</v>
      </c>
      <c r="E259">
        <v>58</v>
      </c>
    </row>
    <row r="260" spans="1:5" x14ac:dyDescent="0.25">
      <c r="A260" t="s">
        <v>20</v>
      </c>
      <c r="B260">
        <v>86</v>
      </c>
      <c r="D260" t="s">
        <v>14</v>
      </c>
      <c r="E260">
        <v>111</v>
      </c>
    </row>
    <row r="261" spans="1:5" x14ac:dyDescent="0.25">
      <c r="A261" t="s">
        <v>20</v>
      </c>
      <c r="B261">
        <v>6286</v>
      </c>
      <c r="D261" t="s">
        <v>14</v>
      </c>
      <c r="E261">
        <v>2955</v>
      </c>
    </row>
    <row r="262" spans="1:5" x14ac:dyDescent="0.25">
      <c r="A262" t="s">
        <v>20</v>
      </c>
      <c r="B262">
        <v>110</v>
      </c>
      <c r="D262" t="s">
        <v>14</v>
      </c>
      <c r="E262">
        <v>1657</v>
      </c>
    </row>
    <row r="263" spans="1:5" x14ac:dyDescent="0.25">
      <c r="A263" t="s">
        <v>20</v>
      </c>
      <c r="B263">
        <v>3727</v>
      </c>
      <c r="D263" t="s">
        <v>14</v>
      </c>
      <c r="E263">
        <v>926</v>
      </c>
    </row>
    <row r="264" spans="1:5" x14ac:dyDescent="0.25">
      <c r="A264" t="s">
        <v>20</v>
      </c>
      <c r="B264">
        <v>1605</v>
      </c>
      <c r="D264" t="s">
        <v>14</v>
      </c>
      <c r="E264">
        <v>77</v>
      </c>
    </row>
    <row r="265" spans="1:5" x14ac:dyDescent="0.25">
      <c r="A265" t="s">
        <v>20</v>
      </c>
      <c r="B265">
        <v>2080</v>
      </c>
      <c r="D265" t="s">
        <v>14</v>
      </c>
      <c r="E265">
        <v>1748</v>
      </c>
    </row>
    <row r="266" spans="1:5" x14ac:dyDescent="0.25">
      <c r="A266" t="s">
        <v>20</v>
      </c>
      <c r="B266">
        <v>2105</v>
      </c>
      <c r="D266" t="s">
        <v>14</v>
      </c>
      <c r="E266">
        <v>79</v>
      </c>
    </row>
    <row r="267" spans="1:5" x14ac:dyDescent="0.25">
      <c r="A267" t="s">
        <v>20</v>
      </c>
      <c r="B267">
        <v>2436</v>
      </c>
      <c r="D267" t="s">
        <v>14</v>
      </c>
      <c r="E267">
        <v>889</v>
      </c>
    </row>
    <row r="268" spans="1:5" x14ac:dyDescent="0.25">
      <c r="A268" t="s">
        <v>20</v>
      </c>
      <c r="B268">
        <v>80</v>
      </c>
      <c r="D268" t="s">
        <v>14</v>
      </c>
      <c r="E268">
        <v>56</v>
      </c>
    </row>
    <row r="269" spans="1:5" x14ac:dyDescent="0.25">
      <c r="A269" t="s">
        <v>20</v>
      </c>
      <c r="B269">
        <v>42</v>
      </c>
      <c r="D269" t="s">
        <v>14</v>
      </c>
      <c r="E269">
        <v>75</v>
      </c>
    </row>
    <row r="270" spans="1:5" x14ac:dyDescent="0.25">
      <c r="A270" t="s">
        <v>20</v>
      </c>
      <c r="B270">
        <v>139</v>
      </c>
      <c r="D270" t="s">
        <v>14</v>
      </c>
      <c r="E270">
        <v>83</v>
      </c>
    </row>
    <row r="271" spans="1:5" x14ac:dyDescent="0.25">
      <c r="A271" t="s">
        <v>20</v>
      </c>
      <c r="B271">
        <v>159</v>
      </c>
      <c r="D271" t="s">
        <v>14</v>
      </c>
      <c r="E271">
        <v>2025</v>
      </c>
    </row>
    <row r="272" spans="1:5" x14ac:dyDescent="0.25">
      <c r="A272" t="s">
        <v>20</v>
      </c>
      <c r="B272">
        <v>381</v>
      </c>
      <c r="D272" t="s">
        <v>14</v>
      </c>
      <c r="E272">
        <v>14</v>
      </c>
    </row>
    <row r="273" spans="1:5" x14ac:dyDescent="0.25">
      <c r="A273" t="s">
        <v>20</v>
      </c>
      <c r="B273">
        <v>194</v>
      </c>
      <c r="D273" t="s">
        <v>14</v>
      </c>
      <c r="E273">
        <v>27</v>
      </c>
    </row>
    <row r="274" spans="1:5" x14ac:dyDescent="0.25">
      <c r="A274" t="s">
        <v>20</v>
      </c>
      <c r="B274">
        <v>106</v>
      </c>
      <c r="D274" t="s">
        <v>14</v>
      </c>
      <c r="E274">
        <v>1596</v>
      </c>
    </row>
    <row r="275" spans="1:5" x14ac:dyDescent="0.25">
      <c r="A275" t="s">
        <v>20</v>
      </c>
      <c r="B275">
        <v>142</v>
      </c>
      <c r="D275" t="s">
        <v>14</v>
      </c>
      <c r="E275">
        <v>56</v>
      </c>
    </row>
    <row r="276" spans="1:5" x14ac:dyDescent="0.25">
      <c r="A276" t="s">
        <v>20</v>
      </c>
      <c r="B276">
        <v>211</v>
      </c>
      <c r="D276" t="s">
        <v>14</v>
      </c>
      <c r="E276">
        <v>10</v>
      </c>
    </row>
    <row r="277" spans="1:5" x14ac:dyDescent="0.25">
      <c r="A277" t="s">
        <v>20</v>
      </c>
      <c r="B277">
        <v>2756</v>
      </c>
      <c r="D277" t="s">
        <v>14</v>
      </c>
      <c r="E277">
        <v>1121</v>
      </c>
    </row>
    <row r="278" spans="1:5" x14ac:dyDescent="0.25">
      <c r="A278" t="s">
        <v>20</v>
      </c>
      <c r="B278">
        <v>173</v>
      </c>
      <c r="D278" t="s">
        <v>14</v>
      </c>
      <c r="E278">
        <v>15</v>
      </c>
    </row>
    <row r="279" spans="1:5" x14ac:dyDescent="0.25">
      <c r="A279" t="s">
        <v>20</v>
      </c>
      <c r="B279">
        <v>92</v>
      </c>
      <c r="D279" t="s">
        <v>14</v>
      </c>
      <c r="E279">
        <v>191</v>
      </c>
    </row>
    <row r="280" spans="1:5" x14ac:dyDescent="0.25">
      <c r="A280" t="s">
        <v>20</v>
      </c>
      <c r="B280">
        <v>1572</v>
      </c>
      <c r="D280" t="s">
        <v>14</v>
      </c>
      <c r="E280">
        <v>16</v>
      </c>
    </row>
    <row r="281" spans="1:5" x14ac:dyDescent="0.25">
      <c r="A281" t="s">
        <v>20</v>
      </c>
      <c r="B281">
        <v>2346</v>
      </c>
      <c r="D281" t="s">
        <v>14</v>
      </c>
      <c r="E281">
        <v>17</v>
      </c>
    </row>
    <row r="282" spans="1:5" x14ac:dyDescent="0.25">
      <c r="A282" t="s">
        <v>20</v>
      </c>
      <c r="B282">
        <v>115</v>
      </c>
      <c r="D282" t="s">
        <v>14</v>
      </c>
      <c r="E282">
        <v>87</v>
      </c>
    </row>
    <row r="283" spans="1:5" x14ac:dyDescent="0.25">
      <c r="A283" t="s">
        <v>20</v>
      </c>
      <c r="B283">
        <v>102</v>
      </c>
      <c r="D283" t="s">
        <v>14</v>
      </c>
      <c r="E283">
        <v>1274</v>
      </c>
    </row>
    <row r="284" spans="1:5" x14ac:dyDescent="0.25">
      <c r="A284" t="s">
        <v>20</v>
      </c>
      <c r="B284">
        <v>144</v>
      </c>
      <c r="D284" t="s">
        <v>14</v>
      </c>
      <c r="E284">
        <v>210</v>
      </c>
    </row>
    <row r="285" spans="1:5" x14ac:dyDescent="0.25">
      <c r="A285" t="s">
        <v>20</v>
      </c>
      <c r="B285">
        <v>2443</v>
      </c>
      <c r="D285" t="s">
        <v>14</v>
      </c>
      <c r="E285">
        <v>248</v>
      </c>
    </row>
    <row r="286" spans="1:5" x14ac:dyDescent="0.25">
      <c r="A286" t="s">
        <v>20</v>
      </c>
      <c r="B286">
        <v>40</v>
      </c>
      <c r="D286" t="s">
        <v>14</v>
      </c>
      <c r="E286">
        <v>513</v>
      </c>
    </row>
    <row r="287" spans="1:5" x14ac:dyDescent="0.25">
      <c r="A287" t="s">
        <v>20</v>
      </c>
      <c r="B287">
        <v>64</v>
      </c>
      <c r="D287" t="s">
        <v>14</v>
      </c>
      <c r="E287">
        <v>3410</v>
      </c>
    </row>
    <row r="288" spans="1:5" x14ac:dyDescent="0.25">
      <c r="A288" t="s">
        <v>20</v>
      </c>
      <c r="B288">
        <v>268</v>
      </c>
      <c r="D288" t="s">
        <v>14</v>
      </c>
      <c r="E288">
        <v>10</v>
      </c>
    </row>
    <row r="289" spans="1:5" x14ac:dyDescent="0.25">
      <c r="A289" t="s">
        <v>20</v>
      </c>
      <c r="B289">
        <v>195</v>
      </c>
      <c r="D289" t="s">
        <v>14</v>
      </c>
      <c r="E289">
        <v>2201</v>
      </c>
    </row>
    <row r="290" spans="1:5" x14ac:dyDescent="0.25">
      <c r="A290" t="s">
        <v>20</v>
      </c>
      <c r="B290">
        <v>186</v>
      </c>
      <c r="D290" t="s">
        <v>14</v>
      </c>
      <c r="E290">
        <v>676</v>
      </c>
    </row>
    <row r="291" spans="1:5" x14ac:dyDescent="0.25">
      <c r="A291" t="s">
        <v>20</v>
      </c>
      <c r="B291">
        <v>460</v>
      </c>
      <c r="D291" t="s">
        <v>14</v>
      </c>
      <c r="E291">
        <v>831</v>
      </c>
    </row>
    <row r="292" spans="1:5" x14ac:dyDescent="0.25">
      <c r="A292" t="s">
        <v>20</v>
      </c>
      <c r="B292">
        <v>2528</v>
      </c>
      <c r="D292" t="s">
        <v>14</v>
      </c>
      <c r="E292">
        <v>602</v>
      </c>
    </row>
    <row r="293" spans="1:5" x14ac:dyDescent="0.25">
      <c r="A293" t="s">
        <v>20</v>
      </c>
      <c r="B293">
        <v>3657</v>
      </c>
      <c r="D293" t="s">
        <v>14</v>
      </c>
      <c r="E293">
        <v>859</v>
      </c>
    </row>
    <row r="294" spans="1:5" x14ac:dyDescent="0.25">
      <c r="A294" t="s">
        <v>20</v>
      </c>
      <c r="B294">
        <v>131</v>
      </c>
      <c r="D294" t="s">
        <v>14</v>
      </c>
      <c r="E294">
        <v>45</v>
      </c>
    </row>
    <row r="295" spans="1:5" x14ac:dyDescent="0.25">
      <c r="A295" t="s">
        <v>20</v>
      </c>
      <c r="B295">
        <v>239</v>
      </c>
      <c r="D295" t="s">
        <v>14</v>
      </c>
      <c r="E295">
        <v>6</v>
      </c>
    </row>
    <row r="296" spans="1:5" x14ac:dyDescent="0.25">
      <c r="A296" t="s">
        <v>20</v>
      </c>
      <c r="B296">
        <v>5180</v>
      </c>
      <c r="D296" t="s">
        <v>14</v>
      </c>
      <c r="E296">
        <v>7</v>
      </c>
    </row>
    <row r="297" spans="1:5" x14ac:dyDescent="0.25">
      <c r="A297" t="s">
        <v>20</v>
      </c>
      <c r="B297">
        <v>83</v>
      </c>
      <c r="D297" t="s">
        <v>14</v>
      </c>
      <c r="E297">
        <v>31</v>
      </c>
    </row>
    <row r="298" spans="1:5" x14ac:dyDescent="0.25">
      <c r="A298" t="s">
        <v>20</v>
      </c>
      <c r="B298">
        <v>78</v>
      </c>
      <c r="D298" t="s">
        <v>14</v>
      </c>
      <c r="E298">
        <v>78</v>
      </c>
    </row>
    <row r="299" spans="1:5" x14ac:dyDescent="0.25">
      <c r="A299" t="s">
        <v>20</v>
      </c>
      <c r="B299">
        <v>1773</v>
      </c>
      <c r="D299" t="s">
        <v>14</v>
      </c>
      <c r="E299">
        <v>1225</v>
      </c>
    </row>
    <row r="300" spans="1:5" x14ac:dyDescent="0.25">
      <c r="A300" t="s">
        <v>20</v>
      </c>
      <c r="B300">
        <v>32</v>
      </c>
      <c r="D300" t="s">
        <v>14</v>
      </c>
      <c r="E300">
        <v>1</v>
      </c>
    </row>
    <row r="301" spans="1:5" x14ac:dyDescent="0.25">
      <c r="A301" t="s">
        <v>20</v>
      </c>
      <c r="B301">
        <v>369</v>
      </c>
      <c r="D301" t="s">
        <v>14</v>
      </c>
      <c r="E301">
        <v>67</v>
      </c>
    </row>
    <row r="302" spans="1:5" x14ac:dyDescent="0.25">
      <c r="A302" t="s">
        <v>20</v>
      </c>
      <c r="B302">
        <v>1073</v>
      </c>
      <c r="D302" t="s">
        <v>14</v>
      </c>
      <c r="E302">
        <v>19</v>
      </c>
    </row>
    <row r="303" spans="1:5" x14ac:dyDescent="0.25">
      <c r="A303" t="s">
        <v>20</v>
      </c>
      <c r="B303">
        <v>147</v>
      </c>
      <c r="D303" t="s">
        <v>14</v>
      </c>
      <c r="E303">
        <v>2108</v>
      </c>
    </row>
    <row r="304" spans="1:5" x14ac:dyDescent="0.25">
      <c r="A304" t="s">
        <v>20</v>
      </c>
      <c r="B304">
        <v>126</v>
      </c>
      <c r="D304" t="s">
        <v>14</v>
      </c>
      <c r="E304">
        <v>679</v>
      </c>
    </row>
    <row r="305" spans="1:5" x14ac:dyDescent="0.25">
      <c r="A305" t="s">
        <v>20</v>
      </c>
      <c r="B305">
        <v>2218</v>
      </c>
      <c r="D305" t="s">
        <v>14</v>
      </c>
      <c r="E305">
        <v>36</v>
      </c>
    </row>
    <row r="306" spans="1:5" x14ac:dyDescent="0.25">
      <c r="A306" t="s">
        <v>20</v>
      </c>
      <c r="B306">
        <v>202</v>
      </c>
      <c r="D306" t="s">
        <v>14</v>
      </c>
      <c r="E306">
        <v>47</v>
      </c>
    </row>
    <row r="307" spans="1:5" x14ac:dyDescent="0.25">
      <c r="A307" t="s">
        <v>20</v>
      </c>
      <c r="B307">
        <v>1784</v>
      </c>
      <c r="D307" t="s">
        <v>14</v>
      </c>
      <c r="E307">
        <v>37</v>
      </c>
    </row>
    <row r="308" spans="1:5" x14ac:dyDescent="0.25">
      <c r="A308" t="s">
        <v>20</v>
      </c>
      <c r="B308">
        <v>1052</v>
      </c>
      <c r="D308" t="s">
        <v>14</v>
      </c>
      <c r="E308">
        <v>70</v>
      </c>
    </row>
    <row r="309" spans="1:5" x14ac:dyDescent="0.25">
      <c r="A309" t="s">
        <v>20</v>
      </c>
      <c r="B309">
        <v>247</v>
      </c>
      <c r="D309" t="s">
        <v>14</v>
      </c>
      <c r="E309">
        <v>154</v>
      </c>
    </row>
    <row r="310" spans="1:5" x14ac:dyDescent="0.25">
      <c r="A310" t="s">
        <v>20</v>
      </c>
      <c r="B310">
        <v>84</v>
      </c>
      <c r="D310" t="s">
        <v>14</v>
      </c>
      <c r="E310">
        <v>22</v>
      </c>
    </row>
    <row r="311" spans="1:5" x14ac:dyDescent="0.25">
      <c r="A311" t="s">
        <v>20</v>
      </c>
      <c r="B311">
        <v>88</v>
      </c>
      <c r="D311" t="s">
        <v>14</v>
      </c>
      <c r="E311">
        <v>1758</v>
      </c>
    </row>
    <row r="312" spans="1:5" x14ac:dyDescent="0.25">
      <c r="A312" t="s">
        <v>20</v>
      </c>
      <c r="B312">
        <v>156</v>
      </c>
      <c r="D312" t="s">
        <v>14</v>
      </c>
      <c r="E312">
        <v>33</v>
      </c>
    </row>
    <row r="313" spans="1:5" x14ac:dyDescent="0.25">
      <c r="A313" t="s">
        <v>20</v>
      </c>
      <c r="B313">
        <v>2985</v>
      </c>
      <c r="D313" t="s">
        <v>14</v>
      </c>
      <c r="E313">
        <v>1</v>
      </c>
    </row>
    <row r="314" spans="1:5" x14ac:dyDescent="0.25">
      <c r="A314" t="s">
        <v>20</v>
      </c>
      <c r="B314">
        <v>762</v>
      </c>
      <c r="D314" t="s">
        <v>14</v>
      </c>
      <c r="E314">
        <v>31</v>
      </c>
    </row>
    <row r="315" spans="1:5" x14ac:dyDescent="0.25">
      <c r="A315" t="s">
        <v>20</v>
      </c>
      <c r="B315">
        <v>554</v>
      </c>
      <c r="D315" t="s">
        <v>14</v>
      </c>
      <c r="E315">
        <v>35</v>
      </c>
    </row>
    <row r="316" spans="1:5" x14ac:dyDescent="0.25">
      <c r="A316" t="s">
        <v>20</v>
      </c>
      <c r="B316">
        <v>135</v>
      </c>
      <c r="D316" t="s">
        <v>14</v>
      </c>
      <c r="E316">
        <v>63</v>
      </c>
    </row>
    <row r="317" spans="1:5" x14ac:dyDescent="0.25">
      <c r="A317" t="s">
        <v>20</v>
      </c>
      <c r="B317">
        <v>122</v>
      </c>
      <c r="D317" t="s">
        <v>14</v>
      </c>
      <c r="E317">
        <v>121</v>
      </c>
    </row>
    <row r="318" spans="1:5" x14ac:dyDescent="0.25">
      <c r="A318" t="s">
        <v>20</v>
      </c>
      <c r="B318">
        <v>221</v>
      </c>
      <c r="D318" t="s">
        <v>14</v>
      </c>
      <c r="E318">
        <v>67</v>
      </c>
    </row>
    <row r="319" spans="1:5" x14ac:dyDescent="0.25">
      <c r="A319" t="s">
        <v>20</v>
      </c>
      <c r="B319">
        <v>126</v>
      </c>
      <c r="D319" t="s">
        <v>14</v>
      </c>
      <c r="E319">
        <v>57</v>
      </c>
    </row>
    <row r="320" spans="1:5" x14ac:dyDescent="0.25">
      <c r="A320" t="s">
        <v>20</v>
      </c>
      <c r="B320">
        <v>1022</v>
      </c>
      <c r="D320" t="s">
        <v>14</v>
      </c>
      <c r="E320">
        <v>1229</v>
      </c>
    </row>
    <row r="321" spans="1:5" x14ac:dyDescent="0.25">
      <c r="A321" t="s">
        <v>20</v>
      </c>
      <c r="B321">
        <v>3177</v>
      </c>
      <c r="D321" t="s">
        <v>14</v>
      </c>
      <c r="E321">
        <v>12</v>
      </c>
    </row>
    <row r="322" spans="1:5" x14ac:dyDescent="0.25">
      <c r="A322" t="s">
        <v>20</v>
      </c>
      <c r="B322">
        <v>198</v>
      </c>
      <c r="D322" t="s">
        <v>14</v>
      </c>
      <c r="E322">
        <v>452</v>
      </c>
    </row>
    <row r="323" spans="1:5" x14ac:dyDescent="0.25">
      <c r="A323" t="s">
        <v>20</v>
      </c>
      <c r="B323">
        <v>85</v>
      </c>
      <c r="D323" t="s">
        <v>14</v>
      </c>
      <c r="E323">
        <v>1886</v>
      </c>
    </row>
    <row r="324" spans="1:5" x14ac:dyDescent="0.25">
      <c r="A324" t="s">
        <v>20</v>
      </c>
      <c r="B324">
        <v>3596</v>
      </c>
      <c r="D324" t="s">
        <v>14</v>
      </c>
      <c r="E324">
        <v>63</v>
      </c>
    </row>
    <row r="325" spans="1:5" x14ac:dyDescent="0.25">
      <c r="A325" t="s">
        <v>20</v>
      </c>
      <c r="B325">
        <v>244</v>
      </c>
      <c r="D325" t="s">
        <v>14</v>
      </c>
      <c r="E325">
        <v>31</v>
      </c>
    </row>
    <row r="326" spans="1:5" x14ac:dyDescent="0.25">
      <c r="A326" t="s">
        <v>20</v>
      </c>
      <c r="B326">
        <v>589</v>
      </c>
      <c r="D326" t="s">
        <v>14</v>
      </c>
      <c r="E326">
        <v>107</v>
      </c>
    </row>
    <row r="327" spans="1:5" x14ac:dyDescent="0.25">
      <c r="A327" t="s">
        <v>20</v>
      </c>
      <c r="B327">
        <v>2725</v>
      </c>
      <c r="D327" t="s">
        <v>14</v>
      </c>
      <c r="E327">
        <v>27</v>
      </c>
    </row>
    <row r="328" spans="1:5" x14ac:dyDescent="0.25">
      <c r="A328" t="s">
        <v>20</v>
      </c>
      <c r="B328">
        <v>300</v>
      </c>
      <c r="D328" t="s">
        <v>14</v>
      </c>
      <c r="E328">
        <v>1221</v>
      </c>
    </row>
    <row r="329" spans="1:5" x14ac:dyDescent="0.25">
      <c r="A329" t="s">
        <v>20</v>
      </c>
      <c r="B329">
        <v>144</v>
      </c>
      <c r="D329" t="s">
        <v>14</v>
      </c>
      <c r="E329">
        <v>1</v>
      </c>
    </row>
    <row r="330" spans="1:5" x14ac:dyDescent="0.25">
      <c r="A330" t="s">
        <v>20</v>
      </c>
      <c r="B330">
        <v>87</v>
      </c>
      <c r="D330" t="s">
        <v>14</v>
      </c>
      <c r="E330">
        <v>16</v>
      </c>
    </row>
    <row r="331" spans="1:5" x14ac:dyDescent="0.25">
      <c r="A331" t="s">
        <v>20</v>
      </c>
      <c r="B331">
        <v>3116</v>
      </c>
      <c r="D331" t="s">
        <v>14</v>
      </c>
      <c r="E331">
        <v>41</v>
      </c>
    </row>
    <row r="332" spans="1:5" x14ac:dyDescent="0.25">
      <c r="A332" t="s">
        <v>20</v>
      </c>
      <c r="B332">
        <v>909</v>
      </c>
      <c r="D332" t="s">
        <v>14</v>
      </c>
      <c r="E332">
        <v>523</v>
      </c>
    </row>
    <row r="333" spans="1:5" x14ac:dyDescent="0.25">
      <c r="A333" t="s">
        <v>20</v>
      </c>
      <c r="B333">
        <v>1613</v>
      </c>
      <c r="D333" t="s">
        <v>14</v>
      </c>
      <c r="E333">
        <v>141</v>
      </c>
    </row>
    <row r="334" spans="1:5" x14ac:dyDescent="0.25">
      <c r="A334" t="s">
        <v>20</v>
      </c>
      <c r="B334">
        <v>50</v>
      </c>
      <c r="D334" t="s">
        <v>14</v>
      </c>
      <c r="E334">
        <v>52</v>
      </c>
    </row>
    <row r="335" spans="1:5" x14ac:dyDescent="0.25">
      <c r="A335" t="s">
        <v>20</v>
      </c>
      <c r="B335">
        <v>4006</v>
      </c>
      <c r="D335" t="s">
        <v>14</v>
      </c>
      <c r="E335">
        <v>225</v>
      </c>
    </row>
    <row r="336" spans="1:5" x14ac:dyDescent="0.25">
      <c r="A336" t="s">
        <v>20</v>
      </c>
      <c r="B336">
        <v>220</v>
      </c>
      <c r="D336" t="s">
        <v>14</v>
      </c>
      <c r="E336">
        <v>38</v>
      </c>
    </row>
    <row r="337" spans="1:5" x14ac:dyDescent="0.25">
      <c r="A337" t="s">
        <v>20</v>
      </c>
      <c r="B337">
        <v>2188</v>
      </c>
      <c r="D337" t="s">
        <v>14</v>
      </c>
      <c r="E337">
        <v>15</v>
      </c>
    </row>
    <row r="338" spans="1:5" x14ac:dyDescent="0.25">
      <c r="A338" t="s">
        <v>20</v>
      </c>
      <c r="B338">
        <v>85</v>
      </c>
      <c r="D338" t="s">
        <v>14</v>
      </c>
      <c r="E338">
        <v>37</v>
      </c>
    </row>
    <row r="339" spans="1:5" x14ac:dyDescent="0.25">
      <c r="A339" t="s">
        <v>20</v>
      </c>
      <c r="B339">
        <v>194</v>
      </c>
      <c r="D339" t="s">
        <v>14</v>
      </c>
      <c r="E339">
        <v>112</v>
      </c>
    </row>
    <row r="340" spans="1:5" x14ac:dyDescent="0.25">
      <c r="A340" t="s">
        <v>20</v>
      </c>
      <c r="B340">
        <v>1140</v>
      </c>
      <c r="D340" t="s">
        <v>14</v>
      </c>
      <c r="E340">
        <v>21</v>
      </c>
    </row>
    <row r="341" spans="1:5" x14ac:dyDescent="0.25">
      <c r="A341" t="s">
        <v>20</v>
      </c>
      <c r="B341">
        <v>102</v>
      </c>
      <c r="D341" t="s">
        <v>14</v>
      </c>
      <c r="E341">
        <v>67</v>
      </c>
    </row>
    <row r="342" spans="1:5" x14ac:dyDescent="0.25">
      <c r="A342" t="s">
        <v>20</v>
      </c>
      <c r="B342">
        <v>2857</v>
      </c>
      <c r="D342" t="s">
        <v>14</v>
      </c>
      <c r="E342">
        <v>78</v>
      </c>
    </row>
    <row r="343" spans="1:5" x14ac:dyDescent="0.25">
      <c r="A343" t="s">
        <v>20</v>
      </c>
      <c r="B343">
        <v>107</v>
      </c>
      <c r="D343" t="s">
        <v>14</v>
      </c>
      <c r="E343">
        <v>67</v>
      </c>
    </row>
    <row r="344" spans="1:5" x14ac:dyDescent="0.25">
      <c r="A344" t="s">
        <v>20</v>
      </c>
      <c r="B344">
        <v>160</v>
      </c>
      <c r="D344" t="s">
        <v>14</v>
      </c>
      <c r="E344">
        <v>263</v>
      </c>
    </row>
    <row r="345" spans="1:5" x14ac:dyDescent="0.25">
      <c r="A345" t="s">
        <v>20</v>
      </c>
      <c r="B345">
        <v>2230</v>
      </c>
      <c r="D345" t="s">
        <v>14</v>
      </c>
      <c r="E345">
        <v>1691</v>
      </c>
    </row>
    <row r="346" spans="1:5" x14ac:dyDescent="0.25">
      <c r="A346" t="s">
        <v>20</v>
      </c>
      <c r="B346">
        <v>316</v>
      </c>
      <c r="D346" t="s">
        <v>14</v>
      </c>
      <c r="E346">
        <v>181</v>
      </c>
    </row>
    <row r="347" spans="1:5" x14ac:dyDescent="0.25">
      <c r="A347" t="s">
        <v>20</v>
      </c>
      <c r="B347">
        <v>117</v>
      </c>
      <c r="D347" t="s">
        <v>14</v>
      </c>
      <c r="E347">
        <v>13</v>
      </c>
    </row>
    <row r="348" spans="1:5" x14ac:dyDescent="0.25">
      <c r="A348" t="s">
        <v>20</v>
      </c>
      <c r="B348">
        <v>6406</v>
      </c>
      <c r="D348" t="s">
        <v>14</v>
      </c>
      <c r="E348">
        <v>1</v>
      </c>
    </row>
    <row r="349" spans="1:5" x14ac:dyDescent="0.25">
      <c r="A349" t="s">
        <v>20</v>
      </c>
      <c r="B349">
        <v>165</v>
      </c>
      <c r="D349" t="s">
        <v>14</v>
      </c>
      <c r="E349">
        <v>21</v>
      </c>
    </row>
    <row r="350" spans="1:5" x14ac:dyDescent="0.25">
      <c r="A350" t="s">
        <v>20</v>
      </c>
      <c r="B350">
        <v>26</v>
      </c>
      <c r="D350" t="s">
        <v>14</v>
      </c>
      <c r="E350">
        <v>830</v>
      </c>
    </row>
    <row r="351" spans="1:5" x14ac:dyDescent="0.25">
      <c r="A351" t="s">
        <v>20</v>
      </c>
      <c r="B351">
        <v>723</v>
      </c>
      <c r="D351" t="s">
        <v>14</v>
      </c>
      <c r="E351">
        <v>252</v>
      </c>
    </row>
    <row r="352" spans="1:5" x14ac:dyDescent="0.25">
      <c r="A352" t="s">
        <v>20</v>
      </c>
      <c r="B352">
        <v>170</v>
      </c>
      <c r="D352" t="s">
        <v>14</v>
      </c>
      <c r="E352">
        <v>55</v>
      </c>
    </row>
    <row r="353" spans="1:5" x14ac:dyDescent="0.25">
      <c r="A353" t="s">
        <v>20</v>
      </c>
      <c r="B353">
        <v>238</v>
      </c>
      <c r="D353" t="s">
        <v>14</v>
      </c>
      <c r="E353">
        <v>114</v>
      </c>
    </row>
    <row r="354" spans="1:5" x14ac:dyDescent="0.25">
      <c r="A354" t="s">
        <v>20</v>
      </c>
      <c r="B354">
        <v>55</v>
      </c>
      <c r="D354" t="s">
        <v>14</v>
      </c>
      <c r="E354">
        <v>1072</v>
      </c>
    </row>
    <row r="355" spans="1:5" x14ac:dyDescent="0.25">
      <c r="A355" t="s">
        <v>20</v>
      </c>
      <c r="B355">
        <v>128</v>
      </c>
      <c r="D355" t="s">
        <v>14</v>
      </c>
      <c r="E355">
        <v>594</v>
      </c>
    </row>
    <row r="356" spans="1:5" x14ac:dyDescent="0.25">
      <c r="A356" t="s">
        <v>20</v>
      </c>
      <c r="B356">
        <v>2144</v>
      </c>
      <c r="D356" t="s">
        <v>14</v>
      </c>
      <c r="E356">
        <v>24</v>
      </c>
    </row>
    <row r="357" spans="1:5" x14ac:dyDescent="0.25">
      <c r="A357" t="s">
        <v>20</v>
      </c>
      <c r="B357">
        <v>2693</v>
      </c>
      <c r="D357" t="s">
        <v>14</v>
      </c>
      <c r="E357">
        <v>67</v>
      </c>
    </row>
    <row r="358" spans="1:5" x14ac:dyDescent="0.25">
      <c r="A358" t="s">
        <v>20</v>
      </c>
      <c r="B358">
        <v>432</v>
      </c>
      <c r="D358" t="s">
        <v>14</v>
      </c>
      <c r="E358">
        <v>742</v>
      </c>
    </row>
    <row r="359" spans="1:5" x14ac:dyDescent="0.25">
      <c r="A359" t="s">
        <v>20</v>
      </c>
      <c r="B359">
        <v>140</v>
      </c>
      <c r="D359" t="s">
        <v>14</v>
      </c>
      <c r="E359">
        <v>75</v>
      </c>
    </row>
    <row r="360" spans="1:5" x14ac:dyDescent="0.25">
      <c r="A360" t="s">
        <v>20</v>
      </c>
      <c r="B360">
        <v>3063</v>
      </c>
      <c r="D360" t="s">
        <v>14</v>
      </c>
      <c r="E360">
        <v>4405</v>
      </c>
    </row>
    <row r="361" spans="1:5" x14ac:dyDescent="0.25">
      <c r="A361" t="s">
        <v>20</v>
      </c>
      <c r="B361">
        <v>2266</v>
      </c>
      <c r="D361" t="s">
        <v>14</v>
      </c>
      <c r="E361">
        <v>92</v>
      </c>
    </row>
    <row r="362" spans="1:5" x14ac:dyDescent="0.25">
      <c r="A362" t="s">
        <v>20</v>
      </c>
      <c r="B362">
        <v>194</v>
      </c>
      <c r="D362" t="s">
        <v>14</v>
      </c>
      <c r="E362">
        <v>64</v>
      </c>
    </row>
    <row r="363" spans="1:5" x14ac:dyDescent="0.25">
      <c r="A363" t="s">
        <v>20</v>
      </c>
      <c r="B363">
        <v>129</v>
      </c>
      <c r="D363" t="s">
        <v>14</v>
      </c>
      <c r="E363">
        <v>64</v>
      </c>
    </row>
    <row r="364" spans="1:5" x14ac:dyDescent="0.25">
      <c r="A364" t="s">
        <v>20</v>
      </c>
      <c r="B364">
        <v>375</v>
      </c>
      <c r="D364" t="s">
        <v>14</v>
      </c>
      <c r="E364">
        <v>842</v>
      </c>
    </row>
    <row r="365" spans="1:5" x14ac:dyDescent="0.25">
      <c r="A365" t="s">
        <v>20</v>
      </c>
      <c r="B365">
        <v>409</v>
      </c>
      <c r="D365" t="s">
        <v>14</v>
      </c>
      <c r="E365">
        <v>112</v>
      </c>
    </row>
    <row r="366" spans="1:5" x14ac:dyDescent="0.25">
      <c r="A366" t="s">
        <v>20</v>
      </c>
      <c r="B366">
        <v>234</v>
      </c>
      <c r="D366" s="12" t="s">
        <v>2095</v>
      </c>
      <c r="E366" s="14">
        <f>AVERAGE(E2:E365)</f>
        <v>585.61538461538464</v>
      </c>
    </row>
    <row r="367" spans="1:5" x14ac:dyDescent="0.25">
      <c r="A367" t="s">
        <v>20</v>
      </c>
      <c r="B367">
        <v>3016</v>
      </c>
      <c r="D367" s="13" t="s">
        <v>2096</v>
      </c>
      <c r="E367" s="13">
        <f>MEDIAN(E2:E365)</f>
        <v>114.5</v>
      </c>
    </row>
    <row r="368" spans="1:5" x14ac:dyDescent="0.25">
      <c r="A368" t="s">
        <v>20</v>
      </c>
      <c r="B368">
        <v>264</v>
      </c>
      <c r="D368" s="15" t="s">
        <v>2097</v>
      </c>
      <c r="E368" s="16">
        <f>_xlfn.VAR.P(E2:E365)</f>
        <v>921574.68174133555</v>
      </c>
    </row>
    <row r="369" spans="1:5" x14ac:dyDescent="0.25">
      <c r="A369" t="s">
        <v>20</v>
      </c>
      <c r="B369">
        <v>280</v>
      </c>
      <c r="D369" s="17" t="s">
        <v>2098</v>
      </c>
      <c r="E369" s="18">
        <f>_xlfn.STDEV.P(E2:E365)</f>
        <v>959.98681331637863</v>
      </c>
    </row>
    <row r="370" spans="1:5" x14ac:dyDescent="0.25">
      <c r="A370" t="s">
        <v>20</v>
      </c>
      <c r="B370">
        <v>272</v>
      </c>
      <c r="D370" s="19" t="s">
        <v>2099</v>
      </c>
      <c r="E370" s="19">
        <f>MIN(E2:E365)</f>
        <v>0</v>
      </c>
    </row>
    <row r="371" spans="1:5" x14ac:dyDescent="0.25">
      <c r="A371" t="s">
        <v>20</v>
      </c>
      <c r="B371">
        <v>419</v>
      </c>
      <c r="D371" s="20" t="s">
        <v>2100</v>
      </c>
      <c r="E371" s="20">
        <f>MAX(E2:E365)</f>
        <v>6080</v>
      </c>
    </row>
    <row r="372" spans="1:5" x14ac:dyDescent="0.25">
      <c r="A372" t="s">
        <v>20</v>
      </c>
      <c r="B372">
        <v>1621</v>
      </c>
    </row>
    <row r="373" spans="1:5" x14ac:dyDescent="0.25">
      <c r="A373" t="s">
        <v>20</v>
      </c>
      <c r="B373">
        <v>1101</v>
      </c>
    </row>
    <row r="374" spans="1:5" x14ac:dyDescent="0.25">
      <c r="A374" t="s">
        <v>20</v>
      </c>
      <c r="B374">
        <v>331</v>
      </c>
    </row>
    <row r="375" spans="1:5" x14ac:dyDescent="0.25">
      <c r="A375" t="s">
        <v>20</v>
      </c>
      <c r="B375">
        <v>1170</v>
      </c>
    </row>
    <row r="376" spans="1:5" x14ac:dyDescent="0.25">
      <c r="A376" t="s">
        <v>20</v>
      </c>
      <c r="B376">
        <v>363</v>
      </c>
    </row>
    <row r="377" spans="1:5" x14ac:dyDescent="0.25">
      <c r="A377" t="s">
        <v>20</v>
      </c>
      <c r="B377">
        <v>103</v>
      </c>
    </row>
    <row r="378" spans="1:5" x14ac:dyDescent="0.25">
      <c r="A378" t="s">
        <v>20</v>
      </c>
      <c r="B378">
        <v>147</v>
      </c>
    </row>
    <row r="379" spans="1:5" x14ac:dyDescent="0.25">
      <c r="A379" t="s">
        <v>20</v>
      </c>
      <c r="B379">
        <v>134</v>
      </c>
    </row>
    <row r="380" spans="1:5" x14ac:dyDescent="0.25">
      <c r="A380" t="s">
        <v>20</v>
      </c>
      <c r="B380">
        <v>269</v>
      </c>
    </row>
    <row r="381" spans="1:5" x14ac:dyDescent="0.25">
      <c r="A381" t="s">
        <v>20</v>
      </c>
      <c r="B381">
        <v>175</v>
      </c>
    </row>
    <row r="382" spans="1:5" x14ac:dyDescent="0.25">
      <c r="A382" t="s">
        <v>20</v>
      </c>
      <c r="B382">
        <v>69</v>
      </c>
    </row>
    <row r="383" spans="1:5" x14ac:dyDescent="0.25">
      <c r="A383" t="s">
        <v>20</v>
      </c>
      <c r="B383">
        <v>190</v>
      </c>
    </row>
    <row r="384" spans="1:5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189</v>
      </c>
    </row>
    <row r="414" spans="1:2" x14ac:dyDescent="0.25">
      <c r="A414" t="s">
        <v>20</v>
      </c>
      <c r="B414">
        <v>140</v>
      </c>
    </row>
    <row r="415" spans="1:2" x14ac:dyDescent="0.25">
      <c r="A415" t="s">
        <v>20</v>
      </c>
      <c r="B415">
        <v>96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50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206</v>
      </c>
    </row>
    <row r="421" spans="1:2" x14ac:dyDescent="0.25">
      <c r="A421" t="s">
        <v>20</v>
      </c>
      <c r="B421">
        <v>134</v>
      </c>
    </row>
    <row r="422" spans="1:2" x14ac:dyDescent="0.25">
      <c r="A422" t="s">
        <v>20</v>
      </c>
      <c r="B422">
        <v>3205</v>
      </c>
    </row>
    <row r="423" spans="1:2" x14ac:dyDescent="0.25">
      <c r="A423" t="s">
        <v>20</v>
      </c>
      <c r="B423">
        <v>288</v>
      </c>
    </row>
    <row r="424" spans="1:2" x14ac:dyDescent="0.25">
      <c r="A424" t="s">
        <v>20</v>
      </c>
      <c r="B424">
        <v>148</v>
      </c>
    </row>
    <row r="425" spans="1:2" x14ac:dyDescent="0.25">
      <c r="A425" t="s">
        <v>20</v>
      </c>
      <c r="B425">
        <v>114</v>
      </c>
    </row>
    <row r="426" spans="1:2" x14ac:dyDescent="0.25">
      <c r="A426" t="s">
        <v>20</v>
      </c>
      <c r="B426">
        <v>1518</v>
      </c>
    </row>
    <row r="427" spans="1:2" x14ac:dyDescent="0.25">
      <c r="A427" t="s">
        <v>20</v>
      </c>
      <c r="B427">
        <v>166</v>
      </c>
    </row>
    <row r="428" spans="1:2" x14ac:dyDescent="0.25">
      <c r="A428" t="s">
        <v>20</v>
      </c>
      <c r="B428">
        <v>100</v>
      </c>
    </row>
    <row r="429" spans="1:2" x14ac:dyDescent="0.25">
      <c r="A429" t="s">
        <v>20</v>
      </c>
      <c r="B429">
        <v>235</v>
      </c>
    </row>
    <row r="430" spans="1:2" x14ac:dyDescent="0.25">
      <c r="A430" t="s">
        <v>20</v>
      </c>
      <c r="B430">
        <v>148</v>
      </c>
    </row>
    <row r="431" spans="1:2" x14ac:dyDescent="0.25">
      <c r="A431" t="s">
        <v>20</v>
      </c>
      <c r="B431">
        <v>198</v>
      </c>
    </row>
    <row r="432" spans="1:2" x14ac:dyDescent="0.25">
      <c r="A432" t="s">
        <v>20</v>
      </c>
      <c r="B432">
        <v>150</v>
      </c>
    </row>
    <row r="433" spans="1:2" x14ac:dyDescent="0.25">
      <c r="A433" t="s">
        <v>20</v>
      </c>
      <c r="B433">
        <v>216</v>
      </c>
    </row>
    <row r="434" spans="1:2" x14ac:dyDescent="0.25">
      <c r="A434" t="s">
        <v>20</v>
      </c>
      <c r="B434">
        <v>5139</v>
      </c>
    </row>
    <row r="435" spans="1:2" x14ac:dyDescent="0.25">
      <c r="A435" t="s">
        <v>20</v>
      </c>
      <c r="B435">
        <v>2353</v>
      </c>
    </row>
    <row r="436" spans="1:2" x14ac:dyDescent="0.25">
      <c r="A436" t="s">
        <v>20</v>
      </c>
      <c r="B436">
        <v>78</v>
      </c>
    </row>
    <row r="437" spans="1:2" x14ac:dyDescent="0.25">
      <c r="A437" t="s">
        <v>20</v>
      </c>
      <c r="B437">
        <v>174</v>
      </c>
    </row>
    <row r="438" spans="1:2" x14ac:dyDescent="0.25">
      <c r="A438" t="s">
        <v>20</v>
      </c>
      <c r="B438">
        <v>164</v>
      </c>
    </row>
    <row r="439" spans="1:2" x14ac:dyDescent="0.25">
      <c r="A439" t="s">
        <v>20</v>
      </c>
      <c r="B439">
        <v>161</v>
      </c>
    </row>
    <row r="440" spans="1:2" x14ac:dyDescent="0.25">
      <c r="A440" t="s">
        <v>20</v>
      </c>
      <c r="B440">
        <v>138</v>
      </c>
    </row>
    <row r="441" spans="1:2" x14ac:dyDescent="0.25">
      <c r="A441" t="s">
        <v>20</v>
      </c>
      <c r="B441">
        <v>3308</v>
      </c>
    </row>
    <row r="442" spans="1:2" x14ac:dyDescent="0.25">
      <c r="A442" t="s">
        <v>20</v>
      </c>
      <c r="B442">
        <v>127</v>
      </c>
    </row>
    <row r="443" spans="1:2" x14ac:dyDescent="0.25">
      <c r="A443" t="s">
        <v>20</v>
      </c>
      <c r="B443">
        <v>207</v>
      </c>
    </row>
    <row r="444" spans="1:2" x14ac:dyDescent="0.25">
      <c r="A444" t="s">
        <v>20</v>
      </c>
      <c r="B444">
        <v>192</v>
      </c>
    </row>
    <row r="445" spans="1:2" x14ac:dyDescent="0.25">
      <c r="A445" t="s">
        <v>20</v>
      </c>
      <c r="B445">
        <v>181</v>
      </c>
    </row>
    <row r="446" spans="1:2" x14ac:dyDescent="0.25">
      <c r="A446" t="s">
        <v>20</v>
      </c>
      <c r="B446">
        <v>110</v>
      </c>
    </row>
    <row r="447" spans="1:2" x14ac:dyDescent="0.25">
      <c r="A447" t="s">
        <v>20</v>
      </c>
      <c r="B447">
        <v>185</v>
      </c>
    </row>
    <row r="448" spans="1:2" x14ac:dyDescent="0.25">
      <c r="A448" t="s">
        <v>20</v>
      </c>
      <c r="B448">
        <v>121</v>
      </c>
    </row>
    <row r="449" spans="1:2" x14ac:dyDescent="0.25">
      <c r="A449" t="s">
        <v>20</v>
      </c>
      <c r="B449">
        <v>106</v>
      </c>
    </row>
    <row r="450" spans="1:2" x14ac:dyDescent="0.25">
      <c r="A450" t="s">
        <v>20</v>
      </c>
      <c r="B450">
        <v>142</v>
      </c>
    </row>
    <row r="451" spans="1:2" x14ac:dyDescent="0.25">
      <c r="A451" t="s">
        <v>20</v>
      </c>
      <c r="B451">
        <v>233</v>
      </c>
    </row>
    <row r="452" spans="1:2" x14ac:dyDescent="0.25">
      <c r="A452" t="s">
        <v>20</v>
      </c>
      <c r="B452">
        <v>218</v>
      </c>
    </row>
    <row r="453" spans="1:2" x14ac:dyDescent="0.25">
      <c r="A453" t="s">
        <v>20</v>
      </c>
      <c r="B453">
        <v>76</v>
      </c>
    </row>
    <row r="454" spans="1:2" x14ac:dyDescent="0.25">
      <c r="A454" t="s">
        <v>20</v>
      </c>
      <c r="B454">
        <v>43</v>
      </c>
    </row>
    <row r="455" spans="1:2" x14ac:dyDescent="0.25">
      <c r="A455" t="s">
        <v>20</v>
      </c>
      <c r="B455">
        <v>221</v>
      </c>
    </row>
    <row r="456" spans="1:2" x14ac:dyDescent="0.25">
      <c r="A456" t="s">
        <v>20</v>
      </c>
      <c r="B456">
        <v>2805</v>
      </c>
    </row>
    <row r="457" spans="1:2" x14ac:dyDescent="0.25">
      <c r="A457" t="s">
        <v>20</v>
      </c>
      <c r="B457">
        <v>68</v>
      </c>
    </row>
    <row r="458" spans="1:2" x14ac:dyDescent="0.25">
      <c r="A458" t="s">
        <v>20</v>
      </c>
      <c r="B458">
        <v>183</v>
      </c>
    </row>
    <row r="459" spans="1:2" x14ac:dyDescent="0.25">
      <c r="A459" t="s">
        <v>20</v>
      </c>
      <c r="B459">
        <v>133</v>
      </c>
    </row>
    <row r="460" spans="1:2" x14ac:dyDescent="0.25">
      <c r="A460" t="s">
        <v>20</v>
      </c>
      <c r="B460">
        <v>2489</v>
      </c>
    </row>
    <row r="461" spans="1:2" x14ac:dyDescent="0.25">
      <c r="A461" t="s">
        <v>20</v>
      </c>
      <c r="B461">
        <v>69</v>
      </c>
    </row>
    <row r="462" spans="1:2" x14ac:dyDescent="0.25">
      <c r="A462" t="s">
        <v>20</v>
      </c>
      <c r="B462">
        <v>279</v>
      </c>
    </row>
    <row r="463" spans="1:2" x14ac:dyDescent="0.25">
      <c r="A463" t="s">
        <v>20</v>
      </c>
      <c r="B463">
        <v>210</v>
      </c>
    </row>
    <row r="464" spans="1:2" x14ac:dyDescent="0.25">
      <c r="A464" t="s">
        <v>20</v>
      </c>
      <c r="B464">
        <v>2100</v>
      </c>
    </row>
    <row r="465" spans="1:2" x14ac:dyDescent="0.25">
      <c r="A465" t="s">
        <v>20</v>
      </c>
      <c r="B465">
        <v>252</v>
      </c>
    </row>
    <row r="466" spans="1:2" x14ac:dyDescent="0.25">
      <c r="A466" t="s">
        <v>20</v>
      </c>
      <c r="B466">
        <v>157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1152</v>
      </c>
    </row>
    <row r="473" spans="1:2" x14ac:dyDescent="0.25">
      <c r="A473" t="s">
        <v>20</v>
      </c>
      <c r="B473">
        <v>1797</v>
      </c>
    </row>
    <row r="474" spans="1:2" x14ac:dyDescent="0.25">
      <c r="A474" t="s">
        <v>20</v>
      </c>
      <c r="B474">
        <v>261</v>
      </c>
    </row>
    <row r="475" spans="1:2" x14ac:dyDescent="0.25">
      <c r="A475" t="s">
        <v>20</v>
      </c>
      <c r="B475">
        <v>157</v>
      </c>
    </row>
    <row r="476" spans="1:2" x14ac:dyDescent="0.25">
      <c r="A476" t="s">
        <v>20</v>
      </c>
      <c r="B476">
        <v>3533</v>
      </c>
    </row>
    <row r="477" spans="1:2" x14ac:dyDescent="0.25">
      <c r="A477" t="s">
        <v>20</v>
      </c>
      <c r="B477">
        <v>155</v>
      </c>
    </row>
    <row r="478" spans="1:2" x14ac:dyDescent="0.25">
      <c r="A478" t="s">
        <v>20</v>
      </c>
      <c r="B478">
        <v>132</v>
      </c>
    </row>
    <row r="479" spans="1:2" x14ac:dyDescent="0.25">
      <c r="A479" t="s">
        <v>20</v>
      </c>
      <c r="B479">
        <v>1354</v>
      </c>
    </row>
    <row r="480" spans="1:2" x14ac:dyDescent="0.25">
      <c r="A480" t="s">
        <v>20</v>
      </c>
      <c r="B480">
        <v>48</v>
      </c>
    </row>
    <row r="481" spans="1:2" x14ac:dyDescent="0.25">
      <c r="A481" t="s">
        <v>20</v>
      </c>
      <c r="B481">
        <v>110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2475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4289</v>
      </c>
    </row>
    <row r="498" spans="1:2" x14ac:dyDescent="0.25">
      <c r="A498" t="s">
        <v>20</v>
      </c>
      <c r="B498">
        <v>2320</v>
      </c>
    </row>
    <row r="499" spans="1:2" x14ac:dyDescent="0.25">
      <c r="A499" t="s">
        <v>20</v>
      </c>
      <c r="B499">
        <v>81</v>
      </c>
    </row>
    <row r="500" spans="1:2" x14ac:dyDescent="0.25">
      <c r="A500" t="s">
        <v>20</v>
      </c>
      <c r="B500">
        <v>1887</v>
      </c>
    </row>
    <row r="501" spans="1:2" x14ac:dyDescent="0.25">
      <c r="A501" t="s">
        <v>20</v>
      </c>
      <c r="B501">
        <v>2739</v>
      </c>
    </row>
    <row r="502" spans="1:2" x14ac:dyDescent="0.25">
      <c r="A502" t="s">
        <v>20</v>
      </c>
      <c r="B502">
        <v>53</v>
      </c>
    </row>
    <row r="503" spans="1:2" x14ac:dyDescent="0.25">
      <c r="A503" t="s">
        <v>20</v>
      </c>
      <c r="B503">
        <v>2414</v>
      </c>
    </row>
    <row r="504" spans="1:2" x14ac:dyDescent="0.25">
      <c r="A504" t="s">
        <v>20</v>
      </c>
      <c r="B504">
        <v>80</v>
      </c>
    </row>
    <row r="505" spans="1:2" x14ac:dyDescent="0.25">
      <c r="A505" t="s">
        <v>20</v>
      </c>
      <c r="B505">
        <v>130</v>
      </c>
    </row>
    <row r="506" spans="1:2" x14ac:dyDescent="0.25">
      <c r="A506" t="s">
        <v>20</v>
      </c>
      <c r="B506">
        <v>5168</v>
      </c>
    </row>
    <row r="507" spans="1:2" x14ac:dyDescent="0.25">
      <c r="A507" t="s">
        <v>20</v>
      </c>
      <c r="B507">
        <v>290</v>
      </c>
    </row>
    <row r="508" spans="1:2" x14ac:dyDescent="0.25">
      <c r="A508" t="s">
        <v>20</v>
      </c>
      <c r="B508">
        <v>122</v>
      </c>
    </row>
    <row r="509" spans="1:2" x14ac:dyDescent="0.25">
      <c r="A509" t="s">
        <v>20</v>
      </c>
      <c r="B509">
        <v>1470</v>
      </c>
    </row>
    <row r="510" spans="1:2" x14ac:dyDescent="0.25">
      <c r="A510" t="s">
        <v>20</v>
      </c>
      <c r="B510">
        <v>165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170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194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245</v>
      </c>
    </row>
    <row r="549" spans="1:2" x14ac:dyDescent="0.25">
      <c r="A549" t="s">
        <v>20</v>
      </c>
      <c r="B549">
        <v>1573</v>
      </c>
    </row>
    <row r="550" spans="1:2" x14ac:dyDescent="0.25">
      <c r="A550" t="s">
        <v>20</v>
      </c>
      <c r="B550">
        <v>114</v>
      </c>
    </row>
    <row r="551" spans="1:2" x14ac:dyDescent="0.25">
      <c r="A551" t="s">
        <v>20</v>
      </c>
      <c r="B551">
        <v>93</v>
      </c>
    </row>
    <row r="552" spans="1:2" x14ac:dyDescent="0.25">
      <c r="A552" t="s">
        <v>20</v>
      </c>
      <c r="B552">
        <v>1681</v>
      </c>
    </row>
    <row r="553" spans="1:2" x14ac:dyDescent="0.25">
      <c r="A553" t="s">
        <v>20</v>
      </c>
      <c r="B553">
        <v>32</v>
      </c>
    </row>
    <row r="554" spans="1:2" x14ac:dyDescent="0.25">
      <c r="A554" t="s">
        <v>20</v>
      </c>
      <c r="B554">
        <v>135</v>
      </c>
    </row>
    <row r="555" spans="1:2" x14ac:dyDescent="0.25">
      <c r="A555" t="s">
        <v>20</v>
      </c>
      <c r="B555">
        <v>140</v>
      </c>
    </row>
    <row r="556" spans="1:2" x14ac:dyDescent="0.25">
      <c r="A556" t="s">
        <v>20</v>
      </c>
      <c r="B556">
        <v>92</v>
      </c>
    </row>
    <row r="557" spans="1:2" x14ac:dyDescent="0.25">
      <c r="A557" t="s">
        <v>20</v>
      </c>
      <c r="B557">
        <v>1015</v>
      </c>
    </row>
    <row r="558" spans="1:2" x14ac:dyDescent="0.25">
      <c r="A558" t="s">
        <v>20</v>
      </c>
      <c r="B558">
        <v>323</v>
      </c>
    </row>
    <row r="559" spans="1:2" x14ac:dyDescent="0.25">
      <c r="A559" t="s">
        <v>20</v>
      </c>
      <c r="B559">
        <v>2326</v>
      </c>
    </row>
    <row r="560" spans="1:2" x14ac:dyDescent="0.25">
      <c r="A560" t="s">
        <v>20</v>
      </c>
      <c r="B560">
        <v>381</v>
      </c>
    </row>
    <row r="561" spans="1:5" x14ac:dyDescent="0.25">
      <c r="A561" t="s">
        <v>20</v>
      </c>
      <c r="B561">
        <v>480</v>
      </c>
    </row>
    <row r="562" spans="1:5" x14ac:dyDescent="0.25">
      <c r="A562" t="s">
        <v>20</v>
      </c>
      <c r="B562">
        <v>226</v>
      </c>
    </row>
    <row r="563" spans="1:5" x14ac:dyDescent="0.25">
      <c r="A563" t="s">
        <v>20</v>
      </c>
      <c r="B563">
        <v>241</v>
      </c>
    </row>
    <row r="564" spans="1:5" x14ac:dyDescent="0.25">
      <c r="A564" t="s">
        <v>20</v>
      </c>
      <c r="B564">
        <v>132</v>
      </c>
    </row>
    <row r="565" spans="1:5" x14ac:dyDescent="0.25">
      <c r="A565" t="s">
        <v>20</v>
      </c>
      <c r="B565">
        <v>2043</v>
      </c>
    </row>
    <row r="566" spans="1:5" x14ac:dyDescent="0.25">
      <c r="A566" t="s">
        <v>20</v>
      </c>
      <c r="B566">
        <v>244</v>
      </c>
    </row>
    <row r="567" spans="1:5" x14ac:dyDescent="0.25">
      <c r="A567" s="12" t="s">
        <v>2095</v>
      </c>
      <c r="B567" s="14">
        <f>AVERAGE(B2:B566)</f>
        <v>851.14690265486729</v>
      </c>
      <c r="E567" t="s">
        <v>2116</v>
      </c>
    </row>
    <row r="568" spans="1:5" x14ac:dyDescent="0.25">
      <c r="A568" s="13" t="s">
        <v>2096</v>
      </c>
      <c r="B568" s="13">
        <f>MEDIAN(B2:B566)</f>
        <v>201</v>
      </c>
    </row>
    <row r="569" spans="1:5" x14ac:dyDescent="0.25">
      <c r="A569" s="15" t="s">
        <v>2097</v>
      </c>
      <c r="B569" s="16">
        <f>_xlfn.VAR.P(B2:B566)</f>
        <v>1603373.7324019109</v>
      </c>
    </row>
    <row r="570" spans="1:5" x14ac:dyDescent="0.25">
      <c r="A570" s="17" t="s">
        <v>2098</v>
      </c>
      <c r="B570" s="18">
        <f>_xlfn.STDEV.P(B2:B566)</f>
        <v>1266.2439466397898</v>
      </c>
    </row>
    <row r="571" spans="1:5" x14ac:dyDescent="0.25">
      <c r="A571" s="19" t="s">
        <v>2099</v>
      </c>
      <c r="B571" s="19">
        <f>MIN(B2:B566)</f>
        <v>16</v>
      </c>
    </row>
    <row r="572" spans="1:5" x14ac:dyDescent="0.25">
      <c r="A572" s="20" t="s">
        <v>2100</v>
      </c>
      <c r="B572" s="20">
        <f>MAX(B2:B566)</f>
        <v>7295</v>
      </c>
    </row>
  </sheetData>
  <conditionalFormatting sqref="A1:A572">
    <cfRule type="cellIs" dxfId="7" priority="9" operator="equal">
      <formula>"canceled"</formula>
    </cfRule>
    <cfRule type="cellIs" dxfId="6" priority="10" operator="equal">
      <formula>"live"</formula>
    </cfRule>
    <cfRule type="cellIs" dxfId="5" priority="11" operator="equal">
      <formula>"successful"</formula>
    </cfRule>
    <cfRule type="cellIs" dxfId="4" priority="12" operator="equal">
      <formula>"failed"</formula>
    </cfRule>
  </conditionalFormatting>
  <conditionalFormatting sqref="D1:D371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Formatting_Column Creation</vt:lpstr>
      <vt:lpstr>PVT TBL Stacked Column #1</vt:lpstr>
      <vt:lpstr>PVT TBL Stacked Column #2</vt:lpstr>
      <vt:lpstr>Pivot Table and Line Graph</vt:lpstr>
      <vt:lpstr>Goal Analysis</vt:lpstr>
      <vt:lpstr>Stat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Jonathan Calloway</cp:lastModifiedBy>
  <dcterms:created xsi:type="dcterms:W3CDTF">2021-09-29T18:52:28Z</dcterms:created>
  <dcterms:modified xsi:type="dcterms:W3CDTF">2024-09-02T17:26:09Z</dcterms:modified>
</cp:coreProperties>
</file>