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ntabilidade\"/>
    </mc:Choice>
  </mc:AlternateContent>
  <xr:revisionPtr revIDLastSave="0" documentId="10_ncr:8100000_{2C2E999F-B396-4C2B-9FAA-BB2E1937E807}" xr6:coauthVersionLast="34" xr6:coauthVersionMax="34" xr10:uidLastSave="{00000000-0000-0000-0000-000000000000}"/>
  <bookViews>
    <workbookView showVerticalScroll="0" showSheetTabs="0" xWindow="80" yWindow="60" windowWidth="12240" windowHeight="8120" activeTab="2" xr2:uid="{00000000-000D-0000-FFFF-FFFF00000000}"/>
  </bookViews>
  <sheets>
    <sheet name="Plan5" sheetId="5" r:id="rId1"/>
    <sheet name="Plan1" sheetId="1" r:id="rId2"/>
    <sheet name="Plan2" sheetId="2" r:id="rId3"/>
    <sheet name="Plan3" sheetId="3" state="hidden" r:id="rId4"/>
    <sheet name="Plan4" sheetId="4" r:id="rId5"/>
  </sheets>
  <definedNames>
    <definedName name="_xlnm.Print_Area" localSheetId="4">Plan4!$A$1:$J$238</definedName>
  </definedNames>
  <calcPr calcId="162913"/>
</workbook>
</file>

<file path=xl/calcChain.xml><?xml version="1.0" encoding="utf-8"?>
<calcChain xmlns="http://schemas.openxmlformats.org/spreadsheetml/2006/main">
  <c r="A6" i="3" l="1"/>
  <c r="A10" i="3" s="1"/>
  <c r="A14" i="3" s="1"/>
  <c r="A18" i="3" s="1"/>
  <c r="A26" i="3" s="1"/>
  <c r="A31" i="4"/>
  <c r="C30" i="4"/>
  <c r="A15" i="4"/>
  <c r="A14" i="4"/>
  <c r="C113" i="4"/>
  <c r="A55" i="4"/>
  <c r="C40" i="3"/>
  <c r="J40" i="3" s="1"/>
  <c r="A213" i="4" s="1"/>
  <c r="A193" i="4"/>
  <c r="E38" i="3"/>
  <c r="C38" i="3"/>
  <c r="C36" i="3"/>
  <c r="A36" i="3"/>
  <c r="G32" i="3"/>
  <c r="E32" i="3"/>
  <c r="C190" i="4"/>
  <c r="D172" i="4"/>
  <c r="D171" i="4"/>
  <c r="D170" i="4"/>
  <c r="D127" i="4"/>
  <c r="D126" i="4"/>
  <c r="D125" i="4"/>
  <c r="D86" i="4"/>
  <c r="D85" i="4"/>
  <c r="D84" i="4"/>
  <c r="C29" i="3"/>
  <c r="A29" i="3"/>
  <c r="D25" i="3"/>
  <c r="B25" i="3"/>
  <c r="H25" i="3"/>
  <c r="C73" i="4"/>
  <c r="D46" i="4"/>
  <c r="D45" i="4"/>
  <c r="D47" i="4"/>
  <c r="D44" i="4"/>
  <c r="H17" i="3"/>
  <c r="F17" i="3"/>
  <c r="C17" i="3"/>
  <c r="D13" i="3"/>
  <c r="B13" i="3"/>
  <c r="H13" i="3"/>
  <c r="D9" i="3"/>
  <c r="B9" i="3"/>
  <c r="H9" i="3"/>
  <c r="C5" i="3"/>
  <c r="F5" i="3"/>
  <c r="H5" i="3"/>
  <c r="D5" i="4"/>
  <c r="D4" i="4"/>
  <c r="D3" i="4"/>
  <c r="D2" i="4"/>
  <c r="E193" i="4"/>
  <c r="G193" i="4"/>
  <c r="C237" i="4"/>
  <c r="C238" i="4"/>
  <c r="C189" i="4"/>
  <c r="C219" i="4" s="1"/>
  <c r="C188" i="4"/>
  <c r="C218" i="4" s="1"/>
  <c r="C187" i="4"/>
  <c r="C217" i="4" s="1"/>
  <c r="C186" i="4"/>
  <c r="C216" i="4" s="1"/>
  <c r="F14" i="2"/>
  <c r="C72" i="4"/>
  <c r="C46" i="3"/>
  <c r="C45" i="3"/>
  <c r="J38" i="3" l="1"/>
  <c r="A177" i="4" s="1"/>
  <c r="I193" i="4"/>
  <c r="I194" i="4" s="1"/>
  <c r="C204" i="4"/>
  <c r="A197" i="4"/>
  <c r="A33" i="3"/>
  <c r="J8" i="3"/>
  <c r="G223" i="4"/>
  <c r="J12" i="3"/>
  <c r="J20" i="3"/>
  <c r="J16" i="3"/>
  <c r="J24" i="3"/>
  <c r="A60" i="4" s="1"/>
  <c r="J28" i="3"/>
  <c r="A63" i="4" s="1"/>
  <c r="J32" i="3"/>
  <c r="B97" i="4" s="1"/>
  <c r="J35" i="3"/>
  <c r="A137" i="4" s="1"/>
  <c r="J4" i="3"/>
  <c r="C220" i="4"/>
  <c r="E67" i="4"/>
  <c r="F25" i="4" s="1"/>
  <c r="A227" i="4"/>
  <c r="A223" i="4"/>
  <c r="E223" i="4"/>
  <c r="I223" i="4"/>
  <c r="I224" i="4" s="1"/>
  <c r="A19" i="4" l="1"/>
  <c r="F106" i="4"/>
  <c r="F149" i="4" s="1"/>
  <c r="F201" i="4" s="1"/>
  <c r="C15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HELISON</author>
  </authors>
  <commentList>
    <comment ref="B1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SEC. MUNICIPAL DE FINANÇAS NÃO PREENCHER ESTE CAMPO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SEC. MUNICIPAL DE FINANÇAS NÃO PREENCHER ESTE CAMPO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PORTARIA QUE INSTITUIU AS DIÁRIAS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<sst xmlns="http://schemas.openxmlformats.org/spreadsheetml/2006/main" count="147" uniqueCount="107">
  <si>
    <t>SOLICITAÇÃO DE DIÁRIA</t>
  </si>
  <si>
    <t>Nome:</t>
  </si>
  <si>
    <t>Matricula:</t>
  </si>
  <si>
    <t>Função:</t>
  </si>
  <si>
    <t>Historico:</t>
  </si>
  <si>
    <t>Data da Solicitação:</t>
  </si>
  <si>
    <t>Projeto/ Atividade:</t>
  </si>
  <si>
    <t>Cidade do Evento:</t>
  </si>
  <si>
    <t>Estado do Evento:</t>
  </si>
  <si>
    <t>/</t>
  </si>
  <si>
    <t>DESPACHO</t>
  </si>
  <si>
    <t>EXERCÍCIO:</t>
  </si>
  <si>
    <t>CLASSIFICAÇÃO ECONÔMICA: 3.3.90.14.00 DIÁRIAS – CIVIL – SUBELEMENTO: 3.3.90.14.14 – DIÁRIAS NO PAÍS.</t>
  </si>
  <si>
    <t xml:space="preserve">, </t>
  </si>
  <si>
    <t xml:space="preserve">viagem a(à) </t>
  </si>
  <si>
    <t xml:space="preserve">                    A despesa será consignada à seguinte dotação orçamentária: Exercício </t>
  </si>
  <si>
    <t>inserir data atual</t>
  </si>
  <si>
    <t>inserir data anterior</t>
  </si>
  <si>
    <t>REQUERIMENTO</t>
  </si>
  <si>
    <t>SECRETÁRIO(A)  MUNICIPAL</t>
  </si>
  <si>
    <t>DECLARAÇÃO DE ADEQUAÇÃO ORÇAMENTÁRIA E FINANCEIRA</t>
  </si>
  <si>
    <t>(Inciso II, Art. 16, Lei Complementar nº 101/2000)</t>
  </si>
  <si>
    <t>OBJETO:</t>
  </si>
  <si>
    <t>AUTORIZAÇÃO</t>
  </si>
  <si>
    <t xml:space="preserve">       Cumpra-se</t>
  </si>
  <si>
    <t>Endereço</t>
  </si>
  <si>
    <t>TABELA DE DIÁRIAS</t>
  </si>
  <si>
    <t>Localidade</t>
  </si>
  <si>
    <t>G1</t>
  </si>
  <si>
    <t>G2</t>
  </si>
  <si>
    <t>G3</t>
  </si>
  <si>
    <t>Dentro Estado</t>
  </si>
  <si>
    <t>Capital</t>
  </si>
  <si>
    <t>Fora Estado</t>
  </si>
  <si>
    <t>Quant</t>
  </si>
  <si>
    <t>Valor Unit</t>
  </si>
  <si>
    <t>Valor Total</t>
  </si>
  <si>
    <t>Diária(a) Solicitada(s) - Variavél</t>
  </si>
  <si>
    <t>Diária(s) Solicitada(s) - Fixas</t>
  </si>
  <si>
    <t>R E S O L V E:</t>
  </si>
  <si>
    <r>
      <t xml:space="preserve">        CONCEDER</t>
    </r>
    <r>
      <rPr>
        <sz val="11"/>
        <color theme="1"/>
        <rFont val="Consolas"/>
        <family val="3"/>
      </rPr>
      <t xml:space="preserve"> a(s) diária(s) abaixo discriminada(s), destinada(s) à cobertura de custos de alimentação e pousada do respectivo servidor, durante o deslocamento, a serviço dessa edilidade, a saber:</t>
    </r>
  </si>
  <si>
    <t xml:space="preserve">       Matricula:</t>
  </si>
  <si>
    <t xml:space="preserve">       Função:</t>
  </si>
  <si>
    <t xml:space="preserve">       Endereço:</t>
  </si>
  <si>
    <t xml:space="preserve">       Departamento:</t>
  </si>
  <si>
    <t xml:space="preserve">       Servidor:</t>
  </si>
  <si>
    <t>DESTINO</t>
  </si>
  <si>
    <t>QUANTIDADE</t>
  </si>
  <si>
    <t>VR. UNIT</t>
  </si>
  <si>
    <t>VALOR TOTAL</t>
  </si>
  <si>
    <t>TOTAL</t>
  </si>
  <si>
    <t>Descrição do Objetivo/Serviço do deslocamento:</t>
  </si>
  <si>
    <t xml:space="preserve">                        Esta portaria entrará em vigor na data de sua publicação, revogadas as disposições em contrário.</t>
  </si>
  <si>
    <t>R   E   C   I   B   O</t>
  </si>
  <si>
    <t>x</t>
  </si>
  <si>
    <t>Lucrécia/RN - _____ de ____________________ de ______</t>
  </si>
  <si>
    <t>PARA IMPRIMIR - UTILIZE A FUNÇÃO -  CTRL+P</t>
  </si>
  <si>
    <t>Produzido por: Helison de Oliveira</t>
  </si>
  <si>
    <t>Ordenador de Despesa</t>
  </si>
  <si>
    <t>E-mail: helisonoliveira@hotmail.com</t>
  </si>
  <si>
    <t>INFORMAÇÕES GERAIS</t>
  </si>
  <si>
    <t>Insira o logotipo aqui</t>
  </si>
  <si>
    <t>ESTADO DO RIO GRANDE DO NORTE</t>
  </si>
  <si>
    <t>NOME DO ORGÃO:</t>
  </si>
  <si>
    <t>CNPJ:</t>
  </si>
  <si>
    <t>Endereço:</t>
  </si>
  <si>
    <t>Nº da Portaria:</t>
  </si>
  <si>
    <t>Ano da Portaria:</t>
  </si>
  <si>
    <t>A(o) Exmo(a). Sr(a).</t>
  </si>
  <si>
    <t>Ordenador(a) de Despesa</t>
  </si>
  <si>
    <t>NOME DA SECRETARIA:</t>
  </si>
  <si>
    <t>TITULO SEC. FINANÇAS:</t>
  </si>
  <si>
    <t xml:space="preserve">NOME SEC. DE FINANÇAS: </t>
  </si>
  <si>
    <t>TITULO SEC. MUNICIPAL:</t>
  </si>
  <si>
    <t>TEXTOS DO REQUERIMENTO</t>
  </si>
  <si>
    <t xml:space="preserve">PREFEITO </t>
  </si>
  <si>
    <t xml:space="preserve">, ao(à) Sr(a). Prefeito(a) o(a) Sr(a). </t>
  </si>
  <si>
    <t>,</t>
  </si>
  <si>
    <t>GESTORES DE FUNDOS E SECRETÁRIADOS</t>
  </si>
  <si>
    <t>SECRETARIO DE FINANÇAS</t>
  </si>
  <si>
    <t>Venho requerer a vossa senhoria,  análise ao processo com despacho de existência de crédito orçamentário em anexo, para atender a(s) despesa(s) com  a concessão de diária(s) para</t>
  </si>
  <si>
    <t>Venho requerer a vossa senhoria, informações sobre a existência de crédito orçamentário para atender a(s) despesa(s) com  a concessão de diária(s) para</t>
  </si>
  <si>
    <t>Venho requerer a vossa senhoria, informações sobre a existência de crédito orçamentário para atender a(s) despesa(s) com  a concessão de diária(s)</t>
  </si>
  <si>
    <t>SERVIDORES</t>
  </si>
  <si>
    <t xml:space="preserve">, ao(à) Sr(a). Servidor(a) o(a) Sr(a). </t>
  </si>
  <si>
    <t xml:space="preserve">        O Ordenador de Despesa, no uso da suas atribuições legais, notadamente o que lhe confere a Lei Orgânica do Município,</t>
  </si>
  <si>
    <t xml:space="preserve"> para viagem a(à) </t>
  </si>
  <si>
    <t xml:space="preserve">  para viagem a(à) </t>
  </si>
  <si>
    <t>ORDENADOR DE DESPESA</t>
  </si>
  <si>
    <t xml:space="preserve">                 Conforme requerimento, informamos a Vossa Excelência a existência de crédito orçamentário para atender a(s) despesa(s) com a concessão de diárias para</t>
  </si>
  <si>
    <t xml:space="preserve">  viagem a(à) </t>
  </si>
  <si>
    <t>-</t>
  </si>
  <si>
    <t xml:space="preserve">        Na qualidade de ordenador de despesas para os efeitos do inciso II do artigo 16 da Lei Complementar nº 101 – Lei de Responsabilidade Fiscal, que a despesa acima especificada possui adequação orçamentária e financeira com a Lei Orçamentária Anual (LOA) e compatibilidade com o Plano Plurianual (PPA) e com a Lei de Diretrizes Orçamentária (LDO).</t>
  </si>
  <si>
    <t xml:space="preserve">PORTARIA Nº </t>
  </si>
  <si>
    <t>Ordenador de Despesas</t>
  </si>
  <si>
    <t>DECLARAÇÃO ORÇAMENTÁRIA</t>
  </si>
  <si>
    <t>Concessão de diárias para</t>
  </si>
  <si>
    <t>\</t>
  </si>
  <si>
    <t>, que instituiu as diárias e suas alterações posteriores.</t>
  </si>
  <si>
    <t>PORTARIA</t>
  </si>
  <si>
    <t>PORTARIA Nº</t>
  </si>
  <si>
    <t>RECIBO</t>
  </si>
  <si>
    <t>, a importância abaixo descrita correspondete à concessão das respectivas diárias para viagem, a saber:</t>
  </si>
  <si>
    <t xml:space="preserve">          RECEBI da </t>
  </si>
  <si>
    <t xml:space="preserve">           Na qualidade de ordenador(a) de despesa(s), autorizo a presente solicitação de diária, nos termos do requerimento anexo, e instauro o presente Processo Administrativo com base na Portaria nº </t>
  </si>
  <si>
    <t xml:space="preserve"> viagem a(à) </t>
  </si>
  <si>
    <t>_____/2013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</si>
</sst>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R$ &quot;* #,##0.00_);_(&quot;R$ &quot;* \(#,##0.00\);_(&quot;R$ &quot;* &quot;-&quot;??_);_(@_)"/>
    <numFmt numFmtId="165" formatCode="######\-#"/>
    <numFmt numFmtId="166" formatCode="##"/>
    <numFmt numFmtId="167" formatCode="&quot;Lucrécia/RN -&quot;\ dd\ mmmm\ yyyy"/>
    <numFmt numFmtId="168" formatCode="_([$R$ -416]* #,##0.00_);_([$R$ -416]* \(#,##0.00\);_([$R$ -416]* &quot;-&quot;??_);_(@_)"/>
    <numFmt numFmtId="169" formatCode="0##"/>
    <numFmt numFmtId="170" formatCode="&quot;Lucrécia/RN -&quot;\ dd&quot; de  &quot;mmmm&quot; de &quot;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3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  <font>
      <b/>
      <sz val="18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Border="1"/>
    <xf numFmtId="0" fontId="9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16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top"/>
    </xf>
    <xf numFmtId="167" fontId="0" fillId="0" borderId="0" xfId="0" applyNumberFormat="1" applyAlignment="1"/>
    <xf numFmtId="0" fontId="2" fillId="0" borderId="0" xfId="0" applyFont="1"/>
    <xf numFmtId="0" fontId="8" fillId="0" borderId="4" xfId="0" applyFont="1" applyBorder="1"/>
    <xf numFmtId="0" fontId="8" fillId="0" borderId="2" xfId="0" applyFont="1" applyBorder="1"/>
    <xf numFmtId="0" fontId="8" fillId="0" borderId="5" xfId="0" applyFont="1" applyBorder="1"/>
    <xf numFmtId="0" fontId="0" fillId="3" borderId="0" xfId="0" applyFill="1"/>
    <xf numFmtId="0" fontId="0" fillId="4" borderId="3" xfId="0" applyFill="1" applyBorder="1" applyAlignment="1">
      <alignment horizontal="center"/>
    </xf>
    <xf numFmtId="0" fontId="2" fillId="3" borderId="3" xfId="0" applyFont="1" applyFill="1" applyBorder="1"/>
    <xf numFmtId="0" fontId="2" fillId="3" borderId="0" xfId="0" applyFont="1" applyFill="1"/>
    <xf numFmtId="0" fontId="0" fillId="3" borderId="0" xfId="0" applyNumberFormat="1" applyFill="1" applyAlignment="1">
      <alignment vertical="top" wrapText="1"/>
    </xf>
    <xf numFmtId="0" fontId="0" fillId="4" borderId="3" xfId="0" applyFill="1" applyBorder="1"/>
    <xf numFmtId="165" fontId="0" fillId="4" borderId="3" xfId="0" applyNumberFormat="1" applyFill="1" applyBorder="1"/>
    <xf numFmtId="0" fontId="0" fillId="4" borderId="10" xfId="0" applyFill="1" applyBorder="1"/>
    <xf numFmtId="166" fontId="0" fillId="4" borderId="3" xfId="0" applyNumberFormat="1" applyFill="1" applyBorder="1"/>
    <xf numFmtId="168" fontId="0" fillId="4" borderId="3" xfId="0" applyNumberFormat="1" applyFill="1" applyBorder="1"/>
    <xf numFmtId="0" fontId="2" fillId="4" borderId="13" xfId="0" applyFont="1" applyFill="1" applyBorder="1" applyAlignment="1">
      <alignment horizontal="right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/>
    <xf numFmtId="0" fontId="0" fillId="3" borderId="0" xfId="0" applyFill="1" applyBorder="1"/>
    <xf numFmtId="0" fontId="0" fillId="3" borderId="0" xfId="0" applyFill="1" applyBorder="1" applyAlignment="1"/>
    <xf numFmtId="0" fontId="12" fillId="5" borderId="0" xfId="0" applyFont="1" applyFill="1" applyAlignment="1"/>
    <xf numFmtId="0" fontId="0" fillId="5" borderId="0" xfId="0" applyFill="1"/>
    <xf numFmtId="0" fontId="9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0" xfId="0" applyFont="1" applyBorder="1"/>
    <xf numFmtId="0" fontId="1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0" fillId="3" borderId="0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0" fillId="7" borderId="0" xfId="0" applyFont="1" applyFill="1"/>
    <xf numFmtId="0" fontId="20" fillId="6" borderId="0" xfId="0" applyFont="1" applyFill="1"/>
    <xf numFmtId="0" fontId="0" fillId="8" borderId="0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0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3" borderId="0" xfId="0" applyNumberFormat="1" applyFill="1" applyBorder="1" applyAlignment="1">
      <alignment horizontal="center"/>
    </xf>
    <xf numFmtId="14" fontId="0" fillId="4" borderId="1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2" xfId="0" applyFill="1" applyBorder="1"/>
    <xf numFmtId="49" fontId="0" fillId="0" borderId="0" xfId="0" applyNumberFormat="1" applyFont="1" applyAlignment="1">
      <alignment vertical="center" wrapText="1"/>
    </xf>
    <xf numFmtId="0" fontId="20" fillId="11" borderId="0" xfId="0" applyFont="1" applyFill="1" applyAlignment="1"/>
    <xf numFmtId="0" fontId="2" fillId="11" borderId="0" xfId="0" applyFont="1" applyFill="1"/>
    <xf numFmtId="1" fontId="0" fillId="4" borderId="15" xfId="0" applyNumberForma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17" fillId="3" borderId="0" xfId="2" applyFont="1" applyFill="1" applyBorder="1" applyAlignment="1" applyProtection="1">
      <alignment horizontal="center" wrapText="1"/>
    </xf>
    <xf numFmtId="0" fontId="17" fillId="3" borderId="0" xfId="2" applyFont="1" applyFill="1" applyBorder="1" applyAlignment="1" applyProtection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0" borderId="6" xfId="0" applyFill="1" applyBorder="1" applyAlignment="1">
      <alignment horizontal="right"/>
    </xf>
    <xf numFmtId="0" fontId="0" fillId="10" borderId="7" xfId="0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18" fillId="3" borderId="0" xfId="2" applyFont="1" applyFill="1" applyBorder="1" applyAlignment="1" applyProtection="1">
      <alignment horizontal="center" wrapText="1"/>
    </xf>
    <xf numFmtId="0" fontId="1" fillId="4" borderId="3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6" fillId="3" borderId="0" xfId="2" applyFont="1" applyFill="1" applyBorder="1" applyAlignment="1" applyProtection="1">
      <alignment horizontal="center" wrapText="1"/>
    </xf>
    <xf numFmtId="0" fontId="14" fillId="3" borderId="0" xfId="0" applyFont="1" applyFill="1" applyAlignment="1">
      <alignment horizontal="center" vertical="center"/>
    </xf>
    <xf numFmtId="0" fontId="19" fillId="3" borderId="0" xfId="2" applyFont="1" applyFill="1" applyBorder="1" applyAlignment="1" applyProtection="1">
      <alignment horizontal="center"/>
    </xf>
    <xf numFmtId="0" fontId="0" fillId="4" borderId="3" xfId="0" applyNumberForma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justify" vertical="top" wrapText="1"/>
    </xf>
    <xf numFmtId="170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7" fontId="8" fillId="0" borderId="0" xfId="0" applyNumberFormat="1" applyFont="1" applyBorder="1" applyAlignment="1">
      <alignment horizontal="left"/>
    </xf>
    <xf numFmtId="0" fontId="6" fillId="0" borderId="8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8" fillId="0" borderId="0" xfId="0" applyFont="1" applyAlignment="1">
      <alignment horizontal="justify" vertical="top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left" vertical="center" wrapText="1"/>
    </xf>
    <xf numFmtId="169" fontId="6" fillId="0" borderId="3" xfId="0" applyNumberFormat="1" applyFont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/>
    <xf numFmtId="0" fontId="6" fillId="0" borderId="6" xfId="0" applyFont="1" applyBorder="1" applyAlignment="1">
      <alignment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9" fillId="0" borderId="0" xfId="0" applyFont="1" applyAlignment="1">
      <alignment horizontal="justify" vertical="top" wrapText="1"/>
    </xf>
    <xf numFmtId="0" fontId="6" fillId="0" borderId="4" xfId="0" applyFont="1" applyBorder="1" applyAlignment="1">
      <alignment vertical="center"/>
    </xf>
    <xf numFmtId="0" fontId="6" fillId="0" borderId="2" xfId="0" applyFont="1" applyBorder="1"/>
    <xf numFmtId="17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top" wrapText="1"/>
    </xf>
    <xf numFmtId="0" fontId="6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0" xfId="0" applyFont="1"/>
    <xf numFmtId="0" fontId="2" fillId="0" borderId="8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0" fillId="0" borderId="0" xfId="0" applyFont="1" applyAlignment="1">
      <alignment horizontal="justify" vertical="top" wrapText="1"/>
    </xf>
    <xf numFmtId="0" fontId="2" fillId="0" borderId="4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 vertical="center"/>
    </xf>
    <xf numFmtId="164" fontId="2" fillId="0" borderId="3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lan1!A1"/><Relationship Id="rId1" Type="http://schemas.openxmlformats.org/officeDocument/2006/relationships/hyperlink" Target="#Plan2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Plan2!A1"/><Relationship Id="rId1" Type="http://schemas.openxmlformats.org/officeDocument/2006/relationships/hyperlink" Target="#Plan5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4!A1"/><Relationship Id="rId1" Type="http://schemas.openxmlformats.org/officeDocument/2006/relationships/hyperlink" Target="#Plan5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lan2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6</xdr:row>
      <xdr:rowOff>76200</xdr:rowOff>
    </xdr:from>
    <xdr:to>
      <xdr:col>12</xdr:col>
      <xdr:colOff>447675</xdr:colOff>
      <xdr:row>11</xdr:row>
      <xdr:rowOff>28575</xdr:rowOff>
    </xdr:to>
    <xdr:sp macro="" textlink="">
      <xdr:nvSpPr>
        <xdr:cNvPr id="2" name="Fluxograma: Vários documentos 1">
          <a:hlinkClick xmlns:r="http://schemas.openxmlformats.org/officeDocument/2006/relationships" r:id="rId1" tooltip="SOLICITAR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67250" y="1666875"/>
          <a:ext cx="1704975" cy="1171575"/>
        </a:xfrm>
        <a:prstGeom prst="flowChartMultidocumen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/>
            <a:t>SOLICITAÇÃO</a:t>
          </a:r>
          <a:endParaRPr lang="pt-BR" sz="1100" b="1"/>
        </a:p>
      </xdr:txBody>
    </xdr:sp>
    <xdr:clientData/>
  </xdr:twoCellAnchor>
  <xdr:twoCellAnchor>
    <xdr:from>
      <xdr:col>3</xdr:col>
      <xdr:colOff>133350</xdr:colOff>
      <xdr:row>6</xdr:row>
      <xdr:rowOff>28575</xdr:rowOff>
    </xdr:from>
    <xdr:to>
      <xdr:col>6</xdr:col>
      <xdr:colOff>171450</xdr:colOff>
      <xdr:row>11</xdr:row>
      <xdr:rowOff>161925</xdr:rowOff>
    </xdr:to>
    <xdr:sp macro="" textlink="">
      <xdr:nvSpPr>
        <xdr:cNvPr id="3" name="Fluxograma: Disco magnético 2">
          <a:hlinkClick xmlns:r="http://schemas.openxmlformats.org/officeDocument/2006/relationships" r:id="rId2" tooltip="ENTRAR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47850" y="1619250"/>
          <a:ext cx="1247775" cy="1352550"/>
        </a:xfrm>
        <a:prstGeom prst="flowChartMagneticDisk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scene3d>
            <a:camera prst="perspectiveRelaxedModerately"/>
            <a:lightRig rig="threePt" dir="t"/>
          </a:scene3d>
        </a:bodyPr>
        <a:lstStyle/>
        <a:p>
          <a:pPr algn="ctr"/>
          <a:r>
            <a:rPr lang="pt-BR" sz="1200" b="1"/>
            <a:t>DADOS DA SECRETARIA MUNICIPAL</a:t>
          </a:r>
        </a:p>
      </xdr:txBody>
    </xdr:sp>
    <xdr:clientData/>
  </xdr:twoCellAnchor>
  <xdr:twoCellAnchor>
    <xdr:from>
      <xdr:col>2</xdr:col>
      <xdr:colOff>409575</xdr:colOff>
      <xdr:row>2</xdr:row>
      <xdr:rowOff>238125</xdr:rowOff>
    </xdr:from>
    <xdr:to>
      <xdr:col>13</xdr:col>
      <xdr:colOff>9525</xdr:colOff>
      <xdr:row>4</xdr:row>
      <xdr:rowOff>123825</xdr:rowOff>
    </xdr:to>
    <xdr:sp macro="" textlink="">
      <xdr:nvSpPr>
        <xdr:cNvPr id="7" name="Bise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28775" y="619125"/>
          <a:ext cx="4914900" cy="714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PROGRAMA DE SOLICITAÇÃO DE DIÁRIA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95250</xdr:rowOff>
    </xdr:from>
    <xdr:to>
      <xdr:col>9</xdr:col>
      <xdr:colOff>295274</xdr:colOff>
      <xdr:row>3</xdr:row>
      <xdr:rowOff>123825</xdr:rowOff>
    </xdr:to>
    <xdr:sp macro="" textlink="">
      <xdr:nvSpPr>
        <xdr:cNvPr id="3" name="Seta para a esquerda 2">
          <a:hlinkClick xmlns:r="http://schemas.openxmlformats.org/officeDocument/2006/relationships" r:id="rId1" tooltip="VOLTAR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810249" y="95250"/>
          <a:ext cx="1095375" cy="609600"/>
        </a:xfrm>
        <a:prstGeom prst="leftArrow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VOLTAR</a:t>
          </a:r>
          <a:endParaRPr lang="pt-BR" sz="1100" b="1"/>
        </a:p>
      </xdr:txBody>
    </xdr:sp>
    <xdr:clientData/>
  </xdr:twoCellAnchor>
  <xdr:twoCellAnchor>
    <xdr:from>
      <xdr:col>7</xdr:col>
      <xdr:colOff>590550</xdr:colOff>
      <xdr:row>9</xdr:row>
      <xdr:rowOff>0</xdr:rowOff>
    </xdr:from>
    <xdr:to>
      <xdr:col>10</xdr:col>
      <xdr:colOff>276225</xdr:colOff>
      <xdr:row>17</xdr:row>
      <xdr:rowOff>0</xdr:rowOff>
    </xdr:to>
    <xdr:sp macro="" textlink="">
      <xdr:nvSpPr>
        <xdr:cNvPr id="4" name="Fluxograma: Vários documentos 3">
          <a:hlinkClick xmlns:r="http://schemas.openxmlformats.org/officeDocument/2006/relationships" r:id="rId2" tooltip="SOLICITAR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1700" y="1771650"/>
          <a:ext cx="1228725" cy="1457325"/>
        </a:xfrm>
        <a:prstGeom prst="flowChartMultidocumen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SOLICITAÇÃO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10</xdr:row>
      <xdr:rowOff>57150</xdr:rowOff>
    </xdr:from>
    <xdr:to>
      <xdr:col>2</xdr:col>
      <xdr:colOff>657225</xdr:colOff>
      <xdr:row>16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419726" y="1466850"/>
          <a:ext cx="657224" cy="97155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800">
              <a:solidFill>
                <a:srgbClr val="FF0000"/>
              </a:solidFill>
            </a:rPr>
            <a:t>Marque com um "X", na opção Diária</a:t>
          </a:r>
          <a:r>
            <a:rPr lang="pt-BR" sz="800" baseline="0">
              <a:solidFill>
                <a:srgbClr val="FF0000"/>
              </a:solidFill>
            </a:rPr>
            <a:t> Fixa ou Diária Variável</a:t>
          </a:r>
          <a:endParaRPr lang="pt-BR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847725</xdr:colOff>
      <xdr:row>1</xdr:row>
      <xdr:rowOff>409576</xdr:rowOff>
    </xdr:from>
    <xdr:to>
      <xdr:col>2</xdr:col>
      <xdr:colOff>38100</xdr:colOff>
      <xdr:row>4</xdr:row>
      <xdr:rowOff>85726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90750" y="504826"/>
          <a:ext cx="2724150" cy="3810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Ex.: 10/10/2010</a:t>
          </a:r>
        </a:p>
      </xdr:txBody>
    </xdr:sp>
    <xdr:clientData/>
  </xdr:twoCellAnchor>
  <xdr:twoCellAnchor>
    <xdr:from>
      <xdr:col>1</xdr:col>
      <xdr:colOff>304799</xdr:colOff>
      <xdr:row>18</xdr:row>
      <xdr:rowOff>76199</xdr:rowOff>
    </xdr:from>
    <xdr:to>
      <xdr:col>2</xdr:col>
      <xdr:colOff>209550</xdr:colOff>
      <xdr:row>20</xdr:row>
      <xdr:rowOff>66674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90749" y="2867024"/>
          <a:ext cx="3438526" cy="295275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66675</xdr:colOff>
      <xdr:row>0</xdr:row>
      <xdr:rowOff>66675</xdr:rowOff>
    </xdr:from>
    <xdr:to>
      <xdr:col>8</xdr:col>
      <xdr:colOff>381000</xdr:colOff>
      <xdr:row>2</xdr:row>
      <xdr:rowOff>85725</xdr:rowOff>
    </xdr:to>
    <xdr:sp macro="" textlink="">
      <xdr:nvSpPr>
        <xdr:cNvPr id="13" name="Seta para a esquerda 12">
          <a:hlinkClick xmlns:r="http://schemas.openxmlformats.org/officeDocument/2006/relationships" r:id="rId1" tooltip="VOLTAR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7934325" y="66675"/>
          <a:ext cx="1066800" cy="533400"/>
        </a:xfrm>
        <a:prstGeom prst="leftArrow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  <xdr:twoCellAnchor>
    <xdr:from>
      <xdr:col>7</xdr:col>
      <xdr:colOff>95250</xdr:colOff>
      <xdr:row>6</xdr:row>
      <xdr:rowOff>9525</xdr:rowOff>
    </xdr:from>
    <xdr:to>
      <xdr:col>8</xdr:col>
      <xdr:colOff>600075</xdr:colOff>
      <xdr:row>12</xdr:row>
      <xdr:rowOff>28575</xdr:rowOff>
    </xdr:to>
    <xdr:sp macro="" textlink="">
      <xdr:nvSpPr>
        <xdr:cNvPr id="14" name="Pergaminho vertical 13">
          <a:hlinkClick xmlns:r="http://schemas.openxmlformats.org/officeDocument/2006/relationships" r:id="rId2" tooltip="INPRIMIR SOLICITAÇÃO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105775" y="809625"/>
          <a:ext cx="1114425" cy="1085850"/>
        </a:xfrm>
        <a:prstGeom prst="vertic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IMPRIMIR</a:t>
          </a:r>
        </a:p>
      </xdr:txBody>
    </xdr:sp>
    <xdr:clientData/>
  </xdr:twoCellAnchor>
  <xdr:twoCellAnchor>
    <xdr:from>
      <xdr:col>1</xdr:col>
      <xdr:colOff>838200</xdr:colOff>
      <xdr:row>4</xdr:row>
      <xdr:rowOff>171450</xdr:rowOff>
    </xdr:from>
    <xdr:to>
      <xdr:col>1</xdr:col>
      <xdr:colOff>3524250</xdr:colOff>
      <xdr:row>6</xdr:row>
      <xdr:rowOff>85725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81225" y="971550"/>
          <a:ext cx="2686050" cy="314325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9525</xdr:rowOff>
    </xdr:from>
    <xdr:to>
      <xdr:col>12</xdr:col>
      <xdr:colOff>587883</xdr:colOff>
      <xdr:row>6</xdr:row>
      <xdr:rowOff>66675</xdr:rowOff>
    </xdr:to>
    <xdr:sp macro="" textlink="">
      <xdr:nvSpPr>
        <xdr:cNvPr id="3" name="Seta para a esquerda 2">
          <a:hlinkClick xmlns:r="http://schemas.openxmlformats.org/officeDocument/2006/relationships" r:id="rId1" tooltip="VOLTAR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962775" y="581025"/>
          <a:ext cx="1083183" cy="628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latin typeface="+mn-lt"/>
              <a:ea typeface="+mn-ea"/>
              <a:cs typeface="+mn-cs"/>
            </a:rPr>
            <a:t>VOLTAR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19049</xdr:colOff>
      <xdr:row>6</xdr:row>
      <xdr:rowOff>171449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0" y="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42</xdr:row>
      <xdr:rowOff>9525</xdr:rowOff>
    </xdr:from>
    <xdr:to>
      <xdr:col>3</xdr:col>
      <xdr:colOff>47624</xdr:colOff>
      <xdr:row>48</xdr:row>
      <xdr:rowOff>180974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82</xdr:row>
      <xdr:rowOff>9525</xdr:rowOff>
    </xdr:from>
    <xdr:to>
      <xdr:col>3</xdr:col>
      <xdr:colOff>47624</xdr:colOff>
      <xdr:row>88</xdr:row>
      <xdr:rowOff>180974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123</xdr:row>
      <xdr:rowOff>9525</xdr:rowOff>
    </xdr:from>
    <xdr:to>
      <xdr:col>3</xdr:col>
      <xdr:colOff>47624</xdr:colOff>
      <xdr:row>129</xdr:row>
      <xdr:rowOff>180974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197358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168</xdr:row>
      <xdr:rowOff>9525</xdr:rowOff>
    </xdr:from>
    <xdr:to>
      <xdr:col>3</xdr:col>
      <xdr:colOff>47624</xdr:colOff>
      <xdr:row>174</xdr:row>
      <xdr:rowOff>180974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297180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7"/>
  <sheetViews>
    <sheetView showRowColHeaders="0" workbookViewId="0"/>
  </sheetViews>
  <sheetFormatPr defaultColWidth="9.1796875" defaultRowHeight="14.5" x14ac:dyDescent="0.35"/>
  <cols>
    <col min="1" max="2" width="9.1796875" style="21"/>
    <col min="3" max="3" width="7.453125" style="21" customWidth="1"/>
    <col min="4" max="4" width="6.7265625" style="21" customWidth="1"/>
    <col min="5" max="6" width="5.7265625" style="21" customWidth="1"/>
    <col min="7" max="7" width="4.26953125" style="21" customWidth="1"/>
    <col min="8" max="11" width="9.1796875" style="21"/>
    <col min="12" max="12" width="4.1796875" style="21" customWidth="1"/>
    <col min="13" max="16384" width="9.1796875" style="21"/>
  </cols>
  <sheetData>
    <row r="3" spans="1:15" ht="44.25" customHeight="1" x14ac:dyDescent="0.35"/>
    <row r="4" spans="1:15" ht="21" x14ac:dyDescent="0.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9" spans="1:15" ht="36" customHeight="1" x14ac:dyDescent="0.45">
      <c r="B9" s="70"/>
      <c r="C9" s="70"/>
      <c r="D9" s="70"/>
      <c r="E9" s="70"/>
      <c r="F9" s="70"/>
      <c r="G9" s="35"/>
      <c r="H9" s="34"/>
      <c r="I9" s="34"/>
      <c r="J9" s="34"/>
      <c r="K9" s="71"/>
      <c r="L9" s="71"/>
      <c r="M9" s="71"/>
      <c r="N9" s="71"/>
    </row>
    <row r="16" spans="1:15" x14ac:dyDescent="0.35">
      <c r="A16" s="66" t="s">
        <v>57</v>
      </c>
      <c r="B16" s="66"/>
      <c r="C16" s="67"/>
      <c r="D16" s="67"/>
      <c r="E16" s="67"/>
    </row>
    <row r="17" spans="1:5" x14ac:dyDescent="0.35">
      <c r="A17" s="66" t="s">
        <v>59</v>
      </c>
      <c r="B17" s="66"/>
      <c r="C17" s="67"/>
      <c r="D17" s="67"/>
      <c r="E17" s="67"/>
    </row>
  </sheetData>
  <sheetProtection password="91F3" sheet="1" objects="1" scenarios="1"/>
  <mergeCells count="3">
    <mergeCell ref="A4:O4"/>
    <mergeCell ref="B9:F9"/>
    <mergeCell ref="K9:N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"/>
  <sheetViews>
    <sheetView showGridLines="0" showRowColHeaders="0" workbookViewId="0">
      <selection activeCell="F22" sqref="F22"/>
    </sheetView>
  </sheetViews>
  <sheetFormatPr defaultRowHeight="14.5" x14ac:dyDescent="0.35"/>
  <cols>
    <col min="1" max="1" width="26" style="21" customWidth="1"/>
    <col min="2" max="9" width="9.1796875" style="21"/>
    <col min="10" max="10" width="4.81640625" style="21" customWidth="1"/>
    <col min="11" max="11" width="6.81640625" style="21" customWidth="1"/>
    <col min="12" max="12" width="6.453125" style="21" customWidth="1"/>
    <col min="13" max="26" width="9.1796875" style="21"/>
  </cols>
  <sheetData>
    <row r="1" spans="1:12" ht="8.25" customHeight="1" x14ac:dyDescent="0.35"/>
    <row r="2" spans="1:12" ht="26" x14ac:dyDescent="0.6">
      <c r="A2" s="77" t="s">
        <v>60</v>
      </c>
      <c r="B2" s="77"/>
      <c r="C2" s="77"/>
      <c r="D2" s="77"/>
      <c r="E2" s="77"/>
      <c r="F2" s="77"/>
      <c r="G2" s="77"/>
      <c r="I2" s="78"/>
      <c r="J2" s="78"/>
      <c r="K2" s="78"/>
      <c r="L2" s="78"/>
    </row>
    <row r="3" spans="1:12" ht="11.25" customHeight="1" x14ac:dyDescent="0.6">
      <c r="A3" s="41"/>
      <c r="B3" s="41"/>
      <c r="C3" s="41"/>
      <c r="D3" s="41"/>
      <c r="E3" s="41"/>
      <c r="F3" s="41"/>
      <c r="G3" s="41"/>
      <c r="I3" s="78"/>
      <c r="J3" s="78"/>
      <c r="K3" s="78"/>
      <c r="L3" s="78"/>
    </row>
    <row r="4" spans="1:12" x14ac:dyDescent="0.35">
      <c r="A4" s="51" t="s">
        <v>63</v>
      </c>
      <c r="B4" s="79"/>
      <c r="C4" s="79"/>
      <c r="D4" s="79"/>
      <c r="E4" s="79"/>
      <c r="F4" s="79"/>
      <c r="G4" s="79"/>
      <c r="I4" s="34"/>
      <c r="J4" s="34"/>
      <c r="K4" s="34"/>
      <c r="L4" s="34"/>
    </row>
    <row r="5" spans="1:12" ht="11.25" customHeight="1" x14ac:dyDescent="0.35">
      <c r="A5" s="46"/>
      <c r="B5" s="47"/>
      <c r="C5" s="47"/>
      <c r="D5" s="47"/>
      <c r="E5" s="47"/>
      <c r="F5" s="47"/>
      <c r="G5" s="47"/>
      <c r="I5" s="34"/>
      <c r="J5" s="34"/>
      <c r="K5" s="34"/>
      <c r="L5" s="34"/>
    </row>
    <row r="6" spans="1:12" x14ac:dyDescent="0.35">
      <c r="A6" s="51" t="s">
        <v>64</v>
      </c>
      <c r="B6" s="83"/>
      <c r="C6" s="84"/>
      <c r="D6" s="84"/>
      <c r="E6" s="84"/>
      <c r="F6" s="84"/>
      <c r="G6" s="85"/>
      <c r="I6" s="34"/>
      <c r="J6" s="34"/>
      <c r="K6" s="34"/>
      <c r="L6" s="34"/>
    </row>
    <row r="7" spans="1:12" ht="11.25" customHeight="1" x14ac:dyDescent="0.35">
      <c r="A7" s="46"/>
      <c r="B7" s="47"/>
      <c r="C7" s="47"/>
      <c r="D7" s="47"/>
      <c r="E7" s="47"/>
      <c r="F7" s="47"/>
      <c r="G7" s="47"/>
      <c r="I7" s="34"/>
      <c r="J7" s="34"/>
      <c r="K7" s="34"/>
      <c r="L7" s="34"/>
    </row>
    <row r="8" spans="1:12" x14ac:dyDescent="0.35">
      <c r="A8" s="51" t="s">
        <v>65</v>
      </c>
      <c r="B8" s="83"/>
      <c r="C8" s="84"/>
      <c r="D8" s="84"/>
      <c r="E8" s="84"/>
      <c r="F8" s="84"/>
      <c r="G8" s="85"/>
      <c r="I8" s="34"/>
      <c r="J8" s="34"/>
      <c r="K8" s="34"/>
      <c r="L8" s="34"/>
    </row>
    <row r="9" spans="1:12" ht="11.25" customHeight="1" x14ac:dyDescent="0.35">
      <c r="A9" s="46"/>
      <c r="B9" s="46"/>
      <c r="C9" s="46"/>
      <c r="D9" s="46"/>
      <c r="E9" s="46"/>
      <c r="F9" s="46"/>
      <c r="G9" s="46"/>
      <c r="I9" s="78"/>
      <c r="J9" s="78"/>
      <c r="K9" s="78"/>
      <c r="L9" s="78"/>
    </row>
    <row r="10" spans="1:12" x14ac:dyDescent="0.35">
      <c r="A10" s="52" t="s">
        <v>88</v>
      </c>
      <c r="B10" s="79"/>
      <c r="C10" s="79"/>
      <c r="D10" s="79"/>
      <c r="E10" s="79"/>
      <c r="F10" s="79"/>
      <c r="G10" s="79"/>
      <c r="I10" s="78"/>
      <c r="J10" s="78"/>
      <c r="K10" s="78"/>
      <c r="L10" s="78"/>
    </row>
    <row r="11" spans="1:12" ht="11.25" customHeight="1" x14ac:dyDescent="0.35">
      <c r="A11" s="45"/>
      <c r="B11" s="45"/>
      <c r="C11" s="45"/>
      <c r="D11" s="45"/>
      <c r="E11" s="45"/>
      <c r="F11" s="45"/>
      <c r="G11" s="45"/>
    </row>
    <row r="12" spans="1:12" x14ac:dyDescent="0.35">
      <c r="A12" s="48" t="s">
        <v>72</v>
      </c>
      <c r="B12" s="76"/>
      <c r="C12" s="76"/>
      <c r="D12" s="76"/>
      <c r="E12" s="76"/>
      <c r="F12" s="76"/>
      <c r="G12" s="76"/>
    </row>
    <row r="13" spans="1:12" ht="11.25" customHeight="1" x14ac:dyDescent="0.35">
      <c r="A13" s="48"/>
      <c r="B13" s="53"/>
      <c r="C13" s="53"/>
      <c r="D13" s="53"/>
      <c r="E13" s="53"/>
      <c r="F13" s="53"/>
      <c r="G13" s="53"/>
    </row>
    <row r="14" spans="1:12" x14ac:dyDescent="0.35">
      <c r="A14" s="48" t="s">
        <v>71</v>
      </c>
      <c r="B14" s="80"/>
      <c r="C14" s="81"/>
      <c r="D14" s="81"/>
      <c r="E14" s="81"/>
      <c r="F14" s="81"/>
      <c r="G14" s="82"/>
    </row>
    <row r="15" spans="1:12" ht="11.25" customHeight="1" x14ac:dyDescent="0.35">
      <c r="A15" s="48"/>
      <c r="B15" s="48"/>
      <c r="C15" s="48"/>
      <c r="D15" s="48"/>
      <c r="E15" s="48"/>
      <c r="F15" s="48"/>
      <c r="G15" s="48"/>
    </row>
    <row r="16" spans="1:12" x14ac:dyDescent="0.35">
      <c r="A16" s="49" t="s">
        <v>70</v>
      </c>
      <c r="B16" s="80"/>
      <c r="C16" s="81"/>
      <c r="D16" s="81"/>
      <c r="E16" s="81"/>
      <c r="F16" s="81"/>
      <c r="G16" s="82"/>
    </row>
    <row r="17" spans="1:7" ht="11.25" customHeight="1" x14ac:dyDescent="0.35">
      <c r="A17" s="49"/>
      <c r="B17" s="54"/>
      <c r="C17" s="54"/>
      <c r="D17" s="54"/>
      <c r="E17" s="54"/>
      <c r="F17" s="54"/>
      <c r="G17" s="54"/>
    </row>
    <row r="18" spans="1:7" x14ac:dyDescent="0.35">
      <c r="A18" s="49" t="s">
        <v>19</v>
      </c>
      <c r="B18" s="76"/>
      <c r="C18" s="76"/>
      <c r="D18" s="76"/>
      <c r="E18" s="76"/>
      <c r="F18" s="76"/>
      <c r="G18" s="76"/>
    </row>
    <row r="19" spans="1:7" ht="11.25" customHeight="1" x14ac:dyDescent="0.35">
      <c r="A19" s="49"/>
      <c r="B19" s="49"/>
      <c r="C19" s="49"/>
      <c r="D19" s="49"/>
      <c r="E19" s="49"/>
      <c r="F19" s="49"/>
      <c r="G19" s="49"/>
    </row>
    <row r="20" spans="1:7" x14ac:dyDescent="0.35">
      <c r="A20" s="49" t="s">
        <v>73</v>
      </c>
      <c r="B20" s="80"/>
      <c r="C20" s="81"/>
      <c r="D20" s="81"/>
      <c r="E20" s="81"/>
      <c r="F20" s="81"/>
      <c r="G20" s="82"/>
    </row>
    <row r="21" spans="1:7" ht="11.25" customHeight="1" x14ac:dyDescent="0.35">
      <c r="A21" s="49"/>
      <c r="B21" s="49"/>
      <c r="C21" s="49"/>
      <c r="D21" s="49"/>
      <c r="E21" s="49"/>
      <c r="F21" s="49"/>
      <c r="G21" s="49"/>
    </row>
    <row r="22" spans="1:7" x14ac:dyDescent="0.35">
      <c r="A22" s="50" t="s">
        <v>66</v>
      </c>
      <c r="B22" s="72"/>
      <c r="C22" s="73"/>
      <c r="D22" s="74" t="s">
        <v>67</v>
      </c>
      <c r="E22" s="75"/>
      <c r="F22" s="22"/>
      <c r="G22" s="50"/>
    </row>
    <row r="23" spans="1:7" ht="11.25" customHeight="1" x14ac:dyDescent="0.35">
      <c r="A23" s="50"/>
      <c r="B23" s="50"/>
      <c r="C23" s="50"/>
      <c r="D23" s="50"/>
      <c r="E23" s="50"/>
      <c r="F23" s="50"/>
      <c r="G23" s="50"/>
    </row>
    <row r="24" spans="1:7" x14ac:dyDescent="0.35">
      <c r="A24" s="50" t="s">
        <v>11</v>
      </c>
      <c r="B24" s="22"/>
      <c r="C24" s="50"/>
      <c r="D24" s="50"/>
      <c r="E24" s="50"/>
      <c r="F24" s="50"/>
      <c r="G24" s="50"/>
    </row>
    <row r="25" spans="1:7" x14ac:dyDescent="0.35">
      <c r="B25" s="44"/>
    </row>
    <row r="26" spans="1:7" x14ac:dyDescent="0.35">
      <c r="A26" s="36" t="s">
        <v>57</v>
      </c>
      <c r="B26" s="36"/>
      <c r="C26" s="37"/>
      <c r="D26" s="37"/>
    </row>
    <row r="27" spans="1:7" x14ac:dyDescent="0.35">
      <c r="A27" s="36" t="s">
        <v>59</v>
      </c>
      <c r="B27" s="36"/>
      <c r="C27" s="37"/>
      <c r="D27" s="37"/>
    </row>
  </sheetData>
  <protectedRanges>
    <protectedRange sqref="B4 B6 B8 B10 B12 B14 B16 B18 B20 B22 F22 B24" name="Intervalo1"/>
  </protectedRanges>
  <mergeCells count="14">
    <mergeCell ref="B22:C22"/>
    <mergeCell ref="D22:E22"/>
    <mergeCell ref="B18:G18"/>
    <mergeCell ref="A2:G2"/>
    <mergeCell ref="I9:L10"/>
    <mergeCell ref="I2:L3"/>
    <mergeCell ref="B10:G10"/>
    <mergeCell ref="B12:G12"/>
    <mergeCell ref="B16:G16"/>
    <mergeCell ref="B4:G4"/>
    <mergeCell ref="B6:G6"/>
    <mergeCell ref="B8:G8"/>
    <mergeCell ref="B14:G14"/>
    <mergeCell ref="B20:G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howOutlineSymbols="0"/>
  </sheetPr>
  <dimension ref="A1:Z22"/>
  <sheetViews>
    <sheetView showGridLines="0" showRowColHeaders="0" tabSelected="1" showOutlineSymbols="0" workbookViewId="0">
      <selection sqref="A1:D2"/>
    </sheetView>
  </sheetViews>
  <sheetFormatPr defaultRowHeight="14.5" x14ac:dyDescent="0.35"/>
  <cols>
    <col min="1" max="1" width="20.1796875" style="21" customWidth="1"/>
    <col min="2" max="2" width="53" style="21" customWidth="1"/>
    <col min="3" max="3" width="13.1796875" style="21" customWidth="1"/>
    <col min="4" max="6" width="13" style="21" bestFit="1" customWidth="1"/>
    <col min="7" max="7" width="2.1796875" style="21" customWidth="1"/>
    <col min="8" max="26" width="9.1796875" style="21"/>
  </cols>
  <sheetData>
    <row r="1" spans="1:9" ht="7.5" customHeight="1" x14ac:dyDescent="0.35">
      <c r="A1" s="87" t="s">
        <v>0</v>
      </c>
      <c r="B1" s="87"/>
      <c r="C1" s="87"/>
      <c r="D1" s="87"/>
    </row>
    <row r="2" spans="1:9" ht="33" customHeight="1" x14ac:dyDescent="0.6">
      <c r="A2" s="87"/>
      <c r="B2" s="87"/>
      <c r="C2" s="87"/>
      <c r="D2" s="87"/>
      <c r="E2" s="86"/>
      <c r="F2" s="86"/>
      <c r="G2" s="33"/>
    </row>
    <row r="3" spans="1:9" ht="7.5" customHeight="1" x14ac:dyDescent="0.35"/>
    <row r="4" spans="1:9" x14ac:dyDescent="0.35">
      <c r="A4" s="24" t="s">
        <v>5</v>
      </c>
      <c r="B4" s="61">
        <v>41908</v>
      </c>
      <c r="C4" s="90"/>
      <c r="D4" s="90"/>
      <c r="E4" s="90"/>
      <c r="F4" s="90"/>
      <c r="H4" s="88"/>
      <c r="I4" s="88"/>
    </row>
    <row r="5" spans="1:9" ht="15" thickBot="1" x14ac:dyDescent="0.4">
      <c r="A5" s="24"/>
      <c r="B5" s="60"/>
      <c r="C5" s="62"/>
      <c r="D5" s="62"/>
      <c r="E5" s="62"/>
      <c r="F5" s="62"/>
      <c r="H5" s="88"/>
      <c r="I5" s="88"/>
    </row>
    <row r="6" spans="1:9" ht="15" thickBot="1" x14ac:dyDescent="0.4">
      <c r="A6" s="24" t="s">
        <v>100</v>
      </c>
      <c r="B6" s="68" t="s">
        <v>106</v>
      </c>
      <c r="C6" s="93" t="s">
        <v>26</v>
      </c>
      <c r="D6" s="93"/>
      <c r="E6" s="93"/>
      <c r="F6" s="93"/>
      <c r="H6" s="88"/>
      <c r="I6" s="88"/>
    </row>
    <row r="7" spans="1:9" ht="14.25" customHeight="1" x14ac:dyDescent="0.35">
      <c r="A7" s="24"/>
      <c r="B7" s="64"/>
      <c r="C7" s="63" t="s">
        <v>27</v>
      </c>
      <c r="D7" s="63" t="s">
        <v>28</v>
      </c>
      <c r="E7" s="63" t="s">
        <v>29</v>
      </c>
      <c r="F7" s="63" t="s">
        <v>30</v>
      </c>
      <c r="H7" s="88"/>
      <c r="I7" s="88"/>
    </row>
    <row r="8" spans="1:9" x14ac:dyDescent="0.35">
      <c r="A8" s="24" t="s">
        <v>6</v>
      </c>
      <c r="B8" s="26"/>
      <c r="C8" s="23" t="s">
        <v>31</v>
      </c>
      <c r="D8" s="30">
        <v>100</v>
      </c>
      <c r="E8" s="30">
        <v>80</v>
      </c>
      <c r="F8" s="30">
        <v>60</v>
      </c>
    </row>
    <row r="9" spans="1:9" x14ac:dyDescent="0.35">
      <c r="A9" s="24"/>
      <c r="C9" s="23" t="s">
        <v>32</v>
      </c>
      <c r="D9" s="30">
        <v>200</v>
      </c>
      <c r="E9" s="30">
        <v>150</v>
      </c>
      <c r="F9" s="30">
        <v>100</v>
      </c>
    </row>
    <row r="10" spans="1:9" x14ac:dyDescent="0.35">
      <c r="A10" s="24" t="s">
        <v>2</v>
      </c>
      <c r="B10" s="27"/>
      <c r="C10" s="23" t="s">
        <v>33</v>
      </c>
      <c r="D10" s="30">
        <v>400</v>
      </c>
      <c r="E10" s="30">
        <v>350</v>
      </c>
      <c r="F10" s="30">
        <v>250</v>
      </c>
    </row>
    <row r="11" spans="1:9" ht="9" customHeight="1" thickBot="1" x14ac:dyDescent="0.4">
      <c r="A11" s="24"/>
    </row>
    <row r="12" spans="1:9" ht="15" thickBot="1" x14ac:dyDescent="0.4">
      <c r="A12" s="24" t="s">
        <v>1</v>
      </c>
      <c r="B12" s="28"/>
      <c r="C12" s="31"/>
      <c r="D12" s="91" t="s">
        <v>38</v>
      </c>
      <c r="E12" s="92"/>
      <c r="F12" s="92"/>
    </row>
    <row r="13" spans="1:9" x14ac:dyDescent="0.35">
      <c r="A13" s="24"/>
      <c r="D13" s="24" t="s">
        <v>34</v>
      </c>
      <c r="E13" s="24" t="s">
        <v>35</v>
      </c>
      <c r="F13" s="24" t="s">
        <v>36</v>
      </c>
    </row>
    <row r="14" spans="1:9" x14ac:dyDescent="0.35">
      <c r="A14" s="24" t="s">
        <v>25</v>
      </c>
      <c r="B14" s="26"/>
      <c r="D14" s="26">
        <v>5</v>
      </c>
      <c r="E14" s="26">
        <v>100</v>
      </c>
      <c r="F14" s="21">
        <f>D14*E14</f>
        <v>500</v>
      </c>
    </row>
    <row r="15" spans="1:9" ht="8.25" customHeight="1" thickBot="1" x14ac:dyDescent="0.4">
      <c r="A15" s="24"/>
    </row>
    <row r="16" spans="1:9" ht="15" thickBot="1" x14ac:dyDescent="0.4">
      <c r="A16" s="24" t="s">
        <v>3</v>
      </c>
      <c r="B16" s="28"/>
      <c r="C16" s="31" t="s">
        <v>54</v>
      </c>
      <c r="D16" s="91" t="s">
        <v>37</v>
      </c>
      <c r="E16" s="92"/>
      <c r="F16" s="92"/>
    </row>
    <row r="17" spans="1:7" x14ac:dyDescent="0.35">
      <c r="A17" s="24"/>
      <c r="F17" s="21" t="s">
        <v>36</v>
      </c>
    </row>
    <row r="18" spans="1:7" x14ac:dyDescent="0.35">
      <c r="A18" s="24" t="s">
        <v>7</v>
      </c>
      <c r="B18" s="26"/>
      <c r="F18" s="26">
        <v>300</v>
      </c>
    </row>
    <row r="19" spans="1:7" ht="9" customHeight="1" x14ac:dyDescent="0.35">
      <c r="A19" s="24"/>
    </row>
    <row r="20" spans="1:7" x14ac:dyDescent="0.35">
      <c r="A20" s="24" t="s">
        <v>8</v>
      </c>
      <c r="B20" s="29"/>
    </row>
    <row r="21" spans="1:7" ht="11.25" customHeight="1" x14ac:dyDescent="0.35">
      <c r="A21" s="24"/>
    </row>
    <row r="22" spans="1:7" ht="105" customHeight="1" x14ac:dyDescent="0.35">
      <c r="A22" s="32" t="s">
        <v>4</v>
      </c>
      <c r="B22" s="89"/>
      <c r="C22" s="89"/>
      <c r="D22" s="89"/>
      <c r="E22" s="89"/>
      <c r="F22" s="89"/>
      <c r="G22" s="25"/>
    </row>
  </sheetData>
  <sheetProtection password="91F3" sheet="1" objects="1" scenarios="1"/>
  <protectedRanges>
    <protectedRange sqref="B4 B6 B8 B10 B12 B14 B16 B18 B20 B22 C12 C16 D14 E14 F18 D8 E8 F8 D9 E9 F9 D10 E10 F10" name="Intervalo1"/>
  </protectedRanges>
  <mergeCells count="8">
    <mergeCell ref="E2:F2"/>
    <mergeCell ref="A1:D2"/>
    <mergeCell ref="H4:I7"/>
    <mergeCell ref="B22:F22"/>
    <mergeCell ref="C4:F4"/>
    <mergeCell ref="D12:F12"/>
    <mergeCell ref="D16:F16"/>
    <mergeCell ref="C6:F6"/>
  </mergeCells>
  <dataValidations xWindow="514" yWindow="180" count="1">
    <dataValidation type="date" errorStyle="information" operator="equal" allowBlank="1" showInputMessage="1" showErrorMessage="1" promptTitle="Insirir data anterior" prompt="Caso a data de solicitação seja a atual, deixar em branco, se a data  solicitada for anterior à data atual, informar a data de solicitação. " sqref="B4:B6" xr:uid="{00000000-0002-0000-0200-000000000000}">
      <formula1>B4</formula1>
    </dataValidation>
  </dataValidations>
  <pageMargins left="0.51181102362204722" right="0.51181102362204722" top="0.78740157480314965" bottom="0.78740157480314965" header="0.31496062992125984" footer="0.31496062992125984"/>
  <pageSetup paperSize="9"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workbookViewId="0">
      <selection activeCell="A34" sqref="A34:I34"/>
    </sheetView>
  </sheetViews>
  <sheetFormatPr defaultRowHeight="14.5" x14ac:dyDescent="0.35"/>
  <cols>
    <col min="2" max="3" width="9.1796875" customWidth="1"/>
    <col min="5" max="5" width="9.1796875" customWidth="1"/>
    <col min="10" max="10" width="14.81640625" customWidth="1"/>
  </cols>
  <sheetData>
    <row r="1" spans="1:18" x14ac:dyDescent="0.35">
      <c r="A1" s="96" t="s">
        <v>74</v>
      </c>
      <c r="B1" s="96"/>
      <c r="C1" s="96"/>
      <c r="D1" s="96"/>
      <c r="E1" s="96"/>
      <c r="F1" s="96"/>
      <c r="G1" s="96"/>
      <c r="H1" s="96"/>
      <c r="I1" s="96"/>
    </row>
    <row r="2" spans="1:18" x14ac:dyDescent="0.35">
      <c r="A2" s="42"/>
      <c r="B2" s="42"/>
      <c r="C2" s="42"/>
      <c r="D2" s="42"/>
      <c r="E2" s="42"/>
      <c r="F2" s="42"/>
      <c r="G2" s="42"/>
      <c r="H2" s="42"/>
      <c r="I2" s="42"/>
    </row>
    <row r="3" spans="1:18" x14ac:dyDescent="0.35">
      <c r="A3" s="97" t="s">
        <v>75</v>
      </c>
      <c r="B3" s="97"/>
      <c r="C3" s="97"/>
      <c r="D3" s="97"/>
      <c r="E3" s="97"/>
      <c r="F3" s="97"/>
      <c r="G3" s="97"/>
      <c r="H3" s="97"/>
      <c r="I3" s="97"/>
    </row>
    <row r="4" spans="1:18" ht="45.75" customHeight="1" x14ac:dyDescent="0.35">
      <c r="A4" s="95" t="s">
        <v>82</v>
      </c>
      <c r="B4" s="95"/>
      <c r="C4" s="95"/>
      <c r="D4" s="95"/>
      <c r="E4" s="95"/>
      <c r="F4" s="95"/>
      <c r="G4" s="95"/>
      <c r="H4" s="95"/>
      <c r="I4" s="95"/>
      <c r="J4" s="94" t="str">
        <f>CONCATENATE(A4,A5,C5,E5,F5,G5,H5,I5,A6)</f>
        <v>Venho requerer a vossa senhoria, informações sobre a existência de crédito orçamentário para atender a(s) despesa(s) com  a concessão de diária(s), ao(à) Sr(a). Prefeito(a) o(a) Sr(a).  para viagem a(à) 0/, 0</v>
      </c>
      <c r="K4" s="94"/>
      <c r="L4" s="94"/>
      <c r="M4" s="94"/>
      <c r="N4" s="94"/>
      <c r="O4" s="94"/>
      <c r="P4" s="94"/>
      <c r="Q4" s="94"/>
      <c r="R4" s="94"/>
    </row>
    <row r="5" spans="1:18" x14ac:dyDescent="0.35">
      <c r="A5" s="96" t="s">
        <v>76</v>
      </c>
      <c r="B5" s="96"/>
      <c r="C5" s="96" t="str">
        <f>UPPER(Plan2!B12)</f>
        <v/>
      </c>
      <c r="D5" s="96"/>
      <c r="E5" s="55" t="s">
        <v>86</v>
      </c>
      <c r="F5" s="55">
        <f>Plan2!B18</f>
        <v>0</v>
      </c>
      <c r="G5" t="s">
        <v>9</v>
      </c>
      <c r="H5" s="55" t="str">
        <f>UPPER(Plan2!B20)</f>
        <v/>
      </c>
      <c r="I5" t="s">
        <v>13</v>
      </c>
      <c r="J5" s="94"/>
      <c r="K5" s="94"/>
      <c r="L5" s="94"/>
      <c r="M5" s="94"/>
      <c r="N5" s="94"/>
      <c r="O5" s="94"/>
      <c r="P5" s="94"/>
      <c r="Q5" s="94"/>
      <c r="R5" s="94"/>
    </row>
    <row r="6" spans="1:18" ht="50.25" customHeight="1" x14ac:dyDescent="0.35">
      <c r="A6" s="95">
        <f>Plan2!B22</f>
        <v>0</v>
      </c>
      <c r="B6" s="95"/>
      <c r="C6" s="95"/>
      <c r="D6" s="95"/>
      <c r="E6" s="95"/>
      <c r="F6" s="95"/>
      <c r="G6" s="95"/>
      <c r="H6" s="95"/>
      <c r="I6" s="95"/>
      <c r="J6" s="94"/>
      <c r="K6" s="94"/>
      <c r="L6" s="94"/>
      <c r="M6" s="94"/>
      <c r="N6" s="94"/>
      <c r="O6" s="94"/>
      <c r="P6" s="94"/>
      <c r="Q6" s="94"/>
      <c r="R6" s="94"/>
    </row>
    <row r="7" spans="1:18" ht="15.75" customHeight="1" x14ac:dyDescent="0.35">
      <c r="A7" s="97" t="s">
        <v>78</v>
      </c>
      <c r="B7" s="97"/>
      <c r="C7" s="97"/>
      <c r="D7" s="97"/>
      <c r="E7" s="97"/>
      <c r="F7" s="97"/>
      <c r="G7" s="97"/>
      <c r="H7" s="97"/>
      <c r="I7" s="97"/>
    </row>
    <row r="8" spans="1:18" ht="44.25" customHeight="1" x14ac:dyDescent="0.35">
      <c r="A8" s="95" t="s">
        <v>81</v>
      </c>
      <c r="B8" s="95"/>
      <c r="C8" s="95"/>
      <c r="D8" s="95"/>
      <c r="E8" s="95"/>
      <c r="F8" s="95"/>
      <c r="G8" s="95"/>
      <c r="H8" s="95"/>
      <c r="I8" s="95"/>
      <c r="J8" s="94" t="str">
        <f>CONCATENATE(A8,A9,B9,C9,D9,E9,A10)</f>
        <v>Venho requerer a vossa senhoria, informações sobre a existência de crédito orçamentário para atender a(s) despesa(s) com  a concessão de diária(s) paraviagem a(à) 0/0, 0</v>
      </c>
      <c r="K8" s="94"/>
      <c r="L8" s="94"/>
      <c r="M8" s="94"/>
      <c r="N8" s="94"/>
      <c r="O8" s="94"/>
      <c r="P8" s="94"/>
      <c r="Q8" s="94"/>
      <c r="R8" s="94"/>
    </row>
    <row r="9" spans="1:18" x14ac:dyDescent="0.35">
      <c r="A9" s="55" t="s">
        <v>14</v>
      </c>
      <c r="B9" s="55">
        <f>Plan2!B18</f>
        <v>0</v>
      </c>
      <c r="C9" t="s">
        <v>9</v>
      </c>
      <c r="D9" s="55">
        <f>Plan2!B20</f>
        <v>0</v>
      </c>
      <c r="E9" t="s">
        <v>13</v>
      </c>
      <c r="F9" s="55"/>
      <c r="H9" s="55" t="str">
        <f>UPPER(Plan2!B24)</f>
        <v/>
      </c>
      <c r="J9" s="94"/>
      <c r="K9" s="94"/>
      <c r="L9" s="94"/>
      <c r="M9" s="94"/>
      <c r="N9" s="94"/>
      <c r="O9" s="94"/>
      <c r="P9" s="94"/>
      <c r="Q9" s="94"/>
      <c r="R9" s="94"/>
    </row>
    <row r="10" spans="1:18" ht="38.25" customHeight="1" x14ac:dyDescent="0.35">
      <c r="A10" s="95">
        <f>A6</f>
        <v>0</v>
      </c>
      <c r="B10" s="95"/>
      <c r="C10" s="95"/>
      <c r="D10" s="95"/>
      <c r="E10" s="95"/>
      <c r="F10" s="95"/>
      <c r="G10" s="95"/>
      <c r="H10" s="95"/>
      <c r="I10" s="95"/>
      <c r="J10" s="94"/>
      <c r="K10" s="94"/>
      <c r="L10" s="94"/>
      <c r="M10" s="94"/>
      <c r="N10" s="94"/>
      <c r="O10" s="94"/>
      <c r="P10" s="94"/>
      <c r="Q10" s="94"/>
      <c r="R10" s="94"/>
    </row>
    <row r="11" spans="1:18" ht="15" customHeight="1" x14ac:dyDescent="0.35">
      <c r="A11" s="97" t="s">
        <v>79</v>
      </c>
      <c r="B11" s="97"/>
      <c r="C11" s="97"/>
      <c r="D11" s="97"/>
      <c r="E11" s="97"/>
      <c r="F11" s="97"/>
      <c r="G11" s="97"/>
      <c r="H11" s="97"/>
      <c r="I11" s="97"/>
    </row>
    <row r="12" spans="1:18" ht="48.75" customHeight="1" x14ac:dyDescent="0.35">
      <c r="A12" s="95" t="s">
        <v>80</v>
      </c>
      <c r="B12" s="95"/>
      <c r="C12" s="95"/>
      <c r="D12" s="95"/>
      <c r="E12" s="95"/>
      <c r="F12" s="95"/>
      <c r="G12" s="95"/>
      <c r="H12" s="95"/>
      <c r="I12" s="95"/>
      <c r="J12" s="94" t="str">
        <f>CONCATENATE(A12,A13,B13,C13,D13,E13,A14)</f>
        <v>Venho requerer a vossa senhoria,  análise ao processo com despacho de existência de crédito orçamentário em anexo, para atender a(s) despesa(s) com  a concessão de diária(s) para viagem a(à) 0/0, 0</v>
      </c>
      <c r="K12" s="94"/>
      <c r="L12" s="94"/>
      <c r="M12" s="94"/>
      <c r="N12" s="94"/>
      <c r="O12" s="94"/>
      <c r="P12" s="94"/>
      <c r="Q12" s="94"/>
      <c r="R12" s="94"/>
    </row>
    <row r="13" spans="1:18" ht="15" customHeight="1" x14ac:dyDescent="0.35">
      <c r="A13" s="55" t="s">
        <v>105</v>
      </c>
      <c r="B13" s="55">
        <f>Plan2!B18</f>
        <v>0</v>
      </c>
      <c r="C13" t="s">
        <v>9</v>
      </c>
      <c r="D13" s="55">
        <f>Plan2!B20</f>
        <v>0</v>
      </c>
      <c r="E13" t="s">
        <v>13</v>
      </c>
      <c r="F13" s="55"/>
      <c r="H13" s="55" t="str">
        <f>UPPER(Plan2!B28)</f>
        <v/>
      </c>
      <c r="J13" s="94"/>
      <c r="K13" s="94"/>
      <c r="L13" s="94"/>
      <c r="M13" s="94"/>
      <c r="N13" s="94"/>
      <c r="O13" s="94"/>
      <c r="P13" s="94"/>
      <c r="Q13" s="94"/>
      <c r="R13" s="94"/>
    </row>
    <row r="14" spans="1:18" ht="42.75" customHeight="1" x14ac:dyDescent="0.35">
      <c r="A14" s="95">
        <f>A10</f>
        <v>0</v>
      </c>
      <c r="B14" s="95"/>
      <c r="C14" s="95"/>
      <c r="D14" s="95"/>
      <c r="E14" s="95"/>
      <c r="F14" s="95"/>
      <c r="G14" s="95"/>
      <c r="H14" s="95"/>
      <c r="I14" s="95"/>
      <c r="J14" s="94"/>
      <c r="K14" s="94"/>
      <c r="L14" s="94"/>
      <c r="M14" s="94"/>
      <c r="N14" s="94"/>
      <c r="O14" s="94"/>
      <c r="P14" s="94"/>
      <c r="Q14" s="94"/>
      <c r="R14" s="94"/>
    </row>
    <row r="15" spans="1:18" ht="15" customHeight="1" x14ac:dyDescent="0.35">
      <c r="A15" s="97" t="s">
        <v>83</v>
      </c>
      <c r="B15" s="97"/>
      <c r="C15" s="97"/>
      <c r="D15" s="97"/>
      <c r="E15" s="97"/>
      <c r="F15" s="97"/>
      <c r="G15" s="97"/>
      <c r="H15" s="97"/>
      <c r="I15" s="97"/>
    </row>
    <row r="16" spans="1:18" ht="28.5" customHeight="1" x14ac:dyDescent="0.35">
      <c r="A16" s="95" t="s">
        <v>82</v>
      </c>
      <c r="B16" s="95"/>
      <c r="C16" s="95"/>
      <c r="D16" s="95"/>
      <c r="E16" s="95"/>
      <c r="F16" s="95"/>
      <c r="G16" s="95"/>
      <c r="H16" s="95"/>
      <c r="I16" s="95"/>
      <c r="J16" s="94" t="str">
        <f>CONCATENATE(A16,A17,C17,E17,F17,G17,H17,I17,A18)</f>
        <v>Venho requerer a vossa senhoria, informações sobre a existência de crédito orçamentário para atender a(s) despesa(s) com  a concessão de diária(s), ao(à) Sr(a). Servidor(a) o(a) Sr(a). 0  para viagem a(à) 0/0,0</v>
      </c>
      <c r="K16" s="94"/>
      <c r="L16" s="94"/>
      <c r="M16" s="94"/>
      <c r="N16" s="94"/>
      <c r="O16" s="94"/>
      <c r="P16" s="94"/>
      <c r="Q16" s="94"/>
      <c r="R16" s="94"/>
    </row>
    <row r="17" spans="1:18" ht="15" customHeight="1" x14ac:dyDescent="0.35">
      <c r="A17" s="96" t="s">
        <v>84</v>
      </c>
      <c r="B17" s="96"/>
      <c r="C17" s="96">
        <f>Plan2!B12</f>
        <v>0</v>
      </c>
      <c r="D17" s="96"/>
      <c r="E17" s="55" t="s">
        <v>87</v>
      </c>
      <c r="F17" s="55">
        <f>Plan2!B18</f>
        <v>0</v>
      </c>
      <c r="G17" t="s">
        <v>9</v>
      </c>
      <c r="H17" s="55">
        <f>Plan2!B20</f>
        <v>0</v>
      </c>
      <c r="I17" t="s">
        <v>77</v>
      </c>
      <c r="J17" s="94"/>
      <c r="K17" s="94"/>
      <c r="L17" s="94"/>
      <c r="M17" s="94"/>
      <c r="N17" s="94"/>
      <c r="O17" s="94"/>
      <c r="P17" s="94"/>
      <c r="Q17" s="94"/>
      <c r="R17" s="94"/>
    </row>
    <row r="18" spans="1:18" ht="32.25" customHeight="1" x14ac:dyDescent="0.35">
      <c r="A18" s="95">
        <f>A14</f>
        <v>0</v>
      </c>
      <c r="B18" s="95"/>
      <c r="C18" s="95"/>
      <c r="D18" s="95"/>
      <c r="E18" s="95"/>
      <c r="F18" s="95"/>
      <c r="G18" s="95"/>
      <c r="H18" s="95"/>
      <c r="I18" s="95"/>
      <c r="J18" s="94"/>
      <c r="K18" s="94"/>
      <c r="L18" s="94"/>
      <c r="M18" s="94"/>
      <c r="N18" s="94"/>
      <c r="O18" s="94"/>
      <c r="P18" s="94"/>
      <c r="Q18" s="94"/>
      <c r="R18" s="94"/>
    </row>
    <row r="19" spans="1:18" ht="15.75" customHeight="1" x14ac:dyDescent="0.35">
      <c r="A19" s="56"/>
      <c r="B19" s="56"/>
      <c r="C19" s="56"/>
      <c r="D19" s="56"/>
      <c r="E19" s="56"/>
      <c r="F19" s="56"/>
      <c r="G19" s="56"/>
      <c r="H19" s="56"/>
      <c r="I19" s="56"/>
      <c r="J19" s="58"/>
      <c r="K19" s="58"/>
      <c r="L19" s="58"/>
      <c r="M19" s="58"/>
      <c r="N19" s="58"/>
      <c r="O19" s="58"/>
      <c r="P19" s="58"/>
      <c r="Q19" s="58"/>
      <c r="R19" s="58"/>
    </row>
    <row r="20" spans="1:18" ht="45.75" customHeight="1" x14ac:dyDescent="0.35">
      <c r="A20" s="94" t="s">
        <v>80</v>
      </c>
      <c r="B20" s="94"/>
      <c r="C20" s="94"/>
      <c r="D20" s="94"/>
      <c r="E20" s="94"/>
      <c r="F20" s="94"/>
      <c r="G20" s="94"/>
      <c r="H20" s="94"/>
      <c r="I20" s="94"/>
      <c r="J20" s="94" t="str">
        <f>CONCATENATE(A20,A17,C17,E17,F17,G17,H17,I17,A18)</f>
        <v>Venho requerer a vossa senhoria,  análise ao processo com despacho de existência de crédito orçamentário em anexo, para atender a(s) despesa(s) com  a concessão de diária(s) para, ao(à) Sr(a). Servidor(a) o(a) Sr(a). 0  para viagem a(à) 0/0,0</v>
      </c>
      <c r="K20" s="94"/>
      <c r="L20" s="94"/>
      <c r="M20" s="94"/>
      <c r="N20" s="94"/>
      <c r="O20" s="94"/>
      <c r="P20" s="94"/>
      <c r="Q20" s="94"/>
      <c r="R20" s="94"/>
    </row>
    <row r="21" spans="1:18" ht="15.75" customHeight="1" x14ac:dyDescent="0.35">
      <c r="A21" s="56"/>
      <c r="B21" s="56"/>
      <c r="C21" s="56"/>
      <c r="D21" s="56"/>
      <c r="E21" s="56"/>
      <c r="F21" s="56"/>
      <c r="G21" s="56"/>
      <c r="H21" s="56"/>
      <c r="I21" s="56"/>
      <c r="J21" s="94"/>
      <c r="K21" s="94"/>
      <c r="L21" s="94"/>
      <c r="M21" s="94"/>
      <c r="N21" s="94"/>
      <c r="O21" s="94"/>
      <c r="P21" s="94"/>
      <c r="Q21" s="94"/>
      <c r="R21" s="94"/>
    </row>
    <row r="22" spans="1:18" ht="15.75" customHeight="1" x14ac:dyDescent="0.35">
      <c r="A22" s="56"/>
      <c r="B22" s="56"/>
      <c r="C22" s="56"/>
      <c r="D22" s="56"/>
      <c r="E22" s="56"/>
      <c r="F22" s="56"/>
      <c r="G22" s="56"/>
      <c r="H22" s="56"/>
      <c r="I22" s="56"/>
      <c r="J22" s="94"/>
      <c r="K22" s="94"/>
      <c r="L22" s="94"/>
      <c r="M22" s="94"/>
      <c r="N22" s="94"/>
      <c r="O22" s="94"/>
      <c r="P22" s="94"/>
      <c r="Q22" s="94"/>
      <c r="R22" s="94"/>
    </row>
    <row r="23" spans="1:18" ht="15" customHeight="1" x14ac:dyDescent="0.35">
      <c r="A23" s="97" t="s">
        <v>10</v>
      </c>
      <c r="B23" s="97"/>
      <c r="C23" s="97"/>
      <c r="D23" s="97"/>
      <c r="E23" s="97"/>
      <c r="F23" s="97"/>
      <c r="G23" s="97"/>
      <c r="H23" s="97"/>
      <c r="I23" s="97"/>
    </row>
    <row r="24" spans="1:18" ht="39" customHeight="1" x14ac:dyDescent="0.35">
      <c r="A24" s="95" t="s">
        <v>89</v>
      </c>
      <c r="B24" s="95"/>
      <c r="C24" s="95"/>
      <c r="D24" s="95"/>
      <c r="E24" s="95"/>
      <c r="F24" s="95"/>
      <c r="G24" s="95"/>
      <c r="H24" s="95"/>
      <c r="I24" s="95"/>
      <c r="J24" s="94" t="str">
        <f>CONCATENATE(A24,A25,B25,C25,D25,E25,A26)</f>
        <v xml:space="preserve">                 Conforme requerimento, informamos a Vossa Excelência a existência de crédito orçamentário para atender a(s) despesa(s) com a concessão de diárias para  viagem a(à) 0/0, 0</v>
      </c>
      <c r="K24" s="94"/>
      <c r="L24" s="94"/>
      <c r="M24" s="94"/>
      <c r="N24" s="94"/>
      <c r="O24" s="94"/>
      <c r="P24" s="94"/>
      <c r="Q24" s="94"/>
      <c r="R24" s="94"/>
    </row>
    <row r="25" spans="1:18" ht="15" customHeight="1" x14ac:dyDescent="0.35">
      <c r="A25" s="55" t="s">
        <v>90</v>
      </c>
      <c r="B25" s="55">
        <f>Plan2!B18</f>
        <v>0</v>
      </c>
      <c r="C25" t="s">
        <v>9</v>
      </c>
      <c r="D25" s="55">
        <f>Plan2!B20</f>
        <v>0</v>
      </c>
      <c r="E25" t="s">
        <v>13</v>
      </c>
      <c r="F25" s="55"/>
      <c r="H25" s="55" t="str">
        <f>UPPER(Plan2!B36)</f>
        <v/>
      </c>
      <c r="J25" s="94"/>
      <c r="K25" s="94"/>
      <c r="L25" s="94"/>
      <c r="M25" s="94"/>
      <c r="N25" s="94"/>
      <c r="O25" s="94"/>
      <c r="P25" s="94"/>
      <c r="Q25" s="94"/>
      <c r="R25" s="94"/>
    </row>
    <row r="26" spans="1:18" ht="40.5" customHeight="1" x14ac:dyDescent="0.35">
      <c r="A26" s="95">
        <f>A18</f>
        <v>0</v>
      </c>
      <c r="B26" s="95"/>
      <c r="C26" s="95"/>
      <c r="D26" s="95"/>
      <c r="E26" s="95"/>
      <c r="F26" s="95"/>
      <c r="G26" s="95"/>
      <c r="H26" s="95"/>
      <c r="I26" s="95"/>
      <c r="J26" s="94"/>
      <c r="K26" s="94"/>
      <c r="L26" s="94"/>
      <c r="M26" s="94"/>
      <c r="N26" s="94"/>
      <c r="O26" s="94"/>
      <c r="P26" s="94"/>
      <c r="Q26" s="94"/>
      <c r="R26" s="94"/>
    </row>
    <row r="27" spans="1:18" ht="15" customHeight="1" x14ac:dyDescent="0.35">
      <c r="A27" s="56"/>
      <c r="B27" s="56"/>
      <c r="C27" s="56"/>
      <c r="D27" s="56"/>
      <c r="E27" s="56"/>
      <c r="F27" s="56"/>
      <c r="G27" s="56"/>
      <c r="H27" s="56"/>
      <c r="I27" s="56"/>
    </row>
    <row r="28" spans="1:18" ht="15" customHeight="1" x14ac:dyDescent="0.35">
      <c r="A28" s="99" t="s">
        <v>15</v>
      </c>
      <c r="B28" s="99"/>
      <c r="C28" s="99"/>
      <c r="D28" s="99"/>
      <c r="E28" s="99"/>
      <c r="F28" s="99"/>
      <c r="G28" s="99"/>
      <c r="H28" s="99"/>
      <c r="I28" s="99"/>
      <c r="J28" s="94" t="str">
        <f>CONCATENATE(A28,A29,B29,C29,I29,A30)</f>
        <v xml:space="preserve">                    A despesa será consignada à seguinte dotação orçamentária: Exercício 0-0-CLASSIFICAÇÃO ECONÔMICA: 3.3.90.14.00 DIÁRIAS – CIVIL – SUBELEMENTO: 3.3.90.14.14 – DIÁRIAS NO PAÍS.</v>
      </c>
      <c r="K28" s="94"/>
      <c r="L28" s="94"/>
      <c r="M28" s="94"/>
      <c r="N28" s="94"/>
      <c r="O28" s="94"/>
      <c r="P28" s="94"/>
      <c r="Q28" s="94"/>
      <c r="R28" s="94"/>
    </row>
    <row r="29" spans="1:18" x14ac:dyDescent="0.35">
      <c r="A29">
        <f>Plan1!B24</f>
        <v>0</v>
      </c>
      <c r="B29" t="s">
        <v>91</v>
      </c>
      <c r="C29">
        <f>Plan2!B8</f>
        <v>0</v>
      </c>
      <c r="I29" t="s">
        <v>91</v>
      </c>
      <c r="J29" s="94"/>
      <c r="K29" s="94"/>
      <c r="L29" s="94"/>
      <c r="M29" s="94"/>
      <c r="N29" s="94"/>
      <c r="O29" s="94"/>
      <c r="P29" s="94"/>
      <c r="Q29" s="94"/>
      <c r="R29" s="94"/>
    </row>
    <row r="30" spans="1:18" ht="36" customHeight="1" x14ac:dyDescent="0.35">
      <c r="A30" s="98" t="s">
        <v>12</v>
      </c>
      <c r="B30" s="98"/>
      <c r="C30" s="98"/>
      <c r="D30" s="98"/>
      <c r="E30" s="98"/>
      <c r="F30" s="98"/>
      <c r="G30" s="98"/>
      <c r="H30" s="98"/>
      <c r="I30" s="98"/>
      <c r="J30" s="94"/>
      <c r="K30" s="94"/>
      <c r="L30" s="94"/>
      <c r="M30" s="94"/>
      <c r="N30" s="94"/>
      <c r="O30" s="94"/>
      <c r="P30" s="94"/>
      <c r="Q30" s="94"/>
      <c r="R30" s="94"/>
    </row>
    <row r="31" spans="1:18" ht="16.5" customHeight="1" x14ac:dyDescent="0.35">
      <c r="A31" s="97" t="s">
        <v>95</v>
      </c>
      <c r="B31" s="97"/>
      <c r="C31" s="97"/>
      <c r="D31" s="97"/>
      <c r="E31" s="97"/>
      <c r="F31" s="97"/>
      <c r="G31" s="97"/>
      <c r="H31" s="97"/>
      <c r="I31" s="97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6.5" customHeight="1" x14ac:dyDescent="0.35">
      <c r="A32" s="94" t="s">
        <v>96</v>
      </c>
      <c r="B32" s="94"/>
      <c r="C32" s="94"/>
      <c r="D32" s="55" t="s">
        <v>90</v>
      </c>
      <c r="E32" s="55">
        <f>Plan2!B18</f>
        <v>0</v>
      </c>
      <c r="F32" t="s">
        <v>9</v>
      </c>
      <c r="G32" s="55">
        <f>Plan2!B20</f>
        <v>0</v>
      </c>
      <c r="H32" t="s">
        <v>13</v>
      </c>
      <c r="I32" s="59"/>
      <c r="J32" s="94" t="str">
        <f>CONCATENATE(A32,D32,E32,F32,G32,H32,A33)</f>
        <v>Concessão de diárias para  viagem a(à) 0/0, 0</v>
      </c>
      <c r="K32" s="94"/>
      <c r="L32" s="94"/>
      <c r="M32" s="94"/>
      <c r="N32" s="94"/>
      <c r="O32" s="94"/>
      <c r="P32" s="94"/>
      <c r="Q32" s="94"/>
      <c r="R32" s="94"/>
    </row>
    <row r="33" spans="1:18" ht="38.25" customHeight="1" x14ac:dyDescent="0.35">
      <c r="A33" s="94">
        <f>A26</f>
        <v>0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</row>
    <row r="34" spans="1:18" ht="16.5" customHeight="1" x14ac:dyDescent="0.35">
      <c r="A34" s="97" t="s">
        <v>23</v>
      </c>
      <c r="B34" s="97"/>
      <c r="C34" s="97"/>
      <c r="D34" s="97"/>
      <c r="E34" s="97"/>
      <c r="F34" s="97"/>
      <c r="G34" s="97"/>
      <c r="H34" s="97"/>
      <c r="I34" s="97"/>
      <c r="J34" s="58"/>
      <c r="K34" s="58"/>
      <c r="L34" s="58"/>
      <c r="M34" s="58"/>
      <c r="N34" s="58"/>
      <c r="O34" s="58"/>
      <c r="P34" s="58"/>
      <c r="Q34" s="58"/>
      <c r="R34" s="58"/>
    </row>
    <row r="35" spans="1:18" ht="46.5" customHeight="1" x14ac:dyDescent="0.35">
      <c r="A35" s="94" t="s">
        <v>104</v>
      </c>
      <c r="B35" s="94"/>
      <c r="C35" s="94"/>
      <c r="D35" s="94"/>
      <c r="E35" s="94"/>
      <c r="F35" s="94"/>
      <c r="G35" s="94"/>
      <c r="H35" s="94"/>
      <c r="I35" s="94"/>
      <c r="J35" s="94" t="str">
        <f>CONCATENATE(A35,A36,B36,C36,D36)</f>
        <v xml:space="preserve">           Na qualidade de ordenador(a) de despesa(s), autorizo a presente solicitação de diária, nos termos do requerimento anexo, e instauro o presente Processo Administrativo com base na Portaria nº 0\0, que instituiu as diárias e suas alterações posteriores.</v>
      </c>
      <c r="K35" s="94"/>
      <c r="L35" s="94"/>
      <c r="M35" s="94"/>
      <c r="N35" s="94"/>
      <c r="O35" s="94"/>
      <c r="P35" s="94"/>
      <c r="Q35" s="94"/>
      <c r="R35" s="94"/>
    </row>
    <row r="36" spans="1:18" x14ac:dyDescent="0.35">
      <c r="A36" s="55">
        <f>Plan1!B22</f>
        <v>0</v>
      </c>
      <c r="B36" s="55" t="s">
        <v>97</v>
      </c>
      <c r="C36" s="55">
        <f>Plan1!F22</f>
        <v>0</v>
      </c>
      <c r="D36" s="96" t="s">
        <v>98</v>
      </c>
      <c r="E36" s="96"/>
      <c r="F36" s="96"/>
      <c r="G36" s="96"/>
      <c r="H36" s="96"/>
      <c r="I36" s="96"/>
      <c r="J36" s="94"/>
      <c r="K36" s="94"/>
      <c r="L36" s="94"/>
      <c r="M36" s="94"/>
      <c r="N36" s="94"/>
      <c r="O36" s="94"/>
      <c r="P36" s="94"/>
      <c r="Q36" s="94"/>
      <c r="R36" s="94"/>
    </row>
    <row r="37" spans="1:18" x14ac:dyDescent="0.35">
      <c r="A37" s="97" t="s">
        <v>99</v>
      </c>
      <c r="B37" s="97"/>
      <c r="C37" s="97"/>
      <c r="D37" s="97"/>
      <c r="E37" s="97"/>
      <c r="F37" s="97"/>
      <c r="G37" s="97"/>
      <c r="H37" s="97"/>
      <c r="I37" s="97"/>
      <c r="J37" s="58"/>
      <c r="K37" s="58"/>
      <c r="L37" s="58"/>
      <c r="M37" s="58"/>
      <c r="N37" s="58"/>
      <c r="O37" s="58"/>
      <c r="P37" s="58"/>
      <c r="Q37" s="58"/>
      <c r="R37" s="58"/>
    </row>
    <row r="38" spans="1:18" ht="30" customHeight="1" x14ac:dyDescent="0.35">
      <c r="A38" s="94" t="s">
        <v>93</v>
      </c>
      <c r="B38" s="94"/>
      <c r="C38" s="65" t="str">
        <f>Plan2!B6</f>
        <v>_____/2013</v>
      </c>
      <c r="D38" s="59" t="s">
        <v>97</v>
      </c>
      <c r="E38" s="59">
        <f>Plan1!$B$24</f>
        <v>0</v>
      </c>
      <c r="F38" s="59"/>
      <c r="G38" s="59"/>
      <c r="H38" s="59"/>
      <c r="I38" s="59"/>
      <c r="J38" s="94" t="str">
        <f>CONCATENATE(A38,C38,D38,E38)</f>
        <v>PORTARIA Nº _____/2013\0</v>
      </c>
      <c r="K38" s="94"/>
      <c r="L38" s="94"/>
      <c r="M38" s="94"/>
      <c r="N38" s="94"/>
      <c r="O38" s="94"/>
      <c r="P38" s="94"/>
      <c r="Q38" s="94"/>
      <c r="R38" s="94"/>
    </row>
    <row r="39" spans="1:18" x14ac:dyDescent="0.35">
      <c r="A39" s="97" t="s">
        <v>101</v>
      </c>
      <c r="B39" s="97"/>
      <c r="C39" s="97"/>
      <c r="D39" s="97"/>
      <c r="E39" s="97"/>
      <c r="F39" s="97"/>
      <c r="G39" s="97"/>
      <c r="H39" s="97"/>
      <c r="I39" s="97"/>
      <c r="J39" s="58"/>
      <c r="K39" s="58"/>
      <c r="L39" s="58"/>
      <c r="M39" s="58"/>
      <c r="N39" s="58"/>
      <c r="O39" s="58"/>
      <c r="P39" s="58"/>
      <c r="Q39" s="58"/>
      <c r="R39" s="58"/>
    </row>
    <row r="40" spans="1:18" ht="30" customHeight="1" x14ac:dyDescent="0.35">
      <c r="A40" s="94" t="s">
        <v>103</v>
      </c>
      <c r="B40" s="94"/>
      <c r="C40" s="59">
        <f>Plan1!$B$4</f>
        <v>0</v>
      </c>
      <c r="D40" s="94" t="s">
        <v>102</v>
      </c>
      <c r="E40" s="94"/>
      <c r="F40" s="94"/>
      <c r="G40" s="94"/>
      <c r="H40" s="94"/>
      <c r="I40" s="94"/>
      <c r="J40" s="94" t="str">
        <f>CONCATENATE(A40,C40,D40)</f>
        <v xml:space="preserve">          RECEBI da 0, a importância abaixo descrita correspondete à concessão das respectivas diárias para viagem, a saber:</v>
      </c>
      <c r="K40" s="94"/>
      <c r="L40" s="94"/>
      <c r="M40" s="94"/>
      <c r="N40" s="94"/>
      <c r="O40" s="94"/>
      <c r="P40" s="94"/>
      <c r="Q40" s="94"/>
      <c r="R40" s="94"/>
    </row>
    <row r="42" spans="1:18" x14ac:dyDescent="0.35">
      <c r="A42" s="1"/>
      <c r="B42" s="4"/>
      <c r="C42" s="4"/>
    </row>
    <row r="45" spans="1:18" x14ac:dyDescent="0.35">
      <c r="A45" t="s">
        <v>16</v>
      </c>
      <c r="C45" s="7">
        <f ca="1">NOW()</f>
        <v>44733.614366203707</v>
      </c>
    </row>
    <row r="46" spans="1:18" x14ac:dyDescent="0.35">
      <c r="A46" t="s">
        <v>17</v>
      </c>
      <c r="C46" s="7">
        <f>Plan2!B4</f>
        <v>41908</v>
      </c>
    </row>
  </sheetData>
  <mergeCells count="45">
    <mergeCell ref="A38:B38"/>
    <mergeCell ref="J38:R38"/>
    <mergeCell ref="A39:I39"/>
    <mergeCell ref="A40:B40"/>
    <mergeCell ref="D40:I40"/>
    <mergeCell ref="J40:R40"/>
    <mergeCell ref="D36:I36"/>
    <mergeCell ref="J35:R36"/>
    <mergeCell ref="A37:I37"/>
    <mergeCell ref="A26:I26"/>
    <mergeCell ref="J24:R26"/>
    <mergeCell ref="A30:I30"/>
    <mergeCell ref="J28:R30"/>
    <mergeCell ref="A31:I31"/>
    <mergeCell ref="A28:I28"/>
    <mergeCell ref="A34:I34"/>
    <mergeCell ref="A32:C32"/>
    <mergeCell ref="A33:I33"/>
    <mergeCell ref="J32:R33"/>
    <mergeCell ref="A16:I16"/>
    <mergeCell ref="A7:I7"/>
    <mergeCell ref="A8:I8"/>
    <mergeCell ref="A35:I35"/>
    <mergeCell ref="A23:I23"/>
    <mergeCell ref="A24:I24"/>
    <mergeCell ref="A17:B17"/>
    <mergeCell ref="C17:D17"/>
    <mergeCell ref="A18:I18"/>
    <mergeCell ref="A20:I20"/>
    <mergeCell ref="J20:R22"/>
    <mergeCell ref="A10:I10"/>
    <mergeCell ref="A6:I6"/>
    <mergeCell ref="A1:I1"/>
    <mergeCell ref="A4:I4"/>
    <mergeCell ref="A3:I3"/>
    <mergeCell ref="C5:D5"/>
    <mergeCell ref="A5:B5"/>
    <mergeCell ref="J4:R6"/>
    <mergeCell ref="J16:R18"/>
    <mergeCell ref="J8:R10"/>
    <mergeCell ref="J12:R14"/>
    <mergeCell ref="A11:I11"/>
    <mergeCell ref="A12:I12"/>
    <mergeCell ref="A14:I14"/>
    <mergeCell ref="A15:I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8"/>
  <sheetViews>
    <sheetView showGridLines="0" showRowColHeaders="0" showZeros="0" workbookViewId="0"/>
  </sheetViews>
  <sheetFormatPr defaultRowHeight="14.5" x14ac:dyDescent="0.35"/>
  <cols>
    <col min="1" max="1" width="10.1796875" customWidth="1"/>
    <col min="5" max="5" width="9.453125" customWidth="1"/>
    <col min="10" max="10" width="10" customWidth="1"/>
  </cols>
  <sheetData>
    <row r="1" spans="1:15" x14ac:dyDescent="0.35">
      <c r="A1" s="9"/>
      <c r="B1" s="9"/>
      <c r="C1" s="9"/>
      <c r="D1" s="101" t="s">
        <v>62</v>
      </c>
      <c r="E1" s="101"/>
      <c r="F1" s="101"/>
      <c r="G1" s="101"/>
      <c r="H1" s="101"/>
      <c r="I1" s="101"/>
      <c r="J1" s="101"/>
    </row>
    <row r="2" spans="1:15" x14ac:dyDescent="0.35">
      <c r="A2" s="9"/>
      <c r="B2" s="9"/>
      <c r="C2" s="9"/>
      <c r="D2" s="101">
        <f>Plan1!B4</f>
        <v>0</v>
      </c>
      <c r="E2" s="101"/>
      <c r="F2" s="101"/>
      <c r="G2" s="101"/>
      <c r="H2" s="101"/>
      <c r="I2" s="101"/>
      <c r="J2" s="101"/>
    </row>
    <row r="3" spans="1:15" x14ac:dyDescent="0.35">
      <c r="A3" s="9"/>
      <c r="B3" s="9"/>
      <c r="C3" s="9"/>
      <c r="D3" s="101">
        <f>Plan1!B16</f>
        <v>0</v>
      </c>
      <c r="E3" s="101"/>
      <c r="F3" s="101"/>
      <c r="G3" s="101"/>
      <c r="H3" s="101"/>
      <c r="I3" s="101"/>
      <c r="J3" s="101"/>
    </row>
    <row r="4" spans="1:15" x14ac:dyDescent="0.35">
      <c r="A4" s="100" t="s">
        <v>61</v>
      </c>
      <c r="B4" s="100"/>
      <c r="C4" s="100"/>
      <c r="D4" s="101" t="str">
        <f>CONCATENATE(Plan1!A6,Plan1!B6)</f>
        <v>CNPJ:</v>
      </c>
      <c r="E4" s="101"/>
      <c r="F4" s="101"/>
      <c r="G4" s="101"/>
      <c r="H4" s="101"/>
      <c r="I4" s="101"/>
      <c r="J4" s="101"/>
    </row>
    <row r="5" spans="1:15" x14ac:dyDescent="0.35">
      <c r="A5" s="9"/>
      <c r="B5" s="9"/>
      <c r="C5" s="9"/>
      <c r="D5" s="101">
        <f>Plan1!B8</f>
        <v>0</v>
      </c>
      <c r="E5" s="101"/>
      <c r="F5" s="101"/>
      <c r="G5" s="101"/>
      <c r="H5" s="101"/>
      <c r="I5" s="101"/>
      <c r="J5" s="101"/>
    </row>
    <row r="6" spans="1:15" x14ac:dyDescent="0.35">
      <c r="A6" s="9"/>
      <c r="B6" s="9"/>
      <c r="C6" s="9"/>
      <c r="D6" s="43"/>
      <c r="E6" s="43"/>
      <c r="F6" s="43"/>
      <c r="G6" s="43"/>
      <c r="H6" s="43"/>
      <c r="I6" s="43"/>
      <c r="J6" s="43"/>
    </row>
    <row r="7" spans="1:15" x14ac:dyDescent="0.35">
      <c r="A7" s="9"/>
      <c r="B7" s="9"/>
      <c r="C7" s="9"/>
      <c r="D7" s="43"/>
      <c r="E7" s="43"/>
      <c r="F7" s="43"/>
      <c r="G7" s="43"/>
      <c r="H7" s="43"/>
      <c r="I7" s="43"/>
      <c r="J7" s="43"/>
    </row>
    <row r="8" spans="1:15" x14ac:dyDescent="0.3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17" t="s">
        <v>56</v>
      </c>
      <c r="L9" s="17"/>
      <c r="M9" s="17"/>
      <c r="N9" s="17"/>
      <c r="O9" s="17"/>
    </row>
    <row r="10" spans="1:15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5" ht="18.5" x14ac:dyDescent="0.45">
      <c r="A11" s="9"/>
      <c r="B11" s="9"/>
      <c r="C11" s="9"/>
      <c r="D11" s="103" t="s">
        <v>18</v>
      </c>
      <c r="E11" s="103"/>
      <c r="F11" s="103"/>
      <c r="G11" s="9"/>
      <c r="H11" s="9"/>
      <c r="I11" s="9"/>
      <c r="J11" s="9"/>
    </row>
    <row r="12" spans="1:15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5" ht="15.5" x14ac:dyDescent="0.35">
      <c r="A13" s="38" t="s">
        <v>68</v>
      </c>
      <c r="B13" s="9"/>
      <c r="C13" s="9"/>
      <c r="D13" s="9"/>
      <c r="E13" s="9"/>
      <c r="F13" s="9"/>
      <c r="G13" s="9"/>
      <c r="H13" s="9"/>
      <c r="I13" s="9"/>
      <c r="J13" s="9"/>
    </row>
    <row r="14" spans="1:15" ht="15.5" x14ac:dyDescent="0.35">
      <c r="A14" s="39">
        <f>IF(Plan1!B12=Plan2!B12,Plan1!B10,IF(Plan1!B18=0,Plan1!B10,IF(Plan1!B12&lt;&gt;Plan2!B12,Plan1!B12)))</f>
        <v>0</v>
      </c>
      <c r="B14" s="9"/>
      <c r="C14" s="9"/>
      <c r="D14" s="9"/>
      <c r="E14" s="9"/>
      <c r="F14" s="9"/>
      <c r="G14" s="9"/>
      <c r="H14" s="9"/>
      <c r="I14" s="9"/>
      <c r="J14" s="9"/>
    </row>
    <row r="15" spans="1:15" ht="15.5" x14ac:dyDescent="0.35">
      <c r="A15" s="40" t="str">
        <f>IF(Plan1!B12=Plan2!B12,Plan1!A10,IF(Plan1!B18=0,Plan1!A10,IF(Plan1!B12&lt;&gt;Plan2!B12,Plan1!B14)))</f>
        <v>ORDENADOR DE DESPESA</v>
      </c>
      <c r="B15" s="9"/>
      <c r="C15" s="9"/>
      <c r="D15" s="9"/>
      <c r="E15" s="9"/>
      <c r="F15" s="9"/>
      <c r="G15" s="9"/>
      <c r="H15" s="9"/>
      <c r="I15" s="9"/>
      <c r="J15" s="9"/>
    </row>
    <row r="16" spans="1:15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ht="135.75" customHeight="1" x14ac:dyDescent="0.35">
      <c r="A19" s="104" t="str">
        <f>IF(Plan1!B10=Plan2!B12,Plan3!J4,IF(Plan1!B18=Plan2!B12,Plan3!J8,IF(Plan1!B12=Plan2!B12,Plan3!J12,IF(Plan1!B18=0,Plan3!J20,IF(Plan1!B10&lt;&gt;Plan2!B12,Plan3!J16)))))</f>
        <v>Venho requerer a vossa senhoria, informações sobre a existência de crédito orçamentário para atender a(s) despesa(s) com  a concessão de diária(s), ao(à) Sr(a). Prefeito(a) o(a) Sr(a).  para viagem a(à) 0/, 0</v>
      </c>
      <c r="B19" s="104"/>
      <c r="C19" s="104"/>
      <c r="D19" s="104"/>
      <c r="E19" s="104"/>
      <c r="F19" s="104"/>
      <c r="G19" s="104"/>
      <c r="H19" s="104"/>
      <c r="I19" s="104"/>
      <c r="J19" s="104"/>
    </row>
    <row r="20" spans="1:1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ht="15.5" x14ac:dyDescent="0.35">
      <c r="A25" s="9"/>
      <c r="B25" s="9"/>
      <c r="C25" s="9"/>
      <c r="D25" s="9"/>
      <c r="E25" s="9"/>
      <c r="F25" s="105">
        <f>E67</f>
        <v>41908</v>
      </c>
      <c r="G25" s="105"/>
      <c r="H25" s="105"/>
      <c r="I25" s="105"/>
      <c r="J25" s="105"/>
    </row>
    <row r="26" spans="1:10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5">
      <c r="A29" s="9"/>
      <c r="B29" s="9"/>
      <c r="C29" s="100"/>
      <c r="D29" s="100"/>
      <c r="E29" s="100"/>
      <c r="F29" s="100"/>
      <c r="G29" s="100"/>
      <c r="H29" s="100"/>
      <c r="I29" s="9"/>
      <c r="J29" s="9"/>
    </row>
    <row r="30" spans="1:10" ht="15.5" x14ac:dyDescent="0.35">
      <c r="A30" s="9"/>
      <c r="B30" s="9"/>
      <c r="C30" s="106">
        <f>IF(Plan1!B12=Plan2!B12,Plan1!B12,IF(Plan1!B18=0,Plan1!B12,IF(Plan1!B12&lt;&gt;Plan2!B12,Plan1!B18)))</f>
        <v>0</v>
      </c>
      <c r="D30" s="106"/>
      <c r="E30" s="106"/>
      <c r="F30" s="106"/>
      <c r="G30" s="106"/>
      <c r="H30" s="106"/>
      <c r="I30" s="9"/>
      <c r="J30" s="9"/>
    </row>
    <row r="31" spans="1:10" ht="30.75" customHeight="1" x14ac:dyDescent="0.35">
      <c r="A31" s="102">
        <f>IF(Plan1!B12=Plan2!B12,Plan1!B14,IF(Plan1!B18=0,Plan1!B14,IF(Plan1!B12&lt;&gt;Plan2!B12,Plan1!B20)))</f>
        <v>0</v>
      </c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0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s="5" customFormat="1" x14ac:dyDescent="0.35">
      <c r="B43" s="6"/>
      <c r="C43" s="6"/>
      <c r="D43" s="101" t="s">
        <v>62</v>
      </c>
      <c r="E43" s="101"/>
      <c r="F43" s="101"/>
      <c r="G43" s="101"/>
      <c r="H43" s="101"/>
      <c r="I43" s="101"/>
      <c r="J43" s="101"/>
    </row>
    <row r="44" spans="1:10" s="5" customFormat="1" x14ac:dyDescent="0.35">
      <c r="B44" s="6"/>
      <c r="C44" s="6"/>
      <c r="D44" s="101">
        <f>Plan1!B4</f>
        <v>0</v>
      </c>
      <c r="E44" s="101"/>
      <c r="F44" s="101"/>
      <c r="G44" s="101"/>
      <c r="H44" s="101"/>
      <c r="I44" s="101"/>
      <c r="J44" s="101"/>
    </row>
    <row r="45" spans="1:10" s="5" customFormat="1" x14ac:dyDescent="0.35">
      <c r="A45" s="96" t="s">
        <v>61</v>
      </c>
      <c r="B45" s="96"/>
      <c r="C45" s="96"/>
      <c r="D45" s="101">
        <f>Plan1!B6</f>
        <v>0</v>
      </c>
      <c r="E45" s="101"/>
      <c r="F45" s="101"/>
      <c r="G45" s="101"/>
      <c r="H45" s="101"/>
      <c r="I45" s="101"/>
      <c r="J45" s="101"/>
    </row>
    <row r="46" spans="1:10" s="5" customFormat="1" x14ac:dyDescent="0.35">
      <c r="B46" s="6"/>
      <c r="C46" s="6"/>
      <c r="D46" s="101">
        <f>Plan1!B8</f>
        <v>0</v>
      </c>
      <c r="E46" s="101"/>
      <c r="F46" s="101"/>
      <c r="G46" s="101"/>
      <c r="H46" s="101"/>
      <c r="I46" s="101"/>
      <c r="J46" s="101"/>
    </row>
    <row r="47" spans="1:10" s="5" customFormat="1" x14ac:dyDescent="0.35">
      <c r="B47" s="6"/>
      <c r="C47" s="6"/>
      <c r="D47" s="101">
        <f>Plan1!B7</f>
        <v>0</v>
      </c>
      <c r="E47" s="101"/>
      <c r="F47" s="101"/>
      <c r="G47" s="101"/>
      <c r="H47" s="101"/>
      <c r="I47" s="101"/>
      <c r="J47" s="101"/>
    </row>
    <row r="48" spans="1:10" x14ac:dyDescent="0.35">
      <c r="A48" s="2"/>
      <c r="B48" s="2"/>
      <c r="C48" s="2"/>
      <c r="D48" s="2"/>
      <c r="E48" s="2"/>
      <c r="F48" s="2"/>
      <c r="G48" s="2"/>
      <c r="H48" s="2"/>
    </row>
    <row r="49" spans="1:10" x14ac:dyDescent="0.35">
      <c r="A49" s="2"/>
      <c r="B49" s="2"/>
      <c r="C49" s="2"/>
      <c r="D49" s="2"/>
      <c r="E49" s="2"/>
      <c r="F49" s="2"/>
      <c r="G49" s="2"/>
      <c r="H49" s="2"/>
    </row>
    <row r="50" spans="1:10" x14ac:dyDescent="0.35">
      <c r="A50" s="2"/>
      <c r="B50" s="2"/>
      <c r="C50" s="2"/>
      <c r="D50" s="2"/>
      <c r="E50" s="2"/>
      <c r="F50" s="2"/>
      <c r="G50" s="2"/>
      <c r="H50" s="2"/>
    </row>
    <row r="51" spans="1:10" ht="17" x14ac:dyDescent="0.4">
      <c r="A51" s="2"/>
      <c r="B51" s="2"/>
      <c r="C51" s="2"/>
      <c r="D51" s="2"/>
      <c r="E51" s="3" t="s">
        <v>10</v>
      </c>
      <c r="F51" s="2"/>
      <c r="G51" s="2"/>
      <c r="H51" s="2"/>
    </row>
    <row r="52" spans="1:10" x14ac:dyDescent="0.35">
      <c r="A52" s="2"/>
      <c r="B52" s="2"/>
      <c r="C52" s="2"/>
      <c r="D52" s="2"/>
      <c r="E52" s="2"/>
      <c r="F52" s="2"/>
      <c r="G52" s="2"/>
      <c r="H52" s="2"/>
    </row>
    <row r="53" spans="1:10" x14ac:dyDescent="0.35">
      <c r="A53" s="2"/>
      <c r="B53" s="2"/>
      <c r="C53" s="2"/>
      <c r="D53" s="2"/>
      <c r="E53" s="2"/>
      <c r="F53" s="2"/>
      <c r="G53" s="2"/>
      <c r="H53" s="2"/>
    </row>
    <row r="54" spans="1:10" ht="15.5" x14ac:dyDescent="0.35">
      <c r="A54" s="10" t="s">
        <v>68</v>
      </c>
      <c r="B54" s="2"/>
      <c r="C54" s="2"/>
      <c r="D54" s="2"/>
      <c r="E54" s="2"/>
      <c r="F54" s="2"/>
      <c r="G54" s="2"/>
      <c r="H54" s="2"/>
    </row>
    <row r="55" spans="1:10" ht="15.5" x14ac:dyDescent="0.35">
      <c r="A55" s="11">
        <f>IF(Plan1!B10=Plan2!B12,Plan1!B18,IF(Plan1!B10&lt;&gt;Plan2!B12,Plan1!B10))</f>
        <v>0</v>
      </c>
    </row>
    <row r="56" spans="1:10" ht="15.5" x14ac:dyDescent="0.35">
      <c r="A56" s="40" t="s">
        <v>69</v>
      </c>
    </row>
    <row r="60" spans="1:10" ht="142.5" customHeight="1" x14ac:dyDescent="0.35">
      <c r="A60" s="142" t="str">
        <f>Plan3!J24</f>
        <v xml:space="preserve">                 Conforme requerimento, informamos a Vossa Excelência a existência de crédito orçamentário para atender a(s) despesa(s) com a concessão de diárias para  viagem a(à) 0/0, 0</v>
      </c>
      <c r="B60" s="142"/>
      <c r="C60" s="142"/>
      <c r="D60" s="142"/>
      <c r="E60" s="142"/>
      <c r="F60" s="142"/>
      <c r="G60" s="142"/>
      <c r="H60" s="142"/>
      <c r="I60" s="142"/>
      <c r="J60" s="142"/>
    </row>
    <row r="62" spans="1:10" x14ac:dyDescent="0.35">
      <c r="B62" s="1"/>
    </row>
    <row r="63" spans="1:10" ht="60.75" customHeight="1" x14ac:dyDescent="0.35">
      <c r="A63" s="142" t="str">
        <f>Plan3!J28</f>
        <v xml:space="preserve">                    A despesa será consignada à seguinte dotação orçamentária: Exercício 0-0-CLASSIFICAÇÃO ECONÔMICA: 3.3.90.14.00 DIÁRIAS – CIVIL – SUBELEMENTO: 3.3.90.14.14 – DIÁRIAS NO PAÍS.</v>
      </c>
      <c r="B63" s="142"/>
      <c r="C63" s="142"/>
      <c r="D63" s="142"/>
      <c r="E63" s="142"/>
      <c r="F63" s="142"/>
      <c r="G63" s="142"/>
      <c r="H63" s="142"/>
      <c r="I63" s="142"/>
      <c r="J63" s="142"/>
    </row>
    <row r="67" spans="3:10" ht="15.5" x14ac:dyDescent="0.35">
      <c r="E67" s="139">
        <f>IF(Plan2!B4=0, Plan3!C45, IF(Plan2!B4&lt;&gt;0, Plan3!C46))</f>
        <v>41908</v>
      </c>
      <c r="F67" s="139"/>
      <c r="G67" s="139"/>
      <c r="H67" s="139"/>
      <c r="I67" s="139"/>
      <c r="J67" s="139"/>
    </row>
    <row r="71" spans="3:10" x14ac:dyDescent="0.35">
      <c r="C71" s="8"/>
      <c r="D71" s="8"/>
      <c r="E71" s="8"/>
      <c r="F71" s="8"/>
      <c r="G71" s="8"/>
      <c r="H71" s="8"/>
    </row>
    <row r="72" spans="3:10" ht="15.5" x14ac:dyDescent="0.35">
      <c r="C72" s="143">
        <f>Plan1!B12</f>
        <v>0</v>
      </c>
      <c r="D72" s="143"/>
      <c r="E72" s="143"/>
      <c r="F72" s="143"/>
      <c r="G72" s="143"/>
      <c r="H72" s="143"/>
    </row>
    <row r="73" spans="3:10" ht="15.5" x14ac:dyDescent="0.35">
      <c r="C73" s="107">
        <f>Plan1!B14</f>
        <v>0</v>
      </c>
      <c r="D73" s="107"/>
      <c r="E73" s="107"/>
      <c r="F73" s="107"/>
      <c r="G73" s="107"/>
      <c r="H73" s="107"/>
    </row>
    <row r="83" spans="1:10" x14ac:dyDescent="0.35">
      <c r="A83" s="5"/>
      <c r="B83" s="6"/>
      <c r="C83" s="6"/>
      <c r="D83" s="101" t="s">
        <v>62</v>
      </c>
      <c r="E83" s="101"/>
      <c r="F83" s="101"/>
      <c r="G83" s="101"/>
      <c r="H83" s="101"/>
      <c r="I83" s="101"/>
      <c r="J83" s="101"/>
    </row>
    <row r="84" spans="1:10" x14ac:dyDescent="0.35">
      <c r="A84" s="5"/>
      <c r="B84" s="6"/>
      <c r="C84" s="6"/>
      <c r="D84" s="101">
        <f>Plan1!B4</f>
        <v>0</v>
      </c>
      <c r="E84" s="101"/>
      <c r="F84" s="101"/>
      <c r="G84" s="101"/>
      <c r="H84" s="101"/>
      <c r="I84" s="101"/>
      <c r="J84" s="101"/>
    </row>
    <row r="85" spans="1:10" x14ac:dyDescent="0.35">
      <c r="A85" s="96" t="s">
        <v>61</v>
      </c>
      <c r="B85" s="96"/>
      <c r="C85" s="96"/>
      <c r="D85" s="101">
        <f>Plan1!B6</f>
        <v>0</v>
      </c>
      <c r="E85" s="101"/>
      <c r="F85" s="101"/>
      <c r="G85" s="101"/>
      <c r="H85" s="101"/>
      <c r="I85" s="101"/>
      <c r="J85" s="101"/>
    </row>
    <row r="86" spans="1:10" x14ac:dyDescent="0.35">
      <c r="A86" s="5"/>
      <c r="B86" s="6"/>
      <c r="C86" s="6"/>
      <c r="D86" s="101">
        <f>Plan1!B8</f>
        <v>0</v>
      </c>
      <c r="E86" s="101"/>
      <c r="F86" s="101"/>
      <c r="G86" s="101"/>
      <c r="H86" s="101"/>
      <c r="I86" s="101"/>
      <c r="J86" s="101"/>
    </row>
    <row r="87" spans="1:10" x14ac:dyDescent="0.35">
      <c r="A87" s="5"/>
      <c r="B87" s="6"/>
      <c r="C87" s="6"/>
      <c r="D87" s="101"/>
      <c r="E87" s="101"/>
      <c r="F87" s="101"/>
      <c r="G87" s="101"/>
      <c r="H87" s="101"/>
      <c r="I87" s="101"/>
      <c r="J87" s="101"/>
    </row>
    <row r="88" spans="1:10" x14ac:dyDescent="0.35">
      <c r="A88" s="2"/>
      <c r="B88" s="2"/>
      <c r="C88" s="2"/>
      <c r="D88" s="2"/>
      <c r="E88" s="2"/>
      <c r="F88" s="2"/>
      <c r="G88" s="2"/>
      <c r="H88" s="2"/>
    </row>
    <row r="92" spans="1:10" ht="15.5" x14ac:dyDescent="0.35">
      <c r="A92" s="108" t="s">
        <v>20</v>
      </c>
      <c r="B92" s="108"/>
      <c r="C92" s="108"/>
      <c r="D92" s="108"/>
      <c r="E92" s="108"/>
      <c r="F92" s="108"/>
      <c r="G92" s="108"/>
      <c r="H92" s="108"/>
      <c r="I92" s="108"/>
      <c r="J92" s="108"/>
    </row>
    <row r="93" spans="1:10" ht="15.5" x14ac:dyDescent="0.35">
      <c r="A93" s="140" t="s">
        <v>21</v>
      </c>
      <c r="B93" s="140"/>
      <c r="C93" s="140"/>
      <c r="D93" s="140"/>
      <c r="E93" s="140"/>
      <c r="F93" s="140"/>
      <c r="G93" s="140"/>
      <c r="H93" s="140"/>
      <c r="I93" s="140"/>
      <c r="J93" s="140"/>
    </row>
    <row r="97" spans="1:10" ht="101.25" customHeight="1" x14ac:dyDescent="0.35">
      <c r="A97" s="15" t="s">
        <v>22</v>
      </c>
      <c r="B97" s="141" t="str">
        <f>Plan3!J32</f>
        <v>Concessão de diárias para  viagem a(à) 0/0, 0</v>
      </c>
      <c r="C97" s="141"/>
      <c r="D97" s="141"/>
      <c r="E97" s="141"/>
      <c r="F97" s="141"/>
      <c r="G97" s="141"/>
      <c r="H97" s="141"/>
      <c r="I97" s="141"/>
      <c r="J97" s="141"/>
    </row>
    <row r="100" spans="1:10" ht="96" customHeight="1" x14ac:dyDescent="0.35">
      <c r="A100" s="136" t="s">
        <v>92</v>
      </c>
      <c r="B100" s="136"/>
      <c r="C100" s="136"/>
      <c r="D100" s="136"/>
      <c r="E100" s="136"/>
      <c r="F100" s="136"/>
      <c r="G100" s="136"/>
      <c r="H100" s="136"/>
      <c r="I100" s="136"/>
      <c r="J100" s="136"/>
    </row>
    <row r="106" spans="1:10" ht="15.5" x14ac:dyDescent="0.35">
      <c r="F106" s="139">
        <f>E67</f>
        <v>41908</v>
      </c>
      <c r="G106" s="139"/>
      <c r="H106" s="139"/>
      <c r="I106" s="139"/>
      <c r="J106" s="139"/>
    </row>
    <row r="112" spans="1:10" x14ac:dyDescent="0.35">
      <c r="C112" s="145"/>
      <c r="D112" s="145"/>
      <c r="E112" s="145"/>
      <c r="F112" s="145"/>
      <c r="G112" s="145"/>
      <c r="H112" s="145"/>
    </row>
    <row r="113" spans="1:10" ht="15.5" x14ac:dyDescent="0.35">
      <c r="C113" s="143">
        <f>IF(Plan1!B10=Plan2!B12,Plan1!B18,IF(Plan1!B10&lt;&gt;Plan2!B12,Plan1!B10))</f>
        <v>0</v>
      </c>
      <c r="D113" s="143"/>
      <c r="E113" s="143"/>
      <c r="F113" s="143"/>
      <c r="G113" s="143"/>
      <c r="H113" s="143"/>
    </row>
    <row r="114" spans="1:10" ht="15.5" x14ac:dyDescent="0.35">
      <c r="C114" s="107" t="s">
        <v>58</v>
      </c>
      <c r="D114" s="107"/>
      <c r="E114" s="107"/>
      <c r="F114" s="107"/>
      <c r="G114" s="107"/>
      <c r="H114" s="107"/>
    </row>
    <row r="124" spans="1:10" x14ac:dyDescent="0.35">
      <c r="A124" s="5"/>
      <c r="B124" s="6"/>
      <c r="C124" s="6"/>
      <c r="D124" s="101" t="s">
        <v>62</v>
      </c>
      <c r="E124" s="101"/>
      <c r="F124" s="101"/>
      <c r="G124" s="101"/>
      <c r="H124" s="101"/>
      <c r="I124" s="101"/>
      <c r="J124" s="101"/>
    </row>
    <row r="125" spans="1:10" x14ac:dyDescent="0.35">
      <c r="A125" s="5"/>
      <c r="B125" s="6"/>
      <c r="C125" s="6"/>
      <c r="D125" s="101">
        <f>Plan1!B4</f>
        <v>0</v>
      </c>
      <c r="E125" s="101"/>
      <c r="F125" s="101"/>
      <c r="G125" s="101"/>
      <c r="H125" s="101"/>
      <c r="I125" s="101"/>
      <c r="J125" s="101"/>
    </row>
    <row r="126" spans="1:10" x14ac:dyDescent="0.35">
      <c r="A126" s="96" t="s">
        <v>61</v>
      </c>
      <c r="B126" s="96"/>
      <c r="C126" s="96"/>
      <c r="D126" s="101">
        <f>Plan1!B6</f>
        <v>0</v>
      </c>
      <c r="E126" s="101"/>
      <c r="F126" s="101"/>
      <c r="G126" s="101"/>
      <c r="H126" s="101"/>
      <c r="I126" s="101"/>
      <c r="J126" s="101"/>
    </row>
    <row r="127" spans="1:10" x14ac:dyDescent="0.35">
      <c r="A127" s="5"/>
      <c r="B127" s="6"/>
      <c r="C127" s="6"/>
      <c r="D127" s="101">
        <f>Plan1!B8</f>
        <v>0</v>
      </c>
      <c r="E127" s="101"/>
      <c r="F127" s="101"/>
      <c r="G127" s="101"/>
      <c r="H127" s="101"/>
      <c r="I127" s="101"/>
      <c r="J127" s="101"/>
    </row>
    <row r="128" spans="1:10" x14ac:dyDescent="0.35">
      <c r="A128" s="5"/>
      <c r="B128" s="6"/>
      <c r="C128" s="6"/>
      <c r="D128" s="101"/>
      <c r="E128" s="101"/>
      <c r="F128" s="101"/>
      <c r="G128" s="101"/>
      <c r="H128" s="101"/>
      <c r="I128" s="101"/>
      <c r="J128" s="101"/>
    </row>
    <row r="129" spans="1:10" x14ac:dyDescent="0.35">
      <c r="A129" s="2"/>
      <c r="B129" s="2"/>
      <c r="C129" s="2"/>
      <c r="D129" s="2"/>
      <c r="E129" s="2"/>
      <c r="F129" s="2"/>
      <c r="G129" s="2"/>
      <c r="H129" s="2"/>
    </row>
    <row r="132" spans="1:10" ht="15" customHeight="1" x14ac:dyDescent="0.35">
      <c r="A132" s="108" t="s">
        <v>23</v>
      </c>
      <c r="B132" s="108"/>
      <c r="C132" s="108"/>
      <c r="D132" s="108"/>
      <c r="E132" s="108"/>
      <c r="F132" s="108"/>
      <c r="G132" s="108"/>
      <c r="H132" s="108"/>
      <c r="I132" s="108"/>
      <c r="J132" s="108"/>
    </row>
    <row r="137" spans="1:10" ht="118.5" customHeight="1" x14ac:dyDescent="0.35">
      <c r="A137" s="136" t="str">
        <f>Plan3!J35</f>
        <v xml:space="preserve">           Na qualidade de ordenador(a) de despesa(s), autorizo a presente solicitação de diária, nos termos do requerimento anexo, e instauro o presente Processo Administrativo com base na Portaria nº 0\0, que instituiu as diárias e suas alterações posteriores.</v>
      </c>
      <c r="B137" s="136"/>
      <c r="C137" s="136"/>
      <c r="D137" s="136"/>
      <c r="E137" s="136"/>
      <c r="F137" s="136"/>
      <c r="G137" s="136"/>
      <c r="H137" s="136"/>
      <c r="I137" s="136"/>
      <c r="J137" s="136"/>
    </row>
    <row r="143" spans="1:10" ht="15.5" x14ac:dyDescent="0.35">
      <c r="A143" s="144" t="s">
        <v>24</v>
      </c>
      <c r="B143" s="144"/>
      <c r="C143" s="144"/>
      <c r="D143" s="144"/>
      <c r="E143" s="144"/>
      <c r="F143" s="144"/>
      <c r="G143" s="144"/>
      <c r="H143" s="144"/>
      <c r="I143" s="144"/>
      <c r="J143" s="144"/>
    </row>
    <row r="149" spans="3:10" ht="15.5" x14ac:dyDescent="0.35">
      <c r="E149" s="16"/>
      <c r="F149" s="139">
        <f>F106</f>
        <v>41908</v>
      </c>
      <c r="G149" s="139"/>
      <c r="H149" s="139"/>
      <c r="I149" s="139"/>
      <c r="J149" s="139"/>
    </row>
    <row r="154" spans="3:10" x14ac:dyDescent="0.35">
      <c r="C154" s="145"/>
      <c r="D154" s="145"/>
      <c r="E154" s="145"/>
      <c r="F154" s="145"/>
      <c r="G154" s="145"/>
      <c r="H154" s="145"/>
    </row>
    <row r="155" spans="3:10" ht="15.5" x14ac:dyDescent="0.35">
      <c r="C155" s="143" t="str">
        <f>C204</f>
        <v>ANTÔNIO WALTER DE ARAÚJO</v>
      </c>
      <c r="D155" s="143"/>
      <c r="E155" s="143"/>
      <c r="F155" s="143"/>
      <c r="G155" s="143"/>
      <c r="H155" s="143"/>
    </row>
    <row r="156" spans="3:10" ht="15.5" x14ac:dyDescent="0.35">
      <c r="C156" s="107" t="s">
        <v>58</v>
      </c>
      <c r="D156" s="107"/>
      <c r="E156" s="107"/>
      <c r="F156" s="107"/>
      <c r="G156" s="107"/>
      <c r="H156" s="107"/>
    </row>
    <row r="169" spans="1:10" x14ac:dyDescent="0.35">
      <c r="A169" s="5"/>
      <c r="B169" s="6"/>
      <c r="C169" s="6"/>
      <c r="D169" s="101" t="s">
        <v>62</v>
      </c>
      <c r="E169" s="101"/>
      <c r="F169" s="101"/>
      <c r="G169" s="101"/>
      <c r="H169" s="101"/>
      <c r="I169" s="101"/>
      <c r="J169" s="101"/>
    </row>
    <row r="170" spans="1:10" x14ac:dyDescent="0.35">
      <c r="A170" s="5"/>
      <c r="B170" s="6"/>
      <c r="C170" s="6"/>
      <c r="D170" s="101">
        <f>Plan1!B4</f>
        <v>0</v>
      </c>
      <c r="E170" s="101"/>
      <c r="F170" s="101"/>
      <c r="G170" s="101"/>
      <c r="H170" s="101"/>
      <c r="I170" s="101"/>
      <c r="J170" s="101"/>
    </row>
    <row r="171" spans="1:10" x14ac:dyDescent="0.35">
      <c r="A171" s="96" t="s">
        <v>61</v>
      </c>
      <c r="B171" s="96"/>
      <c r="C171" s="96"/>
      <c r="D171" s="101">
        <f>Plan1!B6</f>
        <v>0</v>
      </c>
      <c r="E171" s="101"/>
      <c r="F171" s="101"/>
      <c r="G171" s="101"/>
      <c r="H171" s="101"/>
      <c r="I171" s="101"/>
      <c r="J171" s="101"/>
    </row>
    <row r="172" spans="1:10" x14ac:dyDescent="0.35">
      <c r="A172" s="5"/>
      <c r="B172" s="6"/>
      <c r="C172" s="6"/>
      <c r="D172" s="101">
        <f>Plan1!B8</f>
        <v>0</v>
      </c>
      <c r="E172" s="101"/>
      <c r="F172" s="101"/>
      <c r="G172" s="101"/>
      <c r="H172" s="101"/>
      <c r="I172" s="101"/>
      <c r="J172" s="101"/>
    </row>
    <row r="173" spans="1:10" x14ac:dyDescent="0.35">
      <c r="A173" s="5"/>
      <c r="B173" s="6"/>
      <c r="C173" s="6"/>
      <c r="D173" s="101"/>
      <c r="E173" s="101"/>
      <c r="F173" s="101"/>
      <c r="G173" s="101"/>
      <c r="H173" s="101"/>
      <c r="I173" s="101"/>
      <c r="J173" s="101"/>
    </row>
    <row r="174" spans="1:10" x14ac:dyDescent="0.35">
      <c r="A174" s="2"/>
      <c r="B174" s="2"/>
      <c r="C174" s="2"/>
      <c r="D174" s="2"/>
      <c r="E174" s="2"/>
      <c r="F174" s="2"/>
      <c r="G174" s="2"/>
      <c r="H174" s="2"/>
    </row>
    <row r="177" spans="1:10" x14ac:dyDescent="0.35">
      <c r="A177" s="57" t="str">
        <f>Plan3!J38</f>
        <v>PORTARIA Nº _____/2013\0</v>
      </c>
      <c r="B177" s="57"/>
      <c r="C177" s="57"/>
    </row>
    <row r="180" spans="1:10" ht="30" customHeight="1" x14ac:dyDescent="0.35">
      <c r="A180" s="146" t="s">
        <v>85</v>
      </c>
      <c r="B180" s="146"/>
      <c r="C180" s="146"/>
      <c r="D180" s="146"/>
      <c r="E180" s="146"/>
      <c r="F180" s="146"/>
      <c r="G180" s="146"/>
      <c r="H180" s="146"/>
      <c r="I180" s="146"/>
      <c r="J180" s="146"/>
    </row>
    <row r="182" spans="1:10" x14ac:dyDescent="0.35">
      <c r="B182" s="147" t="s">
        <v>39</v>
      </c>
      <c r="C182" s="147"/>
    </row>
    <row r="184" spans="1:10" ht="60.75" customHeight="1" x14ac:dyDescent="0.35">
      <c r="A184" s="156" t="s">
        <v>40</v>
      </c>
      <c r="B184" s="156"/>
      <c r="C184" s="156"/>
      <c r="D184" s="156"/>
      <c r="E184" s="156"/>
      <c r="F184" s="156"/>
      <c r="G184" s="156"/>
      <c r="H184" s="156"/>
      <c r="I184" s="156"/>
      <c r="J184" s="156"/>
    </row>
    <row r="186" spans="1:10" ht="21.75" customHeight="1" x14ac:dyDescent="0.35">
      <c r="A186" s="157" t="s">
        <v>45</v>
      </c>
      <c r="B186" s="158"/>
      <c r="C186" s="109">
        <f>Plan2!B12</f>
        <v>0</v>
      </c>
      <c r="D186" s="109"/>
      <c r="E186" s="109"/>
      <c r="F186" s="109"/>
      <c r="G186" s="109"/>
      <c r="H186" s="109"/>
      <c r="I186" s="109"/>
      <c r="J186" s="110"/>
    </row>
    <row r="187" spans="1:10" ht="21.75" customHeight="1" x14ac:dyDescent="0.35">
      <c r="A187" s="148" t="s">
        <v>41</v>
      </c>
      <c r="B187" s="149"/>
      <c r="C187" s="152">
        <f>Plan2!B10</f>
        <v>0</v>
      </c>
      <c r="D187" s="152"/>
      <c r="E187" s="152"/>
      <c r="F187" s="152"/>
      <c r="G187" s="152"/>
      <c r="H187" s="152"/>
      <c r="I187" s="152"/>
      <c r="J187" s="153"/>
    </row>
    <row r="188" spans="1:10" ht="21.75" customHeight="1" x14ac:dyDescent="0.35">
      <c r="A188" s="148" t="s">
        <v>42</v>
      </c>
      <c r="B188" s="149"/>
      <c r="C188" s="152">
        <f>Plan2!B16</f>
        <v>0</v>
      </c>
      <c r="D188" s="152"/>
      <c r="E188" s="152"/>
      <c r="F188" s="152"/>
      <c r="G188" s="152"/>
      <c r="H188" s="152"/>
      <c r="I188" s="152"/>
      <c r="J188" s="153"/>
    </row>
    <row r="189" spans="1:10" ht="21.75" customHeight="1" x14ac:dyDescent="0.35">
      <c r="A189" s="148" t="s">
        <v>43</v>
      </c>
      <c r="B189" s="149"/>
      <c r="C189" s="152">
        <f>Plan2!B14</f>
        <v>0</v>
      </c>
      <c r="D189" s="152"/>
      <c r="E189" s="152"/>
      <c r="F189" s="152"/>
      <c r="G189" s="152"/>
      <c r="H189" s="152"/>
      <c r="I189" s="152"/>
      <c r="J189" s="153"/>
    </row>
    <row r="190" spans="1:10" ht="21.75" customHeight="1" x14ac:dyDescent="0.35">
      <c r="A190" s="150" t="s">
        <v>44</v>
      </c>
      <c r="B190" s="151"/>
      <c r="C190" s="154">
        <f>Plan1!B16</f>
        <v>0</v>
      </c>
      <c r="D190" s="154"/>
      <c r="E190" s="154"/>
      <c r="F190" s="154"/>
      <c r="G190" s="154"/>
      <c r="H190" s="154"/>
      <c r="I190" s="154"/>
      <c r="J190" s="155"/>
    </row>
    <row r="192" spans="1:10" x14ac:dyDescent="0.35">
      <c r="A192" s="159" t="s">
        <v>46</v>
      </c>
      <c r="B192" s="159"/>
      <c r="C192" s="159"/>
      <c r="D192" s="159"/>
      <c r="E192" s="159" t="s">
        <v>47</v>
      </c>
      <c r="F192" s="159"/>
      <c r="G192" s="159" t="s">
        <v>48</v>
      </c>
      <c r="H192" s="159"/>
      <c r="I192" s="159" t="s">
        <v>49</v>
      </c>
      <c r="J192" s="159"/>
    </row>
    <row r="193" spans="1:10" ht="31.5" customHeight="1" x14ac:dyDescent="0.35">
      <c r="A193" s="169" t="str">
        <f>CONCATENATE(Plan2!B18,Plan3!B36,Plan2!B20)</f>
        <v>\</v>
      </c>
      <c r="B193" s="169"/>
      <c r="C193" s="169"/>
      <c r="D193" s="169"/>
      <c r="E193" s="160">
        <f>IF(Plan2!C12&lt;&gt;0,Plan2!D14,IF(Plan2!C16&lt;&gt;0,0,IF(Plan2!C12=0,0,IF(Plan2!C16=0,0,))))</f>
        <v>0</v>
      </c>
      <c r="F193" s="160"/>
      <c r="G193" s="161">
        <f>IF(Plan2!C12&lt;&gt;0,Plan2!E14,IF(Plan2!C16&lt;&gt;0,0,IF(Plan2!C12=0,0,IF(Plan2!C16=0,0))))</f>
        <v>0</v>
      </c>
      <c r="H193" s="161"/>
      <c r="I193" s="162">
        <f>IF(Plan2!C12&lt;&gt;0,E193*G193,IF(Plan2!C16&lt;&gt;0,Plan2!F18,IF(Plan2!C12=0,0,IF(Plan2!C16=0,0))))</f>
        <v>300</v>
      </c>
      <c r="J193" s="163"/>
    </row>
    <row r="194" spans="1:10" ht="24.75" customHeight="1" x14ac:dyDescent="0.35">
      <c r="A194" s="166" t="s">
        <v>50</v>
      </c>
      <c r="B194" s="167"/>
      <c r="C194" s="167"/>
      <c r="D194" s="167"/>
      <c r="E194" s="167"/>
      <c r="F194" s="167"/>
      <c r="G194" s="167"/>
      <c r="H194" s="168"/>
      <c r="I194" s="164">
        <f>I193</f>
        <v>300</v>
      </c>
      <c r="J194" s="165"/>
    </row>
    <row r="196" spans="1:10" ht="15.5" x14ac:dyDescent="0.35">
      <c r="A196" s="18" t="s">
        <v>51</v>
      </c>
      <c r="B196" s="19"/>
      <c r="C196" s="19"/>
      <c r="D196" s="19"/>
      <c r="E196" s="19"/>
      <c r="F196" s="19"/>
      <c r="G196" s="19"/>
      <c r="H196" s="19"/>
      <c r="I196" s="19"/>
      <c r="J196" s="20"/>
    </row>
    <row r="197" spans="1:10" ht="96" customHeight="1" x14ac:dyDescent="0.35">
      <c r="A197" s="114" t="str">
        <f>CONCATENATE(Plan3!A26)</f>
        <v>0</v>
      </c>
      <c r="B197" s="115"/>
      <c r="C197" s="115"/>
      <c r="D197" s="115"/>
      <c r="E197" s="115"/>
      <c r="F197" s="115"/>
      <c r="G197" s="115"/>
      <c r="H197" s="115"/>
      <c r="I197" s="115"/>
      <c r="J197" s="116"/>
    </row>
    <row r="199" spans="1:10" ht="29.25" customHeight="1" x14ac:dyDescent="0.35">
      <c r="A199" s="117" t="s">
        <v>52</v>
      </c>
      <c r="B199" s="117"/>
      <c r="C199" s="117"/>
      <c r="D199" s="117"/>
      <c r="E199" s="117"/>
      <c r="F199" s="117"/>
      <c r="G199" s="117"/>
      <c r="H199" s="117"/>
      <c r="I199" s="117"/>
      <c r="J199" s="117"/>
    </row>
    <row r="201" spans="1:10" ht="15.5" x14ac:dyDescent="0.35">
      <c r="F201" s="139">
        <f>F149</f>
        <v>41908</v>
      </c>
      <c r="G201" s="139"/>
      <c r="H201" s="139"/>
      <c r="I201" s="139"/>
      <c r="J201" s="139"/>
    </row>
    <row r="203" spans="1:10" ht="15.5" x14ac:dyDescent="0.35">
      <c r="C203" s="118"/>
      <c r="D203" s="118"/>
      <c r="E203" s="118"/>
      <c r="F203" s="118"/>
      <c r="G203" s="118"/>
      <c r="H203" s="118"/>
    </row>
    <row r="204" spans="1:10" ht="15.5" x14ac:dyDescent="0.35">
      <c r="C204" s="119" t="str">
        <f>IF(C186=C113,"ANTÔNIO WALTER DE ARAÚJO",IF(C186&lt;&gt;C113,C113))</f>
        <v>ANTÔNIO WALTER DE ARAÚJO</v>
      </c>
      <c r="D204" s="119"/>
      <c r="E204" s="119"/>
      <c r="F204" s="119"/>
      <c r="G204" s="119"/>
      <c r="H204" s="119"/>
    </row>
    <row r="205" spans="1:10" ht="15.5" x14ac:dyDescent="0.35">
      <c r="C205" s="107" t="s">
        <v>94</v>
      </c>
      <c r="D205" s="107"/>
      <c r="E205" s="107"/>
      <c r="F205" s="107"/>
      <c r="G205" s="107"/>
      <c r="H205" s="107"/>
    </row>
    <row r="210" spans="1:10" ht="15.5" x14ac:dyDescent="0.35">
      <c r="A210" s="108" t="s">
        <v>53</v>
      </c>
      <c r="B210" s="108"/>
      <c r="C210" s="108"/>
      <c r="D210" s="108"/>
      <c r="E210" s="108"/>
      <c r="F210" s="108"/>
      <c r="G210" s="108"/>
      <c r="H210" s="108"/>
      <c r="I210" s="108"/>
      <c r="J210" s="108"/>
    </row>
    <row r="213" spans="1:10" ht="52.5" customHeight="1" x14ac:dyDescent="0.35">
      <c r="A213" s="136" t="str">
        <f>Plan3!J40</f>
        <v xml:space="preserve">          RECEBI da 0, a importância abaixo descrita correspondete à concessão das respectivas diárias para viagem, a saber:</v>
      </c>
      <c r="B213" s="136"/>
      <c r="C213" s="136"/>
      <c r="D213" s="136"/>
      <c r="E213" s="136"/>
      <c r="F213" s="136"/>
      <c r="G213" s="136"/>
      <c r="H213" s="136"/>
      <c r="I213" s="136"/>
      <c r="J213" s="136"/>
    </row>
    <row r="214" spans="1:10" ht="15.5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1:10" ht="15.5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1:10" ht="21.75" customHeight="1" x14ac:dyDescent="0.35">
      <c r="A216" s="137" t="s">
        <v>45</v>
      </c>
      <c r="B216" s="138"/>
      <c r="C216" s="111">
        <f>C186</f>
        <v>0</v>
      </c>
      <c r="D216" s="111"/>
      <c r="E216" s="111"/>
      <c r="F216" s="111"/>
      <c r="G216" s="111"/>
      <c r="H216" s="111"/>
      <c r="I216" s="111"/>
      <c r="J216" s="112"/>
    </row>
    <row r="217" spans="1:10" ht="21.75" customHeight="1" x14ac:dyDescent="0.35">
      <c r="A217" s="130" t="s">
        <v>41</v>
      </c>
      <c r="B217" s="131"/>
      <c r="C217" s="132">
        <f t="shared" ref="C217:C220" si="0">C187</f>
        <v>0</v>
      </c>
      <c r="D217" s="132"/>
      <c r="E217" s="132"/>
      <c r="F217" s="132"/>
      <c r="G217" s="132"/>
      <c r="H217" s="132"/>
      <c r="I217" s="132"/>
      <c r="J217" s="132"/>
    </row>
    <row r="218" spans="1:10" ht="21.75" customHeight="1" x14ac:dyDescent="0.35">
      <c r="A218" s="130" t="s">
        <v>42</v>
      </c>
      <c r="B218" s="131"/>
      <c r="C218" s="132">
        <f t="shared" si="0"/>
        <v>0</v>
      </c>
      <c r="D218" s="132"/>
      <c r="E218" s="132"/>
      <c r="F218" s="132"/>
      <c r="G218" s="132"/>
      <c r="H218" s="132"/>
      <c r="I218" s="132"/>
      <c r="J218" s="132"/>
    </row>
    <row r="219" spans="1:10" ht="21.75" customHeight="1" x14ac:dyDescent="0.35">
      <c r="A219" s="130" t="s">
        <v>43</v>
      </c>
      <c r="B219" s="131"/>
      <c r="C219" s="132">
        <f t="shared" si="0"/>
        <v>0</v>
      </c>
      <c r="D219" s="132"/>
      <c r="E219" s="132"/>
      <c r="F219" s="132"/>
      <c r="G219" s="132"/>
      <c r="H219" s="132"/>
      <c r="I219" s="132"/>
      <c r="J219" s="132"/>
    </row>
    <row r="220" spans="1:10" ht="21.75" customHeight="1" x14ac:dyDescent="0.35">
      <c r="A220" s="128" t="s">
        <v>44</v>
      </c>
      <c r="B220" s="129"/>
      <c r="C220" s="133">
        <f t="shared" si="0"/>
        <v>0</v>
      </c>
      <c r="D220" s="133"/>
      <c r="E220" s="133"/>
      <c r="F220" s="133"/>
      <c r="G220" s="133"/>
      <c r="H220" s="133"/>
      <c r="I220" s="133"/>
      <c r="J220" s="134"/>
    </row>
    <row r="221" spans="1:10" ht="15.5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ht="15.5" x14ac:dyDescent="0.35">
      <c r="A222" s="135" t="s">
        <v>46</v>
      </c>
      <c r="B222" s="135"/>
      <c r="C222" s="135"/>
      <c r="D222" s="135"/>
      <c r="E222" s="135" t="s">
        <v>47</v>
      </c>
      <c r="F222" s="135"/>
      <c r="G222" s="135" t="s">
        <v>48</v>
      </c>
      <c r="H222" s="135"/>
      <c r="I222" s="135" t="s">
        <v>49</v>
      </c>
      <c r="J222" s="135"/>
    </row>
    <row r="223" spans="1:10" ht="33" customHeight="1" x14ac:dyDescent="0.35">
      <c r="A223" s="120" t="str">
        <f>A193</f>
        <v>\</v>
      </c>
      <c r="B223" s="120"/>
      <c r="C223" s="120"/>
      <c r="D223" s="120"/>
      <c r="E223" s="121">
        <f>E193</f>
        <v>0</v>
      </c>
      <c r="F223" s="121"/>
      <c r="G223" s="122">
        <f t="shared" ref="G223" si="1">G193</f>
        <v>0</v>
      </c>
      <c r="H223" s="122"/>
      <c r="I223" s="122">
        <f t="shared" ref="I223" si="2">I193</f>
        <v>300</v>
      </c>
      <c r="J223" s="122"/>
    </row>
    <row r="224" spans="1:10" ht="24.75" customHeight="1" x14ac:dyDescent="0.35">
      <c r="A224" s="123" t="s">
        <v>50</v>
      </c>
      <c r="B224" s="124"/>
      <c r="C224" s="124"/>
      <c r="D224" s="124"/>
      <c r="E224" s="124"/>
      <c r="F224" s="124"/>
      <c r="G224" s="124"/>
      <c r="H224" s="125"/>
      <c r="I224" s="126">
        <f>I223</f>
        <v>300</v>
      </c>
      <c r="J224" s="127"/>
    </row>
    <row r="225" spans="1:10" ht="15.5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1:10" ht="15.5" x14ac:dyDescent="0.35">
      <c r="A226" s="18" t="s">
        <v>51</v>
      </c>
      <c r="B226" s="19"/>
      <c r="C226" s="19"/>
      <c r="D226" s="19"/>
      <c r="E226" s="19"/>
      <c r="F226" s="19"/>
      <c r="G226" s="19"/>
      <c r="H226" s="19"/>
      <c r="I226" s="19"/>
      <c r="J226" s="20"/>
    </row>
    <row r="227" spans="1:10" ht="85.5" customHeight="1" x14ac:dyDescent="0.35">
      <c r="A227" s="114" t="str">
        <f>A197</f>
        <v>0</v>
      </c>
      <c r="B227" s="115"/>
      <c r="C227" s="115"/>
      <c r="D227" s="115"/>
      <c r="E227" s="115"/>
      <c r="F227" s="115"/>
      <c r="G227" s="115"/>
      <c r="H227" s="115"/>
      <c r="I227" s="115"/>
      <c r="J227" s="116"/>
    </row>
    <row r="228" spans="1:10" ht="15.5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1:10" ht="15.5" x14ac:dyDescent="0.35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</row>
    <row r="230" spans="1:10" ht="15.5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1:10" ht="15.5" x14ac:dyDescent="0.35">
      <c r="A231" s="12"/>
      <c r="B231" s="12"/>
      <c r="C231" s="12"/>
      <c r="D231" s="12"/>
      <c r="E231" s="113" t="s">
        <v>55</v>
      </c>
      <c r="F231" s="113"/>
      <c r="G231" s="113"/>
      <c r="H231" s="113"/>
      <c r="I231" s="113"/>
      <c r="J231" s="113"/>
    </row>
    <row r="232" spans="1:10" ht="15.5" x14ac:dyDescent="0.35">
      <c r="A232" s="12"/>
      <c r="B232" s="12"/>
      <c r="C232" s="12"/>
      <c r="D232" s="12"/>
      <c r="E232" s="12"/>
      <c r="F232" s="13"/>
      <c r="G232" s="14"/>
      <c r="H232" s="14"/>
      <c r="I232" s="14"/>
      <c r="J232" s="14"/>
    </row>
    <row r="233" spans="1:10" ht="15.5" x14ac:dyDescent="0.35">
      <c r="A233" s="12"/>
      <c r="B233" s="12"/>
      <c r="C233" s="12"/>
      <c r="D233" s="12"/>
      <c r="E233" s="12"/>
      <c r="F233" s="13"/>
      <c r="G233" s="14"/>
      <c r="H233" s="14"/>
      <c r="I233" s="14"/>
      <c r="J233" s="14"/>
    </row>
    <row r="234" spans="1:10" ht="15.5" x14ac:dyDescent="0.35">
      <c r="A234" s="12"/>
      <c r="B234" s="12"/>
      <c r="C234" s="12"/>
      <c r="D234" s="12"/>
      <c r="E234" s="12"/>
      <c r="F234" s="13"/>
      <c r="G234" s="14"/>
      <c r="H234" s="14"/>
      <c r="I234" s="14"/>
      <c r="J234" s="14"/>
    </row>
    <row r="235" spans="1:10" ht="15.5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 ht="15.5" x14ac:dyDescent="0.35">
      <c r="A236" s="12"/>
      <c r="B236" s="12"/>
      <c r="C236" s="118"/>
      <c r="D236" s="118"/>
      <c r="E236" s="118"/>
      <c r="F236" s="118"/>
      <c r="G236" s="118"/>
      <c r="H236" s="118"/>
      <c r="I236" s="12"/>
      <c r="J236" s="12"/>
    </row>
    <row r="237" spans="1:10" ht="15.5" x14ac:dyDescent="0.35">
      <c r="A237" s="12"/>
      <c r="B237" s="12"/>
      <c r="C237" s="119">
        <f>Plan2!B12</f>
        <v>0</v>
      </c>
      <c r="D237" s="119"/>
      <c r="E237" s="119"/>
      <c r="F237" s="119"/>
      <c r="G237" s="119"/>
      <c r="H237" s="119"/>
      <c r="I237" s="12"/>
      <c r="J237" s="12"/>
    </row>
    <row r="238" spans="1:10" ht="15.5" x14ac:dyDescent="0.35">
      <c r="A238" s="12"/>
      <c r="B238" s="12"/>
      <c r="C238" s="107">
        <f>Plan2!B16</f>
        <v>0</v>
      </c>
      <c r="D238" s="107"/>
      <c r="E238" s="107"/>
      <c r="F238" s="107"/>
      <c r="G238" s="107"/>
      <c r="H238" s="107"/>
      <c r="I238" s="12"/>
      <c r="J238" s="12"/>
    </row>
  </sheetData>
  <sheetProtection password="91F3" sheet="1" objects="1" scenarios="1"/>
  <protectedRanges>
    <protectedRange sqref="A124:C130" name="Intervalo4"/>
    <protectedRange sqref="A169:C175" name="Intervalo3"/>
    <protectedRange sqref="A1:C7" name="Intervalo1"/>
    <protectedRange sqref="A43:C48 A83:C88 A124:C129 A169:C174" name="Intervalo2"/>
  </protectedRanges>
  <mergeCells count="113">
    <mergeCell ref="A45:C45"/>
    <mergeCell ref="D83:J83"/>
    <mergeCell ref="D84:J84"/>
    <mergeCell ref="A85:C85"/>
    <mergeCell ref="D85:J85"/>
    <mergeCell ref="D43:J43"/>
    <mergeCell ref="D44:J44"/>
    <mergeCell ref="D45:J45"/>
    <mergeCell ref="D46:J46"/>
    <mergeCell ref="D47:J47"/>
    <mergeCell ref="I192:J192"/>
    <mergeCell ref="E193:F193"/>
    <mergeCell ref="G193:H193"/>
    <mergeCell ref="I193:J193"/>
    <mergeCell ref="I194:J194"/>
    <mergeCell ref="A194:H194"/>
    <mergeCell ref="A193:D193"/>
    <mergeCell ref="A192:D192"/>
    <mergeCell ref="E192:F192"/>
    <mergeCell ref="G192:H192"/>
    <mergeCell ref="A188:B188"/>
    <mergeCell ref="A189:B189"/>
    <mergeCell ref="A190:B190"/>
    <mergeCell ref="C187:J187"/>
    <mergeCell ref="C188:J188"/>
    <mergeCell ref="C189:J189"/>
    <mergeCell ref="C190:J190"/>
    <mergeCell ref="A184:J184"/>
    <mergeCell ref="A186:B186"/>
    <mergeCell ref="A187:B187"/>
    <mergeCell ref="C154:H154"/>
    <mergeCell ref="C155:H155"/>
    <mergeCell ref="C156:H156"/>
    <mergeCell ref="A180:J180"/>
    <mergeCell ref="B182:C182"/>
    <mergeCell ref="D169:J169"/>
    <mergeCell ref="D170:J170"/>
    <mergeCell ref="A171:C171"/>
    <mergeCell ref="D171:J171"/>
    <mergeCell ref="D172:J172"/>
    <mergeCell ref="D173:J173"/>
    <mergeCell ref="A132:J132"/>
    <mergeCell ref="A137:J137"/>
    <mergeCell ref="A143:J143"/>
    <mergeCell ref="F149:J149"/>
    <mergeCell ref="F106:J106"/>
    <mergeCell ref="C112:H112"/>
    <mergeCell ref="C113:H113"/>
    <mergeCell ref="C114:H114"/>
    <mergeCell ref="D124:J124"/>
    <mergeCell ref="D125:J125"/>
    <mergeCell ref="A126:C126"/>
    <mergeCell ref="D126:J126"/>
    <mergeCell ref="D127:J127"/>
    <mergeCell ref="D128:J128"/>
    <mergeCell ref="A92:J92"/>
    <mergeCell ref="A93:J93"/>
    <mergeCell ref="B97:J97"/>
    <mergeCell ref="A100:J100"/>
    <mergeCell ref="A60:J60"/>
    <mergeCell ref="A63:J63"/>
    <mergeCell ref="E67:J67"/>
    <mergeCell ref="C72:H72"/>
    <mergeCell ref="C73:H73"/>
    <mergeCell ref="D86:J86"/>
    <mergeCell ref="D87:J87"/>
    <mergeCell ref="I222:J222"/>
    <mergeCell ref="C205:H205"/>
    <mergeCell ref="A213:J213"/>
    <mergeCell ref="A216:B216"/>
    <mergeCell ref="A197:J197"/>
    <mergeCell ref="A199:J199"/>
    <mergeCell ref="F201:J201"/>
    <mergeCell ref="C203:H203"/>
    <mergeCell ref="C204:H204"/>
    <mergeCell ref="A217:B217"/>
    <mergeCell ref="C217:J217"/>
    <mergeCell ref="C238:H238"/>
    <mergeCell ref="A210:J210"/>
    <mergeCell ref="C186:J186"/>
    <mergeCell ref="C216:J216"/>
    <mergeCell ref="E231:J231"/>
    <mergeCell ref="A227:J227"/>
    <mergeCell ref="A229:J229"/>
    <mergeCell ref="C236:H236"/>
    <mergeCell ref="C237:H237"/>
    <mergeCell ref="A223:D223"/>
    <mergeCell ref="E223:F223"/>
    <mergeCell ref="G223:H223"/>
    <mergeCell ref="I223:J223"/>
    <mergeCell ref="A224:H224"/>
    <mergeCell ref="I224:J224"/>
    <mergeCell ref="A220:B220"/>
    <mergeCell ref="A218:B218"/>
    <mergeCell ref="C218:J218"/>
    <mergeCell ref="A219:B219"/>
    <mergeCell ref="C219:J219"/>
    <mergeCell ref="C220:J220"/>
    <mergeCell ref="A222:D222"/>
    <mergeCell ref="E222:F222"/>
    <mergeCell ref="G222:H222"/>
    <mergeCell ref="A4:C4"/>
    <mergeCell ref="D1:J1"/>
    <mergeCell ref="D2:J2"/>
    <mergeCell ref="A31:J31"/>
    <mergeCell ref="D3:J3"/>
    <mergeCell ref="D4:J4"/>
    <mergeCell ref="D5:J5"/>
    <mergeCell ref="D11:F11"/>
    <mergeCell ref="A19:J19"/>
    <mergeCell ref="F25:J25"/>
    <mergeCell ref="C29:H29"/>
    <mergeCell ref="C30:H30"/>
  </mergeCells>
  <pageMargins left="0.59055118110236227" right="0.23622047244094491" top="0.31496062992125984" bottom="0.78740157480314965" header="0.31496062992125984" footer="0.31496062992125984"/>
  <pageSetup paperSize="9" orientation="portrait" r:id="rId1"/>
  <rowBreaks count="2" manualBreakCount="2">
    <brk id="42" max="9" man="1"/>
    <brk id="82" max="9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Plan5</vt:lpstr>
      <vt:lpstr>Plan1</vt:lpstr>
      <vt:lpstr>Plan2</vt:lpstr>
      <vt:lpstr>Plan3</vt:lpstr>
      <vt:lpstr>Plan4</vt:lpstr>
      <vt:lpstr>Plan4!Area_de_impressao</vt:lpstr>
    </vt:vector>
  </TitlesOfParts>
  <Company>PML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Contabilidade03</dc:creator>
  <cp:lastModifiedBy>Helison Oliveira</cp:lastModifiedBy>
  <cp:lastPrinted>2013-03-08T13:49:30Z</cp:lastPrinted>
  <dcterms:created xsi:type="dcterms:W3CDTF">2010-09-21T14:07:56Z</dcterms:created>
  <dcterms:modified xsi:type="dcterms:W3CDTF">2022-06-21T17:45:01Z</dcterms:modified>
</cp:coreProperties>
</file>