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livejaverianaedu.sharepoint.com/sites/TrabajodeGrado-cpPlugins3.0/Shared Documents/General/Esqueletos Entregas/SPMP/Anexos/"/>
    </mc:Choice>
  </mc:AlternateContent>
  <xr:revisionPtr revIDLastSave="155" documentId="13_ncr:1_{110917B9-75D4-407B-B160-EF7E93ED5C5F}" xr6:coauthVersionLast="43" xr6:coauthVersionMax="43" xr10:uidLastSave="{8A6445E8-AFF0-4A1D-94B9-546638DEE10E}"/>
  <bookViews>
    <workbookView xWindow="-120" yWindow="-120" windowWidth="20730" windowHeight="11160" firstSheet="1" activeTab="2" xr2:uid="{196F929D-2DBB-4F66-B697-5EB8A05D1368}"/>
  </bookViews>
  <sheets>
    <sheet name="Identificación" sheetId="1" r:id="rId1"/>
    <sheet name="Cuantificación" sheetId="2" r:id="rId2"/>
    <sheet name="Resumen Cuantificación" sheetId="5" r:id="rId3"/>
    <sheet name="Mitigación" sheetId="3" r:id="rId4"/>
    <sheet name="Descripción de Cuantificación"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 i="5" l="1"/>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4" i="5"/>
  <c r="C29" i="3"/>
  <c r="B26" i="3"/>
  <c r="B27" i="3"/>
  <c r="B28" i="3"/>
  <c r="B29" i="3"/>
  <c r="B30" i="3"/>
  <c r="B31" i="3"/>
  <c r="B32" i="3"/>
  <c r="C27" i="5"/>
  <c r="C26" i="3"/>
  <c r="C28" i="5"/>
  <c r="C27" i="3"/>
  <c r="C29" i="5"/>
  <c r="C30" i="5"/>
  <c r="C31" i="5"/>
  <c r="C30" i="3"/>
  <c r="C32" i="5"/>
  <c r="C31" i="3"/>
  <c r="C33" i="5"/>
  <c r="C32" i="3"/>
  <c r="C28" i="3"/>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I4"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4" i="2"/>
</calcChain>
</file>

<file path=xl/sharedStrings.xml><?xml version="1.0" encoding="utf-8"?>
<sst xmlns="http://schemas.openxmlformats.org/spreadsheetml/2006/main" count="224" uniqueCount="119">
  <si>
    <t xml:space="preserve">Riesgos </t>
  </si>
  <si>
    <t>Desarrollo incorrecto de la interfaz</t>
  </si>
  <si>
    <t>Cambio de los requisitos en la fase inicial</t>
  </si>
  <si>
    <t>Cambio de los requisitos en la fase media</t>
  </si>
  <si>
    <t>Cambio de los requisitos en la fase final</t>
  </si>
  <si>
    <t>Incumplimiento de las tareas asignadas</t>
  </si>
  <si>
    <t xml:space="preserve">Calamidades personales </t>
  </si>
  <si>
    <t>Falla en los equipos de cómputo</t>
  </si>
  <si>
    <t>Incumplimiento del plan</t>
  </si>
  <si>
    <t>Desconocer la tarea a realizar</t>
  </si>
  <si>
    <t>Mala planificación del tiempo</t>
  </si>
  <si>
    <t>Ausencia de un integrante del grupo</t>
  </si>
  <si>
    <t>Falta de cooperación por los integrantes</t>
  </si>
  <si>
    <t>Deserción de un miembro del equipo de trabajo</t>
  </si>
  <si>
    <t>ID</t>
  </si>
  <si>
    <t xml:space="preserve">Cuantificación </t>
  </si>
  <si>
    <t xml:space="preserve">Probabilidad </t>
  </si>
  <si>
    <t xml:space="preserve">Descripción </t>
  </si>
  <si>
    <t xml:space="preserve">Nula </t>
  </si>
  <si>
    <t xml:space="preserve">El evento no ocurre durante el desarrollo del proyecto </t>
  </si>
  <si>
    <t>Baja</t>
  </si>
  <si>
    <t xml:space="preserve">El evento ocurre en momentos excepcionales durante el desarrollo del proyecto </t>
  </si>
  <si>
    <t xml:space="preserve">Media </t>
  </si>
  <si>
    <t xml:space="preserve">El evento puede ocurrir en la mayoría de las circunstancias durante el desarrollo del proyecto </t>
  </si>
  <si>
    <t>Alta</t>
  </si>
  <si>
    <t xml:space="preserve">Se espera que el evento ocurra en casi todas las circunstancias durante el desarrollo del proyecto </t>
  </si>
  <si>
    <t>Cuantificación</t>
  </si>
  <si>
    <t xml:space="preserve">Impacto </t>
  </si>
  <si>
    <t xml:space="preserve">Despreciable </t>
  </si>
  <si>
    <t>Si el evento se da este tendría efectos insignificantes sobre el proyecto</t>
  </si>
  <si>
    <t>Marginal</t>
  </si>
  <si>
    <t>Si el evento se da este tendría un bajo impacto sobre el proyecto.</t>
  </si>
  <si>
    <t>Crítico</t>
  </si>
  <si>
    <t>Si el evento se da este tendría un impacto alto sobre el proyecto.</t>
  </si>
  <si>
    <t>Catastrófico</t>
  </si>
  <si>
    <t>Si el evento se da este tendría un impacto grave sobre el proyecto.</t>
  </si>
  <si>
    <t>Probabilidad de ocurrencia</t>
  </si>
  <si>
    <t>Impacto sobre el proyecto</t>
  </si>
  <si>
    <t>Probabilidad</t>
  </si>
  <si>
    <t>Impacto</t>
  </si>
  <si>
    <t xml:space="preserve">Clasificación </t>
  </si>
  <si>
    <t>Clasificación de riesgos</t>
  </si>
  <si>
    <t>Riesgos del proyecto</t>
  </si>
  <si>
    <t>Riesgos técnicos</t>
  </si>
  <si>
    <t>Riesgos del negocio</t>
  </si>
  <si>
    <t>Riesgo de mercado</t>
  </si>
  <si>
    <t>Riesgo estratégico</t>
  </si>
  <si>
    <t>Riesgo de ventas</t>
  </si>
  <si>
    <t xml:space="preserve">Riesgo de dirección </t>
  </si>
  <si>
    <t>Riesgo de presupuesto</t>
  </si>
  <si>
    <t>Cuantificación del riesgo</t>
  </si>
  <si>
    <t>Plan de mitagación</t>
  </si>
  <si>
    <t>Riesgo interno</t>
  </si>
  <si>
    <t>Desarrollo de funciones incorrectas dentro del grupo de trabajo</t>
  </si>
  <si>
    <t>Descripción</t>
  </si>
  <si>
    <t>Riesgo que afecta el desarrollo del proyecto y la entrega de documentación o prototipo.  </t>
  </si>
  <si>
    <t xml:space="preserve">Riesgo que afecta la infraestructura física donde se desarrolla el proyecto. </t>
  </si>
  <si>
    <t xml:space="preserve">Riesgo que afecta el negocio sobre el cual el proyecto se está realizando. </t>
  </si>
  <si>
    <t xml:space="preserve">Riesgo que afecta el mercado sobre el cual se ejecuta el proyecto. </t>
  </si>
  <si>
    <t xml:space="preserve">Riesgo que afecta el alcance u objetivos para el cual se ejecuta el proyecto. </t>
  </si>
  <si>
    <t xml:space="preserve">Riesgo que afecta la organización y planificación del proyecto. </t>
  </si>
  <si>
    <t>Riesgo que afecta la financiación del proyecto durante su ejecución.</t>
  </si>
  <si>
    <t xml:space="preserve">Planificación de las tareas de acuerdo a las capacidades de cada uno de los integrantes del grupo de trabajo. Dado el caso que la tarea siga siendo desconocida por el encargado, este se verá en la obligación de pedir ayuda al resto del equipo o consultar cómo realizar dicha tarea. </t>
  </si>
  <si>
    <t>Presentación de un modelo a los stakeholders para su aprobación antes de seguir con la programación o montaje del resto del proyecto. Dado el caso que la inconformidad se presente en etapas posteriores se dedicará un integrante del grupo a encontrar conceso con los stakeholders para retroalimentar el aspecto de la interfaz.</t>
  </si>
  <si>
    <t xml:space="preserve">Plan de mitigación </t>
  </si>
  <si>
    <t xml:space="preserve">El director del proyecto revisará la viabilidad de la implementación y el coste de los cambios. Se presentará el informe al grupo de trabajo y se discutirá la posible implementación de estos cambios en el proyecto. </t>
  </si>
  <si>
    <t xml:space="preserve">Llamado de atención al integrante del grupo de trabajo al cual fue asignada dicha tarea. Posterior evaluación por parte del grupo de trabajo de la importancia y el tamaño de la tarea retrasada. Se asignará nuevo responsable de la tarea si es necesario. </t>
  </si>
  <si>
    <t xml:space="preserve">El integrante afectado expondrá la razón y dependiendo de ella se genera una nueva distribución de las tareas que le fueron asignadas. El involucrado tendrá que aceptar alguna tarea para completar durante el tiempo de la calamidad pero cualquier tarea de importancia crítica para el desarrollo del proyecto se le retirará de su encargo. Las tareas que se le retiren serán asignadas a un nuevo integrante o a un grupo de integrantes para su realización. </t>
  </si>
  <si>
    <t>Las tareas pueden ser modificadas en su duración por cualquier integrante con autorización previa del director del proyecto.</t>
  </si>
  <si>
    <t xml:space="preserve">Los integrantes serán distribuidos según sus aptitudes o gustos para generar pertenencia sobre el proyecto. De haber falta de cooperación se generará un llamado de atención por parte del director del proyecto. </t>
  </si>
  <si>
    <t>Infraestructura</t>
  </si>
  <si>
    <t>Pérdida de documentación o código fuente</t>
  </si>
  <si>
    <t>Sobreestimación del alcance del trabajo de grado</t>
  </si>
  <si>
    <t>Conflictos con el director de trabajo de grado</t>
  </si>
  <si>
    <t>Sobreestimación de requisitos</t>
  </si>
  <si>
    <t xml:space="preserve">Riesgo que afecta al equipo de trabajo a lo largo de la ejecución del proyecto. </t>
  </si>
  <si>
    <t>Fallas después de realizar pruebas de integración</t>
  </si>
  <si>
    <t>Conflictos entre los miembros del grupo</t>
  </si>
  <si>
    <t>El proyecto no cumple con los estándares de calidad esperados</t>
  </si>
  <si>
    <t>Fallas en la configuración de tecnologías</t>
  </si>
  <si>
    <t>Replantear las priorizaciones de las tareas que actualmente se encuentran en proceso, con el objetivo de aumentar el tiempo de aquellas que se estimaron de manera incorrecta.</t>
  </si>
  <si>
    <t>Aplazar la integración de la funcionalidad que falló. Evaluar la importancia de dicha funcionalidad para decidir que tan rápido se debe realizar y solicitar ayuda de los miembros del equipo, director o asesor para resolver el problema.</t>
  </si>
  <si>
    <t>Documentos en Google Drive y Microsoft Teams no pueden ser eliminados por ningún miembro del equipo de trabajo. Tambien se contará con la copia principal del documento en el computador del director del proyecto.   Repositorio de Github para mitigar pérdida de código. El único rol con permiso de eliminar el repositorio es el director de desarrollo que para realizar esta acción debe tener autorización del director del proyecto</t>
  </si>
  <si>
    <t>El estudiante debe seguir el conducto regular para renunciar al trabajo de grado. Adicionalmente, el integrante entregará todos los documentos o códigos en su posesión y las tareas asignadas a esta persona serán divididas entre los integrantes restantes. Una reunión es necesaria para esta actividad.</t>
  </si>
  <si>
    <t xml:space="preserve">Se evaluará el impacto de la tarea al desarrollo del proyecto. De ser baja o media, se podrán mover las fechas de entrega dependiendo de la complejidad de la tarea. Si la tarea es de impacto crítico, Se asignará recursos extras para completar la tarea en el tiempo restante o se le obligará al integrante atrasado terminar dicha tarea en el tiempo estipulado. </t>
  </si>
  <si>
    <t>Replantear los objetivos establecidos en la primera fase. Acelerar el proceso de trabajo y cumplir con los nuevos objetivos.</t>
  </si>
  <si>
    <t>Recurrir al uso de equipos que brinde la universidad y buscar ayuda técnica para solucionar el incoveniento con los equipos.</t>
  </si>
  <si>
    <t>Realizar una reunión con el director del trabajo de grado, en la cual se llegue a un acuerdo para solucionar los inconvenientes que se presentaron.</t>
  </si>
  <si>
    <t xml:space="preserve">Se procederá a explicar en mayor detalle la actividad que debería estar realizando al integrante del equipo. El trabajo realizado incorrectamente no será desechado sino archivado por si sirviese para otra actividad. La actividad no será reasignada a no ser que entre en conflicto con otro riesgo. </t>
  </si>
  <si>
    <t>Realizar una reunión con los integrantes del equipo, en la cual se llegue a un acuerdo para solucionar los inconvenientes que se presentaron.</t>
  </si>
  <si>
    <t>Recibir retroalimentación por parte del director de trabajo de grado, con esto se identifica los puntos a mejorar o de ser necesario vovler a realizar la actividad. En caso de volver realizar la tarea se debe hacer con la mayor brevedad posible.</t>
  </si>
  <si>
    <t>Recurrir a personas externas como el asesor de trabajo de grado, para solucionar los fallos con la mayor brevedad posible.</t>
  </si>
  <si>
    <t>El tiempo destinado a cada requisito fué el incorrecto</t>
  </si>
  <si>
    <t>Se presentan problemas de una funcionalidad realizada luego de haber pasado por las pruebas de integración.</t>
  </si>
  <si>
    <t>Pérdida de los documentos o código del proyecto.</t>
  </si>
  <si>
    <t>Pérdida de un integrante por alguna razón.</t>
  </si>
  <si>
    <t>Los requisitos fueron modificados durante la planeación del proyecto.</t>
  </si>
  <si>
    <t>Los requisitos fueron modificados durante el desarrollo del proyecto.</t>
  </si>
  <si>
    <t>Los requisitos fueron modificados durante la entrega final del proyecto.</t>
  </si>
  <si>
    <t>Uno o varios miembros del equipo no realizaron la actividad asignada en el tiempo establecido.</t>
  </si>
  <si>
    <t>Uno o varios miembros del equipo presentan problemas personales que afectan el proceso del proyecto.</t>
  </si>
  <si>
    <t>El equipo de computo de alguno de los integrantes del equipo presenta fallos.</t>
  </si>
  <si>
    <t>Se realizaron actividades totalmente diferentes a las establecidas en el plan de administración del proyecto.</t>
  </si>
  <si>
    <t>Un miembro del equipo no conoce la tarea que debe realizar.</t>
  </si>
  <si>
    <t>La calendarización realizada no se cumplió en los tiempos establecidos.</t>
  </si>
  <si>
    <t>Uno o varios miembros del equipo no están presentes en las reuniones o encuentros con el director de trabajo de grado.</t>
  </si>
  <si>
    <t>Falta apoyo entre los miembros del equipo para el cumplimiento de una tarea.</t>
  </si>
  <si>
    <t>Se planteó un objetivo que se creía fácil de realizar y no se logró cumplir.</t>
  </si>
  <si>
    <t>Hay problemas con el director de trabajo de grado.</t>
  </si>
  <si>
    <t>Se presentan problemas entre los miembros del equipo.</t>
  </si>
  <si>
    <t>Faltan detalles importantes para que el proyecto cuente con la calidad esperada.</t>
  </si>
  <si>
    <t>Es imposible comenzar a desarrollar el proyecto hasta que la configuración inicial esté completa.</t>
  </si>
  <si>
    <t>Las funcionalidades de la interfaz no se ajustan a lo planteado en los objetivos, o no es lo que esperaba el director.</t>
  </si>
  <si>
    <t>Problemas con los recursos físicos que impidan el desarrollo de las actividades del proyecto.</t>
  </si>
  <si>
    <t>Un miembro del equipo realiza actividades que no son las establecidas en el plan de trabajo.</t>
  </si>
  <si>
    <t xml:space="preserve">Todos los archivos, tanto de código como de documentación, cuentan con una copia en la nube (Sharepoint o Github). En cuanto los espacios de trabajo; se cuenta con las salas de cómputo de la Pontificia Universidad Javeriana o los computadores de la biblioteca de la Pontifica Universidad Javeriana. </t>
  </si>
  <si>
    <t>Documentos en Sharepoint no pueden ser eliminados por ningún miembro del equipo de trabajo. Tambien se contará con la copia principal del documento en el computador del director del proyecto.   Repositorio de Github para mitigar pérdida de código. El único rol con permiso de eliminar el repositorio es el director de desarrollo que para realizar esta acción debe tener autorización del director del proyecto</t>
  </si>
  <si>
    <t xml:space="preserve">Planificación de las tareas de acuerdo con las capacidades de cada uno de los integrantes del grupo de trabajo. Dado el caso que la tarea siga siendo desconocida por el encargado, este se verá en la obligación de pedir ayuda al resto del equipo o consultar cómo realizar dicha tarea. </t>
  </si>
  <si>
    <t xml:space="preserve">Todos los archivos, tanto de código como de documentación, cuentan con una copia en la nube (Google Drive, Sharepoint o Github). En cuanto los espacios de trabajo; se cuenta con las salas de cómputo de la Pontificia Universidad Javeriana o los computadores de la biblioteca de la Pontifica Universidad Javeriana.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</si>
</sst>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b/>
      <u/>
      <sz val="11"/>
      <color theme="1"/>
      <name val="Calibri"/>
      <family val="2"/>
      <scheme val="minor"/>
    </font>
    <font>
      <b/>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4" borderId="7"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3" fillId="3" borderId="1" xfId="0" applyFont="1" applyFill="1" applyBorder="1" applyAlignment="1">
      <alignment horizontal="center" vertical="center"/>
    </xf>
    <xf numFmtId="0" fontId="0" fillId="0" borderId="0" xfId="0" applyBorder="1" applyAlignment="1">
      <alignment horizontal="center" vertical="center"/>
    </xf>
    <xf numFmtId="0" fontId="2" fillId="0" borderId="12" xfId="0" applyFont="1" applyFill="1" applyBorder="1" applyAlignment="1">
      <alignment horizontal="center" vertical="center" wrapText="1"/>
    </xf>
    <xf numFmtId="0" fontId="1"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Font="1" applyBorder="1" applyAlignment="1">
      <alignment horizontal="center" vertical="center" wrapText="1"/>
    </xf>
    <xf numFmtId="0" fontId="0" fillId="0" borderId="0" xfId="0" applyFont="1" applyAlignment="1">
      <alignment horizontal="center" vertical="center" wrapText="1"/>
    </xf>
    <xf numFmtId="0" fontId="4" fillId="0" borderId="13" xfId="0" applyFont="1" applyFill="1" applyBorder="1" applyAlignment="1">
      <alignment horizontal="center" vertical="center" wrapText="1"/>
    </xf>
    <xf numFmtId="0" fontId="4" fillId="0" borderId="3" xfId="0" applyFont="1" applyBorder="1" applyAlignment="1">
      <alignment horizontal="center" vertical="center" wrapText="1"/>
    </xf>
    <xf numFmtId="0" fontId="0" fillId="0" borderId="0" xfId="0" applyFont="1" applyAlignment="1">
      <alignment wrapText="1"/>
    </xf>
    <xf numFmtId="0" fontId="3"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5" borderId="4" xfId="0" applyFont="1" applyFill="1" applyBorder="1" applyAlignment="1">
      <alignment horizontal="center"/>
    </xf>
    <xf numFmtId="0" fontId="3" fillId="5"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7DFE-65C9-45F9-9189-8CB74662EED6}">
  <dimension ref="B3:F33"/>
  <sheetViews>
    <sheetView showGridLines="0" workbookViewId="0">
      <selection activeCell="D23" sqref="D23"/>
    </sheetView>
  </sheetViews>
  <sheetFormatPr baseColWidth="10" defaultColWidth="10.7109375" defaultRowHeight="15" x14ac:dyDescent="0.25"/>
  <cols>
    <col min="2" max="2" width="3" bestFit="1" customWidth="1"/>
    <col min="3" max="3" width="44.140625" style="22" bestFit="1" customWidth="1"/>
    <col min="4" max="4" width="44.140625" style="22" customWidth="1"/>
    <col min="5" max="5" width="3.85546875" customWidth="1"/>
    <col min="6" max="6" width="23.85546875" style="1" customWidth="1"/>
  </cols>
  <sheetData>
    <row r="3" spans="2:6" x14ac:dyDescent="0.25">
      <c r="B3" s="3" t="s">
        <v>14</v>
      </c>
      <c r="C3" s="17" t="s">
        <v>0</v>
      </c>
      <c r="D3" s="17" t="s">
        <v>54</v>
      </c>
      <c r="F3" s="16" t="s">
        <v>40</v>
      </c>
    </row>
    <row r="4" spans="2:6" ht="45" x14ac:dyDescent="0.25">
      <c r="B4" s="2">
        <v>1</v>
      </c>
      <c r="C4" s="21" t="s">
        <v>1</v>
      </c>
      <c r="D4" s="21" t="s">
        <v>112</v>
      </c>
      <c r="F4" s="2" t="s">
        <v>42</v>
      </c>
    </row>
    <row r="5" spans="2:6" ht="30" x14ac:dyDescent="0.25">
      <c r="B5" s="2">
        <v>2</v>
      </c>
      <c r="C5" s="21" t="s">
        <v>74</v>
      </c>
      <c r="D5" s="21" t="s">
        <v>92</v>
      </c>
      <c r="F5" s="2" t="s">
        <v>42</v>
      </c>
    </row>
    <row r="6" spans="2:6" ht="45" x14ac:dyDescent="0.25">
      <c r="B6" s="2">
        <v>3</v>
      </c>
      <c r="C6" s="21" t="s">
        <v>76</v>
      </c>
      <c r="D6" s="21" t="s">
        <v>93</v>
      </c>
      <c r="F6" s="2" t="s">
        <v>42</v>
      </c>
    </row>
    <row r="7" spans="2:6" ht="30" x14ac:dyDescent="0.25">
      <c r="B7" s="2">
        <v>4</v>
      </c>
      <c r="C7" s="21" t="s">
        <v>71</v>
      </c>
      <c r="D7" s="21" t="s">
        <v>94</v>
      </c>
      <c r="F7" s="2" t="s">
        <v>43</v>
      </c>
    </row>
    <row r="8" spans="2:6" x14ac:dyDescent="0.25">
      <c r="B8" s="2">
        <v>5</v>
      </c>
      <c r="C8" s="21" t="s">
        <v>13</v>
      </c>
      <c r="D8" s="21" t="s">
        <v>95</v>
      </c>
      <c r="F8" s="2" t="s">
        <v>52</v>
      </c>
    </row>
    <row r="9" spans="2:6" ht="30" x14ac:dyDescent="0.25">
      <c r="B9" s="2">
        <v>6</v>
      </c>
      <c r="C9" s="21" t="s">
        <v>2</v>
      </c>
      <c r="D9" s="21" t="s">
        <v>96</v>
      </c>
      <c r="F9" s="2" t="s">
        <v>44</v>
      </c>
    </row>
    <row r="10" spans="2:6" ht="30" x14ac:dyDescent="0.25">
      <c r="B10" s="2">
        <v>7</v>
      </c>
      <c r="C10" s="21" t="s">
        <v>3</v>
      </c>
      <c r="D10" s="21" t="s">
        <v>97</v>
      </c>
      <c r="F10" s="2" t="s">
        <v>44</v>
      </c>
    </row>
    <row r="11" spans="2:6" ht="30" x14ac:dyDescent="0.25">
      <c r="B11" s="2">
        <v>8</v>
      </c>
      <c r="C11" s="21" t="s">
        <v>4</v>
      </c>
      <c r="D11" s="21" t="s">
        <v>98</v>
      </c>
      <c r="F11" s="2" t="s">
        <v>44</v>
      </c>
    </row>
    <row r="12" spans="2:6" ht="30" x14ac:dyDescent="0.25">
      <c r="B12" s="2">
        <v>9</v>
      </c>
      <c r="C12" s="21" t="s">
        <v>5</v>
      </c>
      <c r="D12" s="21" t="s">
        <v>99</v>
      </c>
      <c r="F12" s="2" t="s">
        <v>52</v>
      </c>
    </row>
    <row r="13" spans="2:6" ht="45" x14ac:dyDescent="0.25">
      <c r="B13" s="2">
        <v>10</v>
      </c>
      <c r="C13" s="21" t="s">
        <v>6</v>
      </c>
      <c r="D13" s="21" t="s">
        <v>100</v>
      </c>
      <c r="F13" s="2" t="s">
        <v>52</v>
      </c>
    </row>
    <row r="14" spans="2:6" ht="30" x14ac:dyDescent="0.25">
      <c r="B14" s="2">
        <v>11</v>
      </c>
      <c r="C14" s="21" t="s">
        <v>7</v>
      </c>
      <c r="D14" s="21" t="s">
        <v>101</v>
      </c>
      <c r="F14" s="2" t="s">
        <v>43</v>
      </c>
    </row>
    <row r="15" spans="2:6" ht="45" x14ac:dyDescent="0.25">
      <c r="B15" s="2">
        <v>12</v>
      </c>
      <c r="C15" s="21" t="s">
        <v>8</v>
      </c>
      <c r="D15" s="21" t="s">
        <v>102</v>
      </c>
      <c r="F15" s="2" t="s">
        <v>52</v>
      </c>
    </row>
    <row r="16" spans="2:6" ht="30" x14ac:dyDescent="0.25">
      <c r="B16" s="2">
        <v>13</v>
      </c>
      <c r="C16" s="21" t="s">
        <v>9</v>
      </c>
      <c r="D16" s="21" t="s">
        <v>103</v>
      </c>
      <c r="F16" s="2" t="s">
        <v>42</v>
      </c>
    </row>
    <row r="17" spans="2:6" ht="30" x14ac:dyDescent="0.25">
      <c r="B17" s="2">
        <v>14</v>
      </c>
      <c r="C17" s="27" t="s">
        <v>10</v>
      </c>
      <c r="D17" s="27" t="s">
        <v>104</v>
      </c>
      <c r="F17" s="2" t="s">
        <v>42</v>
      </c>
    </row>
    <row r="18" spans="2:6" ht="45" x14ac:dyDescent="0.25">
      <c r="B18" s="2">
        <v>15</v>
      </c>
      <c r="C18" s="27" t="s">
        <v>11</v>
      </c>
      <c r="D18" s="27" t="s">
        <v>105</v>
      </c>
      <c r="F18" s="2" t="s">
        <v>52</v>
      </c>
    </row>
    <row r="19" spans="2:6" ht="30" x14ac:dyDescent="0.25">
      <c r="B19" s="2">
        <v>16</v>
      </c>
      <c r="C19" s="27" t="s">
        <v>12</v>
      </c>
      <c r="D19" s="27" t="s">
        <v>106</v>
      </c>
      <c r="F19" s="2" t="s">
        <v>52</v>
      </c>
    </row>
    <row r="20" spans="2:6" ht="30" x14ac:dyDescent="0.25">
      <c r="B20" s="2">
        <v>17</v>
      </c>
      <c r="C20" s="27" t="s">
        <v>72</v>
      </c>
      <c r="D20" s="27" t="s">
        <v>107</v>
      </c>
      <c r="F20" s="2" t="s">
        <v>42</v>
      </c>
    </row>
    <row r="21" spans="2:6" ht="30" x14ac:dyDescent="0.25">
      <c r="B21" s="2">
        <v>18</v>
      </c>
      <c r="C21" s="27" t="s">
        <v>70</v>
      </c>
      <c r="D21" s="27" t="s">
        <v>113</v>
      </c>
      <c r="F21" s="2" t="s">
        <v>46</v>
      </c>
    </row>
    <row r="22" spans="2:6" ht="30" x14ac:dyDescent="0.25">
      <c r="B22" s="2">
        <v>19</v>
      </c>
      <c r="C22" s="27" t="s">
        <v>73</v>
      </c>
      <c r="D22" s="27" t="s">
        <v>108</v>
      </c>
      <c r="F22" s="2" t="s">
        <v>42</v>
      </c>
    </row>
    <row r="23" spans="2:6" ht="30" x14ac:dyDescent="0.25">
      <c r="B23" s="2">
        <v>20</v>
      </c>
      <c r="C23" s="21" t="s">
        <v>53</v>
      </c>
      <c r="D23" s="21" t="s">
        <v>114</v>
      </c>
      <c r="F23" s="2" t="s">
        <v>52</v>
      </c>
    </row>
    <row r="24" spans="2:6" ht="30" x14ac:dyDescent="0.25">
      <c r="B24" s="2">
        <v>21</v>
      </c>
      <c r="C24" s="21" t="s">
        <v>77</v>
      </c>
      <c r="D24" s="21" t="s">
        <v>109</v>
      </c>
      <c r="F24" s="2" t="s">
        <v>52</v>
      </c>
    </row>
    <row r="25" spans="2:6" ht="30" x14ac:dyDescent="0.25">
      <c r="B25" s="2">
        <v>22</v>
      </c>
      <c r="C25" s="21" t="s">
        <v>78</v>
      </c>
      <c r="D25" s="21" t="s">
        <v>110</v>
      </c>
      <c r="F25" s="2" t="s">
        <v>42</v>
      </c>
    </row>
    <row r="26" spans="2:6" ht="30" x14ac:dyDescent="0.25">
      <c r="B26" s="2">
        <v>23</v>
      </c>
      <c r="C26" s="21" t="s">
        <v>79</v>
      </c>
      <c r="D26" s="21" t="s">
        <v>111</v>
      </c>
      <c r="F26" s="2" t="s">
        <v>43</v>
      </c>
    </row>
    <row r="27" spans="2:6" x14ac:dyDescent="0.25">
      <c r="B27" s="2">
        <v>24</v>
      </c>
      <c r="C27" s="21"/>
      <c r="D27" s="21"/>
      <c r="F27" s="2"/>
    </row>
    <row r="28" spans="2:6" x14ac:dyDescent="0.25">
      <c r="B28" s="2">
        <v>25</v>
      </c>
      <c r="C28" s="21"/>
      <c r="D28" s="21"/>
      <c r="F28" s="2"/>
    </row>
    <row r="29" spans="2:6" x14ac:dyDescent="0.25">
      <c r="B29" s="2">
        <v>26</v>
      </c>
      <c r="C29" s="21"/>
      <c r="D29" s="21"/>
      <c r="F29" s="2"/>
    </row>
    <row r="30" spans="2:6" x14ac:dyDescent="0.25">
      <c r="B30" s="2">
        <v>27</v>
      </c>
      <c r="C30" s="21"/>
      <c r="D30" s="21"/>
      <c r="F30" s="2"/>
    </row>
    <row r="31" spans="2:6" x14ac:dyDescent="0.25">
      <c r="B31" s="2">
        <v>28</v>
      </c>
      <c r="C31" s="21"/>
      <c r="D31" s="21"/>
      <c r="F31" s="2"/>
    </row>
    <row r="32" spans="2:6" x14ac:dyDescent="0.25">
      <c r="B32" s="2">
        <v>29</v>
      </c>
      <c r="C32" s="21"/>
      <c r="D32" s="21"/>
      <c r="F32" s="2"/>
    </row>
    <row r="33" spans="2:6" x14ac:dyDescent="0.25">
      <c r="B33" s="2">
        <v>30</v>
      </c>
      <c r="C33" s="21"/>
      <c r="D33" s="21"/>
      <c r="F33" s="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2838B1A-0029-40F6-AA37-3F41A51FD2F6}">
          <x14:formula1>
            <xm:f>'Descripción de Cuantificación'!$C$10:$C$18</xm:f>
          </x14:formula1>
          <xm:sqref>F4:F33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916E-CB66-4892-A0EF-46990D16253D}">
  <dimension ref="B2:K34"/>
  <sheetViews>
    <sheetView showGridLines="0" workbookViewId="0">
      <selection activeCell="H26" sqref="H26"/>
    </sheetView>
  </sheetViews>
  <sheetFormatPr baseColWidth="10" defaultColWidth="10.7109375" defaultRowHeight="15" x14ac:dyDescent="0.25"/>
  <cols>
    <col min="2" max="2" width="3" bestFit="1" customWidth="1"/>
    <col min="3" max="3" width="44.140625" style="25" bestFit="1" customWidth="1"/>
    <col min="4" max="4" width="2.7109375" customWidth="1"/>
    <col min="5" max="5" width="13.5703125" style="1" bestFit="1" customWidth="1"/>
    <col min="6" max="6" width="15" style="1" bestFit="1" customWidth="1"/>
    <col min="7" max="7" width="1.85546875" style="1" customWidth="1"/>
    <col min="8" max="8" width="13.5703125" style="1" bestFit="1" customWidth="1"/>
    <col min="9" max="9" width="15" style="1" bestFit="1" customWidth="1"/>
    <col min="10" max="10" width="1.85546875" style="1" customWidth="1"/>
    <col min="11" max="11" width="14.140625" style="1" customWidth="1"/>
    <col min="16" max="16" width="11.42578125" customWidth="1"/>
  </cols>
  <sheetData>
    <row r="2" spans="2:11" x14ac:dyDescent="0.25">
      <c r="E2" s="28" t="s">
        <v>16</v>
      </c>
      <c r="F2" s="28"/>
      <c r="H2" s="29" t="s">
        <v>27</v>
      </c>
      <c r="I2" s="29"/>
      <c r="K2" s="30" t="s">
        <v>50</v>
      </c>
    </row>
    <row r="3" spans="2:11" x14ac:dyDescent="0.25">
      <c r="B3" s="3" t="s">
        <v>14</v>
      </c>
      <c r="C3" s="17" t="s">
        <v>0</v>
      </c>
      <c r="E3" s="6" t="s">
        <v>26</v>
      </c>
      <c r="F3" s="15" t="s">
        <v>38</v>
      </c>
      <c r="H3" s="7" t="s">
        <v>26</v>
      </c>
      <c r="I3" s="7" t="s">
        <v>39</v>
      </c>
      <c r="K3" s="30"/>
    </row>
    <row r="4" spans="2:11" x14ac:dyDescent="0.25">
      <c r="B4" s="2">
        <v>1</v>
      </c>
      <c r="C4" s="21" t="str">
        <f>IF(Identificación!C4 = "", "", Identificación!C4)</f>
        <v>Desarrollo incorrecto de la interfaz</v>
      </c>
      <c r="E4" s="2">
        <v>3</v>
      </c>
      <c r="F4" s="2" t="str">
        <f>IFERROR(VLOOKUP($E4,'Descripción de Cuantificación'!$B$4:$D$7,2,),"")</f>
        <v xml:space="preserve">Media </v>
      </c>
      <c r="H4" s="2">
        <v>4</v>
      </c>
      <c r="I4" s="2" t="str">
        <f>IFERROR(VLOOKUP(H4,'Descripción de Cuantificación'!$F$4:$H$7,2,FALSE),"")</f>
        <v>Catastrófico</v>
      </c>
      <c r="K4" s="2">
        <f>IF(E4*H4 = 0, "",E4*H4)</f>
        <v>12</v>
      </c>
    </row>
    <row r="5" spans="2:11" x14ac:dyDescent="0.25">
      <c r="B5" s="2">
        <v>2</v>
      </c>
      <c r="C5" s="21" t="str">
        <f>IF(Identificación!C5 = "", "", Identificación!C5)</f>
        <v>Sobreestimación de requisitos</v>
      </c>
      <c r="E5" s="2">
        <v>3</v>
      </c>
      <c r="F5" s="2" t="str">
        <f>IFERROR(VLOOKUP($E5,'Descripción de Cuantificación'!$B$4:$D$7,2,FALSE),"")</f>
        <v xml:space="preserve">Media </v>
      </c>
      <c r="H5" s="2">
        <v>2</v>
      </c>
      <c r="I5" s="2" t="str">
        <f>IFERROR(VLOOKUP(H5,'Descripción de Cuantificación'!$F$4:$H$7,2,FALSE),"")</f>
        <v>Marginal</v>
      </c>
      <c r="K5" s="2">
        <f t="shared" ref="K5:K33" si="0">IF(E5*H5 = 0, "",E5*H5)</f>
        <v>6</v>
      </c>
    </row>
    <row r="6" spans="2:11" ht="30" x14ac:dyDescent="0.25">
      <c r="B6" s="2">
        <v>3</v>
      </c>
      <c r="C6" s="21" t="str">
        <f>IF(Identificación!C6 = "", "", Identificación!C6)</f>
        <v>Fallas después de realizar pruebas de integración</v>
      </c>
      <c r="E6" s="2">
        <v>2</v>
      </c>
      <c r="F6" s="2" t="str">
        <f>IFERROR(VLOOKUP($E6,'Descripción de Cuantificación'!$B$4:$D$7,2,FALSE),"")</f>
        <v>Baja</v>
      </c>
      <c r="H6" s="2">
        <v>3</v>
      </c>
      <c r="I6" s="2" t="str">
        <f>IFERROR(VLOOKUP(H6,'Descripción de Cuantificación'!$F$4:$H$7,2,FALSE),"")</f>
        <v>Crítico</v>
      </c>
      <c r="K6" s="2">
        <f t="shared" si="0"/>
        <v>6</v>
      </c>
    </row>
    <row r="7" spans="2:11" x14ac:dyDescent="0.25">
      <c r="B7" s="2">
        <v>4</v>
      </c>
      <c r="C7" s="21" t="str">
        <f>IF(Identificación!C7 = "", "", Identificación!C7)</f>
        <v>Pérdida de documentación o código fuente</v>
      </c>
      <c r="E7" s="2">
        <v>2</v>
      </c>
      <c r="F7" s="2" t="str">
        <f>IFERROR(VLOOKUP($E7,'Descripción de Cuantificación'!$B$4:$D$7,2,FALSE),"")</f>
        <v>Baja</v>
      </c>
      <c r="H7" s="2">
        <v>3</v>
      </c>
      <c r="I7" s="2" t="str">
        <f>IFERROR(VLOOKUP(H7,'Descripción de Cuantificación'!$F$4:$H$7,2,FALSE),"")</f>
        <v>Crítico</v>
      </c>
      <c r="K7" s="2">
        <f t="shared" si="0"/>
        <v>6</v>
      </c>
    </row>
    <row r="8" spans="2:11" x14ac:dyDescent="0.25">
      <c r="B8" s="2">
        <v>5</v>
      </c>
      <c r="C8" s="21" t="str">
        <f>IF(Identificación!C8 = "", "", Identificación!C8)</f>
        <v>Deserción de un miembro del equipo de trabajo</v>
      </c>
      <c r="E8" s="2">
        <v>1</v>
      </c>
      <c r="F8" s="2" t="str">
        <f>IFERROR(VLOOKUP($E8,'Descripción de Cuantificación'!$B$4:$D$7,2,FALSE),"")</f>
        <v xml:space="preserve">Nula </v>
      </c>
      <c r="H8" s="2">
        <v>3</v>
      </c>
      <c r="I8" s="2" t="str">
        <f>IFERROR(VLOOKUP(H8,'Descripción de Cuantificación'!$F$4:$H$7,2,FALSE),"")</f>
        <v>Crítico</v>
      </c>
      <c r="K8" s="2">
        <f t="shared" si="0"/>
        <v>3</v>
      </c>
    </row>
    <row r="9" spans="2:11" x14ac:dyDescent="0.25">
      <c r="B9" s="2">
        <v>6</v>
      </c>
      <c r="C9" s="21" t="str">
        <f>IF(Identificación!C9 = "", "", Identificación!C9)</f>
        <v>Cambio de los requisitos en la fase inicial</v>
      </c>
      <c r="E9" s="2">
        <v>2</v>
      </c>
      <c r="F9" s="2" t="str">
        <f>IFERROR(VLOOKUP($E9,'Descripción de Cuantificación'!$B$4:$D$7,2,FALSE),"")</f>
        <v>Baja</v>
      </c>
      <c r="H9" s="2">
        <v>1</v>
      </c>
      <c r="I9" s="2" t="str">
        <f>IFERROR(VLOOKUP(H9,'Descripción de Cuantificación'!$F$4:$H$7,2,FALSE),"")</f>
        <v xml:space="preserve">Despreciable </v>
      </c>
      <c r="K9" s="2">
        <f t="shared" si="0"/>
        <v>2</v>
      </c>
    </row>
    <row r="10" spans="2:11" x14ac:dyDescent="0.25">
      <c r="B10" s="2">
        <v>7</v>
      </c>
      <c r="C10" s="21" t="str">
        <f>IF(Identificación!C10 = "", "", Identificación!C10)</f>
        <v>Cambio de los requisitos en la fase media</v>
      </c>
      <c r="E10" s="2">
        <v>2</v>
      </c>
      <c r="F10" s="2" t="str">
        <f>IFERROR(VLOOKUP($E10,'Descripción de Cuantificación'!$B$4:$D$7,2,FALSE),"")</f>
        <v>Baja</v>
      </c>
      <c r="H10" s="2">
        <v>2</v>
      </c>
      <c r="I10" s="2" t="str">
        <f>IFERROR(VLOOKUP(H10,'Descripción de Cuantificación'!$F$4:$H$7,2,FALSE),"")</f>
        <v>Marginal</v>
      </c>
      <c r="K10" s="2">
        <f t="shared" si="0"/>
        <v>4</v>
      </c>
    </row>
    <row r="11" spans="2:11" x14ac:dyDescent="0.25">
      <c r="B11" s="2">
        <v>8</v>
      </c>
      <c r="C11" s="21" t="str">
        <f>IF(Identificación!C11 = "", "", Identificación!C11)</f>
        <v>Cambio de los requisitos en la fase final</v>
      </c>
      <c r="E11" s="2">
        <v>3</v>
      </c>
      <c r="F11" s="2" t="str">
        <f>IFERROR(VLOOKUP($E11,'Descripción de Cuantificación'!$B$4:$D$7,2,FALSE),"")</f>
        <v xml:space="preserve">Media </v>
      </c>
      <c r="H11" s="2">
        <v>3</v>
      </c>
      <c r="I11" s="2" t="str">
        <f>IFERROR(VLOOKUP(H11,'Descripción de Cuantificación'!$F$4:$H$7,2,FALSE),"")</f>
        <v>Crítico</v>
      </c>
      <c r="K11" s="2">
        <f t="shared" si="0"/>
        <v>9</v>
      </c>
    </row>
    <row r="12" spans="2:11" x14ac:dyDescent="0.25">
      <c r="B12" s="2">
        <v>9</v>
      </c>
      <c r="C12" s="21" t="str">
        <f>IF(Identificación!C12 = "", "", Identificación!C12)</f>
        <v>Incumplimiento de las tareas asignadas</v>
      </c>
      <c r="E12" s="2">
        <v>2</v>
      </c>
      <c r="F12" s="2" t="str">
        <f>IFERROR(VLOOKUP($E12,'Descripción de Cuantificación'!$B$4:$D$7,2,FALSE),"")</f>
        <v>Baja</v>
      </c>
      <c r="H12" s="2">
        <v>2</v>
      </c>
      <c r="I12" s="2" t="str">
        <f>IFERROR(VLOOKUP(H12,'Descripción de Cuantificación'!$F$4:$H$7,2,FALSE),"")</f>
        <v>Marginal</v>
      </c>
      <c r="K12" s="2">
        <f t="shared" si="0"/>
        <v>4</v>
      </c>
    </row>
    <row r="13" spans="2:11" x14ac:dyDescent="0.25">
      <c r="B13" s="2">
        <v>10</v>
      </c>
      <c r="C13" s="21" t="str">
        <f>IF(Identificación!C13 = "", "", Identificación!C13)</f>
        <v xml:space="preserve">Calamidades personales </v>
      </c>
      <c r="E13" s="2">
        <v>3</v>
      </c>
      <c r="F13" s="2" t="str">
        <f>IFERROR(VLOOKUP($E13,'Descripción de Cuantificación'!$B$4:$D$7,2,FALSE),"")</f>
        <v xml:space="preserve">Media </v>
      </c>
      <c r="H13" s="2">
        <v>2</v>
      </c>
      <c r="I13" s="2" t="str">
        <f>IFERROR(VLOOKUP(H13,'Descripción de Cuantificación'!$F$4:$H$7,2,FALSE),"")</f>
        <v>Marginal</v>
      </c>
      <c r="K13" s="2">
        <f t="shared" si="0"/>
        <v>6</v>
      </c>
    </row>
    <row r="14" spans="2:11" x14ac:dyDescent="0.25">
      <c r="B14" s="2">
        <v>11</v>
      </c>
      <c r="C14" s="21" t="str">
        <f>IF(Identificación!C14 = "", "", Identificación!C14)</f>
        <v>Falla en los equipos de cómputo</v>
      </c>
      <c r="E14" s="2">
        <v>3</v>
      </c>
      <c r="F14" s="2" t="str">
        <f>IFERROR(VLOOKUP($E14,'Descripción de Cuantificación'!$B$4:$D$7,2,FALSE),"")</f>
        <v xml:space="preserve">Media </v>
      </c>
      <c r="H14" s="2">
        <v>3</v>
      </c>
      <c r="I14" s="2" t="str">
        <f>IFERROR(VLOOKUP(H14,'Descripción de Cuantificación'!$F$4:$H$7,2,FALSE),"")</f>
        <v>Crítico</v>
      </c>
      <c r="K14" s="2">
        <f t="shared" si="0"/>
        <v>9</v>
      </c>
    </row>
    <row r="15" spans="2:11" x14ac:dyDescent="0.25">
      <c r="B15" s="2">
        <v>12</v>
      </c>
      <c r="C15" s="21" t="str">
        <f>IF(Identificación!C15 = "", "", Identificación!C15)</f>
        <v>Incumplimiento del plan</v>
      </c>
      <c r="E15" s="2">
        <v>2</v>
      </c>
      <c r="F15" s="2" t="str">
        <f>IFERROR(VLOOKUP($E15,'Descripción de Cuantificación'!$B$4:$D$7,2,FALSE),"")</f>
        <v>Baja</v>
      </c>
      <c r="H15" s="2">
        <v>2</v>
      </c>
      <c r="I15" s="2" t="str">
        <f>IFERROR(VLOOKUP(H15,'Descripción de Cuantificación'!$F$4:$H$7,2,FALSE),"")</f>
        <v>Marginal</v>
      </c>
      <c r="K15" s="2">
        <f t="shared" si="0"/>
        <v>4</v>
      </c>
    </row>
    <row r="16" spans="2:11" x14ac:dyDescent="0.25">
      <c r="B16" s="2">
        <v>13</v>
      </c>
      <c r="C16" s="21" t="str">
        <f>IF(Identificación!C16 = "", "", Identificación!C16)</f>
        <v>Desconocer la tarea a realizar</v>
      </c>
      <c r="E16" s="2">
        <v>4</v>
      </c>
      <c r="F16" s="2" t="str">
        <f>IFERROR(VLOOKUP($E16,'Descripción de Cuantificación'!$B$4:$D$7,2,FALSE),"")</f>
        <v>Alta</v>
      </c>
      <c r="H16" s="2">
        <v>2</v>
      </c>
      <c r="I16" s="2" t="str">
        <f>IFERROR(VLOOKUP(H16,'Descripción de Cuantificación'!$F$4:$H$7,2,FALSE),"")</f>
        <v>Marginal</v>
      </c>
      <c r="K16" s="2">
        <f t="shared" si="0"/>
        <v>8</v>
      </c>
    </row>
    <row r="17" spans="2:11" x14ac:dyDescent="0.25">
      <c r="B17" s="2">
        <v>14</v>
      </c>
      <c r="C17" s="21" t="str">
        <f>IF(Identificación!C17 = "", "", Identificación!C17)</f>
        <v>Mala planificación del tiempo</v>
      </c>
      <c r="E17" s="2">
        <v>3</v>
      </c>
      <c r="F17" s="2" t="str">
        <f>IFERROR(VLOOKUP($E17,'Descripción de Cuantificación'!$B$4:$D$7,2,FALSE),"")</f>
        <v xml:space="preserve">Media </v>
      </c>
      <c r="H17" s="2">
        <v>2</v>
      </c>
      <c r="I17" s="2" t="str">
        <f>IFERROR(VLOOKUP(H17,'Descripción de Cuantificación'!$F$4:$H$7,2,FALSE),"")</f>
        <v>Marginal</v>
      </c>
      <c r="K17" s="2">
        <f t="shared" si="0"/>
        <v>6</v>
      </c>
    </row>
    <row r="18" spans="2:11" x14ac:dyDescent="0.25">
      <c r="B18" s="2">
        <v>15</v>
      </c>
      <c r="C18" s="21" t="str">
        <f>IF(Identificación!C18 = "", "", Identificación!C18)</f>
        <v>Ausencia de un integrante del grupo</v>
      </c>
      <c r="E18" s="2">
        <v>1</v>
      </c>
      <c r="F18" s="2" t="str">
        <f>IFERROR(VLOOKUP($E18,'Descripción de Cuantificación'!$B$4:$D$7,2,FALSE),"")</f>
        <v xml:space="preserve">Nula </v>
      </c>
      <c r="H18" s="2">
        <v>2</v>
      </c>
      <c r="I18" s="2" t="str">
        <f>IFERROR(VLOOKUP(H18,'Descripción de Cuantificación'!$F$4:$H$7,2,FALSE),"")</f>
        <v>Marginal</v>
      </c>
      <c r="K18" s="2">
        <f t="shared" si="0"/>
        <v>2</v>
      </c>
    </row>
    <row r="19" spans="2:11" x14ac:dyDescent="0.25">
      <c r="B19" s="2">
        <v>16</v>
      </c>
      <c r="C19" s="21" t="str">
        <f>IF(Identificación!C19 = "", "", Identificación!C19)</f>
        <v>Falta de cooperación por los integrantes</v>
      </c>
      <c r="E19" s="2">
        <v>2</v>
      </c>
      <c r="F19" s="2" t="str">
        <f>IFERROR(VLOOKUP($E19,'Descripción de Cuantificación'!$B$4:$D$7,2,FALSE),"")</f>
        <v>Baja</v>
      </c>
      <c r="H19" s="2">
        <v>2</v>
      </c>
      <c r="I19" s="2" t="str">
        <f>IFERROR(VLOOKUP(H19,'Descripción de Cuantificación'!$F$4:$H$7,2,FALSE),"")</f>
        <v>Marginal</v>
      </c>
      <c r="K19" s="2">
        <f t="shared" si="0"/>
        <v>4</v>
      </c>
    </row>
    <row r="20" spans="2:11" ht="30" x14ac:dyDescent="0.25">
      <c r="B20" s="2">
        <v>17</v>
      </c>
      <c r="C20" s="21" t="str">
        <f>IF(Identificación!C20 = "", "", Identificación!C20)</f>
        <v>Sobreestimación del alcance del trabajo de grado</v>
      </c>
      <c r="E20" s="2">
        <v>2</v>
      </c>
      <c r="F20" s="2" t="str">
        <f>IFERROR(VLOOKUP($E20,'Descripción de Cuantificación'!$B$4:$D$7,2,FALSE),"")</f>
        <v>Baja</v>
      </c>
      <c r="H20" s="2">
        <v>3</v>
      </c>
      <c r="I20" s="2" t="str">
        <f>IFERROR(VLOOKUP(H20,'Descripción de Cuantificación'!$F$4:$H$7,2,FALSE),"")</f>
        <v>Crítico</v>
      </c>
      <c r="K20" s="2">
        <f t="shared" si="0"/>
        <v>6</v>
      </c>
    </row>
    <row r="21" spans="2:11" x14ac:dyDescent="0.25">
      <c r="B21" s="2">
        <v>18</v>
      </c>
      <c r="C21" s="21" t="str">
        <f>IF(Identificación!C21 = "", "", Identificación!C21)</f>
        <v>Infraestructura</v>
      </c>
      <c r="E21" s="2">
        <v>2</v>
      </c>
      <c r="F21" s="2" t="str">
        <f>IFERROR(VLOOKUP($E21,'Descripción de Cuantificación'!$B$4:$D$7,2,FALSE),"")</f>
        <v>Baja</v>
      </c>
      <c r="H21" s="2">
        <v>3</v>
      </c>
      <c r="I21" s="2" t="str">
        <f>IFERROR(VLOOKUP(H21,'Descripción de Cuantificación'!$F$4:$H$7,2,FALSE),"")</f>
        <v>Crítico</v>
      </c>
      <c r="K21" s="2">
        <f t="shared" si="0"/>
        <v>6</v>
      </c>
    </row>
    <row r="22" spans="2:11" x14ac:dyDescent="0.25">
      <c r="B22" s="2">
        <v>19</v>
      </c>
      <c r="C22" s="21" t="str">
        <f>IF(Identificación!C22 = "", "", Identificación!C22)</f>
        <v>Conflictos con el director de trabajo de grado</v>
      </c>
      <c r="E22" s="2">
        <v>1</v>
      </c>
      <c r="F22" s="2" t="str">
        <f>IFERROR(VLOOKUP($E22,'Descripción de Cuantificación'!$B$4:$D$7,2,FALSE),"")</f>
        <v xml:space="preserve">Nula </v>
      </c>
      <c r="H22" s="2">
        <v>4</v>
      </c>
      <c r="I22" s="2" t="str">
        <f>IFERROR(VLOOKUP(H22,'Descripción de Cuantificación'!$F$4:$H$7,2,FALSE),"")</f>
        <v>Catastrófico</v>
      </c>
      <c r="K22" s="2">
        <f t="shared" si="0"/>
        <v>4</v>
      </c>
    </row>
    <row r="23" spans="2:11" ht="30" x14ac:dyDescent="0.25">
      <c r="B23" s="2">
        <v>20</v>
      </c>
      <c r="C23" s="21" t="str">
        <f>IF(Identificación!C23 = "", "", Identificación!C23)</f>
        <v>Desarrollo de funciones incorrectas dentro del grupo de trabajo</v>
      </c>
      <c r="E23" s="2">
        <v>2</v>
      </c>
      <c r="F23" s="2" t="str">
        <f>IFERROR(VLOOKUP($E23,'Descripción de Cuantificación'!$B$4:$D$7,2,FALSE),"")</f>
        <v>Baja</v>
      </c>
      <c r="H23" s="2">
        <v>3</v>
      </c>
      <c r="I23" s="2" t="str">
        <f>IFERROR(VLOOKUP(H23,'Descripción de Cuantificación'!$F$4:$H$7,2,FALSE),"")</f>
        <v>Crítico</v>
      </c>
      <c r="K23" s="2">
        <f t="shared" si="0"/>
        <v>6</v>
      </c>
    </row>
    <row r="24" spans="2:11" x14ac:dyDescent="0.25">
      <c r="B24" s="2">
        <v>21</v>
      </c>
      <c r="C24" s="21" t="str">
        <f>IF(Identificación!C24 = "", "", Identificación!C24)</f>
        <v>Conflictos entre los miembros del grupo</v>
      </c>
      <c r="E24" s="2">
        <v>2</v>
      </c>
      <c r="F24" s="2" t="str">
        <f>IFERROR(VLOOKUP($E24,'Descripción de Cuantificación'!$B$4:$D$7,2,FALSE),"")</f>
        <v>Baja</v>
      </c>
      <c r="H24" s="2">
        <v>2</v>
      </c>
      <c r="I24" s="2" t="str">
        <f>IFERROR(VLOOKUP(H24,'Descripción de Cuantificación'!$F$4:$H$7,2,FALSE),"")</f>
        <v>Marginal</v>
      </c>
      <c r="K24" s="2">
        <f t="shared" si="0"/>
        <v>4</v>
      </c>
    </row>
    <row r="25" spans="2:11" ht="30" x14ac:dyDescent="0.25">
      <c r="B25" s="2">
        <v>22</v>
      </c>
      <c r="C25" s="21" t="str">
        <f>IF(Identificación!C25 = "", "", Identificación!C25)</f>
        <v>El proyecto no cumple con los estándares de calidad esperados</v>
      </c>
      <c r="E25" s="2">
        <v>2</v>
      </c>
      <c r="F25" s="2" t="str">
        <f>IFERROR(VLOOKUP($E25,'Descripción de Cuantificación'!$B$4:$D$7,2,FALSE),"")</f>
        <v>Baja</v>
      </c>
      <c r="H25" s="2">
        <v>2</v>
      </c>
      <c r="I25" s="2" t="str">
        <f>IFERROR(VLOOKUP(H25,'Descripción de Cuantificación'!$F$4:$H$7,2,FALSE),"")</f>
        <v>Marginal</v>
      </c>
      <c r="K25" s="2">
        <f t="shared" si="0"/>
        <v>4</v>
      </c>
    </row>
    <row r="26" spans="2:11" x14ac:dyDescent="0.25">
      <c r="B26" s="2">
        <v>23</v>
      </c>
      <c r="C26" s="21" t="str">
        <f>IF(Identificación!C26 = "", "", Identificación!C26)</f>
        <v>Fallas en la configuración de tecnologías</v>
      </c>
      <c r="E26" s="2">
        <v>3</v>
      </c>
      <c r="F26" s="2" t="str">
        <f>IFERROR(VLOOKUP($E26,'Descripción de Cuantificación'!$B$4:$D$7,2,FALSE),"")</f>
        <v xml:space="preserve">Media </v>
      </c>
      <c r="H26" s="2">
        <v>4</v>
      </c>
      <c r="I26" s="2" t="str">
        <f>IFERROR(VLOOKUP(H26,'Descripción de Cuantificación'!$F$4:$H$7,2,FALSE),"")</f>
        <v>Catastrófico</v>
      </c>
      <c r="K26" s="2">
        <f t="shared" si="0"/>
        <v>12</v>
      </c>
    </row>
    <row r="27" spans="2:11" x14ac:dyDescent="0.25">
      <c r="B27" s="2">
        <v>24</v>
      </c>
      <c r="C27" s="21" t="str">
        <f>IF(Identificación!C27 = "", "", Identificación!C27)</f>
        <v/>
      </c>
      <c r="E27" s="2"/>
      <c r="F27" s="2" t="str">
        <f>IFERROR(VLOOKUP($E27,'Descripción de Cuantificación'!$B$4:$D$7,2,FALSE),"")</f>
        <v/>
      </c>
      <c r="H27" s="2"/>
      <c r="I27" s="2" t="str">
        <f>IFERROR(VLOOKUP(H27,'Descripción de Cuantificación'!$F$4:$H$7,2,FALSE),"")</f>
        <v/>
      </c>
      <c r="K27" s="2" t="str">
        <f t="shared" si="0"/>
        <v/>
      </c>
    </row>
    <row r="28" spans="2:11" x14ac:dyDescent="0.25">
      <c r="B28" s="2">
        <v>25</v>
      </c>
      <c r="C28" s="21" t="str">
        <f>IF(Identificación!C28 = "", "", Identificación!C28)</f>
        <v/>
      </c>
      <c r="E28" s="2"/>
      <c r="F28" s="2" t="str">
        <f>IFERROR(VLOOKUP($E28,'Descripción de Cuantificación'!$B$4:$D$7,2,FALSE),"")</f>
        <v/>
      </c>
      <c r="H28" s="2"/>
      <c r="I28" s="2" t="str">
        <f>IFERROR(VLOOKUP(H28,'Descripción de Cuantificación'!$F$4:$H$7,2,FALSE),"")</f>
        <v/>
      </c>
      <c r="K28" s="2" t="str">
        <f t="shared" si="0"/>
        <v/>
      </c>
    </row>
    <row r="29" spans="2:11" x14ac:dyDescent="0.25">
      <c r="B29" s="2">
        <v>26</v>
      </c>
      <c r="C29" s="21" t="str">
        <f>IF(Identificación!C29 = "", "", Identificación!C29)</f>
        <v/>
      </c>
      <c r="E29" s="2"/>
      <c r="F29" s="2" t="str">
        <f>IFERROR(VLOOKUP($E29,'Descripción de Cuantificación'!$B$4:$D$7,2,FALSE),"")</f>
        <v/>
      </c>
      <c r="H29" s="2"/>
      <c r="I29" s="2" t="str">
        <f>IFERROR(VLOOKUP(H29,'Descripción de Cuantificación'!$F$4:$H$7,2,FALSE),"")</f>
        <v/>
      </c>
      <c r="K29" s="2" t="str">
        <f t="shared" si="0"/>
        <v/>
      </c>
    </row>
    <row r="30" spans="2:11" x14ac:dyDescent="0.25">
      <c r="B30" s="2">
        <v>27</v>
      </c>
      <c r="C30" s="21" t="str">
        <f>IF(Identificación!C30 = "", "", Identificación!C30)</f>
        <v/>
      </c>
      <c r="E30" s="2"/>
      <c r="F30" s="2" t="str">
        <f>IFERROR(VLOOKUP($E30,'Descripción de Cuantificación'!$B$4:$D$7,2,FALSE),"")</f>
        <v/>
      </c>
      <c r="H30" s="2"/>
      <c r="I30" s="2" t="str">
        <f>IFERROR(VLOOKUP(H30,'Descripción de Cuantificación'!$F$4:$H$7,2,FALSE),"")</f>
        <v/>
      </c>
      <c r="K30" s="2" t="str">
        <f t="shared" si="0"/>
        <v/>
      </c>
    </row>
    <row r="31" spans="2:11" x14ac:dyDescent="0.25">
      <c r="B31" s="2">
        <v>28</v>
      </c>
      <c r="C31" s="21" t="str">
        <f>IF(Identificación!C31 = "", "", Identificación!C31)</f>
        <v/>
      </c>
      <c r="E31" s="2"/>
      <c r="F31" s="2" t="str">
        <f>IFERROR(VLOOKUP($E31,'Descripción de Cuantificación'!$B$4:$D$7,2,FALSE),"")</f>
        <v/>
      </c>
      <c r="H31" s="2"/>
      <c r="I31" s="2" t="str">
        <f>IFERROR(VLOOKUP(H31,'Descripción de Cuantificación'!$F$4:$H$7,2,FALSE),"")</f>
        <v/>
      </c>
      <c r="K31" s="2" t="str">
        <f t="shared" si="0"/>
        <v/>
      </c>
    </row>
    <row r="32" spans="2:11" x14ac:dyDescent="0.25">
      <c r="B32" s="2">
        <v>29</v>
      </c>
      <c r="C32" s="21" t="str">
        <f>IF(Identificación!C32 = "", "", Identificación!C32)</f>
        <v/>
      </c>
      <c r="E32" s="2"/>
      <c r="F32" s="2" t="str">
        <f>IFERROR(VLOOKUP($E32,'Descripción de Cuantificación'!$B$4:$D$7,2,FALSE),"")</f>
        <v/>
      </c>
      <c r="H32" s="2"/>
      <c r="I32" s="2" t="str">
        <f>IFERROR(VLOOKUP(H32,'Descripción de Cuantificación'!$F$4:$H$7,2,FALSE),"")</f>
        <v/>
      </c>
      <c r="K32" s="2" t="str">
        <f t="shared" si="0"/>
        <v/>
      </c>
    </row>
    <row r="33" spans="2:11" x14ac:dyDescent="0.25">
      <c r="B33" s="2">
        <v>30</v>
      </c>
      <c r="C33" s="21" t="str">
        <f>IF(Identificación!C33 = "", "", Identificación!C33)</f>
        <v/>
      </c>
      <c r="E33" s="2"/>
      <c r="F33" s="2" t="str">
        <f>IFERROR(VLOOKUP($E33,'Descripción de Cuantificación'!$B$4:$D$7,2,FALSE),"")</f>
        <v/>
      </c>
      <c r="H33" s="2"/>
      <c r="I33" s="2" t="str">
        <f>IFERROR(VLOOKUP(H33,'Descripción de Cuantificación'!$F$4:$H$7,2,FALSE),"")</f>
        <v/>
      </c>
      <c r="K33" s="2" t="str">
        <f t="shared" si="0"/>
        <v/>
      </c>
    </row>
    <row r="34" spans="2:11" x14ac:dyDescent="0.25">
      <c r="F34" s="13"/>
    </row>
  </sheetData>
  <mergeCells count="3">
    <mergeCell ref="E2:F2"/>
    <mergeCell ref="H2:I2"/>
    <mergeCell ref="K2:K3"/>
  </mergeCells>
  <conditionalFormatting sqref="F4">
    <cfRule type="iconSet" priority="6">
      <iconSet iconSet="3Symbols2">
        <cfvo type="percent" val="0"/>
        <cfvo type="percent" val="33"/>
        <cfvo type="percent" val="67"/>
      </iconSet>
    </cfRule>
    <cfRule type="colorScale" priority="9">
      <colorScale>
        <cfvo type="min"/>
        <cfvo type="percentile" val="50"/>
        <cfvo type="max"/>
        <color rgb="FFF8696B"/>
        <color rgb="FFFFEB84"/>
        <color rgb="FF63BE7B"/>
      </colorScale>
    </cfRule>
  </conditionalFormatting>
  <conditionalFormatting sqref="E4:E23">
    <cfRule type="colorScale" priority="8">
      <colorScale>
        <cfvo type="min"/>
        <cfvo type="percentile" val="50"/>
        <cfvo type="max"/>
        <color rgb="FF63BE7B"/>
        <color rgb="FFFFEB84"/>
        <color rgb="FFF8696B"/>
      </colorScale>
    </cfRule>
  </conditionalFormatting>
  <conditionalFormatting sqref="E4:F23">
    <cfRule type="colorScale" priority="7">
      <colorScale>
        <cfvo type="min"/>
        <cfvo type="percentile" val="50"/>
        <cfvo type="max"/>
        <color rgb="FF63BE7B"/>
        <color rgb="FFFFEB84"/>
        <color rgb="FFF8696B"/>
      </colorScale>
    </cfRule>
  </conditionalFormatting>
  <conditionalFormatting sqref="H4:H23">
    <cfRule type="colorScale" priority="5">
      <colorScale>
        <cfvo type="min"/>
        <cfvo type="percentile" val="50"/>
        <cfvo type="max"/>
        <color rgb="FF63BE7B"/>
        <color rgb="FFFFEB84"/>
        <color rgb="FFF8696B"/>
      </colorScale>
    </cfRule>
  </conditionalFormatting>
  <conditionalFormatting sqref="K4:K23">
    <cfRule type="colorScale" priority="4">
      <colorScale>
        <cfvo type="min"/>
        <cfvo type="percentile" val="50"/>
        <cfvo type="max"/>
        <color rgb="FF63BE7B"/>
        <color rgb="FFFFEB84"/>
        <color rgb="FFF8696B"/>
      </colorScale>
    </cfRule>
  </conditionalFormatting>
  <conditionalFormatting sqref="E4:E33">
    <cfRule type="colorScale" priority="3">
      <colorScale>
        <cfvo type="min"/>
        <cfvo type="percentile" val="50"/>
        <cfvo type="max"/>
        <color rgb="FF63BE7B"/>
        <color rgb="FFFFEB84"/>
        <color rgb="FFF8696B"/>
      </colorScale>
    </cfRule>
  </conditionalFormatting>
  <conditionalFormatting sqref="H4:H33">
    <cfRule type="colorScale" priority="2">
      <colorScale>
        <cfvo type="min"/>
        <cfvo type="percentile" val="50"/>
        <cfvo type="max"/>
        <color rgb="FF63BE7B"/>
        <color rgb="FFFFEB84"/>
        <color rgb="FFF8696B"/>
      </colorScale>
    </cfRule>
  </conditionalFormatting>
  <conditionalFormatting sqref="K4:K3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3917ACC-CE62-4276-8EE9-67AA7E2F7E9E}">
          <x14:formula1>
            <xm:f>'Descripción de Cuantificación'!$B$4:$B$7</xm:f>
          </x14:formula1>
          <xm:sqref>E4:E33</xm:sqref>
        </x14:dataValidation>
        <x14:dataValidation type="list" allowBlank="1" showInputMessage="1" showErrorMessage="1" xr:uid="{2EB1CE48-8169-455B-9F0C-6ADC8349A85F}">
          <x14:formula1>
            <xm:f>'Descripción de Cuantificación'!$F$4:$F$7</xm:f>
          </x14:formula1>
          <xm:sqref>H4:H33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6ACD-3EF7-4F09-A682-04CC17F04062}">
  <dimension ref="B2:G33"/>
  <sheetViews>
    <sheetView showGridLines="0" tabSelected="1" topLeftCell="D13" zoomScaleNormal="100" workbookViewId="0">
      <selection activeCell="G15" sqref="G15"/>
    </sheetView>
  </sheetViews>
  <sheetFormatPr baseColWidth="10" defaultColWidth="10.7109375" defaultRowHeight="15" x14ac:dyDescent="0.25"/>
  <cols>
    <col min="2" max="2" width="3" bestFit="1" customWidth="1"/>
    <col min="3" max="3" width="55.42578125" customWidth="1"/>
    <col min="4" max="4" width="2.7109375" customWidth="1"/>
    <col min="5" max="5" width="15.140625" customWidth="1"/>
    <col min="6" max="6" width="2" customWidth="1"/>
    <col min="7" max="7" width="111.7109375" style="19" customWidth="1"/>
  </cols>
  <sheetData>
    <row r="2" spans="2:7" x14ac:dyDescent="0.25">
      <c r="E2" s="30" t="s">
        <v>50</v>
      </c>
    </row>
    <row r="3" spans="2:7" ht="15" customHeight="1" x14ac:dyDescent="0.25">
      <c r="B3" s="3" t="s">
        <v>14</v>
      </c>
      <c r="C3" s="17" t="s">
        <v>0</v>
      </c>
      <c r="E3" s="30"/>
      <c r="G3" s="26" t="s">
        <v>64</v>
      </c>
    </row>
    <row r="4" spans="2:7" ht="45" x14ac:dyDescent="0.25">
      <c r="B4" s="2">
        <v>1</v>
      </c>
      <c r="C4" s="21" t="s">
        <v>1</v>
      </c>
      <c r="E4" s="2">
        <f>VLOOKUP(B4,Cuantificación!$B$4:$K$33,10,)</f>
        <v>12</v>
      </c>
      <c r="G4" s="18" t="s">
        <v>63</v>
      </c>
    </row>
    <row r="5" spans="2:7" ht="30" x14ac:dyDescent="0.25">
      <c r="B5" s="2">
        <v>2</v>
      </c>
      <c r="C5" s="21" t="s">
        <v>74</v>
      </c>
      <c r="E5" s="2">
        <f>VLOOKUP(B5,Cuantificación!$B$4:$K$33,10,)</f>
        <v>6</v>
      </c>
      <c r="G5" s="18" t="s">
        <v>80</v>
      </c>
    </row>
    <row r="6" spans="2:7" ht="30" x14ac:dyDescent="0.25">
      <c r="B6" s="2">
        <v>3</v>
      </c>
      <c r="C6" s="21" t="s">
        <v>76</v>
      </c>
      <c r="E6" s="2">
        <f>VLOOKUP(B6,Cuantificación!$B$4:$K$33,10,)</f>
        <v>6</v>
      </c>
      <c r="G6" s="18" t="s">
        <v>81</v>
      </c>
    </row>
    <row r="7" spans="2:7" ht="60" x14ac:dyDescent="0.25">
      <c r="B7" s="2">
        <v>4</v>
      </c>
      <c r="C7" s="21" t="s">
        <v>71</v>
      </c>
      <c r="E7" s="2">
        <f>VLOOKUP(B7,Cuantificación!$B$4:$K$33,10,)</f>
        <v>6</v>
      </c>
      <c r="G7" s="18" t="s">
        <v>82</v>
      </c>
    </row>
    <row r="8" spans="2:7" ht="45" x14ac:dyDescent="0.25">
      <c r="B8" s="2">
        <v>5</v>
      </c>
      <c r="C8" s="21" t="s">
        <v>13</v>
      </c>
      <c r="E8" s="2">
        <f>VLOOKUP(B8,Cuantificación!$B$4:$K$33,10,)</f>
        <v>3</v>
      </c>
      <c r="G8" s="18" t="s">
        <v>83</v>
      </c>
    </row>
    <row r="9" spans="2:7" ht="30" x14ac:dyDescent="0.25">
      <c r="B9" s="2">
        <v>6</v>
      </c>
      <c r="C9" s="21" t="s">
        <v>2</v>
      </c>
      <c r="E9" s="2">
        <f>VLOOKUP(B9,Cuantificación!$B$4:$K$33,10,)</f>
        <v>2</v>
      </c>
      <c r="G9" s="18" t="s">
        <v>65</v>
      </c>
    </row>
    <row r="10" spans="2:7" ht="30" x14ac:dyDescent="0.25">
      <c r="B10" s="2">
        <v>7</v>
      </c>
      <c r="C10" s="21" t="s">
        <v>3</v>
      </c>
      <c r="E10" s="2">
        <f>VLOOKUP(B10,Cuantificación!$B$4:$K$33,10,)</f>
        <v>4</v>
      </c>
      <c r="G10" s="18" t="s">
        <v>65</v>
      </c>
    </row>
    <row r="11" spans="2:7" ht="30" x14ac:dyDescent="0.25">
      <c r="B11" s="2">
        <v>8</v>
      </c>
      <c r="C11" s="21" t="s">
        <v>4</v>
      </c>
      <c r="E11" s="2">
        <f>VLOOKUP(B11,Cuantificación!$B$4:$K$33,10,)</f>
        <v>9</v>
      </c>
      <c r="G11" s="18" t="s">
        <v>65</v>
      </c>
    </row>
    <row r="12" spans="2:7" ht="45" x14ac:dyDescent="0.25">
      <c r="B12" s="2">
        <v>9</v>
      </c>
      <c r="C12" s="21" t="s">
        <v>5</v>
      </c>
      <c r="E12" s="2">
        <f>VLOOKUP(B12,Cuantificación!$B$4:$K$33,10,)</f>
        <v>4</v>
      </c>
      <c r="G12" s="18" t="s">
        <v>66</v>
      </c>
    </row>
    <row r="13" spans="2:7" ht="60" x14ac:dyDescent="0.25">
      <c r="B13" s="2">
        <v>10</v>
      </c>
      <c r="C13" s="21" t="s">
        <v>6</v>
      </c>
      <c r="E13" s="2">
        <f>VLOOKUP(B13,Cuantificación!$B$4:$K$33,10,)</f>
        <v>6</v>
      </c>
      <c r="G13" s="18" t="s">
        <v>67</v>
      </c>
    </row>
    <row r="14" spans="2:7" ht="45" x14ac:dyDescent="0.25">
      <c r="B14" s="2">
        <v>11</v>
      </c>
      <c r="C14" s="21" t="s">
        <v>7</v>
      </c>
      <c r="E14" s="2">
        <f>VLOOKUP(B14,Cuantificación!$B$4:$K$33,10,)</f>
        <v>9</v>
      </c>
      <c r="G14" s="18" t="s">
        <v>118</v>
      </c>
    </row>
    <row r="15" spans="2:7" ht="45" x14ac:dyDescent="0.25">
      <c r="B15" s="2">
        <v>12</v>
      </c>
      <c r="C15" s="21" t="s">
        <v>8</v>
      </c>
      <c r="E15" s="2">
        <f>VLOOKUP(B15,Cuantificación!$B$4:$K$33,10,)</f>
        <v>4</v>
      </c>
      <c r="G15" s="18" t="s">
        <v>84</v>
      </c>
    </row>
    <row r="16" spans="2:7" ht="45" x14ac:dyDescent="0.25">
      <c r="B16" s="2">
        <v>13</v>
      </c>
      <c r="C16" s="21" t="s">
        <v>9</v>
      </c>
      <c r="E16" s="2">
        <f>VLOOKUP(B16,Cuantificación!$B$4:$K$33,10,)</f>
        <v>8</v>
      </c>
      <c r="G16" s="18" t="s">
        <v>117</v>
      </c>
    </row>
    <row r="17" spans="2:7" ht="30" x14ac:dyDescent="0.25">
      <c r="B17" s="2">
        <v>14</v>
      </c>
      <c r="C17" s="27" t="s">
        <v>10</v>
      </c>
      <c r="E17" s="2">
        <f>VLOOKUP(B17,Cuantificación!$B$4:$K$33,10,)</f>
        <v>6</v>
      </c>
      <c r="G17" s="18" t="s">
        <v>68</v>
      </c>
    </row>
    <row r="18" spans="2:7" ht="60" x14ac:dyDescent="0.25">
      <c r="B18" s="2">
        <v>15</v>
      </c>
      <c r="C18" s="27" t="s">
        <v>11</v>
      </c>
      <c r="E18" s="2">
        <f>VLOOKUP(B18,Cuantificación!$B$4:$K$33,10,)</f>
        <v>2</v>
      </c>
      <c r="G18" s="18" t="s">
        <v>67</v>
      </c>
    </row>
    <row r="19" spans="2:7" ht="30" x14ac:dyDescent="0.25">
      <c r="B19" s="2">
        <v>16</v>
      </c>
      <c r="C19" s="27" t="s">
        <v>12</v>
      </c>
      <c r="E19" s="2">
        <f>VLOOKUP(B19,Cuantificación!$B$4:$K$33,10,)</f>
        <v>4</v>
      </c>
      <c r="G19" s="18" t="s">
        <v>69</v>
      </c>
    </row>
    <row r="20" spans="2:7" x14ac:dyDescent="0.25">
      <c r="B20" s="2">
        <v>17</v>
      </c>
      <c r="C20" s="27" t="s">
        <v>72</v>
      </c>
      <c r="E20" s="2">
        <f>VLOOKUP(B20,Cuantificación!$B$4:$K$33,10,)</f>
        <v>6</v>
      </c>
      <c r="G20" s="18" t="s">
        <v>85</v>
      </c>
    </row>
    <row r="21" spans="2:7" ht="30" x14ac:dyDescent="0.25">
      <c r="B21" s="2">
        <v>18</v>
      </c>
      <c r="C21" s="27" t="s">
        <v>70</v>
      </c>
      <c r="E21" s="2">
        <f>VLOOKUP(B21,Cuantificación!$B$4:$K$33,10,)</f>
        <v>6</v>
      </c>
      <c r="G21" s="18" t="s">
        <v>86</v>
      </c>
    </row>
    <row r="22" spans="2:7" ht="30" x14ac:dyDescent="0.25">
      <c r="B22" s="2">
        <v>19</v>
      </c>
      <c r="C22" s="27" t="s">
        <v>73</v>
      </c>
      <c r="E22" s="2">
        <f>VLOOKUP(B22,Cuantificación!$B$4:$K$33,10,)</f>
        <v>4</v>
      </c>
      <c r="G22" s="18" t="s">
        <v>87</v>
      </c>
    </row>
    <row r="23" spans="2:7" ht="45" x14ac:dyDescent="0.25">
      <c r="B23" s="2">
        <v>20</v>
      </c>
      <c r="C23" s="21" t="s">
        <v>53</v>
      </c>
      <c r="E23" s="2">
        <f>VLOOKUP(B23,Cuantificación!$B$4:$K$33,10,)</f>
        <v>6</v>
      </c>
      <c r="G23" s="18" t="s">
        <v>88</v>
      </c>
    </row>
    <row r="24" spans="2:7" ht="30" x14ac:dyDescent="0.25">
      <c r="B24" s="2">
        <v>21</v>
      </c>
      <c r="C24" s="21" t="s">
        <v>77</v>
      </c>
      <c r="E24" s="2">
        <f>VLOOKUP(B24,Cuantificación!$B$4:$K$33,10,)</f>
        <v>4</v>
      </c>
      <c r="G24" s="18" t="s">
        <v>89</v>
      </c>
    </row>
    <row r="25" spans="2:7" ht="30" x14ac:dyDescent="0.25">
      <c r="B25" s="2">
        <v>22</v>
      </c>
      <c r="C25" s="21" t="s">
        <v>78</v>
      </c>
      <c r="E25" s="2">
        <f>VLOOKUP(B25,Cuantificación!$B$4:$K$33,10,)</f>
        <v>4</v>
      </c>
      <c r="G25" s="18" t="s">
        <v>90</v>
      </c>
    </row>
    <row r="26" spans="2:7" x14ac:dyDescent="0.25">
      <c r="B26" s="2">
        <v>23</v>
      </c>
      <c r="C26" s="21" t="s">
        <v>79</v>
      </c>
      <c r="E26" s="2">
        <f>VLOOKUP(B26,Cuantificación!$B$4:$K$33,10,)</f>
        <v>12</v>
      </c>
      <c r="G26" s="18" t="s">
        <v>91</v>
      </c>
    </row>
    <row r="27" spans="2:7" x14ac:dyDescent="0.25">
      <c r="B27" s="2">
        <v>24</v>
      </c>
      <c r="C27" s="18" t="str">
        <f>IF(Identificación!C27 = "", "", Identificación!C27)</f>
        <v/>
      </c>
      <c r="E27" s="2" t="str">
        <f>VLOOKUP(B27,Cuantificación!$B$4:$K$33,10,)</f>
        <v/>
      </c>
      <c r="G27" s="18"/>
    </row>
    <row r="28" spans="2:7" x14ac:dyDescent="0.25">
      <c r="B28" s="2">
        <v>25</v>
      </c>
      <c r="C28" s="18" t="str">
        <f>IF(Identificación!C28 = "", "", Identificación!C28)</f>
        <v/>
      </c>
      <c r="E28" s="2" t="str">
        <f>VLOOKUP(B28,Cuantificación!$B$4:$K$33,10,)</f>
        <v/>
      </c>
      <c r="G28" s="18"/>
    </row>
    <row r="29" spans="2:7" x14ac:dyDescent="0.25">
      <c r="B29" s="2">
        <v>26</v>
      </c>
      <c r="C29" s="18" t="str">
        <f>IF(Identificación!C29 = "", "", Identificación!C29)</f>
        <v/>
      </c>
      <c r="E29" s="2" t="str">
        <f>VLOOKUP(B29,Cuantificación!$B$4:$K$33,10,)</f>
        <v/>
      </c>
      <c r="G29" s="18"/>
    </row>
    <row r="30" spans="2:7" x14ac:dyDescent="0.25">
      <c r="B30" s="2">
        <v>27</v>
      </c>
      <c r="C30" s="18" t="str">
        <f>IF(Identificación!C30 = "", "", Identificación!C30)</f>
        <v/>
      </c>
      <c r="E30" s="2" t="str">
        <f>VLOOKUP(B30,Cuantificación!$B$4:$K$33,10,)</f>
        <v/>
      </c>
      <c r="G30" s="18"/>
    </row>
    <row r="31" spans="2:7" x14ac:dyDescent="0.25">
      <c r="B31" s="2">
        <v>28</v>
      </c>
      <c r="C31" s="18" t="str">
        <f>IF(Identificación!C31 = "", "", Identificación!C31)</f>
        <v/>
      </c>
      <c r="E31" s="2" t="str">
        <f>VLOOKUP(B31,Cuantificación!$B$4:$K$33,10,)</f>
        <v/>
      </c>
      <c r="G31" s="18"/>
    </row>
    <row r="32" spans="2:7" x14ac:dyDescent="0.25">
      <c r="B32" s="2">
        <v>29</v>
      </c>
      <c r="C32" s="18" t="str">
        <f>IF(Identificación!C32 = "", "", Identificación!C32)</f>
        <v/>
      </c>
      <c r="E32" s="2" t="str">
        <f>VLOOKUP(B32,Cuantificación!$B$4:$K$33,10,)</f>
        <v/>
      </c>
      <c r="G32" s="18"/>
    </row>
    <row r="33" spans="2:7" x14ac:dyDescent="0.25">
      <c r="B33" s="2">
        <v>30</v>
      </c>
      <c r="C33" s="18" t="str">
        <f>IF(Identificación!C33 = "", "", Identificación!C33)</f>
        <v/>
      </c>
      <c r="E33" s="2" t="str">
        <f>VLOOKUP(B33,Cuantificación!$B$4:$K$33,10,)</f>
        <v/>
      </c>
      <c r="G33" s="18"/>
    </row>
  </sheetData>
  <sortState xmlns:xlrd2="http://schemas.microsoft.com/office/spreadsheetml/2017/richdata2" ref="B2:G33">
    <sortCondition descending="1" ref="E4:E23"/>
  </sortState>
  <mergeCells count="1">
    <mergeCell ref="E2:E3"/>
  </mergeCells>
  <conditionalFormatting sqref="E4:E33">
    <cfRule type="colorScale" priority="2">
      <colorScale>
        <cfvo type="min"/>
        <cfvo type="percentile" val="50"/>
        <cfvo type="max"/>
        <color rgb="FF63BE7B"/>
        <color rgb="FFFFEB84"/>
        <color rgb="FFF8696B"/>
      </colorScale>
    </cfRule>
  </conditionalFormatting>
  <conditionalFormatting sqref="E4:E33">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5729-2024-429C-910C-30D4320B6450}">
  <dimension ref="B2:E32"/>
  <sheetViews>
    <sheetView topLeftCell="C1" workbookViewId="0">
      <selection activeCell="E6" sqref="E6"/>
    </sheetView>
  </sheetViews>
  <sheetFormatPr baseColWidth="10" defaultColWidth="10.7109375" defaultRowHeight="15" x14ac:dyDescent="0.25"/>
  <cols>
    <col min="2" max="2" width="3" bestFit="1" customWidth="1"/>
    <col min="3" max="3" width="44.140625" style="20" bestFit="1" customWidth="1"/>
    <col min="4" max="4" width="2.7109375" customWidth="1"/>
    <col min="5" max="5" width="131.42578125" style="1" customWidth="1"/>
  </cols>
  <sheetData>
    <row r="2" spans="2:5" x14ac:dyDescent="0.25">
      <c r="B2" s="3" t="s">
        <v>14</v>
      </c>
      <c r="C2" s="17" t="s">
        <v>0</v>
      </c>
      <c r="E2" s="12" t="s">
        <v>51</v>
      </c>
    </row>
    <row r="3" spans="2:5" ht="45" x14ac:dyDescent="0.25">
      <c r="B3" s="2">
        <v>1</v>
      </c>
      <c r="C3" s="21" t="s">
        <v>1</v>
      </c>
      <c r="E3" s="18" t="s">
        <v>63</v>
      </c>
    </row>
    <row r="4" spans="2:5" ht="30" x14ac:dyDescent="0.25">
      <c r="B4" s="2">
        <v>2</v>
      </c>
      <c r="C4" s="21" t="s">
        <v>74</v>
      </c>
      <c r="E4" s="18" t="s">
        <v>80</v>
      </c>
    </row>
    <row r="5" spans="2:5" ht="30" x14ac:dyDescent="0.25">
      <c r="B5" s="2">
        <v>3</v>
      </c>
      <c r="C5" s="21" t="s">
        <v>76</v>
      </c>
      <c r="E5" s="18" t="s">
        <v>81</v>
      </c>
    </row>
    <row r="6" spans="2:5" ht="45" x14ac:dyDescent="0.25">
      <c r="B6" s="2">
        <v>4</v>
      </c>
      <c r="C6" s="21" t="s">
        <v>71</v>
      </c>
      <c r="E6" s="18" t="s">
        <v>116</v>
      </c>
    </row>
    <row r="7" spans="2:5" ht="45" x14ac:dyDescent="0.25">
      <c r="B7" s="2">
        <v>5</v>
      </c>
      <c r="C7" s="21" t="s">
        <v>13</v>
      </c>
      <c r="E7" s="18" t="s">
        <v>83</v>
      </c>
    </row>
    <row r="8" spans="2:5" ht="30" x14ac:dyDescent="0.25">
      <c r="B8" s="2">
        <v>6</v>
      </c>
      <c r="C8" s="21" t="s">
        <v>2</v>
      </c>
      <c r="E8" s="18" t="s">
        <v>65</v>
      </c>
    </row>
    <row r="9" spans="2:5" ht="30" x14ac:dyDescent="0.25">
      <c r="B9" s="2">
        <v>7</v>
      </c>
      <c r="C9" s="21" t="s">
        <v>3</v>
      </c>
      <c r="E9" s="18" t="s">
        <v>65</v>
      </c>
    </row>
    <row r="10" spans="2:5" ht="30" x14ac:dyDescent="0.25">
      <c r="B10" s="2">
        <v>8</v>
      </c>
      <c r="C10" s="21" t="s">
        <v>4</v>
      </c>
      <c r="E10" s="18" t="s">
        <v>65</v>
      </c>
    </row>
    <row r="11" spans="2:5" ht="30" x14ac:dyDescent="0.25">
      <c r="B11" s="2">
        <v>9</v>
      </c>
      <c r="C11" s="21" t="s">
        <v>5</v>
      </c>
      <c r="E11" s="18" t="s">
        <v>66</v>
      </c>
    </row>
    <row r="12" spans="2:5" ht="60" x14ac:dyDescent="0.25">
      <c r="B12" s="2">
        <v>10</v>
      </c>
      <c r="C12" s="21" t="s">
        <v>6</v>
      </c>
      <c r="E12" s="18" t="s">
        <v>67</v>
      </c>
    </row>
    <row r="13" spans="2:5" ht="45" x14ac:dyDescent="0.25">
      <c r="B13" s="2">
        <v>11</v>
      </c>
      <c r="C13" s="21" t="s">
        <v>7</v>
      </c>
      <c r="E13" s="18" t="s">
        <v>115</v>
      </c>
    </row>
    <row r="14" spans="2:5" ht="45" x14ac:dyDescent="0.25">
      <c r="B14" s="2">
        <v>12</v>
      </c>
      <c r="C14" s="21" t="s">
        <v>8</v>
      </c>
      <c r="E14" s="18" t="s">
        <v>84</v>
      </c>
    </row>
    <row r="15" spans="2:5" ht="30" x14ac:dyDescent="0.25">
      <c r="B15" s="2">
        <v>13</v>
      </c>
      <c r="C15" s="21" t="s">
        <v>9</v>
      </c>
      <c r="E15" s="18" t="s">
        <v>62</v>
      </c>
    </row>
    <row r="16" spans="2:5" x14ac:dyDescent="0.25">
      <c r="B16" s="2">
        <v>14</v>
      </c>
      <c r="C16" s="27" t="s">
        <v>10</v>
      </c>
      <c r="E16" s="18" t="s">
        <v>68</v>
      </c>
    </row>
    <row r="17" spans="2:5" ht="60" x14ac:dyDescent="0.25">
      <c r="B17" s="2">
        <v>15</v>
      </c>
      <c r="C17" s="27" t="s">
        <v>11</v>
      </c>
      <c r="E17" s="18" t="s">
        <v>67</v>
      </c>
    </row>
    <row r="18" spans="2:5" ht="30" x14ac:dyDescent="0.25">
      <c r="B18" s="2">
        <v>16</v>
      </c>
      <c r="C18" s="27" t="s">
        <v>12</v>
      </c>
      <c r="E18" s="18" t="s">
        <v>69</v>
      </c>
    </row>
    <row r="19" spans="2:5" ht="30" x14ac:dyDescent="0.25">
      <c r="B19" s="2">
        <v>17</v>
      </c>
      <c r="C19" s="27" t="s">
        <v>72</v>
      </c>
      <c r="E19" s="18" t="s">
        <v>85</v>
      </c>
    </row>
    <row r="20" spans="2:5" x14ac:dyDescent="0.25">
      <c r="B20" s="2">
        <v>18</v>
      </c>
      <c r="C20" s="27" t="s">
        <v>70</v>
      </c>
      <c r="E20" s="18" t="s">
        <v>86</v>
      </c>
    </row>
    <row r="21" spans="2:5" ht="30" x14ac:dyDescent="0.25">
      <c r="B21" s="2">
        <v>19</v>
      </c>
      <c r="C21" s="27" t="s">
        <v>73</v>
      </c>
      <c r="E21" s="18" t="s">
        <v>87</v>
      </c>
    </row>
    <row r="22" spans="2:5" ht="45" x14ac:dyDescent="0.25">
      <c r="B22" s="2">
        <v>20</v>
      </c>
      <c r="C22" s="21" t="s">
        <v>53</v>
      </c>
      <c r="E22" s="18" t="s">
        <v>88</v>
      </c>
    </row>
    <row r="23" spans="2:5" x14ac:dyDescent="0.25">
      <c r="B23" s="2">
        <v>21</v>
      </c>
      <c r="C23" s="21" t="s">
        <v>77</v>
      </c>
      <c r="E23" s="18" t="s">
        <v>89</v>
      </c>
    </row>
    <row r="24" spans="2:5" ht="30" x14ac:dyDescent="0.25">
      <c r="B24" s="2">
        <v>22</v>
      </c>
      <c r="C24" s="21" t="s">
        <v>78</v>
      </c>
      <c r="E24" s="18" t="s">
        <v>90</v>
      </c>
    </row>
    <row r="25" spans="2:5" x14ac:dyDescent="0.25">
      <c r="B25" s="2">
        <v>23</v>
      </c>
      <c r="C25" s="21" t="s">
        <v>79</v>
      </c>
      <c r="E25" s="18" t="s">
        <v>91</v>
      </c>
    </row>
    <row r="26" spans="2:5" x14ac:dyDescent="0.25">
      <c r="B26" s="2">
        <f>'Resumen Cuantificación'!B27</f>
        <v>24</v>
      </c>
      <c r="C26" s="18" t="str">
        <f>'Resumen Cuantificación'!C27</f>
        <v/>
      </c>
      <c r="E26" s="18"/>
    </row>
    <row r="27" spans="2:5" x14ac:dyDescent="0.25">
      <c r="B27" s="2">
        <f>'Resumen Cuantificación'!B28</f>
        <v>25</v>
      </c>
      <c r="C27" s="18" t="str">
        <f>'Resumen Cuantificación'!C28</f>
        <v/>
      </c>
      <c r="E27" s="18"/>
    </row>
    <row r="28" spans="2:5" x14ac:dyDescent="0.25">
      <c r="B28" s="2">
        <f>'Resumen Cuantificación'!B29</f>
        <v>26</v>
      </c>
      <c r="C28" s="18" t="str">
        <f>'Resumen Cuantificación'!C29</f>
        <v/>
      </c>
      <c r="E28" s="18"/>
    </row>
    <row r="29" spans="2:5" x14ac:dyDescent="0.25">
      <c r="B29" s="2">
        <f>'Resumen Cuantificación'!B30</f>
        <v>27</v>
      </c>
      <c r="C29" s="18" t="str">
        <f>'Resumen Cuantificación'!C30</f>
        <v/>
      </c>
      <c r="E29" s="18"/>
    </row>
    <row r="30" spans="2:5" x14ac:dyDescent="0.25">
      <c r="B30" s="2">
        <f>'Resumen Cuantificación'!B31</f>
        <v>28</v>
      </c>
      <c r="C30" s="18" t="str">
        <f>'Resumen Cuantificación'!C31</f>
        <v/>
      </c>
      <c r="E30" s="18"/>
    </row>
    <row r="31" spans="2:5" x14ac:dyDescent="0.25">
      <c r="B31" s="2">
        <f>'Resumen Cuantificación'!B32</f>
        <v>29</v>
      </c>
      <c r="C31" s="18" t="str">
        <f>'Resumen Cuantificación'!C32</f>
        <v/>
      </c>
      <c r="E31" s="18"/>
    </row>
    <row r="32" spans="2:5" x14ac:dyDescent="0.25">
      <c r="B32" s="2">
        <f>'Resumen Cuantificación'!B33</f>
        <v>30</v>
      </c>
      <c r="C32" s="18" t="str">
        <f>'Resumen Cuantificación'!C33</f>
        <v/>
      </c>
      <c r="E32" s="18"/>
    </row>
  </sheetData>
  <sortState xmlns:xlrd2="http://schemas.microsoft.com/office/spreadsheetml/2017/richdata2" ref="B3:E22">
    <sortCondition ref="B3:B2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B93A-8B04-4277-B2EE-31020657EF68}">
  <dimension ref="B1:H18"/>
  <sheetViews>
    <sheetView showGridLines="0" showRowColHeaders="0" workbookViewId="0">
      <selection activeCell="D16" sqref="D16"/>
    </sheetView>
  </sheetViews>
  <sheetFormatPr baseColWidth="10" defaultColWidth="10.7109375" defaultRowHeight="15" x14ac:dyDescent="0.25"/>
  <cols>
    <col min="2" max="2" width="24.28515625" customWidth="1"/>
    <col min="3" max="3" width="21.7109375" bestFit="1" customWidth="1"/>
    <col min="4" max="4" width="33.140625" customWidth="1"/>
    <col min="6" max="6" width="22.85546875" customWidth="1"/>
    <col min="7" max="7" width="16.42578125" customWidth="1"/>
    <col min="8" max="8" width="35.140625" customWidth="1"/>
    <col min="11" max="11" width="21.7109375" bestFit="1" customWidth="1"/>
  </cols>
  <sheetData>
    <row r="1" spans="2:8" ht="15.75" thickBot="1" x14ac:dyDescent="0.3"/>
    <row r="2" spans="2:8" ht="15.75" thickBot="1" x14ac:dyDescent="0.3">
      <c r="B2" s="31" t="s">
        <v>36</v>
      </c>
      <c r="C2" s="32"/>
      <c r="D2" s="33"/>
      <c r="F2" s="34" t="s">
        <v>37</v>
      </c>
      <c r="G2" s="35"/>
      <c r="H2" s="36"/>
    </row>
    <row r="3" spans="2:8" s="1" customFormat="1" ht="15.75" thickBot="1" x14ac:dyDescent="0.3">
      <c r="B3" s="5" t="s">
        <v>15</v>
      </c>
      <c r="C3" s="5" t="s">
        <v>16</v>
      </c>
      <c r="D3" s="5" t="s">
        <v>17</v>
      </c>
      <c r="F3" s="5" t="s">
        <v>26</v>
      </c>
      <c r="G3" s="5" t="s">
        <v>27</v>
      </c>
      <c r="H3" s="5" t="s">
        <v>17</v>
      </c>
    </row>
    <row r="4" spans="2:8" s="1" customFormat="1" ht="30.75" thickBot="1" x14ac:dyDescent="0.3">
      <c r="B4" s="4">
        <v>1</v>
      </c>
      <c r="C4" s="4" t="s">
        <v>18</v>
      </c>
      <c r="D4" s="4" t="s">
        <v>19</v>
      </c>
      <c r="F4" s="4">
        <v>1</v>
      </c>
      <c r="G4" s="4" t="s">
        <v>28</v>
      </c>
      <c r="H4" s="4" t="s">
        <v>29</v>
      </c>
    </row>
    <row r="5" spans="2:8" s="1" customFormat="1" ht="45.75" thickBot="1" x14ac:dyDescent="0.3">
      <c r="B5" s="4">
        <v>2</v>
      </c>
      <c r="C5" s="4" t="s">
        <v>20</v>
      </c>
      <c r="D5" s="4" t="s">
        <v>21</v>
      </c>
      <c r="F5" s="4">
        <v>2</v>
      </c>
      <c r="G5" s="4" t="s">
        <v>30</v>
      </c>
      <c r="H5" s="4" t="s">
        <v>31</v>
      </c>
    </row>
    <row r="6" spans="2:8" s="1" customFormat="1" ht="45.75" thickBot="1" x14ac:dyDescent="0.3">
      <c r="B6" s="8">
        <v>3</v>
      </c>
      <c r="C6" s="8" t="s">
        <v>22</v>
      </c>
      <c r="D6" s="8" t="s">
        <v>23</v>
      </c>
      <c r="F6" s="4">
        <v>3</v>
      </c>
      <c r="G6" s="4" t="s">
        <v>32</v>
      </c>
      <c r="H6" s="4" t="s">
        <v>33</v>
      </c>
    </row>
    <row r="7" spans="2:8" s="1" customFormat="1" ht="45.75" thickBot="1" x14ac:dyDescent="0.3">
      <c r="B7" s="9">
        <v>4</v>
      </c>
      <c r="C7" s="10" t="s">
        <v>24</v>
      </c>
      <c r="D7" s="11" t="s">
        <v>25</v>
      </c>
      <c r="F7" s="4">
        <v>4</v>
      </c>
      <c r="G7" s="4" t="s">
        <v>34</v>
      </c>
      <c r="H7" s="4" t="s">
        <v>35</v>
      </c>
    </row>
    <row r="8" spans="2:8" ht="15.75" thickBot="1" x14ac:dyDescent="0.3"/>
    <row r="9" spans="2:8" ht="15.75" thickBot="1" x14ac:dyDescent="0.3">
      <c r="C9" s="37" t="s">
        <v>41</v>
      </c>
      <c r="D9" s="38"/>
    </row>
    <row r="10" spans="2:8" ht="15.75" thickBot="1" x14ac:dyDescent="0.3">
      <c r="C10" s="23" t="s">
        <v>42</v>
      </c>
      <c r="D10" s="24" t="s">
        <v>54</v>
      </c>
    </row>
    <row r="11" spans="2:8" ht="45.75" thickBot="1" x14ac:dyDescent="0.3">
      <c r="C11" s="14" t="s">
        <v>43</v>
      </c>
      <c r="D11" s="4" t="s">
        <v>55</v>
      </c>
    </row>
    <row r="12" spans="2:8" ht="45.75" thickBot="1" x14ac:dyDescent="0.3">
      <c r="C12" s="14" t="s">
        <v>44</v>
      </c>
      <c r="D12" s="4" t="s">
        <v>56</v>
      </c>
    </row>
    <row r="13" spans="2:8" ht="45.75" thickBot="1" x14ac:dyDescent="0.3">
      <c r="C13" s="14" t="s">
        <v>45</v>
      </c>
      <c r="D13" s="4" t="s">
        <v>57</v>
      </c>
    </row>
    <row r="14" spans="2:8" ht="30.75" thickBot="1" x14ac:dyDescent="0.3">
      <c r="C14" s="14" t="s">
        <v>46</v>
      </c>
      <c r="D14" s="4" t="s">
        <v>58</v>
      </c>
    </row>
    <row r="15" spans="2:8" ht="45.75" thickBot="1" x14ac:dyDescent="0.3">
      <c r="C15" s="14" t="s">
        <v>47</v>
      </c>
      <c r="D15" s="4" t="s">
        <v>59</v>
      </c>
    </row>
    <row r="16" spans="2:8" ht="30.75" thickBot="1" x14ac:dyDescent="0.3">
      <c r="C16" s="14" t="s">
        <v>48</v>
      </c>
      <c r="D16" s="4" t="s">
        <v>60</v>
      </c>
    </row>
    <row r="17" spans="3:4" ht="30.75" thickBot="1" x14ac:dyDescent="0.3">
      <c r="C17" s="14" t="s">
        <v>49</v>
      </c>
      <c r="D17" s="4" t="s">
        <v>61</v>
      </c>
    </row>
    <row r="18" spans="3:4" ht="45.75" thickBot="1" x14ac:dyDescent="0.3">
      <c r="C18" s="14" t="s">
        <v>52</v>
      </c>
      <c r="D18" s="4" t="s">
        <v>75</v>
      </c>
    </row>
  </sheetData>
  <mergeCells count="3">
    <mergeCell ref="B2:D2"/>
    <mergeCell ref="F2:H2"/>
    <mergeCell ref="C9:D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AD068214341E4CA8E3852149926A6A" ma:contentTypeVersion="6" ma:contentTypeDescription="Create a new document." ma:contentTypeScope="" ma:versionID="cc4b32169ca8736499f648764dedd697">
  <xsd:schema xmlns:xsd="http://www.w3.org/2001/XMLSchema" xmlns:xs="http://www.w3.org/2001/XMLSchema" xmlns:p="http://schemas.microsoft.com/office/2006/metadata/properties" xmlns:ns2="cc47ad1c-7997-4fdf-8092-37832baaccfc" targetNamespace="http://schemas.microsoft.com/office/2006/metadata/properties" ma:root="true" ma:fieldsID="c38aeffcd50215918277aea961536939" ns2:_="">
    <xsd:import namespace="cc47ad1c-7997-4fdf-8092-37832baaccf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7ad1c-7997-4fdf-8092-37832baacc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6F50D0-26B1-44D7-956F-11861062A98D}">
  <ds:schemaRefs>
    <ds:schemaRef ds:uri="http://schemas.microsoft.com/office/infopath/2007/PartnerControls"/>
    <ds:schemaRef ds:uri="http://schemas.microsoft.com/office/2006/documentManagement/types"/>
    <ds:schemaRef ds:uri="http://www.w3.org/XML/1998/namespace"/>
    <ds:schemaRef ds:uri="http://purl.org/dc/elements/1.1/"/>
    <ds:schemaRef ds:uri="cc47ad1c-7997-4fdf-8092-37832baaccfc"/>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5B1B396C-9587-4757-89CE-83494D8097A1}">
  <ds:schemaRefs>
    <ds:schemaRef ds:uri="http://schemas.microsoft.com/sharepoint/v3/contenttype/forms"/>
  </ds:schemaRefs>
</ds:datastoreItem>
</file>

<file path=customXml/itemProps3.xml><?xml version="1.0" encoding="utf-8"?>
<ds:datastoreItem xmlns:ds="http://schemas.openxmlformats.org/officeDocument/2006/customXml" ds:itemID="{161F5ADD-76A2-424E-8B74-906C224AA2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Identificación</vt:lpstr>
      <vt:lpstr>Cuantificación</vt:lpstr>
      <vt:lpstr>Resumen Cuantificación</vt:lpstr>
      <vt:lpstr>Mitigación</vt:lpstr>
      <vt:lpstr>Descripción de Cuantificación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kstro96</dc:creator>
  <cp:lastModifiedBy>Andrés Felipe Cocunubo Quintero</cp:lastModifiedBy>
  <dcterms:created xsi:type="dcterms:W3CDTF">2018-08-20T04:25:42Z</dcterms:created>
  <dcterms:modified xsi:type="dcterms:W3CDTF">2019-05-10T23:44:32Z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0x01010014AD068214341E4CA8E3852149926A6A</vt:lpwstr>
  </property>
</Properties>
</file>