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5C0B9D8-C085-44E5-ABAE-093AFB299CD1}" xr6:coauthVersionLast="47" xr6:coauthVersionMax="47" xr10:uidLastSave="{00000000-0000-0000-0000-000000000000}"/>
  <bookViews>
    <workbookView xWindow="-120" yWindow="-120" windowWidth="20730" windowHeight="11040" xr2:uid="{2B4F5C3A-69B0-4358-A672-C21F0AC3E8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1" l="1"/>
  <c r="G57" i="1"/>
  <c r="G56" i="1"/>
  <c r="G42" i="1"/>
  <c r="G27" i="1"/>
  <c r="G28" i="1" s="1"/>
  <c r="G25" i="1"/>
  <c r="G26" i="1"/>
  <c r="I28" i="1"/>
  <c r="K26" i="1"/>
  <c r="C29" i="1"/>
  <c r="D28" i="1"/>
  <c r="K28" i="1"/>
  <c r="C30" i="1"/>
  <c r="C27" i="1"/>
  <c r="C44" i="1"/>
  <c r="K41" i="1"/>
  <c r="I41" i="1"/>
  <c r="D43" i="1"/>
  <c r="D39" i="1"/>
  <c r="D57" i="1"/>
  <c r="C56" i="1"/>
  <c r="D55" i="1"/>
  <c r="D53" i="1"/>
  <c r="C40" i="1"/>
  <c r="C42" i="1"/>
  <c r="D26" i="1"/>
  <c r="D24" i="1"/>
  <c r="C25" i="1" s="1"/>
  <c r="D10" i="1"/>
  <c r="G10" i="1" s="1"/>
  <c r="G53" i="1" l="1"/>
  <c r="C54" i="1"/>
  <c r="G40" i="1"/>
  <c r="K43" i="1"/>
  <c r="I43" i="1"/>
  <c r="G39" i="1"/>
  <c r="C11" i="1"/>
  <c r="D12" i="1" s="1"/>
  <c r="C13" i="1" s="1"/>
  <c r="I12" i="1" s="1"/>
  <c r="G11" i="1"/>
  <c r="G24" i="1"/>
  <c r="D14" i="1"/>
  <c r="I14" i="1"/>
  <c r="G12" i="1"/>
  <c r="I55" i="1" l="1"/>
  <c r="I57" i="1" s="1"/>
  <c r="G54" i="1"/>
  <c r="G55" i="1" s="1"/>
  <c r="G41" i="1"/>
  <c r="I26" i="1"/>
  <c r="I27" i="1"/>
  <c r="K12" i="1"/>
  <c r="K14" i="1" s="1"/>
  <c r="I15" i="1" s="1"/>
  <c r="G13" i="1" s="1"/>
  <c r="G14" i="1" s="1"/>
  <c r="C15" i="1"/>
  <c r="K55" i="1" l="1"/>
  <c r="K57" i="1" s="1"/>
  <c r="C58" i="1"/>
  <c r="G43" i="1"/>
</calcChain>
</file>

<file path=xl/sharedStrings.xml><?xml version="1.0" encoding="utf-8"?>
<sst xmlns="http://schemas.openxmlformats.org/spreadsheetml/2006/main" count="74" uniqueCount="18">
  <si>
    <t>Se constituye la compañía El Maná S.A, con un capital autorizado de: 300.000 acciones a valor nominal de $6.000 cada acción. Los accionistas fundadores suscriben el 60% y pagan 1/3 parte de ese 60%. Realizar los asientos contables, y preparar la ecuación patrimonial.</t>
  </si>
  <si>
    <t>EJERCICIOS</t>
  </si>
  <si>
    <t>Código</t>
  </si>
  <si>
    <t>Cuenta</t>
  </si>
  <si>
    <t>Debe</t>
  </si>
  <si>
    <t xml:space="preserve">Haber </t>
  </si>
  <si>
    <t>Capital autorizado</t>
  </si>
  <si>
    <t>Capital por suscribir</t>
  </si>
  <si>
    <t>Capital suscrito por cobrar</t>
  </si>
  <si>
    <t>Bancos</t>
  </si>
  <si>
    <t>Caja</t>
  </si>
  <si>
    <t>ECUACIÓN PATRIMONIAL</t>
  </si>
  <si>
    <t xml:space="preserve">Capital suscrito por cobrar </t>
  </si>
  <si>
    <t>Capital suscrito</t>
  </si>
  <si>
    <t>Capital suscrito y pagado</t>
  </si>
  <si>
    <t xml:space="preserve">La compañía Los Caines S.A, se ha constituido en junio 2023, con un capital autorizado de
250.000 acciones con un valor nominal de $4.000 cada una. Los accionistas suscribieron 150.000
acciones. Han cancelado un 30% en cheque y el 45% en efectivo.
Realizar los asientos contables, y preparar la ecuación patrimonial. </t>
  </si>
  <si>
    <t xml:space="preserve">La compañía Gomer S.A, existe desde hace un año. Tiene un capital autorizado de $130.000
acciones. Tiene 75.000 acciones totalmente liberadas (suscritas), con un valor nominal total de
$300.000.000. Tiene comprometidas y no pagadas 35.000 acciones.
Realizar los asientos contables y prepara la ecuación patrimonial. </t>
  </si>
  <si>
    <t xml:space="preserve"> La compañía EL Libro de la Vida S.A, tiene un capital autorizado de 150.000 acciones a
valor nominal de $5.000 cada una. Los accionistas suscribieron el 55% y pagaron el 70%
en Cheque. Realizar los asientos contables y la ecuación patrimonial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</si>
</sst>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164" fontId="0" fillId="0" borderId="0" xfId="1" applyNumberFormat="1" applyFont="1"/>
    <xf numFmtId="164" fontId="0" fillId="0" borderId="0" xfId="0" applyNumberFormat="1"/>
    <xf numFmtId="0" fontId="0" fillId="0" borderId="2" xfId="0" applyBorder="1"/>
    <xf numFmtId="0" fontId="0" fillId="0" borderId="7" xfId="0" applyBorder="1"/>
    <xf numFmtId="164" fontId="2" fillId="2" borderId="0" xfId="0" applyNumberFormat="1" applyFont="1" applyFill="1"/>
    <xf numFmtId="164" fontId="2" fillId="0" borderId="3" xfId="0" applyNumberFormat="1" applyFont="1" applyBorder="1"/>
    <xf numFmtId="0" fontId="2" fillId="0" borderId="2" xfId="0" applyFont="1" applyBorder="1"/>
    <xf numFmtId="0" fontId="0" fillId="0" borderId="8" xfId="0" applyBorder="1"/>
    <xf numFmtId="0" fontId="0" fillId="0" borderId="6" xfId="0" applyBorder="1"/>
    <xf numFmtId="164" fontId="0" fillId="0" borderId="4" xfId="0" applyNumberFormat="1" applyBorder="1"/>
    <xf numFmtId="164" fontId="2" fillId="0" borderId="0" xfId="0" applyNumberFormat="1" applyFont="1"/>
    <xf numFmtId="164" fontId="0" fillId="0" borderId="8" xfId="0" applyNumberFormat="1" applyBorder="1"/>
    <xf numFmtId="0" fontId="0" fillId="0" borderId="4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08E5-4D29-4425-A095-40718218CF6D}">
  <dimension ref="A1:K58"/>
  <sheetViews>
    <sheetView tabSelected="1" topLeftCell="B1" workbookViewId="0">
      <selection activeCell="D15" sqref="D15"/>
    </sheetView>
  </sheetViews>
  <sheetFormatPr baseColWidth="10" defaultRowHeight="15" x14ac:dyDescent="0.25"/>
  <cols>
    <col min="2" max="2" width="26.140625" customWidth="1"/>
    <col min="3" max="3" width="15.5703125" bestFit="1" customWidth="1"/>
    <col min="4" max="4" width="17.7109375" bestFit="1" customWidth="1"/>
    <col min="6" max="6" width="24.5703125" customWidth="1"/>
    <col min="7" max="7" width="18.28515625" customWidth="1"/>
    <col min="9" max="11" width="15.5703125" bestFit="1" customWidth="1"/>
  </cols>
  <sheetData>
    <row r="1" spans="1:11" x14ac:dyDescent="0.25">
      <c r="F1" s="15" t="s">
        <v>1</v>
      </c>
      <c r="G1" s="15"/>
      <c r="H1" s="15"/>
      <c r="I1" s="15"/>
      <c r="J1" s="15"/>
      <c r="K1" s="15"/>
    </row>
    <row r="3" spans="1:11" x14ac:dyDescent="0.25">
      <c r="A3" s="16" t="s">
        <v>0</v>
      </c>
      <c r="B3" s="16"/>
      <c r="C3" s="16"/>
      <c r="D3" s="16"/>
      <c r="E3" s="16"/>
      <c r="F3" s="16"/>
      <c r="G3" s="16"/>
    </row>
    <row r="4" spans="1:11" x14ac:dyDescent="0.25">
      <c r="A4" s="16"/>
      <c r="B4" s="16"/>
      <c r="C4" s="16"/>
      <c r="D4" s="16"/>
      <c r="E4" s="16"/>
      <c r="F4" s="16"/>
      <c r="G4" s="16"/>
    </row>
    <row r="5" spans="1:11" x14ac:dyDescent="0.25">
      <c r="A5" s="16"/>
      <c r="B5" s="16"/>
      <c r="C5" s="16"/>
      <c r="D5" s="16"/>
      <c r="E5" s="16"/>
      <c r="F5" s="16"/>
      <c r="G5" s="16"/>
    </row>
    <row r="6" spans="1:11" x14ac:dyDescent="0.25">
      <c r="A6" s="16"/>
      <c r="B6" s="16"/>
      <c r="C6" s="16"/>
      <c r="D6" s="16"/>
      <c r="E6" s="16"/>
      <c r="F6" s="16"/>
      <c r="G6" s="16"/>
    </row>
    <row r="7" spans="1:11" x14ac:dyDescent="0.25">
      <c r="A7" s="16"/>
      <c r="B7" s="16"/>
      <c r="C7" s="16"/>
      <c r="D7" s="16"/>
      <c r="E7" s="16"/>
      <c r="F7" s="16"/>
      <c r="G7" s="16"/>
    </row>
    <row r="9" spans="1:11" x14ac:dyDescent="0.25">
      <c r="A9" s="1" t="s">
        <v>2</v>
      </c>
      <c r="B9" s="1" t="s">
        <v>3</v>
      </c>
      <c r="C9" s="1" t="s">
        <v>4</v>
      </c>
      <c r="D9" s="1" t="s">
        <v>5</v>
      </c>
      <c r="F9" s="15" t="s">
        <v>11</v>
      </c>
      <c r="G9" s="15"/>
      <c r="H9" s="15"/>
      <c r="I9" s="15"/>
    </row>
    <row r="10" spans="1:11" x14ac:dyDescent="0.25">
      <c r="A10">
        <v>310505</v>
      </c>
      <c r="B10" t="s">
        <v>6</v>
      </c>
      <c r="D10" s="2">
        <f>300000*6000</f>
        <v>1800000000</v>
      </c>
      <c r="F10" t="s">
        <v>6</v>
      </c>
      <c r="G10" s="3">
        <f>D10</f>
        <v>1800000000</v>
      </c>
    </row>
    <row r="11" spans="1:11" x14ac:dyDescent="0.25">
      <c r="A11">
        <v>310510</v>
      </c>
      <c r="B11" t="s">
        <v>7</v>
      </c>
      <c r="C11" s="2">
        <f>D10</f>
        <v>1800000000</v>
      </c>
      <c r="D11" s="2"/>
      <c r="F11" t="s">
        <v>7</v>
      </c>
      <c r="G11" s="3">
        <f>D10-D12</f>
        <v>720000000</v>
      </c>
      <c r="I11" s="17" t="s">
        <v>12</v>
      </c>
      <c r="J11" s="17"/>
      <c r="K11" s="17"/>
    </row>
    <row r="12" spans="1:11" x14ac:dyDescent="0.25">
      <c r="A12">
        <v>310510</v>
      </c>
      <c r="B12" t="s">
        <v>7</v>
      </c>
      <c r="D12" s="2">
        <f>C11*60%</f>
        <v>1080000000</v>
      </c>
      <c r="F12" t="s">
        <v>13</v>
      </c>
      <c r="G12" s="3">
        <f>G10-G11</f>
        <v>1080000000</v>
      </c>
      <c r="I12" s="3">
        <f>C13</f>
        <v>1080000000</v>
      </c>
      <c r="J12" s="4"/>
      <c r="K12" s="3">
        <f>D14</f>
        <v>360000000</v>
      </c>
    </row>
    <row r="13" spans="1:11" x14ac:dyDescent="0.25">
      <c r="A13">
        <v>310515</v>
      </c>
      <c r="B13" t="s">
        <v>8</v>
      </c>
      <c r="C13" s="2">
        <f>D12</f>
        <v>1080000000</v>
      </c>
      <c r="F13" t="s">
        <v>8</v>
      </c>
      <c r="G13" s="2">
        <f>I15</f>
        <v>720000000</v>
      </c>
      <c r="I13" s="3"/>
      <c r="J13" s="5"/>
    </row>
    <row r="14" spans="1:11" x14ac:dyDescent="0.25">
      <c r="A14">
        <v>310515</v>
      </c>
      <c r="B14" t="s">
        <v>8</v>
      </c>
      <c r="C14" s="2"/>
      <c r="D14" s="2">
        <f>C13/3</f>
        <v>360000000</v>
      </c>
      <c r="F14" t="s">
        <v>14</v>
      </c>
      <c r="G14" s="6">
        <f>G12-G13</f>
        <v>360000000</v>
      </c>
      <c r="I14" s="7">
        <f>I12+I13</f>
        <v>1080000000</v>
      </c>
      <c r="J14" s="8"/>
      <c r="K14" s="7">
        <f>K12</f>
        <v>360000000</v>
      </c>
    </row>
    <row r="15" spans="1:11" x14ac:dyDescent="0.25">
      <c r="A15">
        <v>1110</v>
      </c>
      <c r="B15" t="s">
        <v>9</v>
      </c>
      <c r="C15" s="2">
        <f>D14</f>
        <v>360000000</v>
      </c>
      <c r="D15" s="2"/>
      <c r="I15" s="6">
        <f>I14-K14</f>
        <v>720000000</v>
      </c>
      <c r="J15" s="9"/>
    </row>
    <row r="16" spans="1:11" x14ac:dyDescent="0.25">
      <c r="C16" s="3"/>
    </row>
    <row r="17" spans="1:11" x14ac:dyDescent="0.25">
      <c r="A17" s="16" t="s">
        <v>15</v>
      </c>
      <c r="B17" s="16"/>
      <c r="C17" s="16"/>
      <c r="D17" s="16"/>
      <c r="E17" s="16"/>
      <c r="F17" s="16"/>
      <c r="G17" s="16"/>
    </row>
    <row r="18" spans="1:11" x14ac:dyDescent="0.25">
      <c r="A18" s="16"/>
      <c r="B18" s="16"/>
      <c r="C18" s="16"/>
      <c r="D18" s="16"/>
      <c r="E18" s="16"/>
      <c r="F18" s="16"/>
      <c r="G18" s="16"/>
    </row>
    <row r="19" spans="1:11" x14ac:dyDescent="0.25">
      <c r="A19" s="16"/>
      <c r="B19" s="16"/>
      <c r="C19" s="16"/>
      <c r="D19" s="16"/>
      <c r="E19" s="16"/>
      <c r="F19" s="16"/>
      <c r="G19" s="16"/>
    </row>
    <row r="20" spans="1:11" x14ac:dyDescent="0.25">
      <c r="A20" s="16"/>
      <c r="B20" s="16"/>
      <c r="C20" s="16"/>
      <c r="D20" s="16"/>
      <c r="E20" s="16"/>
      <c r="F20" s="16"/>
      <c r="G20" s="16"/>
    </row>
    <row r="21" spans="1:11" x14ac:dyDescent="0.25">
      <c r="A21" s="16"/>
      <c r="B21" s="16"/>
      <c r="C21" s="16"/>
      <c r="D21" s="16"/>
      <c r="E21" s="16"/>
      <c r="F21" s="16"/>
      <c r="G21" s="16"/>
    </row>
    <row r="23" spans="1:11" x14ac:dyDescent="0.25">
      <c r="A23" s="1" t="s">
        <v>2</v>
      </c>
      <c r="B23" s="1" t="s">
        <v>3</v>
      </c>
      <c r="C23" s="1" t="s">
        <v>4</v>
      </c>
      <c r="D23" s="1" t="s">
        <v>5</v>
      </c>
      <c r="F23" s="15" t="s">
        <v>11</v>
      </c>
      <c r="G23" s="15"/>
      <c r="H23" s="15"/>
      <c r="I23" s="15"/>
    </row>
    <row r="24" spans="1:11" x14ac:dyDescent="0.25">
      <c r="A24">
        <v>310505</v>
      </c>
      <c r="B24" t="s">
        <v>6</v>
      </c>
      <c r="D24" s="2">
        <f>250000*4000</f>
        <v>1000000000</v>
      </c>
      <c r="F24" t="s">
        <v>6</v>
      </c>
      <c r="G24" s="3">
        <f>D24</f>
        <v>1000000000</v>
      </c>
    </row>
    <row r="25" spans="1:11" x14ac:dyDescent="0.25">
      <c r="A25">
        <v>310510</v>
      </c>
      <c r="B25" t="s">
        <v>7</v>
      </c>
      <c r="C25" s="2">
        <f>D24</f>
        <v>1000000000</v>
      </c>
      <c r="D25" s="2"/>
      <c r="F25" t="s">
        <v>7</v>
      </c>
      <c r="G25" s="3">
        <f>D24-D26</f>
        <v>400000000</v>
      </c>
      <c r="I25" s="17" t="s">
        <v>12</v>
      </c>
      <c r="J25" s="17"/>
      <c r="K25" s="17"/>
    </row>
    <row r="26" spans="1:11" x14ac:dyDescent="0.25">
      <c r="A26">
        <v>310510</v>
      </c>
      <c r="B26" t="s">
        <v>7</v>
      </c>
      <c r="D26" s="2">
        <f>150000*4000</f>
        <v>600000000</v>
      </c>
      <c r="F26" t="s">
        <v>13</v>
      </c>
      <c r="G26" s="3">
        <f>G24-G25</f>
        <v>600000000</v>
      </c>
      <c r="I26" s="3">
        <f>C29</f>
        <v>180000000</v>
      </c>
      <c r="J26" s="4"/>
      <c r="K26" s="3">
        <f>D28</f>
        <v>450000000</v>
      </c>
    </row>
    <row r="27" spans="1:11" x14ac:dyDescent="0.25">
      <c r="A27">
        <v>310515</v>
      </c>
      <c r="B27" t="s">
        <v>8</v>
      </c>
      <c r="C27" s="2">
        <f>D26</f>
        <v>600000000</v>
      </c>
      <c r="F27" t="s">
        <v>8</v>
      </c>
      <c r="G27" s="2">
        <f>C27-D28</f>
        <v>150000000</v>
      </c>
      <c r="I27" s="13">
        <f>C30</f>
        <v>270000000</v>
      </c>
      <c r="J27" s="14"/>
      <c r="K27" s="14"/>
    </row>
    <row r="28" spans="1:11" x14ac:dyDescent="0.25">
      <c r="A28">
        <v>310515</v>
      </c>
      <c r="B28" t="s">
        <v>8</v>
      </c>
      <c r="C28" s="2"/>
      <c r="D28" s="2">
        <f>C27*75%</f>
        <v>450000000</v>
      </c>
      <c r="F28" t="s">
        <v>14</v>
      </c>
      <c r="G28" s="6">
        <f>G26-G27</f>
        <v>450000000</v>
      </c>
      <c r="I28" s="7">
        <f>I26+I27</f>
        <v>450000000</v>
      </c>
      <c r="J28" s="8"/>
      <c r="K28" s="7">
        <f>K26</f>
        <v>450000000</v>
      </c>
    </row>
    <row r="29" spans="1:11" x14ac:dyDescent="0.25">
      <c r="A29">
        <v>1110</v>
      </c>
      <c r="B29" t="s">
        <v>9</v>
      </c>
      <c r="C29" s="2">
        <f>C27*30%</f>
        <v>180000000</v>
      </c>
      <c r="D29" s="2"/>
      <c r="I29" s="12"/>
      <c r="J29" s="9"/>
      <c r="K29" s="12"/>
    </row>
    <row r="30" spans="1:11" x14ac:dyDescent="0.25">
      <c r="A30">
        <v>1105</v>
      </c>
      <c r="B30" t="s">
        <v>10</v>
      </c>
      <c r="C30" s="3">
        <f>C27*45%</f>
        <v>270000000</v>
      </c>
    </row>
    <row r="32" spans="1:11" x14ac:dyDescent="0.25">
      <c r="A32" s="16" t="s">
        <v>16</v>
      </c>
      <c r="B32" s="16"/>
      <c r="C32" s="16"/>
      <c r="D32" s="16"/>
      <c r="E32" s="16"/>
      <c r="F32" s="16"/>
      <c r="G32" s="16"/>
    </row>
    <row r="33" spans="1:11" x14ac:dyDescent="0.25">
      <c r="A33" s="16"/>
      <c r="B33" s="16"/>
      <c r="C33" s="16"/>
      <c r="D33" s="16"/>
      <c r="E33" s="16"/>
      <c r="F33" s="16"/>
      <c r="G33" s="16"/>
      <c r="I33" s="3"/>
    </row>
    <row r="34" spans="1:11" x14ac:dyDescent="0.25">
      <c r="A34" s="16"/>
      <c r="B34" s="16"/>
      <c r="C34" s="16"/>
      <c r="D34" s="16"/>
      <c r="E34" s="16"/>
      <c r="F34" s="16"/>
      <c r="G34" s="16"/>
    </row>
    <row r="35" spans="1:11" x14ac:dyDescent="0.25">
      <c r="A35" s="16"/>
      <c r="B35" s="16"/>
      <c r="C35" s="16"/>
      <c r="D35" s="16"/>
      <c r="E35" s="16"/>
      <c r="F35" s="16"/>
      <c r="G35" s="16"/>
      <c r="K35" s="3"/>
    </row>
    <row r="36" spans="1:11" x14ac:dyDescent="0.25">
      <c r="A36" s="16"/>
      <c r="B36" s="16"/>
      <c r="C36" s="16"/>
      <c r="D36" s="16"/>
      <c r="E36" s="16"/>
      <c r="F36" s="16"/>
      <c r="G36" s="16"/>
    </row>
    <row r="38" spans="1:11" x14ac:dyDescent="0.25">
      <c r="A38" s="1" t="s">
        <v>2</v>
      </c>
      <c r="B38" s="1" t="s">
        <v>3</v>
      </c>
      <c r="C38" s="1" t="s">
        <v>4</v>
      </c>
      <c r="D38" s="1" t="s">
        <v>5</v>
      </c>
      <c r="F38" s="15" t="s">
        <v>11</v>
      </c>
      <c r="G38" s="15"/>
      <c r="H38" s="15"/>
      <c r="I38" s="15"/>
    </row>
    <row r="39" spans="1:11" x14ac:dyDescent="0.25">
      <c r="A39">
        <v>310505</v>
      </c>
      <c r="B39" t="s">
        <v>6</v>
      </c>
      <c r="D39" s="2">
        <f>(300000000/75000)*130000</f>
        <v>520000000</v>
      </c>
      <c r="F39" t="s">
        <v>6</v>
      </c>
      <c r="G39" s="3">
        <f>D39</f>
        <v>520000000</v>
      </c>
    </row>
    <row r="40" spans="1:11" x14ac:dyDescent="0.25">
      <c r="A40">
        <v>310510</v>
      </c>
      <c r="B40" t="s">
        <v>7</v>
      </c>
      <c r="C40" s="2">
        <f>D39</f>
        <v>520000000</v>
      </c>
      <c r="D40" s="2"/>
      <c r="F40" t="s">
        <v>7</v>
      </c>
      <c r="G40" s="3">
        <f>D39-D41</f>
        <v>220000000</v>
      </c>
      <c r="I40" s="17" t="s">
        <v>12</v>
      </c>
      <c r="J40" s="17"/>
      <c r="K40" s="17"/>
    </row>
    <row r="41" spans="1:11" x14ac:dyDescent="0.25">
      <c r="A41">
        <v>310510</v>
      </c>
      <c r="B41" t="s">
        <v>7</v>
      </c>
      <c r="D41" s="2">
        <v>300000000</v>
      </c>
      <c r="F41" t="s">
        <v>13</v>
      </c>
      <c r="G41" s="3">
        <f>G39-G40</f>
        <v>300000000</v>
      </c>
      <c r="I41" s="3">
        <f>D43</f>
        <v>160000000</v>
      </c>
      <c r="J41" s="4"/>
      <c r="K41" s="3">
        <f>C44</f>
        <v>160000000</v>
      </c>
    </row>
    <row r="42" spans="1:11" x14ac:dyDescent="0.25">
      <c r="A42">
        <v>310515</v>
      </c>
      <c r="B42" t="s">
        <v>8</v>
      </c>
      <c r="C42" s="2">
        <f>D41</f>
        <v>300000000</v>
      </c>
      <c r="F42" t="s">
        <v>8</v>
      </c>
      <c r="G42" s="2">
        <f>D41-D43</f>
        <v>140000000</v>
      </c>
      <c r="I42" s="10"/>
      <c r="K42" s="11"/>
    </row>
    <row r="43" spans="1:11" x14ac:dyDescent="0.25">
      <c r="A43">
        <v>310515</v>
      </c>
      <c r="B43" t="s">
        <v>8</v>
      </c>
      <c r="C43" s="2"/>
      <c r="D43" s="2">
        <f>(300000000/75000)*40000</f>
        <v>160000000</v>
      </c>
      <c r="F43" t="s">
        <v>14</v>
      </c>
      <c r="G43" s="6">
        <f>G41-G42</f>
        <v>160000000</v>
      </c>
      <c r="I43" s="7">
        <f>I41</f>
        <v>160000000</v>
      </c>
      <c r="J43" s="8"/>
      <c r="K43" s="7">
        <f>K41+K42</f>
        <v>160000000</v>
      </c>
    </row>
    <row r="44" spans="1:11" x14ac:dyDescent="0.25">
      <c r="A44">
        <v>1110</v>
      </c>
      <c r="B44" t="s">
        <v>9</v>
      </c>
      <c r="C44" s="2">
        <f>D43</f>
        <v>160000000</v>
      </c>
      <c r="D44" s="2"/>
      <c r="I44" s="12"/>
      <c r="J44" s="9"/>
      <c r="K44" s="12"/>
    </row>
    <row r="46" spans="1:11" x14ac:dyDescent="0.25">
      <c r="A46" s="16" t="s">
        <v>17</v>
      </c>
      <c r="B46" s="16"/>
      <c r="C46" s="16"/>
      <c r="D46" s="16"/>
      <c r="E46" s="16"/>
      <c r="F46" s="16"/>
      <c r="G46" s="16"/>
    </row>
    <row r="47" spans="1:11" x14ac:dyDescent="0.25">
      <c r="A47" s="16"/>
      <c r="B47" s="16"/>
      <c r="C47" s="16"/>
      <c r="D47" s="16"/>
      <c r="E47" s="16"/>
      <c r="F47" s="16"/>
      <c r="G47" s="16"/>
    </row>
    <row r="48" spans="1:11" x14ac:dyDescent="0.25">
      <c r="A48" s="16"/>
      <c r="B48" s="16"/>
      <c r="C48" s="16"/>
      <c r="D48" s="16"/>
      <c r="E48" s="16"/>
      <c r="F48" s="16"/>
      <c r="G48" s="16"/>
    </row>
    <row r="49" spans="1:11" x14ac:dyDescent="0.25">
      <c r="A49" s="16"/>
      <c r="B49" s="16"/>
      <c r="C49" s="16"/>
      <c r="D49" s="16"/>
      <c r="E49" s="16"/>
      <c r="F49" s="16"/>
      <c r="G49" s="16"/>
    </row>
    <row r="50" spans="1:11" x14ac:dyDescent="0.25">
      <c r="A50" s="16"/>
      <c r="B50" s="16"/>
      <c r="C50" s="16"/>
      <c r="D50" s="16"/>
      <c r="E50" s="16"/>
      <c r="F50" s="16"/>
      <c r="G50" s="16"/>
      <c r="J50" s="3"/>
    </row>
    <row r="52" spans="1:11" x14ac:dyDescent="0.25">
      <c r="A52" s="1" t="s">
        <v>2</v>
      </c>
      <c r="B52" s="1" t="s">
        <v>3</v>
      </c>
      <c r="C52" s="1" t="s">
        <v>4</v>
      </c>
      <c r="D52" s="1" t="s">
        <v>5</v>
      </c>
      <c r="F52" s="15" t="s">
        <v>11</v>
      </c>
      <c r="G52" s="15"/>
      <c r="H52" s="15"/>
      <c r="I52" s="15"/>
    </row>
    <row r="53" spans="1:11" x14ac:dyDescent="0.25">
      <c r="A53">
        <v>310505</v>
      </c>
      <c r="B53" t="s">
        <v>6</v>
      </c>
      <c r="D53" s="2">
        <f>150000*5000</f>
        <v>750000000</v>
      </c>
      <c r="F53" t="s">
        <v>6</v>
      </c>
      <c r="G53" s="3">
        <f>D53</f>
        <v>750000000</v>
      </c>
    </row>
    <row r="54" spans="1:11" x14ac:dyDescent="0.25">
      <c r="A54">
        <v>310510</v>
      </c>
      <c r="B54" t="s">
        <v>7</v>
      </c>
      <c r="C54" s="2">
        <f>D53</f>
        <v>750000000</v>
      </c>
      <c r="D54" s="2"/>
      <c r="F54" t="s">
        <v>7</v>
      </c>
      <c r="G54" s="3">
        <f>D53-D55</f>
        <v>337499999.99999994</v>
      </c>
      <c r="I54" s="17" t="s">
        <v>12</v>
      </c>
      <c r="J54" s="17"/>
      <c r="K54" s="17"/>
    </row>
    <row r="55" spans="1:11" x14ac:dyDescent="0.25">
      <c r="A55">
        <v>310510</v>
      </c>
      <c r="B55" t="s">
        <v>7</v>
      </c>
      <c r="D55" s="2">
        <f>C54*55%</f>
        <v>412500000.00000006</v>
      </c>
      <c r="F55" t="s">
        <v>13</v>
      </c>
      <c r="G55" s="3">
        <f>G53-G54</f>
        <v>412500000.00000006</v>
      </c>
      <c r="I55" s="3">
        <f>C56</f>
        <v>412500000.00000006</v>
      </c>
      <c r="J55" s="4"/>
      <c r="K55" s="3">
        <f>D57</f>
        <v>288750000</v>
      </c>
    </row>
    <row r="56" spans="1:11" x14ac:dyDescent="0.25">
      <c r="A56">
        <v>310515</v>
      </c>
      <c r="B56" t="s">
        <v>8</v>
      </c>
      <c r="C56" s="2">
        <f>D55</f>
        <v>412500000.00000006</v>
      </c>
      <c r="F56" t="s">
        <v>8</v>
      </c>
      <c r="G56" s="2">
        <f>D55-D57</f>
        <v>123750000.00000006</v>
      </c>
      <c r="I56" s="3"/>
      <c r="J56" s="5"/>
    </row>
    <row r="57" spans="1:11" x14ac:dyDescent="0.25">
      <c r="A57">
        <v>310515</v>
      </c>
      <c r="B57" t="s">
        <v>8</v>
      </c>
      <c r="C57" s="2"/>
      <c r="D57" s="2">
        <f>C56*70%</f>
        <v>288750000</v>
      </c>
      <c r="F57" t="s">
        <v>14</v>
      </c>
      <c r="G57" s="6">
        <f>G55-G56</f>
        <v>288750000</v>
      </c>
      <c r="I57" s="7">
        <f>I55+I56</f>
        <v>412500000.00000006</v>
      </c>
      <c r="J57" s="8"/>
      <c r="K57" s="7">
        <f>K55</f>
        <v>288750000</v>
      </c>
    </row>
    <row r="58" spans="1:11" x14ac:dyDescent="0.25">
      <c r="A58">
        <v>1110</v>
      </c>
      <c r="B58" t="s">
        <v>9</v>
      </c>
      <c r="C58" s="2">
        <f>D57</f>
        <v>288750000</v>
      </c>
      <c r="D58" s="2"/>
      <c r="I58" s="12">
        <f>I57-K57</f>
        <v>123750000.00000006</v>
      </c>
      <c r="J58" s="9"/>
    </row>
  </sheetData>
  <mergeCells count="13">
    <mergeCell ref="I54:K54"/>
    <mergeCell ref="I25:K25"/>
    <mergeCell ref="A32:G36"/>
    <mergeCell ref="F38:I38"/>
    <mergeCell ref="I40:K40"/>
    <mergeCell ref="A46:G50"/>
    <mergeCell ref="F52:I52"/>
    <mergeCell ref="F23:I23"/>
    <mergeCell ref="A3:G7"/>
    <mergeCell ref="F1:K1"/>
    <mergeCell ref="F9:I9"/>
    <mergeCell ref="I11:K11"/>
    <mergeCell ref="A17:G21"/>
  </mergeCells>
  <pageMargins left="0.7" right="0.7" top="0.75" bottom="0.75" header="0.3" footer="0.3"/>
  <ignoredErrors>
    <ignoredError sqref="G13 G27 G41 G55:G5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2024-04-24T23:12:09Z</dcterms:created>
  <dcterms:modified xsi:type="dcterms:W3CDTF">2024-04-25T00:35:28Z</dcterms:modified>
</cp:coreProperties>
</file>