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5F5F34B-2CF3-4B01-B2B7-DCF0EFD34DF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oja1" sheetId="1" r:id="rId1"/>
    <sheet name="PARA REPASAR" sheetId="3" r:id="rId2"/>
  </sheets>
  <calcPr calcId="191029"/>
</workbook>
</file>

<file path=xl/calcChain.xml><?xml version="1.0" encoding="utf-8"?>
<calcChain xmlns="http://schemas.openxmlformats.org/spreadsheetml/2006/main">
  <c r="G27" i="3" l="1"/>
  <c r="K18" i="3"/>
  <c r="K17" i="3"/>
  <c r="A20" i="3"/>
  <c r="D22" i="3"/>
  <c r="D23" i="3"/>
  <c r="C23" i="3"/>
  <c r="B20" i="3"/>
  <c r="B19" i="3"/>
  <c r="B18" i="3"/>
  <c r="L16" i="3"/>
  <c r="L14" i="3"/>
  <c r="L12" i="3"/>
  <c r="A19" i="3"/>
  <c r="E42" i="1"/>
  <c r="E41" i="1"/>
  <c r="E40" i="1"/>
  <c r="H77" i="1"/>
  <c r="I74" i="1"/>
  <c r="E73" i="1"/>
  <c r="D73" i="1"/>
  <c r="E72" i="1"/>
  <c r="D72" i="1"/>
  <c r="D71" i="1"/>
  <c r="J67" i="1"/>
  <c r="I64" i="1"/>
  <c r="F51" i="1"/>
  <c r="C44" i="1"/>
  <c r="H42" i="1"/>
  <c r="F42" i="1"/>
  <c r="F41" i="1"/>
  <c r="F40" i="1"/>
  <c r="J38" i="1"/>
  <c r="J36" i="1"/>
  <c r="J34" i="1"/>
  <c r="F34" i="1"/>
  <c r="H23" i="1"/>
  <c r="H20" i="1"/>
  <c r="E18" i="1"/>
  <c r="D18" i="1"/>
  <c r="E17" i="1"/>
  <c r="D17" i="1"/>
  <c r="D16" i="1"/>
  <c r="J15" i="1"/>
  <c r="J12" i="1"/>
  <c r="K13" i="3" l="1"/>
  <c r="K15" i="3" l="1"/>
  <c r="O14" i="3"/>
  <c r="O16" i="3" l="1"/>
</calcChain>
</file>

<file path=xl/sharedStrings.xml><?xml version="1.0" encoding="utf-8"?>
<sst xmlns="http://schemas.openxmlformats.org/spreadsheetml/2006/main" count="96" uniqueCount="66">
  <si>
    <t>ANDREA ESPARZA Y NAIR ARIAS</t>
  </si>
  <si>
    <t>1. (Grupo Nutresa) La compañía Nacional de Chocolates SA (NC) es dueña del 60% de la compañía Galletas Noel SA (GN), la cual tiene un capital suscrito y pagado de 200.000 acciones a un valor nominal de $10.000. Nacional de Chocolates SA, también es dueña del 40% de la empresa Colcafé SA (C.C), la cual tiene un capital suscrito y pagado de 120.000 acciones a $10.000 cada acción. Adicionalmente Galletas Noel es dueña del 51% de la empresa Colcafé. Graficar la vinculación entre las empresas, incluyendo porcentajes y valores, y determinar la relación entre ellas.</t>
  </si>
  <si>
    <t>RELACIONES:</t>
  </si>
  <si>
    <t>La compañia nacional de chocolate</t>
  </si>
  <si>
    <t>Es la matriz de Galletas Noel SA</t>
  </si>
  <si>
    <t>Es la matriz de Colcafé SA</t>
  </si>
  <si>
    <t>Galletas Noel SA</t>
  </si>
  <si>
    <t>Es filial de La compañia nacional del chocolate SA</t>
  </si>
  <si>
    <t>Colcafé SA</t>
  </si>
  <si>
    <t>Es la subsidiaria de La compañia nacional de chocolate</t>
  </si>
  <si>
    <t>Capital suscrito y pagado</t>
  </si>
  <si>
    <t>Acciones</t>
  </si>
  <si>
    <t>Valor Nominal</t>
  </si>
  <si>
    <t>Es la filial de Galletas Noel SA</t>
  </si>
  <si>
    <t>2. (Grupo Antioqueño) La compañía Suramericana SA (SURA), es dueña del 60% de la compañía Bancolombia SA (BC), que tiene un capital suscrito y pagado de 230.000 acciones aun valor nominalde $5.000 cada acción. Bancolombia SA, es propietaria del 60% de la compañía ARUS SA (Arus), quetiene un capital suscrito y pagado de 160.000 acciones a un valor nominal de $4.000 casa acción. Adicionalmente SURA es dueña del 40% de la compañía Cementos Argos (C.A), la cual tiene un capital suscrito y pagado de 160.000 acciones a valor nominal de $3.500 cada acción. Cementos Argos es dueña del 40% de la compañía ARUS SA. Graficar la vinculación entre las empresas, incluyendo porcentajes y valores, y determinar la relación entre ellas.</t>
  </si>
  <si>
    <t xml:space="preserve">RELACIONES </t>
  </si>
  <si>
    <t>1. SURA es matriz de bancolombia y de Arus S.A</t>
  </si>
  <si>
    <t>Capital suscrito y pagado bancolombia</t>
  </si>
  <si>
    <t>2. Bancolombia es matriz de Arus S.A y filial de SURA</t>
  </si>
  <si>
    <t xml:space="preserve">Bancolombia </t>
  </si>
  <si>
    <t>acciones</t>
  </si>
  <si>
    <t xml:space="preserve">V/nominal </t>
  </si>
  <si>
    <t>3. Arus es filial de bancolombia y subsidiaria de SURA</t>
  </si>
  <si>
    <t>4.SURA es inversionista de Cementos Argos</t>
  </si>
  <si>
    <t>ARUS</t>
  </si>
  <si>
    <t>5. Cementos Argos es inversionista en ARUS S.A y asociada de SURA</t>
  </si>
  <si>
    <t>ARGOS</t>
  </si>
  <si>
    <t>3. (Grupo Ardila Lulle) La compañía Postobón S.A (Postobón) es dueña del 51% de la empresa Incauca SA (Incauca) la cual tiene un capital suscrito y pagado de 500.000 acciones, con valor nominal de $2.000 cada acción. La compañía Incauca es dueña del 70% de la empresa BARY SA (Bary) la cual tiene un capital suscrito y pagado de 130.000 con un valor nominal de $2.000 cada acción. Adicionalmente Postobón SA es dueña del 14.5% del capital de Bary SA. Graficar la vinculación entre las empresas, incluyendo porcentajes y valores, y determinar la relación entre ellas.</t>
  </si>
  <si>
    <t>La compañia postobón SA</t>
  </si>
  <si>
    <t>Matriz de Incauca SA</t>
  </si>
  <si>
    <t>Matriz de BARY SA</t>
  </si>
  <si>
    <t>Incauca SA</t>
  </si>
  <si>
    <t>Filial de la compañia postobón SA</t>
  </si>
  <si>
    <t>BARY SA</t>
  </si>
  <si>
    <t>Subsidiaria de la compañia postobón SA</t>
  </si>
  <si>
    <t>Filial de Incauca SA</t>
  </si>
  <si>
    <t>. La compañía Sura S.A.S, ha realizado una inversión (En cheque) en la compañía Bancolombia S.A.S equivalente al 70% de su capital suscrito y pagado, además ha invertido (En efectivo), en la compañía ARUS S.A.S un equivalente al 60% de su capital suscrito y pagado. A su vez Bancolombia S.A.S, ha invertido en Arus S.A.S un 35% de su capital suscrito y pagado (el de Arus SAS). Todos los aportes han sido pagados por sus respectivas empresas: a. Graficar e indicar efectos b. Si el capital suscrito y pagado de Bancolombia SAS (que es una empresa financiera), es de $82.000.000; ¿Cuál es el valor del que es dueño Sura SAS? c. Para Arus S.A.S su capital autorizado es de $200.000.000, capital por suscribir $120.000.000, capital suscrito por cobrar no tiene. Prepare los asientos contables (codificar), y la ecuación patrimonial d. Si Arus S.A.S, tiene una utilidad en el periodo de $35.000.000, ¿cuánto en total de esa utilidad le corresponde a la matriz Sura S.A.S? (en dinero y porcentaje).</t>
  </si>
  <si>
    <t xml:space="preserve">SURA es MATRIZ de Bancolombia. </t>
  </si>
  <si>
    <t>Bancolombia es FILIAL de SURA</t>
  </si>
  <si>
    <t>Surs es MATRIZ de Arus</t>
  </si>
  <si>
    <t xml:space="preserve">Arus es asociada de bancolombia </t>
  </si>
  <si>
    <t>Bancolombia es INVERSIONISTA en Arus</t>
  </si>
  <si>
    <t>Arus es FILIAL de Sura</t>
  </si>
  <si>
    <t>ASIENTO CONNTABLE PUNTO C</t>
  </si>
  <si>
    <t>Código</t>
  </si>
  <si>
    <t>Cuenta</t>
  </si>
  <si>
    <t>Debe</t>
  </si>
  <si>
    <t xml:space="preserve">Haber </t>
  </si>
  <si>
    <t>ECUACIÓN PATRIMONIAL</t>
  </si>
  <si>
    <t>Capital autorizado</t>
  </si>
  <si>
    <t>Capital por suscribir</t>
  </si>
  <si>
    <t>Capital suscrito</t>
  </si>
  <si>
    <t>Capital suscrito por cobrar</t>
  </si>
  <si>
    <t>Bancos</t>
  </si>
  <si>
    <t>Efectivo</t>
  </si>
  <si>
    <t>Aquí faltan  5% que son otras empresas inversionistas, este dinero de 4.000.000 lo agregamos a cualquier rubro para que sean los 80.000.000</t>
  </si>
  <si>
    <t xml:space="preserve">Esto aquí es por defecto de la partid doble </t>
  </si>
  <si>
    <t>PUNTO D</t>
  </si>
  <si>
    <t xml:space="preserve">Utilidad del periodo </t>
  </si>
  <si>
    <t>PUNTO 3</t>
  </si>
  <si>
    <t>Cartera</t>
  </si>
  <si>
    <t>Inventarios</t>
  </si>
  <si>
    <t>Construcc</t>
  </si>
  <si>
    <t>Proveedores</t>
  </si>
  <si>
    <t>Salarios por pagar</t>
  </si>
  <si>
    <r>
      <t xml:space="preserve">La pérdida en los ejercicios se pone en </t>
    </r>
    <r>
      <rPr>
        <b/>
        <sz val="11"/>
        <color theme="1"/>
        <rFont val="Calibri"/>
        <family val="2"/>
        <scheme val="minor"/>
      </rPr>
      <t>NEGATIVO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</si>
</sst>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$&quot;\ * #,##0.00_-;\-&quot;$&quot;\ * #,##0.00_-;_-&quot;$&quot;\ * &quot;-&quot;??_-;_-@_-"/>
    <numFmt numFmtId="164" formatCode="_ * #,##0.00_ ;_ * \-#,##0.00_ ;_ * &quot;-&quot;??_ ;_ @_ "/>
    <numFmt numFmtId="165" formatCode="&quot;$&quot;#,##0"/>
    <numFmt numFmtId="172" formatCode="_-&quot;$&quot;\ * #,##0_-;\-&quot;$&quot;\ * #,##0_-;_-&quot;$&quot;\ * &quot;-&quot;??_-;_-@_-"/>
    <numFmt numFmtId="173" formatCode="0.0%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C9ED"/>
        <bgColor indexed="64"/>
      </patternFill>
    </fill>
    <fill>
      <patternFill patternType="solid">
        <fgColor rgb="FFFEA7E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</cellStyleXfs>
  <cellXfs count="7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164" fontId="0" fillId="0" borderId="0" xfId="0" applyNumberFormat="1">
      <alignment vertical="center"/>
    </xf>
    <xf numFmtId="9" fontId="0" fillId="0" borderId="0" xfId="0" applyNumberFormat="1">
      <alignment vertical="center"/>
    </xf>
    <xf numFmtId="9" fontId="0" fillId="0" borderId="0" xfId="0" applyNumberFormat="1" applyAlignment="1">
      <alignment horizontal="left" vertical="center"/>
    </xf>
    <xf numFmtId="164" fontId="0" fillId="0" borderId="1" xfId="0" applyNumberFormat="1" applyBorder="1">
      <alignment vertical="center"/>
    </xf>
    <xf numFmtId="9" fontId="0" fillId="0" borderId="1" xfId="2" applyFont="1" applyBorder="1">
      <alignment vertical="center"/>
    </xf>
    <xf numFmtId="164" fontId="0" fillId="2" borderId="0" xfId="0" applyNumberFormat="1" applyFill="1">
      <alignment vertical="center"/>
    </xf>
    <xf numFmtId="9" fontId="0" fillId="2" borderId="0" xfId="2" applyFont="1" applyFill="1">
      <alignment vertical="center"/>
    </xf>
    <xf numFmtId="9" fontId="0" fillId="2" borderId="0" xfId="0" applyNumberForma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0" borderId="2" xfId="1" applyFont="1" applyBorder="1">
      <alignment vertical="center"/>
    </xf>
    <xf numFmtId="0" fontId="3" fillId="0" borderId="0" xfId="0" applyFont="1" applyAlignment="1"/>
    <xf numFmtId="0" fontId="3" fillId="3" borderId="0" xfId="0" applyFont="1" applyFill="1" applyAlignment="1"/>
    <xf numFmtId="9" fontId="3" fillId="0" borderId="0" xfId="0" applyNumberFormat="1" applyFont="1" applyAlignment="1"/>
    <xf numFmtId="165" fontId="3" fillId="0" borderId="0" xfId="0" applyNumberFormat="1" applyFont="1" applyAlignment="1"/>
    <xf numFmtId="165" fontId="3" fillId="0" borderId="0" xfId="0" applyNumberFormat="1" applyFont="1" applyAlignment="1">
      <alignment horizontal="left"/>
    </xf>
    <xf numFmtId="9" fontId="3" fillId="0" borderId="1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left"/>
    </xf>
    <xf numFmtId="9" fontId="3" fillId="0" borderId="0" xfId="0" applyNumberFormat="1" applyFont="1" applyAlignment="1">
      <alignment horizontal="center"/>
    </xf>
    <xf numFmtId="165" fontId="3" fillId="2" borderId="0" xfId="0" applyNumberFormat="1" applyFont="1" applyFill="1" applyAlignment="1"/>
    <xf numFmtId="165" fontId="3" fillId="0" borderId="0" xfId="0" applyNumberFormat="1" applyFont="1" applyAlignment="1">
      <alignment horizontal="right"/>
    </xf>
    <xf numFmtId="0" fontId="0" fillId="0" borderId="0" xfId="0" applyAlignment="1">
      <alignment vertical="center" wrapText="1"/>
    </xf>
    <xf numFmtId="9" fontId="0" fillId="2" borderId="0" xfId="0" applyNumberFormat="1" applyFill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/>
    <xf numFmtId="165" fontId="3" fillId="0" borderId="3" xfId="0" applyNumberFormat="1" applyFont="1" applyBorder="1" applyAlignment="1"/>
    <xf numFmtId="165" fontId="3" fillId="0" borderId="4" xfId="0" applyNumberFormat="1" applyFont="1" applyBorder="1" applyAlignment="1"/>
    <xf numFmtId="165" fontId="3" fillId="0" borderId="5" xfId="0" applyNumberFormat="1" applyFont="1" applyBorder="1" applyAlignment="1"/>
    <xf numFmtId="165" fontId="3" fillId="0" borderId="1" xfId="0" applyNumberFormat="1" applyFont="1" applyBorder="1" applyAlignment="1"/>
    <xf numFmtId="165" fontId="3" fillId="0" borderId="6" xfId="0" applyNumberFormat="1" applyFont="1" applyBorder="1" applyAlignment="1"/>
    <xf numFmtId="164" fontId="0" fillId="2" borderId="0" xfId="0" applyNumberFormat="1" applyFill="1" applyAlignment="1">
      <alignment vertical="center" wrapText="1"/>
    </xf>
    <xf numFmtId="10" fontId="0" fillId="0" borderId="0" xfId="0" applyNumberFormat="1">
      <alignment vertical="center"/>
    </xf>
    <xf numFmtId="10" fontId="0" fillId="2" borderId="0" xfId="2" applyNumberFormat="1" applyFont="1" applyFill="1">
      <alignment vertical="center"/>
    </xf>
    <xf numFmtId="9" fontId="0" fillId="2" borderId="0" xfId="0" applyNumberFormat="1" applyFill="1">
      <alignment vertical="center"/>
    </xf>
    <xf numFmtId="0" fontId="2" fillId="0" borderId="0" xfId="0" applyFont="1" applyAlignment="1">
      <alignment vertical="center" wrapText="1"/>
    </xf>
    <xf numFmtId="164" fontId="0" fillId="0" borderId="2" xfId="1" applyFont="1" applyFill="1" applyBorder="1">
      <alignment vertical="center"/>
    </xf>
    <xf numFmtId="0" fontId="4" fillId="3" borderId="2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9" fontId="6" fillId="0" borderId="0" xfId="0" applyNumberFormat="1" applyFont="1">
      <alignment vertical="center"/>
    </xf>
    <xf numFmtId="0" fontId="1" fillId="0" borderId="0" xfId="0" applyFont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/>
    <xf numFmtId="0" fontId="0" fillId="0" borderId="0" xfId="0" applyAlignment="1"/>
    <xf numFmtId="0" fontId="6" fillId="0" borderId="2" xfId="0" applyFont="1" applyBorder="1" applyAlignment="1">
      <alignment horizontal="center"/>
    </xf>
    <xf numFmtId="172" fontId="0" fillId="0" borderId="0" xfId="3" applyNumberFormat="1" applyFont="1"/>
    <xf numFmtId="172" fontId="0" fillId="0" borderId="0" xfId="0" applyNumberFormat="1" applyAlignment="1"/>
    <xf numFmtId="0" fontId="6" fillId="0" borderId="1" xfId="0" applyFont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172" fontId="6" fillId="4" borderId="0" xfId="0" applyNumberFormat="1" applyFont="1" applyFill="1" applyAlignment="1"/>
    <xf numFmtId="172" fontId="6" fillId="0" borderId="12" xfId="0" applyNumberFormat="1" applyFont="1" applyBorder="1" applyAlignment="1"/>
    <xf numFmtId="0" fontId="6" fillId="0" borderId="10" xfId="0" applyFont="1" applyBorder="1" applyAlignment="1"/>
    <xf numFmtId="172" fontId="6" fillId="0" borderId="0" xfId="0" applyNumberFormat="1" applyFont="1" applyAlignment="1"/>
    <xf numFmtId="0" fontId="0" fillId="0" borderId="13" xfId="0" applyBorder="1" applyAlignment="1"/>
    <xf numFmtId="172" fontId="0" fillId="0" borderId="0" xfId="0" applyNumberFormat="1">
      <alignment vertical="center"/>
    </xf>
    <xf numFmtId="173" fontId="0" fillId="0" borderId="0" xfId="0" applyNumberFormat="1">
      <alignment vertical="center"/>
    </xf>
    <xf numFmtId="44" fontId="0" fillId="0" borderId="0" xfId="3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65B9"/>
      <color rgb="FFFEA7E2"/>
      <color rgb="FFFEC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11</xdr:row>
      <xdr:rowOff>9525</xdr:rowOff>
    </xdr:from>
    <xdr:to>
      <xdr:col>8</xdr:col>
      <xdr:colOff>722630</xdr:colOff>
      <xdr:row>14</xdr:row>
      <xdr:rowOff>60325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stCxn id="8" idx="3"/>
          <a:endCxn id="10" idx="0"/>
        </xdr:cNvCxnSpPr>
      </xdr:nvCxnSpPr>
      <xdr:spPr>
        <a:xfrm>
          <a:off x="10515600" y="2105025"/>
          <a:ext cx="2056130" cy="622300"/>
        </a:xfrm>
        <a:prstGeom prst="straightConnector1">
          <a:avLst/>
        </a:prstGeom>
        <a:ln w="28575" cmpd="sng">
          <a:solidFill>
            <a:srgbClr val="FF65B9"/>
          </a:solidFill>
          <a:prstDash val="solid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269875</xdr:colOff>
      <xdr:row>16</xdr:row>
      <xdr:rowOff>165100</xdr:rowOff>
    </xdr:from>
    <xdr:to>
      <xdr:col>7</xdr:col>
      <xdr:colOff>1384300</xdr:colOff>
      <xdr:row>17</xdr:row>
      <xdr:rowOff>98425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10" idx="1"/>
          <a:endCxn id="9" idx="0"/>
        </xdr:cNvCxnSpPr>
      </xdr:nvCxnSpPr>
      <xdr:spPr>
        <a:xfrm flipH="1">
          <a:off x="8489950" y="3213100"/>
          <a:ext cx="3076575" cy="123825"/>
        </a:xfrm>
        <a:prstGeom prst="straightConnector1">
          <a:avLst/>
        </a:prstGeom>
        <a:ln w="28575" cmpd="sng">
          <a:solidFill>
            <a:srgbClr val="FF65B9"/>
          </a:solidFill>
          <a:prstDash val="solid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269875</xdr:colOff>
      <xdr:row>15</xdr:row>
      <xdr:rowOff>9525</xdr:rowOff>
    </xdr:from>
    <xdr:to>
      <xdr:col>5</xdr:col>
      <xdr:colOff>476885</xdr:colOff>
      <xdr:row>17</xdr:row>
      <xdr:rowOff>98425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>
          <a:stCxn id="8" idx="2"/>
          <a:endCxn id="9" idx="0"/>
        </xdr:cNvCxnSpPr>
      </xdr:nvCxnSpPr>
      <xdr:spPr>
        <a:xfrm flipH="1">
          <a:off x="8489950" y="2867025"/>
          <a:ext cx="207010" cy="469900"/>
        </a:xfrm>
        <a:prstGeom prst="straightConnector1">
          <a:avLst/>
        </a:prstGeom>
        <a:ln w="28575" cmpd="sng">
          <a:solidFill>
            <a:srgbClr val="FF65B9"/>
          </a:solidFill>
          <a:prstDash val="solid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10160</xdr:colOff>
      <xdr:row>7</xdr:row>
      <xdr:rowOff>9525</xdr:rowOff>
    </xdr:from>
    <xdr:to>
      <xdr:col>7</xdr:col>
      <xdr:colOff>333375</xdr:colOff>
      <xdr:row>15</xdr:row>
      <xdr:rowOff>9525</xdr:rowOff>
    </xdr:to>
    <xdr:sp macro="" textlink="">
      <xdr:nvSpPr>
        <xdr:cNvPr id="8" name="Romb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249160" y="1343025"/>
          <a:ext cx="3266440" cy="1524000"/>
        </a:xfrm>
        <a:prstGeom prst="diamond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s-ES" altLang="en-US" sz="1100" b="1">
              <a:solidFill>
                <a:sysClr val="windowText" lastClr="000000"/>
              </a:solidFill>
            </a:rPr>
            <a:t>La compañia Nacional de Chocolate</a:t>
          </a:r>
        </a:p>
        <a:p>
          <a:pPr algn="l"/>
          <a:endParaRPr lang="es-ES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184150</xdr:colOff>
      <xdr:row>17</xdr:row>
      <xdr:rowOff>98425</xdr:rowOff>
    </xdr:from>
    <xdr:to>
      <xdr:col>6</xdr:col>
      <xdr:colOff>354965</xdr:colOff>
      <xdr:row>22</xdr:row>
      <xdr:rowOff>136525</xdr:rowOff>
    </xdr:to>
    <xdr:sp macro="" textlink="">
      <xdr:nvSpPr>
        <xdr:cNvPr id="9" name="Romb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423150" y="3336925"/>
          <a:ext cx="2132965" cy="990600"/>
        </a:xfrm>
        <a:prstGeom prst="diamond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s-E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altLang="en-US" sz="1100" b="1">
              <a:solidFill>
                <a:sysClr val="windowText" lastClr="000000"/>
              </a:solidFill>
            </a:rPr>
            <a:t>Colcafé SA</a:t>
          </a:r>
          <a:endParaRPr lang="es-ES" altLang="en-US" sz="1100"/>
        </a:p>
        <a:p>
          <a:pPr algn="l"/>
          <a:endParaRPr lang="es-ES" altLang="en-US" sz="1100"/>
        </a:p>
      </xdr:txBody>
    </xdr:sp>
    <xdr:clientData/>
  </xdr:twoCellAnchor>
  <xdr:twoCellAnchor>
    <xdr:from>
      <xdr:col>7</xdr:col>
      <xdr:colOff>1384300</xdr:colOff>
      <xdr:row>14</xdr:row>
      <xdr:rowOff>60325</xdr:rowOff>
    </xdr:from>
    <xdr:to>
      <xdr:col>9</xdr:col>
      <xdr:colOff>946785</xdr:colOff>
      <xdr:row>19</xdr:row>
      <xdr:rowOff>79375</xdr:rowOff>
    </xdr:to>
    <xdr:sp macro="" textlink="">
      <xdr:nvSpPr>
        <xdr:cNvPr id="10" name="Romb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1566525" y="2727325"/>
          <a:ext cx="2277110" cy="971550"/>
        </a:xfrm>
        <a:prstGeom prst="diamond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s-E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altLang="en-US" sz="1100" b="1">
              <a:solidFill>
                <a:sysClr val="windowText" lastClr="000000"/>
              </a:solidFill>
            </a:rPr>
            <a:t>Galletas Noel SA</a:t>
          </a:r>
          <a:endParaRPr lang="es-ES" altLang="en-US" sz="1100"/>
        </a:p>
        <a:p>
          <a:pPr algn="l"/>
          <a:endParaRPr lang="es-ES" altLang="en-US" sz="1100"/>
        </a:p>
      </xdr:txBody>
    </xdr:sp>
    <xdr:clientData/>
  </xdr:twoCellAnchor>
  <xdr:twoCellAnchor>
    <xdr:from>
      <xdr:col>3</xdr:col>
      <xdr:colOff>266700</xdr:colOff>
      <xdr:row>59</xdr:row>
      <xdr:rowOff>171450</xdr:rowOff>
    </xdr:from>
    <xdr:to>
      <xdr:col>6</xdr:col>
      <xdr:colOff>151765</xdr:colOff>
      <xdr:row>67</xdr:row>
      <xdr:rowOff>171450</xdr:rowOff>
    </xdr:to>
    <xdr:sp macro="" textlink="">
      <xdr:nvSpPr>
        <xdr:cNvPr id="11" name="Romb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457950" y="11639550"/>
          <a:ext cx="2894965" cy="1524000"/>
        </a:xfrm>
        <a:prstGeom prst="diamond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s-E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altLang="en-US" sz="1100" b="1">
              <a:solidFill>
                <a:sysClr val="windowText" lastClr="000000"/>
              </a:solidFill>
            </a:rPr>
            <a:t>La compañia Postobón S.A</a:t>
          </a:r>
        </a:p>
        <a:p>
          <a:pPr algn="l"/>
          <a:endParaRPr lang="es-ES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1209675</xdr:colOff>
      <xdr:row>67</xdr:row>
      <xdr:rowOff>38100</xdr:rowOff>
    </xdr:from>
    <xdr:to>
      <xdr:col>9</xdr:col>
      <xdr:colOff>772160</xdr:colOff>
      <xdr:row>72</xdr:row>
      <xdr:rowOff>57150</xdr:rowOff>
    </xdr:to>
    <xdr:sp macro="" textlink="">
      <xdr:nvSpPr>
        <xdr:cNvPr id="12" name="Romb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1391900" y="13030200"/>
          <a:ext cx="2277110" cy="971550"/>
        </a:xfrm>
        <a:prstGeom prst="diamond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s-E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altLang="en-US" sz="1100" b="1">
              <a:solidFill>
                <a:sysClr val="windowText" lastClr="000000"/>
              </a:solidFill>
            </a:rPr>
            <a:t>Incauca SA</a:t>
          </a:r>
          <a:endParaRPr lang="es-ES" altLang="en-US" sz="1100"/>
        </a:p>
        <a:p>
          <a:pPr algn="l"/>
          <a:endParaRPr lang="es-ES" altLang="en-US" sz="1100"/>
        </a:p>
      </xdr:txBody>
    </xdr:sp>
    <xdr:clientData/>
  </xdr:twoCellAnchor>
  <xdr:twoCellAnchor>
    <xdr:from>
      <xdr:col>4</xdr:col>
      <xdr:colOff>314325</xdr:colOff>
      <xdr:row>71</xdr:row>
      <xdr:rowOff>152400</xdr:rowOff>
    </xdr:from>
    <xdr:to>
      <xdr:col>6</xdr:col>
      <xdr:colOff>485140</xdr:colOff>
      <xdr:row>77</xdr:row>
      <xdr:rowOff>0</xdr:rowOff>
    </xdr:to>
    <xdr:sp macro="" textlink="">
      <xdr:nvSpPr>
        <xdr:cNvPr id="13" name="Romb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7553325" y="13906500"/>
          <a:ext cx="2132965" cy="990600"/>
        </a:xfrm>
        <a:prstGeom prst="diamond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s-E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altLang="en-US" sz="1100" b="1">
              <a:solidFill>
                <a:sysClr val="windowText" lastClr="000000"/>
              </a:solidFill>
            </a:rPr>
            <a:t>BARY SA</a:t>
          </a:r>
          <a:endParaRPr lang="es-ES" altLang="en-US" sz="1100"/>
        </a:p>
        <a:p>
          <a:pPr algn="l"/>
          <a:endParaRPr lang="es-ES" altLang="en-US" sz="1100"/>
        </a:p>
      </xdr:txBody>
    </xdr:sp>
    <xdr:clientData/>
  </xdr:twoCellAnchor>
  <xdr:twoCellAnchor>
    <xdr:from>
      <xdr:col>6</xdr:col>
      <xdr:colOff>151765</xdr:colOff>
      <xdr:row>63</xdr:row>
      <xdr:rowOff>171450</xdr:rowOff>
    </xdr:from>
    <xdr:to>
      <xdr:col>8</xdr:col>
      <xdr:colOff>548005</xdr:colOff>
      <xdr:row>67</xdr:row>
      <xdr:rowOff>38100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>
          <a:stCxn id="11" idx="3"/>
          <a:endCxn id="12" idx="0"/>
        </xdr:cNvCxnSpPr>
      </xdr:nvCxnSpPr>
      <xdr:spPr>
        <a:xfrm>
          <a:off x="9352915" y="12401550"/>
          <a:ext cx="3044190" cy="628650"/>
        </a:xfrm>
        <a:prstGeom prst="straightConnector1">
          <a:avLst/>
        </a:prstGeom>
        <a:ln w="28575" cmpd="sng">
          <a:solidFill>
            <a:srgbClr val="FF65B9"/>
          </a:solidFill>
          <a:prstDash val="solid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400050</xdr:colOff>
      <xdr:row>71</xdr:row>
      <xdr:rowOff>152400</xdr:rowOff>
    </xdr:from>
    <xdr:to>
      <xdr:col>8</xdr:col>
      <xdr:colOff>681355</xdr:colOff>
      <xdr:row>72</xdr:row>
      <xdr:rowOff>57150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stCxn id="12" idx="2"/>
          <a:endCxn id="13" idx="0"/>
        </xdr:cNvCxnSpPr>
      </xdr:nvCxnSpPr>
      <xdr:spPr>
        <a:xfrm flipH="1" flipV="1">
          <a:off x="8620125" y="13906500"/>
          <a:ext cx="3910330" cy="95250"/>
        </a:xfrm>
        <a:prstGeom prst="straightConnector1">
          <a:avLst/>
        </a:prstGeom>
        <a:ln w="28575" cmpd="sng">
          <a:solidFill>
            <a:srgbClr val="FF65B9"/>
          </a:solidFill>
          <a:prstDash val="solid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67</xdr:row>
      <xdr:rowOff>171450</xdr:rowOff>
    </xdr:from>
    <xdr:to>
      <xdr:col>5</xdr:col>
      <xdr:colOff>400050</xdr:colOff>
      <xdr:row>71</xdr:row>
      <xdr:rowOff>152400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stCxn id="11" idx="2"/>
          <a:endCxn id="13" idx="0"/>
        </xdr:cNvCxnSpPr>
      </xdr:nvCxnSpPr>
      <xdr:spPr>
        <a:xfrm>
          <a:off x="7534275" y="13163550"/>
          <a:ext cx="1085850" cy="742950"/>
        </a:xfrm>
        <a:prstGeom prst="straightConnector1">
          <a:avLst/>
        </a:prstGeom>
        <a:ln w="28575" cmpd="sng">
          <a:solidFill>
            <a:srgbClr val="FF65B9"/>
          </a:solidFill>
          <a:prstDash val="solid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2818765</xdr:colOff>
      <xdr:row>31</xdr:row>
      <xdr:rowOff>10160</xdr:rowOff>
    </xdr:from>
    <xdr:to>
      <xdr:col>4</xdr:col>
      <xdr:colOff>64135</xdr:colOff>
      <xdr:row>39</xdr:row>
      <xdr:rowOff>42545</xdr:rowOff>
    </xdr:to>
    <xdr:sp macro="" textlink="">
      <xdr:nvSpPr>
        <xdr:cNvPr id="27" name="Romb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5742940" y="5925185"/>
          <a:ext cx="1560195" cy="1632585"/>
        </a:xfrm>
        <a:prstGeom prst="diamond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s-E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100" b="1">
              <a:solidFill>
                <a:sysClr val="windowText" lastClr="000000"/>
              </a:solidFill>
            </a:rPr>
            <a:t>SURA</a:t>
          </a:r>
          <a:r>
            <a:rPr lang="es-MX" sz="1100" baseline="0">
              <a:solidFill>
                <a:sysClr val="windowText" lastClr="000000"/>
              </a:solidFill>
            </a:rPr>
            <a:t> </a:t>
          </a:r>
          <a:endParaRPr lang="es-MX" sz="1100" baseline="0"/>
        </a:p>
        <a:p>
          <a:pPr algn="l"/>
          <a:endParaRPr lang="es-MX" altLang="en-US" sz="1100"/>
        </a:p>
      </xdr:txBody>
    </xdr:sp>
    <xdr:clientData/>
  </xdr:twoCellAnchor>
  <xdr:twoCellAnchor>
    <xdr:from>
      <xdr:col>4</xdr:col>
      <xdr:colOff>64135</xdr:colOff>
      <xdr:row>34</xdr:row>
      <xdr:rowOff>196850</xdr:rowOff>
    </xdr:from>
    <xdr:to>
      <xdr:col>6</xdr:col>
      <xdr:colOff>172085</xdr:colOff>
      <xdr:row>35</xdr:row>
      <xdr:rowOff>26670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>
          <a:stCxn id="27" idx="3"/>
          <a:endCxn id="29" idx="1"/>
        </xdr:cNvCxnSpPr>
      </xdr:nvCxnSpPr>
      <xdr:spPr>
        <a:xfrm flipV="1">
          <a:off x="7303135" y="6711950"/>
          <a:ext cx="2070100" cy="29845"/>
        </a:xfrm>
        <a:prstGeom prst="straightConnector1">
          <a:avLst/>
        </a:prstGeom>
        <a:ln w="38100">
          <a:solidFill>
            <a:srgbClr val="FF65B9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172204</xdr:colOff>
      <xdr:row>30</xdr:row>
      <xdr:rowOff>182966</xdr:rowOff>
    </xdr:from>
    <xdr:to>
      <xdr:col>8</xdr:col>
      <xdr:colOff>376694</xdr:colOff>
      <xdr:row>39</xdr:row>
      <xdr:rowOff>10763</xdr:rowOff>
    </xdr:to>
    <xdr:sp macro="" textlink="">
      <xdr:nvSpPr>
        <xdr:cNvPr id="29" name="Rombo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373235" y="5897880"/>
          <a:ext cx="2852420" cy="1627505"/>
        </a:xfrm>
        <a:prstGeom prst="diamond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s-E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100" b="1">
              <a:solidFill>
                <a:sysClr val="windowText" lastClr="000000"/>
              </a:solidFill>
            </a:rPr>
            <a:t>Compañia</a:t>
          </a:r>
          <a:r>
            <a:rPr lang="es-MX" sz="1100" b="1" baseline="0">
              <a:solidFill>
                <a:sysClr val="windowText" lastClr="000000"/>
              </a:solidFill>
            </a:rPr>
            <a:t> Bancolombia</a:t>
          </a:r>
          <a:r>
            <a:rPr lang="es-MX" sz="1100"/>
            <a:t> </a:t>
          </a:r>
          <a:endParaRPr lang="es-MX" altLang="en-US" sz="1100"/>
        </a:p>
      </xdr:txBody>
    </xdr:sp>
    <xdr:clientData/>
  </xdr:twoCellAnchor>
  <xdr:twoCellAnchor>
    <xdr:from>
      <xdr:col>7</xdr:col>
      <xdr:colOff>617220</xdr:colOff>
      <xdr:row>39</xdr:row>
      <xdr:rowOff>10160</xdr:rowOff>
    </xdr:from>
    <xdr:to>
      <xdr:col>7</xdr:col>
      <xdr:colOff>644525</xdr:colOff>
      <xdr:row>44</xdr:row>
      <xdr:rowOff>67945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>
          <a:stCxn id="29" idx="2"/>
          <a:endCxn id="31" idx="0"/>
        </xdr:cNvCxnSpPr>
      </xdr:nvCxnSpPr>
      <xdr:spPr>
        <a:xfrm>
          <a:off x="10799445" y="7525385"/>
          <a:ext cx="27305" cy="1057910"/>
        </a:xfrm>
        <a:prstGeom prst="straightConnector1">
          <a:avLst/>
        </a:prstGeom>
        <a:ln w="38100">
          <a:solidFill>
            <a:srgbClr val="FF65B9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199390</xdr:colOff>
      <xdr:row>44</xdr:row>
      <xdr:rowOff>67945</xdr:rowOff>
    </xdr:from>
    <xdr:to>
      <xdr:col>8</xdr:col>
      <xdr:colOff>403880</xdr:colOff>
      <xdr:row>52</xdr:row>
      <xdr:rowOff>100233</xdr:rowOff>
    </xdr:to>
    <xdr:sp macro="" textlink="">
      <xdr:nvSpPr>
        <xdr:cNvPr id="31" name="Rombo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9400540" y="8583295"/>
          <a:ext cx="2852420" cy="1631950"/>
        </a:xfrm>
        <a:prstGeom prst="diamond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s-E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100" b="1">
              <a:solidFill>
                <a:sysClr val="windowText" lastClr="000000"/>
              </a:solidFill>
            </a:rPr>
            <a:t>ARUS</a:t>
          </a:r>
          <a:r>
            <a:rPr lang="es-MX" sz="1100" b="1" baseline="0">
              <a:solidFill>
                <a:sysClr val="windowText" lastClr="000000"/>
              </a:solidFill>
            </a:rPr>
            <a:t>  S.A</a:t>
          </a:r>
          <a:r>
            <a:rPr lang="es-MX" sz="1100" b="1"/>
            <a:t> </a:t>
          </a:r>
          <a:endParaRPr lang="es-MX" altLang="en-US" sz="1100" b="1"/>
        </a:p>
      </xdr:txBody>
    </xdr:sp>
    <xdr:clientData/>
  </xdr:twoCellAnchor>
  <xdr:twoCellAnchor>
    <xdr:from>
      <xdr:col>3</xdr:col>
      <xdr:colOff>332105</xdr:colOff>
      <xdr:row>39</xdr:row>
      <xdr:rowOff>42545</xdr:rowOff>
    </xdr:from>
    <xdr:to>
      <xdr:col>3</xdr:col>
      <xdr:colOff>349885</xdr:colOff>
      <xdr:row>44</xdr:row>
      <xdr:rowOff>86360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>
          <a:stCxn id="27" idx="2"/>
          <a:endCxn id="33" idx="0"/>
        </xdr:cNvCxnSpPr>
      </xdr:nvCxnSpPr>
      <xdr:spPr>
        <a:xfrm>
          <a:off x="6523355" y="7557770"/>
          <a:ext cx="17780" cy="1043940"/>
        </a:xfrm>
        <a:prstGeom prst="straightConnector1">
          <a:avLst/>
        </a:prstGeom>
        <a:ln w="38100">
          <a:solidFill>
            <a:srgbClr val="7030A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2642870</xdr:colOff>
      <xdr:row>44</xdr:row>
      <xdr:rowOff>86360</xdr:rowOff>
    </xdr:from>
    <xdr:to>
      <xdr:col>4</xdr:col>
      <xdr:colOff>275590</xdr:colOff>
      <xdr:row>52</xdr:row>
      <xdr:rowOff>113665</xdr:rowOff>
    </xdr:to>
    <xdr:sp macro="" textlink="">
      <xdr:nvSpPr>
        <xdr:cNvPr id="33" name="Romb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5567045" y="8601710"/>
          <a:ext cx="1947545" cy="1627505"/>
        </a:xfrm>
        <a:prstGeom prst="diamond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s-E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100" b="1">
              <a:solidFill>
                <a:sysClr val="windowText" lastClr="000000"/>
              </a:solidFill>
            </a:rPr>
            <a:t>Cementos</a:t>
          </a:r>
          <a:r>
            <a:rPr lang="es-MX" sz="1100" b="1" baseline="0">
              <a:solidFill>
                <a:sysClr val="windowText" lastClr="000000"/>
              </a:solidFill>
            </a:rPr>
            <a:t> Argos</a:t>
          </a:r>
          <a:r>
            <a:rPr lang="es-MX" sz="1100" b="1">
              <a:solidFill>
                <a:sysClr val="windowText" lastClr="000000"/>
              </a:solidFill>
            </a:rPr>
            <a:t> </a:t>
          </a:r>
          <a:endParaRPr lang="es-MX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275590</xdr:colOff>
      <xdr:row>48</xdr:row>
      <xdr:rowOff>83820</xdr:rowOff>
    </xdr:from>
    <xdr:to>
      <xdr:col>6</xdr:col>
      <xdr:colOff>199390</xdr:colOff>
      <xdr:row>48</xdr:row>
      <xdr:rowOff>100330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>
          <a:stCxn id="33" idx="3"/>
          <a:endCxn id="31" idx="1"/>
        </xdr:cNvCxnSpPr>
      </xdr:nvCxnSpPr>
      <xdr:spPr>
        <a:xfrm flipV="1">
          <a:off x="7514590" y="9399270"/>
          <a:ext cx="1885950" cy="16510"/>
        </a:xfrm>
        <a:prstGeom prst="straightConnector1">
          <a:avLst/>
        </a:prstGeom>
        <a:ln w="38100">
          <a:solidFill>
            <a:srgbClr val="7030A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332105</xdr:colOff>
      <xdr:row>39</xdr:row>
      <xdr:rowOff>42545</xdr:rowOff>
    </xdr:from>
    <xdr:to>
      <xdr:col>6</xdr:col>
      <xdr:colOff>199390</xdr:colOff>
      <xdr:row>48</xdr:row>
      <xdr:rowOff>83820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>
          <a:stCxn id="27" idx="2"/>
          <a:endCxn id="31" idx="1"/>
        </xdr:cNvCxnSpPr>
      </xdr:nvCxnSpPr>
      <xdr:spPr>
        <a:xfrm>
          <a:off x="6523355" y="7557770"/>
          <a:ext cx="2877185" cy="1841500"/>
        </a:xfrm>
        <a:prstGeom prst="straightConnector1">
          <a:avLst/>
        </a:prstGeom>
        <a:ln w="38100" cmpd="dbl">
          <a:solidFill>
            <a:srgbClr val="7030A0"/>
          </a:solidFill>
          <a:prstDash val="sysDot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64135</xdr:colOff>
      <xdr:row>35</xdr:row>
      <xdr:rowOff>26670</xdr:rowOff>
    </xdr:from>
    <xdr:to>
      <xdr:col>7</xdr:col>
      <xdr:colOff>644525</xdr:colOff>
      <xdr:row>44</xdr:row>
      <xdr:rowOff>67945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>
          <a:stCxn id="27" idx="3"/>
          <a:endCxn id="31" idx="0"/>
        </xdr:cNvCxnSpPr>
      </xdr:nvCxnSpPr>
      <xdr:spPr>
        <a:xfrm>
          <a:off x="7303135" y="6741795"/>
          <a:ext cx="3523615" cy="1841500"/>
        </a:xfrm>
        <a:prstGeom prst="straightConnector1">
          <a:avLst/>
        </a:prstGeom>
        <a:ln w="38100" cmpd="dbl">
          <a:solidFill>
            <a:srgbClr val="FF65B9"/>
          </a:solidFill>
          <a:prstDash val="sysDot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9</xdr:row>
      <xdr:rowOff>85725</xdr:rowOff>
    </xdr:from>
    <xdr:to>
      <xdr:col>2</xdr:col>
      <xdr:colOff>180975</xdr:colOff>
      <xdr:row>14</xdr:row>
      <xdr:rowOff>57150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1CFD99B-8B1D-C5CE-ACF6-36041375925F}"/>
            </a:ext>
          </a:extLst>
        </xdr:cNvPr>
        <xdr:cNvSpPr/>
      </xdr:nvSpPr>
      <xdr:spPr>
        <a:xfrm>
          <a:off x="3524250" y="1800225"/>
          <a:ext cx="1228725" cy="92392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SURA</a:t>
          </a:r>
        </a:p>
      </xdr:txBody>
    </xdr:sp>
    <xdr:clientData/>
  </xdr:twoCellAnchor>
  <xdr:twoCellAnchor>
    <xdr:from>
      <xdr:col>2</xdr:col>
      <xdr:colOff>666750</xdr:colOff>
      <xdr:row>15</xdr:row>
      <xdr:rowOff>76200</xdr:rowOff>
    </xdr:from>
    <xdr:to>
      <xdr:col>4</xdr:col>
      <xdr:colOff>666750</xdr:colOff>
      <xdr:row>20</xdr:row>
      <xdr:rowOff>47625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63EF23B1-AD43-4B96-AD08-7A98F2DE9542}"/>
            </a:ext>
          </a:extLst>
        </xdr:cNvPr>
        <xdr:cNvSpPr/>
      </xdr:nvSpPr>
      <xdr:spPr>
        <a:xfrm>
          <a:off x="5238750" y="2933700"/>
          <a:ext cx="1524000" cy="92392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BANCOLOMBIA</a:t>
          </a:r>
        </a:p>
      </xdr:txBody>
    </xdr:sp>
    <xdr:clientData/>
  </xdr:twoCellAnchor>
  <xdr:twoCellAnchor>
    <xdr:from>
      <xdr:col>1</xdr:col>
      <xdr:colOff>752475</xdr:colOff>
      <xdr:row>14</xdr:row>
      <xdr:rowOff>9525</xdr:rowOff>
    </xdr:from>
    <xdr:to>
      <xdr:col>2</xdr:col>
      <xdr:colOff>628650</xdr:colOff>
      <xdr:row>17</xdr:row>
      <xdr:rowOff>57150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4B7E221B-B9D5-8EC1-887A-173FF1FC28C8}"/>
            </a:ext>
          </a:extLst>
        </xdr:cNvPr>
        <xdr:cNvCxnSpPr/>
      </xdr:nvCxnSpPr>
      <xdr:spPr>
        <a:xfrm>
          <a:off x="4562475" y="2676525"/>
          <a:ext cx="638175" cy="6191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352425</xdr:colOff>
      <xdr:row>21</xdr:row>
      <xdr:rowOff>0</xdr:rowOff>
    </xdr:from>
    <xdr:to>
      <xdr:col>2</xdr:col>
      <xdr:colOff>57150</xdr:colOff>
      <xdr:row>25</xdr:row>
      <xdr:rowOff>161925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651D993-FDA4-4A9D-8578-2D878827CD6F}"/>
            </a:ext>
          </a:extLst>
        </xdr:cNvPr>
        <xdr:cNvSpPr/>
      </xdr:nvSpPr>
      <xdr:spPr>
        <a:xfrm>
          <a:off x="3400425" y="4000500"/>
          <a:ext cx="1228725" cy="92392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ARUS</a:t>
          </a:r>
        </a:p>
      </xdr:txBody>
    </xdr:sp>
    <xdr:clientData/>
  </xdr:twoCellAnchor>
  <xdr:twoCellAnchor>
    <xdr:from>
      <xdr:col>1</xdr:col>
      <xdr:colOff>742950</xdr:colOff>
      <xdr:row>19</xdr:row>
      <xdr:rowOff>133350</xdr:rowOff>
    </xdr:from>
    <xdr:to>
      <xdr:col>2</xdr:col>
      <xdr:colOff>666750</xdr:colOff>
      <xdr:row>21</xdr:row>
      <xdr:rowOff>66675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0F688A3-CDE4-4483-A46A-B65CEFB71660}"/>
            </a:ext>
          </a:extLst>
        </xdr:cNvPr>
        <xdr:cNvCxnSpPr/>
      </xdr:nvCxnSpPr>
      <xdr:spPr>
        <a:xfrm flipH="1">
          <a:off x="4552950" y="3752850"/>
          <a:ext cx="685800" cy="3143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85725</xdr:rowOff>
    </xdr:from>
    <xdr:to>
      <xdr:col>1</xdr:col>
      <xdr:colOff>19050</xdr:colOff>
      <xdr:row>17</xdr:row>
      <xdr:rowOff>142875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4D0004F4-D46F-48D4-8D22-FA01DFF97304}"/>
            </a:ext>
          </a:extLst>
        </xdr:cNvPr>
        <xdr:cNvCxnSpPr/>
      </xdr:nvCxnSpPr>
      <xdr:spPr>
        <a:xfrm flipH="1">
          <a:off x="3819525" y="2752725"/>
          <a:ext cx="9525" cy="6286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"/>
  <sheetViews>
    <sheetView topLeftCell="B33" workbookViewId="0">
      <selection activeCell="C49" sqref="C49"/>
    </sheetView>
  </sheetViews>
  <sheetFormatPr baseColWidth="10" defaultColWidth="9.140625" defaultRowHeight="15"/>
  <cols>
    <col min="2" max="2" width="34.7109375" customWidth="1"/>
    <col min="3" max="3" width="49" customWidth="1"/>
    <col min="4" max="4" width="15.7109375"/>
    <col min="5" max="6" width="14.7109375" customWidth="1"/>
    <col min="7" max="7" width="14.7109375"/>
    <col min="8" max="8" width="25" customWidth="1"/>
    <col min="9" max="9" width="15.7109375"/>
    <col min="10" max="10" width="25" customWidth="1"/>
    <col min="11" max="11" width="17.5703125"/>
    <col min="12" max="12" width="14.85546875" customWidth="1"/>
    <col min="13" max="13" width="25" customWidth="1"/>
    <col min="14" max="14" width="11.7109375"/>
    <col min="15" max="15" width="10.5703125"/>
  </cols>
  <sheetData>
    <row r="1" spans="2:12">
      <c r="B1" s="1" t="s">
        <v>0</v>
      </c>
    </row>
    <row r="2" spans="2:12">
      <c r="B2" s="39" t="s">
        <v>1</v>
      </c>
      <c r="C2" s="39"/>
      <c r="D2" s="39"/>
      <c r="E2" s="39"/>
      <c r="F2" s="39"/>
      <c r="G2" s="39"/>
      <c r="H2" s="39"/>
      <c r="I2" s="39"/>
      <c r="J2" s="23"/>
      <c r="K2" s="23"/>
    </row>
    <row r="3" spans="2:12">
      <c r="B3" s="39"/>
      <c r="C3" s="39"/>
      <c r="D3" s="39"/>
      <c r="E3" s="39"/>
      <c r="F3" s="39"/>
      <c r="G3" s="39"/>
      <c r="H3" s="39"/>
      <c r="I3" s="39"/>
      <c r="J3" s="23"/>
      <c r="K3" s="23"/>
    </row>
    <row r="4" spans="2:12">
      <c r="B4" s="39"/>
      <c r="C4" s="39"/>
      <c r="D4" s="39"/>
      <c r="E4" s="39"/>
      <c r="F4" s="39"/>
      <c r="G4" s="39"/>
      <c r="H4" s="39"/>
      <c r="I4" s="39"/>
      <c r="J4" s="23"/>
      <c r="K4" s="23"/>
    </row>
    <row r="5" spans="2:12">
      <c r="B5" s="39"/>
      <c r="C5" s="39"/>
      <c r="D5" s="39"/>
      <c r="E5" s="39"/>
      <c r="F5" s="39"/>
      <c r="G5" s="39"/>
      <c r="H5" s="39"/>
      <c r="I5" s="39"/>
      <c r="J5" s="23"/>
      <c r="K5" s="23"/>
    </row>
    <row r="6" spans="2:12">
      <c r="B6" s="39"/>
      <c r="C6" s="39"/>
      <c r="D6" s="39"/>
      <c r="E6" s="39"/>
      <c r="F6" s="39"/>
      <c r="G6" s="39"/>
      <c r="H6" s="39"/>
      <c r="I6" s="39"/>
      <c r="J6" s="23"/>
      <c r="K6" s="23"/>
    </row>
    <row r="7" spans="2:12">
      <c r="B7" s="39"/>
      <c r="C7" s="39"/>
      <c r="D7" s="39"/>
      <c r="E7" s="39"/>
      <c r="F7" s="39"/>
      <c r="G7" s="39"/>
      <c r="H7" s="39"/>
      <c r="I7" s="39"/>
      <c r="J7" s="23"/>
      <c r="K7" s="23"/>
    </row>
    <row r="9" spans="2:12">
      <c r="B9" s="2" t="s">
        <v>2</v>
      </c>
    </row>
    <row r="10" spans="2:12">
      <c r="B10" t="s">
        <v>3</v>
      </c>
      <c r="C10" t="s">
        <v>4</v>
      </c>
    </row>
    <row r="11" spans="2:12">
      <c r="B11" t="s">
        <v>3</v>
      </c>
      <c r="C11" t="s">
        <v>5</v>
      </c>
    </row>
    <row r="12" spans="2:12">
      <c r="B12" t="s">
        <v>6</v>
      </c>
      <c r="C12" t="s">
        <v>5</v>
      </c>
      <c r="I12" s="10">
        <v>0.6</v>
      </c>
      <c r="J12" s="8">
        <f>J15*I12</f>
        <v>1200000000</v>
      </c>
    </row>
    <row r="13" spans="2:12">
      <c r="B13" t="s">
        <v>6</v>
      </c>
      <c r="C13" t="s">
        <v>7</v>
      </c>
    </row>
    <row r="14" spans="2:12">
      <c r="B14" t="s">
        <v>8</v>
      </c>
      <c r="C14" t="s">
        <v>9</v>
      </c>
      <c r="J14" s="25" t="s">
        <v>10</v>
      </c>
      <c r="K14" s="25" t="s">
        <v>11</v>
      </c>
      <c r="L14" s="25" t="s">
        <v>12</v>
      </c>
    </row>
    <row r="15" spans="2:12">
      <c r="B15" t="s">
        <v>8</v>
      </c>
      <c r="C15" t="s">
        <v>13</v>
      </c>
      <c r="J15" s="12">
        <f>K15*L15</f>
        <v>2000000000</v>
      </c>
      <c r="K15" s="12">
        <v>200000</v>
      </c>
      <c r="L15" s="12">
        <v>10000</v>
      </c>
    </row>
    <row r="16" spans="2:12">
      <c r="D16" s="3">
        <f>H23*E16</f>
        <v>480000000</v>
      </c>
      <c r="E16" s="4">
        <v>0.4</v>
      </c>
      <c r="F16" s="5"/>
    </row>
    <row r="17" spans="1:16">
      <c r="D17" s="6">
        <f>H23*E17</f>
        <v>367200000</v>
      </c>
      <c r="E17" s="7">
        <f>I12*H19</f>
        <v>0.30599999999999999</v>
      </c>
    </row>
    <row r="18" spans="1:16">
      <c r="D18" s="8">
        <f>D16+D17</f>
        <v>847200000</v>
      </c>
      <c r="E18" s="9">
        <f>E16+E17</f>
        <v>0.70599999999999996</v>
      </c>
    </row>
    <row r="19" spans="1:16">
      <c r="H19" s="10">
        <v>0.51</v>
      </c>
    </row>
    <row r="20" spans="1:16">
      <c r="H20" s="8">
        <f>H23*H19</f>
        <v>612000000</v>
      </c>
    </row>
    <row r="22" spans="1:16">
      <c r="H22" s="11" t="s">
        <v>10</v>
      </c>
      <c r="I22" s="11" t="s">
        <v>11</v>
      </c>
      <c r="J22" s="11" t="s">
        <v>12</v>
      </c>
    </row>
    <row r="23" spans="1:16">
      <c r="H23" s="12">
        <f>I23*J23</f>
        <v>1200000000</v>
      </c>
      <c r="I23" s="12">
        <v>120000</v>
      </c>
      <c r="J23" s="12">
        <v>10000</v>
      </c>
    </row>
    <row r="26" spans="1:16">
      <c r="B26" s="39" t="s">
        <v>14</v>
      </c>
      <c r="C26" s="39"/>
      <c r="D26" s="39"/>
      <c r="E26" s="39"/>
      <c r="F26" s="39"/>
      <c r="G26" s="39"/>
      <c r="H26" s="39"/>
      <c r="I26" s="39"/>
      <c r="J26" s="23"/>
      <c r="K26" s="23"/>
    </row>
    <row r="27" spans="1:16">
      <c r="B27" s="39"/>
      <c r="C27" s="39"/>
      <c r="D27" s="39"/>
      <c r="E27" s="39"/>
      <c r="F27" s="39"/>
      <c r="G27" s="39"/>
      <c r="H27" s="39"/>
      <c r="I27" s="39"/>
      <c r="J27" s="23"/>
      <c r="K27" s="23"/>
    </row>
    <row r="28" spans="1:16">
      <c r="B28" s="39"/>
      <c r="C28" s="39"/>
      <c r="D28" s="39"/>
      <c r="E28" s="39"/>
      <c r="F28" s="39"/>
      <c r="G28" s="39"/>
      <c r="H28" s="39"/>
      <c r="I28" s="39"/>
      <c r="J28" s="23"/>
      <c r="K28" s="23"/>
    </row>
    <row r="29" spans="1:16">
      <c r="B29" s="39"/>
      <c r="C29" s="39"/>
      <c r="D29" s="39"/>
      <c r="E29" s="39"/>
      <c r="F29" s="39"/>
      <c r="G29" s="39"/>
      <c r="H29" s="39"/>
      <c r="I29" s="39"/>
      <c r="J29" s="23"/>
      <c r="K29" s="23"/>
    </row>
    <row r="31" spans="1:16" ht="15.75">
      <c r="A31" s="13"/>
      <c r="B31" s="14" t="s">
        <v>15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ht="15.75">
      <c r="A32" s="13"/>
      <c r="B32" s="13" t="s">
        <v>16</v>
      </c>
      <c r="C32" s="13"/>
      <c r="D32" s="13"/>
      <c r="E32" s="13"/>
      <c r="F32" s="13"/>
      <c r="G32" s="13"/>
      <c r="H32" s="13"/>
      <c r="I32" s="13"/>
      <c r="J32" s="38" t="s">
        <v>17</v>
      </c>
      <c r="K32" s="38"/>
      <c r="L32" s="38"/>
      <c r="M32" s="13"/>
      <c r="N32" s="13"/>
      <c r="O32" s="13"/>
      <c r="P32" s="13"/>
    </row>
    <row r="33" spans="1:16" ht="15.75">
      <c r="A33" s="13"/>
      <c r="B33" s="13" t="s">
        <v>18</v>
      </c>
      <c r="C33" s="13"/>
      <c r="D33" s="13"/>
      <c r="E33" s="13"/>
      <c r="F33" s="13"/>
      <c r="G33" s="13"/>
      <c r="H33" s="13"/>
      <c r="I33" s="13"/>
      <c r="J33" s="26" t="s">
        <v>19</v>
      </c>
      <c r="K33" s="26" t="s">
        <v>20</v>
      </c>
      <c r="L33" s="26" t="s">
        <v>21</v>
      </c>
      <c r="M33" s="13"/>
      <c r="N33" s="13"/>
      <c r="O33" s="13"/>
      <c r="P33" s="13"/>
    </row>
    <row r="34" spans="1:16" ht="15.75">
      <c r="A34" s="13"/>
      <c r="B34" s="13" t="s">
        <v>22</v>
      </c>
      <c r="C34" s="13"/>
      <c r="D34" s="13"/>
      <c r="E34" s="15">
        <v>0.6</v>
      </c>
      <c r="F34" s="16">
        <f>J34*E34</f>
        <v>690000000</v>
      </c>
      <c r="G34" s="13"/>
      <c r="H34" s="13"/>
      <c r="I34" s="13"/>
      <c r="J34" s="27">
        <f t="shared" ref="J34:J38" si="0">K34*L34</f>
        <v>1150000000</v>
      </c>
      <c r="K34" s="16">
        <v>230000</v>
      </c>
      <c r="L34" s="28">
        <v>5000</v>
      </c>
      <c r="M34" s="13"/>
      <c r="N34" s="13"/>
      <c r="O34" s="13"/>
      <c r="P34" s="13"/>
    </row>
    <row r="35" spans="1:16" ht="15.75">
      <c r="A35" s="13"/>
      <c r="B35" s="13" t="s">
        <v>23</v>
      </c>
      <c r="C35" s="13"/>
      <c r="D35" s="13"/>
      <c r="E35" s="13"/>
      <c r="F35" s="13"/>
      <c r="G35" s="13"/>
      <c r="H35" s="13"/>
      <c r="I35" s="13"/>
      <c r="J35" s="26" t="s">
        <v>24</v>
      </c>
      <c r="K35" s="26" t="s">
        <v>20</v>
      </c>
      <c r="L35" s="26" t="s">
        <v>21</v>
      </c>
      <c r="M35" s="13"/>
      <c r="N35" s="13"/>
      <c r="O35" s="13"/>
      <c r="P35" s="13"/>
    </row>
    <row r="36" spans="1:16" ht="15.75">
      <c r="A36" s="13"/>
      <c r="B36" s="13" t="s">
        <v>25</v>
      </c>
      <c r="C36" s="13"/>
      <c r="D36" s="13"/>
      <c r="E36" s="13"/>
      <c r="F36" s="13"/>
      <c r="G36" s="13"/>
      <c r="H36" s="13"/>
      <c r="I36" s="13"/>
      <c r="J36" s="27">
        <f t="shared" si="0"/>
        <v>640000000</v>
      </c>
      <c r="K36" s="16">
        <v>160000</v>
      </c>
      <c r="L36" s="28">
        <v>4000</v>
      </c>
      <c r="M36" s="13"/>
      <c r="N36" s="13"/>
      <c r="O36" s="13"/>
      <c r="P36" s="13"/>
    </row>
    <row r="37" spans="1:16" ht="15.75">
      <c r="A37" s="13"/>
      <c r="B37" s="13"/>
      <c r="C37" s="13"/>
      <c r="D37" s="13"/>
      <c r="E37" s="13"/>
      <c r="G37" s="13"/>
      <c r="H37" s="13"/>
      <c r="I37" s="13"/>
      <c r="J37" s="26" t="s">
        <v>26</v>
      </c>
      <c r="K37" s="26" t="s">
        <v>20</v>
      </c>
      <c r="L37" s="26" t="s">
        <v>21</v>
      </c>
      <c r="M37" s="13"/>
      <c r="N37" s="13"/>
      <c r="O37" s="13"/>
      <c r="P37" s="13"/>
    </row>
    <row r="38" spans="1:16" ht="15.75">
      <c r="A38" s="13"/>
      <c r="B38" s="13"/>
      <c r="C38" s="13"/>
      <c r="D38" s="13"/>
      <c r="E38" s="13"/>
      <c r="H38" s="13"/>
      <c r="I38" s="13"/>
      <c r="J38" s="29">
        <f t="shared" si="0"/>
        <v>560000000</v>
      </c>
      <c r="K38" s="30">
        <v>160000</v>
      </c>
      <c r="L38" s="31">
        <v>3500</v>
      </c>
      <c r="M38" s="13"/>
      <c r="N38" s="13"/>
      <c r="O38" s="13"/>
      <c r="P38" s="13"/>
    </row>
    <row r="39" spans="1:16" ht="15.75">
      <c r="A39" s="13"/>
      <c r="B39" s="13"/>
      <c r="C39" s="13"/>
      <c r="D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1:16" ht="15.75">
      <c r="A40" s="13"/>
      <c r="B40" s="13"/>
      <c r="C40" s="13"/>
      <c r="D40" s="13"/>
      <c r="E40" s="15">
        <f>E34*H41</f>
        <v>0.36</v>
      </c>
      <c r="F40" s="17">
        <f>J36*E40</f>
        <v>230400000</v>
      </c>
      <c r="G40" s="13"/>
      <c r="H40" s="13"/>
      <c r="I40" s="13"/>
      <c r="M40" s="13"/>
      <c r="N40" s="13"/>
      <c r="O40" s="13"/>
    </row>
    <row r="41" spans="1:16" ht="15.75">
      <c r="A41" s="13"/>
      <c r="B41" s="13"/>
      <c r="C41" s="13"/>
      <c r="D41" s="13"/>
      <c r="E41" s="18">
        <f>C43*E51</f>
        <v>0.16000000000000003</v>
      </c>
      <c r="F41" s="19">
        <f>J36*E41</f>
        <v>102400000</v>
      </c>
      <c r="G41" s="13"/>
      <c r="H41" s="20">
        <v>0.6</v>
      </c>
      <c r="I41" s="13"/>
      <c r="M41" s="13"/>
      <c r="N41" s="13"/>
      <c r="O41" s="13"/>
    </row>
    <row r="42" spans="1:16" ht="15.75">
      <c r="A42" s="13"/>
      <c r="B42" s="13"/>
      <c r="C42" s="13"/>
      <c r="D42" s="13"/>
      <c r="E42" s="9">
        <f>E40+E41</f>
        <v>0.52</v>
      </c>
      <c r="F42" s="21">
        <f>F40+F41</f>
        <v>332800000</v>
      </c>
      <c r="G42" s="13"/>
      <c r="H42" s="22">
        <f>J36*H41</f>
        <v>384000000</v>
      </c>
      <c r="I42" s="13"/>
      <c r="M42" s="13"/>
      <c r="N42" s="13"/>
      <c r="O42" s="13"/>
    </row>
    <row r="43" spans="1:16" ht="15.75">
      <c r="A43" s="13"/>
      <c r="B43" s="13"/>
      <c r="C43" s="15">
        <v>0.4</v>
      </c>
      <c r="D43" s="13"/>
      <c r="F43" s="13"/>
      <c r="G43" s="13"/>
      <c r="H43" s="13"/>
      <c r="M43" s="13"/>
      <c r="N43" s="13"/>
      <c r="O43" s="13"/>
    </row>
    <row r="44" spans="1:16" ht="15.75">
      <c r="A44" s="13"/>
      <c r="B44" s="13"/>
      <c r="C44" s="16">
        <f>J38*C43</f>
        <v>224000000</v>
      </c>
      <c r="D44" s="13"/>
      <c r="F44" s="13"/>
      <c r="G44" s="13"/>
      <c r="H44" s="13"/>
      <c r="M44" s="13"/>
      <c r="N44" s="13"/>
      <c r="O44" s="13"/>
    </row>
    <row r="45" spans="1:16" ht="15.75">
      <c r="A45" s="13"/>
      <c r="B45" s="13"/>
      <c r="C45" s="13"/>
      <c r="D45" s="13"/>
      <c r="F45" s="13"/>
      <c r="G45" s="13"/>
      <c r="H45" s="13"/>
      <c r="I45" s="13"/>
      <c r="M45" s="13"/>
      <c r="N45" s="13"/>
      <c r="O45" s="13"/>
    </row>
    <row r="46" spans="1:16" ht="15.75">
      <c r="A46" s="13"/>
      <c r="B46" s="13"/>
      <c r="C46" s="13"/>
      <c r="D46" s="13"/>
      <c r="E46" s="13"/>
      <c r="F46" s="13"/>
      <c r="G46" s="13"/>
      <c r="H46" s="13"/>
      <c r="I46" s="13"/>
      <c r="M46" s="13"/>
      <c r="N46" s="13"/>
      <c r="O46" s="13"/>
    </row>
    <row r="47" spans="1:16" ht="15.7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 ht="15.7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 ht="15.7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 ht="15.7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 ht="15.75">
      <c r="A51" s="13"/>
      <c r="B51" s="13"/>
      <c r="C51" s="13"/>
      <c r="D51" s="13"/>
      <c r="E51" s="15">
        <v>0.4</v>
      </c>
      <c r="F51" s="16">
        <f>J36*E51</f>
        <v>256000000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 ht="15.7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ht="15.7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 ht="15.75">
      <c r="A54" s="13"/>
      <c r="B54" s="13"/>
      <c r="C54" s="13"/>
      <c r="D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>
      <c r="B55" s="39" t="s">
        <v>27</v>
      </c>
      <c r="C55" s="39"/>
      <c r="D55" s="39"/>
      <c r="E55" s="39"/>
      <c r="F55" s="39"/>
      <c r="G55" s="39"/>
      <c r="H55" s="39"/>
      <c r="I55" s="39"/>
      <c r="J55" s="23"/>
      <c r="K55" s="23"/>
    </row>
    <row r="56" spans="1:16">
      <c r="B56" s="39"/>
      <c r="C56" s="39"/>
      <c r="D56" s="39"/>
      <c r="E56" s="39"/>
      <c r="F56" s="39"/>
      <c r="G56" s="39"/>
      <c r="H56" s="39"/>
      <c r="I56" s="39"/>
      <c r="J56" s="23"/>
      <c r="K56" s="23"/>
    </row>
    <row r="57" spans="1:16">
      <c r="B57" s="39"/>
      <c r="C57" s="39"/>
      <c r="D57" s="39"/>
      <c r="E57" s="39"/>
      <c r="F57" s="39"/>
      <c r="G57" s="39"/>
      <c r="H57" s="39"/>
      <c r="I57" s="39"/>
      <c r="J57" s="23"/>
      <c r="K57" s="23"/>
    </row>
    <row r="58" spans="1:16">
      <c r="B58" s="39"/>
      <c r="C58" s="39"/>
      <c r="D58" s="39"/>
      <c r="E58" s="39"/>
      <c r="F58" s="39"/>
      <c r="G58" s="39"/>
      <c r="H58" s="39"/>
      <c r="I58" s="39"/>
      <c r="J58" s="23"/>
      <c r="K58" s="23"/>
    </row>
    <row r="59" spans="1:16">
      <c r="B59" s="39"/>
      <c r="C59" s="39"/>
      <c r="D59" s="39"/>
      <c r="E59" s="39"/>
      <c r="F59" s="39"/>
      <c r="G59" s="39"/>
      <c r="H59" s="39"/>
      <c r="I59" s="39"/>
      <c r="J59" s="23"/>
      <c r="K59" s="23"/>
    </row>
    <row r="60" spans="1:16">
      <c r="B60" s="23"/>
      <c r="C60" s="23"/>
      <c r="D60" s="23"/>
      <c r="E60" s="23"/>
      <c r="F60" s="23"/>
      <c r="G60" s="23"/>
      <c r="H60" s="23"/>
      <c r="I60" s="23"/>
      <c r="J60" s="23"/>
      <c r="K60" s="23"/>
    </row>
    <row r="61" spans="1:16">
      <c r="B61" s="2" t="s">
        <v>2</v>
      </c>
      <c r="C61" s="23"/>
      <c r="D61" s="23"/>
      <c r="E61" s="23"/>
      <c r="F61" s="23"/>
      <c r="G61" s="23"/>
      <c r="H61" s="23"/>
      <c r="I61" s="23"/>
      <c r="J61" s="23"/>
      <c r="K61" s="23"/>
    </row>
    <row r="62" spans="1:16">
      <c r="B62" s="23" t="s">
        <v>28</v>
      </c>
      <c r="C62" s="23" t="s">
        <v>29</v>
      </c>
      <c r="D62" s="23"/>
      <c r="E62" s="23"/>
      <c r="F62" s="23"/>
      <c r="G62" s="23"/>
      <c r="H62" s="23"/>
      <c r="I62" s="23"/>
      <c r="J62" s="23"/>
      <c r="K62" s="23"/>
    </row>
    <row r="63" spans="1:16">
      <c r="B63" s="23" t="s">
        <v>28</v>
      </c>
      <c r="C63" s="23" t="s">
        <v>30</v>
      </c>
      <c r="D63" s="23"/>
      <c r="E63" s="23"/>
      <c r="F63" s="23"/>
      <c r="G63" s="23"/>
      <c r="H63" s="23"/>
      <c r="I63" s="23"/>
      <c r="J63" s="23"/>
      <c r="K63" s="23"/>
    </row>
    <row r="64" spans="1:16">
      <c r="B64" s="23" t="s">
        <v>31</v>
      </c>
      <c r="C64" s="23" t="s">
        <v>30</v>
      </c>
      <c r="D64" s="23"/>
      <c r="E64" s="23"/>
      <c r="F64" s="23"/>
      <c r="G64" s="23"/>
      <c r="H64" s="24">
        <v>0.51</v>
      </c>
      <c r="I64" s="32">
        <f>J67*H64</f>
        <v>510000000</v>
      </c>
      <c r="J64" s="23"/>
      <c r="K64" s="23"/>
    </row>
    <row r="65" spans="2:12">
      <c r="B65" s="23" t="s">
        <v>31</v>
      </c>
      <c r="C65" s="23" t="s">
        <v>32</v>
      </c>
      <c r="D65" s="23"/>
      <c r="E65" s="23"/>
      <c r="F65" s="23"/>
      <c r="G65" s="23"/>
      <c r="H65" s="23"/>
      <c r="I65" s="36"/>
      <c r="J65" s="23"/>
      <c r="K65" s="23"/>
    </row>
    <row r="66" spans="2:12">
      <c r="B66" t="s">
        <v>33</v>
      </c>
      <c r="C66" t="s">
        <v>34</v>
      </c>
      <c r="J66" s="11" t="s">
        <v>10</v>
      </c>
      <c r="K66" s="11" t="s">
        <v>11</v>
      </c>
      <c r="L66" s="11" t="s">
        <v>12</v>
      </c>
    </row>
    <row r="67" spans="2:12">
      <c r="B67" t="s">
        <v>33</v>
      </c>
      <c r="C67" t="s">
        <v>35</v>
      </c>
      <c r="J67" s="37">
        <f>K67*L67</f>
        <v>1000000000</v>
      </c>
      <c r="K67" s="37">
        <v>500000</v>
      </c>
      <c r="L67" s="37">
        <v>2000</v>
      </c>
    </row>
    <row r="71" spans="2:12">
      <c r="D71" s="3">
        <f>H77*E71</f>
        <v>37700000</v>
      </c>
      <c r="E71" s="33">
        <v>0.14499999999999999</v>
      </c>
    </row>
    <row r="72" spans="2:12">
      <c r="D72" s="6">
        <f>H77*E72</f>
        <v>92820000</v>
      </c>
      <c r="E72" s="7">
        <f>H64*H74</f>
        <v>0.35699999999999998</v>
      </c>
    </row>
    <row r="73" spans="2:12">
      <c r="D73" s="8">
        <f>D71+D72</f>
        <v>130520000</v>
      </c>
      <c r="E73" s="34">
        <f>E71+E72</f>
        <v>0.502</v>
      </c>
    </row>
    <row r="74" spans="2:12">
      <c r="H74" s="35">
        <v>0.7</v>
      </c>
      <c r="I74" s="8">
        <f>H77*H74</f>
        <v>182000000</v>
      </c>
    </row>
    <row r="76" spans="2:12">
      <c r="H76" s="11" t="s">
        <v>10</v>
      </c>
      <c r="I76" s="11" t="s">
        <v>11</v>
      </c>
      <c r="J76" s="11" t="s">
        <v>12</v>
      </c>
    </row>
    <row r="77" spans="2:12">
      <c r="H77" s="12">
        <f>I77*J77</f>
        <v>260000000</v>
      </c>
      <c r="I77" s="12">
        <v>130000</v>
      </c>
      <c r="J77" s="12">
        <v>2000</v>
      </c>
    </row>
  </sheetData>
  <mergeCells count="4">
    <mergeCell ref="J32:L32"/>
    <mergeCell ref="B2:I7"/>
    <mergeCell ref="B26:I29"/>
    <mergeCell ref="B55:I59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E43B-1190-4EB4-8A67-0230B2A23878}">
  <dimension ref="A1:S36"/>
  <sheetViews>
    <sheetView tabSelected="1" topLeftCell="A17" workbookViewId="0">
      <selection activeCell="G28" sqref="G28"/>
    </sheetView>
  </sheetViews>
  <sheetFormatPr baseColWidth="10" defaultRowHeight="15"/>
  <cols>
    <col min="2" max="4" width="13" bestFit="1" customWidth="1"/>
    <col min="6" max="6" width="19.7109375" customWidth="1"/>
    <col min="7" max="7" width="15.5703125" bestFit="1" customWidth="1"/>
    <col min="10" max="10" width="24.140625" bestFit="1" customWidth="1"/>
    <col min="11" max="12" width="14" bestFit="1" customWidth="1"/>
    <col min="14" max="14" width="24.5703125" customWidth="1"/>
    <col min="15" max="15" width="14" bestFit="1" customWidth="1"/>
  </cols>
  <sheetData>
    <row r="1" spans="1:19">
      <c r="A1" s="39" t="s">
        <v>36</v>
      </c>
      <c r="B1" s="39"/>
      <c r="C1" s="39"/>
      <c r="D1" s="39"/>
      <c r="E1" s="39"/>
      <c r="F1" s="39"/>
      <c r="G1" s="39"/>
      <c r="H1" s="39"/>
      <c r="I1" s="39"/>
      <c r="J1" s="39"/>
    </row>
    <row r="2" spans="1:19">
      <c r="A2" s="39"/>
      <c r="B2" s="39"/>
      <c r="C2" s="39"/>
      <c r="D2" s="39"/>
      <c r="E2" s="39"/>
      <c r="F2" s="39"/>
      <c r="G2" s="39"/>
      <c r="H2" s="39"/>
      <c r="I2" s="39"/>
      <c r="J2" s="39"/>
    </row>
    <row r="3" spans="1:19">
      <c r="A3" s="39"/>
      <c r="B3" s="39"/>
      <c r="C3" s="39"/>
      <c r="D3" s="39"/>
      <c r="E3" s="39"/>
      <c r="F3" s="39"/>
      <c r="G3" s="39"/>
      <c r="H3" s="39"/>
      <c r="I3" s="39"/>
      <c r="J3" s="39"/>
    </row>
    <row r="4" spans="1:19">
      <c r="A4" s="39"/>
      <c r="B4" s="39"/>
      <c r="C4" s="39"/>
      <c r="D4" s="39"/>
      <c r="E4" s="39"/>
      <c r="F4" s="39"/>
      <c r="G4" s="39"/>
      <c r="H4" s="39"/>
      <c r="I4" s="39"/>
      <c r="J4" s="39"/>
    </row>
    <row r="5" spans="1:19">
      <c r="A5" s="39"/>
      <c r="B5" s="39"/>
      <c r="C5" s="39"/>
      <c r="D5" s="39"/>
      <c r="E5" s="39"/>
      <c r="F5" s="39"/>
      <c r="G5" s="39"/>
      <c r="H5" s="39"/>
      <c r="I5" s="39"/>
      <c r="J5" s="39"/>
    </row>
    <row r="6" spans="1:19">
      <c r="A6" s="39"/>
      <c r="B6" s="39"/>
      <c r="C6" s="39"/>
      <c r="D6" s="39"/>
      <c r="E6" s="39"/>
      <c r="F6" s="39"/>
      <c r="G6" s="39"/>
      <c r="H6" s="39"/>
      <c r="I6" s="39"/>
      <c r="J6" s="39"/>
    </row>
    <row r="7" spans="1:19">
      <c r="A7" s="39"/>
      <c r="B7" s="39"/>
      <c r="C7" s="39"/>
      <c r="D7" s="39"/>
      <c r="E7" s="39"/>
      <c r="F7" s="39"/>
      <c r="G7" s="39"/>
      <c r="H7" s="39"/>
      <c r="I7" s="39"/>
      <c r="J7" s="39"/>
    </row>
    <row r="8" spans="1:19">
      <c r="A8" s="39"/>
      <c r="B8" s="39"/>
      <c r="C8" s="39"/>
      <c r="D8" s="39"/>
      <c r="E8" s="39"/>
      <c r="F8" s="39"/>
      <c r="G8" s="39"/>
      <c r="H8" s="39"/>
      <c r="I8" s="39"/>
      <c r="J8" s="39"/>
    </row>
    <row r="9" spans="1:19" ht="15.75" thickBot="1"/>
    <row r="10" spans="1:19" ht="15.75" thickBot="1">
      <c r="E10" s="41" t="s">
        <v>37</v>
      </c>
      <c r="I10" s="42" t="s">
        <v>43</v>
      </c>
      <c r="J10" s="43"/>
      <c r="K10" s="43"/>
      <c r="L10" s="43"/>
      <c r="M10" s="43"/>
      <c r="N10" s="43"/>
      <c r="O10" s="44"/>
    </row>
    <row r="11" spans="1:19">
      <c r="E11" s="41" t="s">
        <v>38</v>
      </c>
      <c r="I11" s="45" t="s">
        <v>44</v>
      </c>
      <c r="J11" s="45" t="s">
        <v>45</v>
      </c>
      <c r="K11" s="45" t="s">
        <v>46</v>
      </c>
      <c r="L11" s="45" t="s">
        <v>47</v>
      </c>
      <c r="M11" s="46"/>
      <c r="N11" s="47" t="s">
        <v>48</v>
      </c>
      <c r="O11" s="47"/>
      <c r="P11" s="47"/>
      <c r="Q11" s="47"/>
      <c r="R11" s="46"/>
      <c r="S11" s="46"/>
    </row>
    <row r="12" spans="1:19">
      <c r="E12" s="41" t="s">
        <v>39</v>
      </c>
      <c r="I12" s="46">
        <v>310505</v>
      </c>
      <c r="J12" s="46" t="s">
        <v>49</v>
      </c>
      <c r="K12" s="46"/>
      <c r="L12" s="48">
        <f>O12</f>
        <v>200000000</v>
      </c>
      <c r="M12" s="46"/>
      <c r="N12" s="46" t="s">
        <v>49</v>
      </c>
      <c r="O12" s="49">
        <v>200000000</v>
      </c>
      <c r="P12" s="46"/>
      <c r="Q12" s="46"/>
      <c r="R12" s="46"/>
      <c r="S12" s="46"/>
    </row>
    <row r="13" spans="1:19">
      <c r="E13" s="41" t="s">
        <v>42</v>
      </c>
      <c r="I13" s="46">
        <v>310510</v>
      </c>
      <c r="J13" s="46" t="s">
        <v>50</v>
      </c>
      <c r="K13" s="48">
        <f>L12</f>
        <v>200000000</v>
      </c>
      <c r="L13" s="48"/>
      <c r="M13" s="46"/>
      <c r="N13" s="46" t="s">
        <v>50</v>
      </c>
      <c r="O13" s="49">
        <v>120000000</v>
      </c>
      <c r="P13" s="46"/>
      <c r="Q13" s="50"/>
      <c r="R13" s="50"/>
      <c r="S13" s="50"/>
    </row>
    <row r="14" spans="1:19">
      <c r="E14" s="41" t="s">
        <v>40</v>
      </c>
      <c r="I14" s="46">
        <v>310510</v>
      </c>
      <c r="J14" s="46" t="s">
        <v>50</v>
      </c>
      <c r="K14" s="46"/>
      <c r="L14" s="48">
        <f>O14</f>
        <v>80000000</v>
      </c>
      <c r="M14" s="46"/>
      <c r="N14" s="46" t="s">
        <v>51</v>
      </c>
      <c r="O14" s="49">
        <f>O12-O13</f>
        <v>80000000</v>
      </c>
      <c r="P14" s="46"/>
      <c r="Q14" s="49"/>
      <c r="R14" s="51"/>
      <c r="S14" s="49"/>
    </row>
    <row r="15" spans="1:19">
      <c r="E15" s="41" t="s">
        <v>41</v>
      </c>
      <c r="I15" s="46">
        <v>310515</v>
      </c>
      <c r="J15" s="46" t="s">
        <v>52</v>
      </c>
      <c r="K15" s="48">
        <f>L14</f>
        <v>80000000</v>
      </c>
      <c r="L15" s="46"/>
      <c r="M15" s="46"/>
      <c r="N15" s="46" t="s">
        <v>52</v>
      </c>
      <c r="O15" s="48">
        <v>0</v>
      </c>
      <c r="P15" s="46"/>
      <c r="Q15" s="49"/>
      <c r="R15" s="52"/>
      <c r="S15" s="46"/>
    </row>
    <row r="16" spans="1:19">
      <c r="C16" s="4">
        <v>0.7</v>
      </c>
      <c r="I16" s="46">
        <v>310515</v>
      </c>
      <c r="J16" s="46" t="s">
        <v>52</v>
      </c>
      <c r="K16" s="48"/>
      <c r="L16" s="48">
        <f>O16</f>
        <v>80000000</v>
      </c>
      <c r="M16" s="46"/>
      <c r="N16" s="46" t="s">
        <v>10</v>
      </c>
      <c r="O16" s="53">
        <f>O14-O15</f>
        <v>80000000</v>
      </c>
      <c r="P16" s="46"/>
      <c r="Q16" s="54"/>
      <c r="R16" s="55"/>
      <c r="S16" s="54"/>
    </row>
    <row r="17" spans="1:19">
      <c r="I17" s="46">
        <v>1110</v>
      </c>
      <c r="J17" s="46" t="s">
        <v>53</v>
      </c>
      <c r="K17" s="48">
        <f>L16*70%</f>
        <v>56000000</v>
      </c>
      <c r="L17" s="48"/>
      <c r="M17" s="46"/>
      <c r="N17" s="46"/>
      <c r="O17" s="46"/>
      <c r="P17" s="46"/>
      <c r="Q17" s="56"/>
      <c r="R17" s="57"/>
      <c r="S17" s="46"/>
    </row>
    <row r="18" spans="1:19">
      <c r="A18" s="4">
        <v>0.6</v>
      </c>
      <c r="B18" s="58">
        <f>O14*A18</f>
        <v>48000000</v>
      </c>
      <c r="J18" s="41" t="s">
        <v>54</v>
      </c>
      <c r="K18" s="58">
        <f>L16*60%</f>
        <v>48000000</v>
      </c>
    </row>
    <row r="19" spans="1:19">
      <c r="A19" s="59">
        <f>C16*C22</f>
        <v>0.24499999999999997</v>
      </c>
      <c r="B19" s="58">
        <f>O16*A19</f>
        <v>19599999.999999996</v>
      </c>
    </row>
    <row r="20" spans="1:19">
      <c r="A20" s="40">
        <f>A18+A19</f>
        <v>0.84499999999999997</v>
      </c>
      <c r="B20" s="58">
        <f>B18+B19</f>
        <v>67600000</v>
      </c>
    </row>
    <row r="22" spans="1:19">
      <c r="C22" s="4">
        <v>0.35</v>
      </c>
      <c r="D22" s="4">
        <f>A18+C22</f>
        <v>0.95</v>
      </c>
      <c r="E22" s="41" t="s">
        <v>55</v>
      </c>
    </row>
    <row r="23" spans="1:19">
      <c r="C23" s="58">
        <f>O14*C22</f>
        <v>28000000</v>
      </c>
      <c r="D23" s="58">
        <f>B18+C23</f>
        <v>76000000</v>
      </c>
      <c r="E23" s="41" t="s">
        <v>56</v>
      </c>
    </row>
    <row r="24" spans="1:19" ht="15.75" thickBot="1"/>
    <row r="25" spans="1:19" ht="15.75" thickBot="1">
      <c r="G25" s="42" t="s">
        <v>57</v>
      </c>
      <c r="H25" s="43"/>
      <c r="I25" s="43"/>
      <c r="J25" s="43"/>
      <c r="K25" s="44"/>
    </row>
    <row r="26" spans="1:19">
      <c r="F26" s="41" t="s">
        <v>58</v>
      </c>
      <c r="G26" s="60">
        <v>35000000</v>
      </c>
    </row>
    <row r="27" spans="1:19">
      <c r="G27" s="60">
        <f>G26*A20</f>
        <v>29575000</v>
      </c>
    </row>
    <row r="28" spans="1:19" ht="15.75" thickBot="1">
      <c r="G28" s="60"/>
    </row>
    <row r="29" spans="1:19" ht="15" customHeight="1" thickBot="1">
      <c r="A29" s="42" t="s">
        <v>59</v>
      </c>
      <c r="B29" s="43"/>
      <c r="C29" s="43"/>
      <c r="D29" s="43"/>
      <c r="E29" s="44"/>
      <c r="F29" s="23"/>
      <c r="G29" s="23"/>
      <c r="H29" s="23"/>
      <c r="I29" s="23"/>
      <c r="J29" s="23"/>
    </row>
    <row r="30" spans="1:19" ht="15.75" thickBot="1">
      <c r="A30" s="61" t="s">
        <v>60</v>
      </c>
      <c r="B30" s="23">
        <v>17000000</v>
      </c>
      <c r="C30" s="23"/>
      <c r="D30" s="23"/>
      <c r="E30" s="23"/>
      <c r="F30" s="23"/>
      <c r="G30" s="23"/>
      <c r="H30" s="23"/>
      <c r="I30" s="23"/>
      <c r="J30" s="23"/>
    </row>
    <row r="31" spans="1:19">
      <c r="A31" s="61" t="s">
        <v>61</v>
      </c>
      <c r="B31" s="23">
        <v>520000000</v>
      </c>
      <c r="C31" s="23"/>
      <c r="D31" s="62" t="s">
        <v>65</v>
      </c>
      <c r="E31" s="63"/>
      <c r="F31" s="63"/>
      <c r="G31" s="63"/>
      <c r="H31" s="64"/>
      <c r="I31" s="23"/>
      <c r="J31" s="23"/>
    </row>
    <row r="32" spans="1:19">
      <c r="A32" s="61" t="s">
        <v>62</v>
      </c>
      <c r="B32" s="23">
        <v>65000000</v>
      </c>
      <c r="C32" s="23"/>
      <c r="D32" s="65"/>
      <c r="E32" s="66"/>
      <c r="F32" s="66"/>
      <c r="G32" s="66"/>
      <c r="H32" s="67"/>
      <c r="I32" s="23"/>
      <c r="J32" s="23"/>
    </row>
    <row r="33" spans="1:10" ht="30">
      <c r="A33" s="61" t="s">
        <v>63</v>
      </c>
      <c r="B33" s="23">
        <v>30000000</v>
      </c>
      <c r="C33" s="23"/>
      <c r="D33" s="65"/>
      <c r="E33" s="66"/>
      <c r="F33" s="66"/>
      <c r="G33" s="66"/>
      <c r="H33" s="67"/>
      <c r="I33" s="23"/>
      <c r="J33" s="23"/>
    </row>
    <row r="34" spans="1:10" ht="30.75" thickBot="1">
      <c r="A34" s="61" t="s">
        <v>64</v>
      </c>
      <c r="B34" s="23">
        <v>8000000</v>
      </c>
      <c r="C34" s="23"/>
      <c r="D34" s="68"/>
      <c r="E34" s="69"/>
      <c r="F34" s="69"/>
      <c r="G34" s="69"/>
      <c r="H34" s="70"/>
      <c r="I34" s="23"/>
      <c r="J34" s="23"/>
    </row>
    <row r="35" spans="1:10" ht="30">
      <c r="A35" s="61" t="s">
        <v>49</v>
      </c>
      <c r="B35" s="23">
        <v>20000000</v>
      </c>
      <c r="C35" s="23"/>
      <c r="D35" s="23"/>
      <c r="E35" s="23"/>
      <c r="F35" s="23"/>
      <c r="G35" s="23"/>
      <c r="H35" s="23"/>
      <c r="I35" s="23"/>
      <c r="J35" s="23"/>
    </row>
    <row r="36" spans="1:10" ht="30">
      <c r="A36" s="61" t="s">
        <v>51</v>
      </c>
      <c r="B36" s="23">
        <v>80000000</v>
      </c>
      <c r="C36" s="23"/>
      <c r="D36" s="23"/>
      <c r="E36" s="23"/>
      <c r="F36" s="23"/>
      <c r="G36" s="23"/>
      <c r="H36" s="23"/>
      <c r="I36" s="23"/>
      <c r="J36" s="23"/>
    </row>
  </sheetData>
  <mergeCells count="7">
    <mergeCell ref="A1:J8"/>
    <mergeCell ref="I10:O10"/>
    <mergeCell ref="N11:Q11"/>
    <mergeCell ref="Q13:S13"/>
    <mergeCell ref="G25:K25"/>
    <mergeCell ref="A29:E29"/>
    <mergeCell ref="D31:H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PARA REPASAR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dcterms:created xsi:type="dcterms:W3CDTF">2024-04-29T23:13:01Z</dcterms:created>
  <dcterms:modified xsi:type="dcterms:W3CDTF">2024-05-07T01:17:56Z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77487305ECD84AAD9AEC972B05B32EE9_11</vt:lpwstr>
  </property>
  <property fmtid="{D5CDD505-2E9C-101B-9397-08002B2CF9AE}" pid="3" name="KSOProductBuildVer">
    <vt:lpwstr>3082-12.2.0.16731</vt:lpwstr>
  </property>
</Properties>
</file>