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III SEMESTRE- CONTADURÍA PÚBLICA\MATEMÁTICAS FINANCIERAS\"/>
    </mc:Choice>
  </mc:AlternateContent>
  <xr:revisionPtr revIDLastSave="0" documentId="13_ncr:1_{FB1905FB-2843-4257-BD92-B16F004F7CE5}"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9" i="1" l="1"/>
  <c r="C8" i="1"/>
  <c r="G21" i="1"/>
  <c r="G20" i="1"/>
  <c r="C10" i="1"/>
  <c r="G11" i="1" s="1"/>
  <c r="C4" i="1"/>
  <c r="G7" i="1"/>
  <c r="G13" i="1"/>
  <c r="H21" i="1"/>
  <c r="H20" i="1"/>
  <c r="G18" i="1"/>
  <c r="G9" i="1"/>
  <c r="H2" i="1"/>
  <c r="H19" i="1"/>
  <c r="G17" i="1" l="1"/>
  <c r="G15" i="1"/>
</calcChain>
</file>

<file path=xl/sharedStrings.xml><?xml version="1.0" encoding="utf-8"?>
<sst xmlns="http://schemas.openxmlformats.org/spreadsheetml/2006/main" count="23" uniqueCount="20">
  <si>
    <t>NAMV</t>
  </si>
  <si>
    <t>TMAR</t>
  </si>
  <si>
    <t>FLUJO DE CAJA</t>
  </si>
  <si>
    <t>AÑO</t>
  </si>
  <si>
    <t>VPN</t>
  </si>
  <si>
    <t>n</t>
  </si>
  <si>
    <t>TOI</t>
  </si>
  <si>
    <t>mensual</t>
  </si>
  <si>
    <t>ia</t>
  </si>
  <si>
    <t>EA</t>
  </si>
  <si>
    <t>NABV</t>
  </si>
  <si>
    <t>bimestre</t>
  </si>
  <si>
    <t>TIR</t>
  </si>
  <si>
    <t>TIRM</t>
  </si>
  <si>
    <t>ia anual</t>
  </si>
  <si>
    <t>Alternativa 2</t>
  </si>
  <si>
    <t>Alternativa 1</t>
  </si>
  <si>
    <t>VP</t>
  </si>
  <si>
    <t>CONCLUSIONES</t>
  </si>
  <si>
    <r>
      <t xml:space="preserve">Teniendo en cuenta que la TOI del inversionista es del 18% y las cifras del VPN son ambas positivas, nos damos cuenta que por estos resultados ambas serian rentables, pero notamos que la segunda alternativa le genera una mayor rentabilidad al inversionista. Si observamos los porcentajes de la TIR y la TIRM notamos que están por encima de lo que la TOI del inversionista, es decir, ambas son rentables pero las cifras son mayores en la alternativa 2. Teniendo en cuenta el estudio de cada uno de los factores, se concluye que la mejor alternativa de inversión para este caso es la </t>
    </r>
    <r>
      <rPr>
        <b/>
        <sz val="11"/>
        <color theme="1"/>
        <rFont val="Calibri"/>
        <family val="2"/>
        <scheme val="minor"/>
      </rPr>
      <t>ALTERNATIVA 2</t>
    </r>
    <r>
      <rPr>
        <sz val="11"/>
        <color theme="1"/>
        <rFont val="Calibri"/>
        <family val="2"/>
        <scheme val="minor"/>
      </rPr>
      <t xml:space="preserve"> porque esta le genera al inversionista mucha más rentabilidad a la hora de realizar la inversión.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</si>
</sst>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 #,##0;[Red]\-&quot;$&quot;\ #,##0"/>
    <numFmt numFmtId="41" formatCode="_-* #,##0_-;\-* #,##0_-;_-* &quot;-&quot;_-;_-@_-"/>
    <numFmt numFmtId="44" formatCode="_-&quot;$&quot;\ * #,##0.00_-;\-&quot;$&quot;\ * #,##0.00_-;_-&quot;$&quot;\ * &quot;-&quot;??_-;_-@_-"/>
    <numFmt numFmtId="164" formatCode="_-&quot;$&quot;\ * #,##0_-;\-&quot;$&quot;\ * #,##0_-;_-&quot;$&quot;\ * &quot;-&quot;??_-;_-@_-"/>
    <numFmt numFmtId="165" formatCode="0.0%"/>
  </numFmts>
  <fonts count="6"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2" fillId="0" borderId="1" xfId="0" applyFont="1" applyBorder="1"/>
    <xf numFmtId="0" fontId="3" fillId="0" borderId="1" xfId="0" applyFont="1" applyBorder="1"/>
    <xf numFmtId="0" fontId="2" fillId="2" borderId="1" xfId="0" applyFont="1" applyFill="1" applyBorder="1"/>
    <xf numFmtId="0" fontId="0" fillId="0" borderId="1" xfId="0" applyBorder="1"/>
    <xf numFmtId="9" fontId="0" fillId="0" borderId="1" xfId="0" applyNumberFormat="1" applyBorder="1"/>
    <xf numFmtId="164" fontId="0" fillId="0" borderId="1" xfId="1" applyNumberFormat="1" applyFont="1" applyBorder="1"/>
    <xf numFmtId="9" fontId="0" fillId="0" borderId="1" xfId="2" applyFont="1" applyBorder="1"/>
    <xf numFmtId="10" fontId="0" fillId="0" borderId="1" xfId="2" applyNumberFormat="1" applyFont="1" applyBorder="1"/>
    <xf numFmtId="0" fontId="4" fillId="0" borderId="1" xfId="0" applyFont="1" applyBorder="1"/>
    <xf numFmtId="0" fontId="4" fillId="0" borderId="0" xfId="0" applyFont="1"/>
    <xf numFmtId="10" fontId="0" fillId="0" borderId="0" xfId="2" applyNumberFormat="1" applyFont="1" applyBorder="1"/>
    <xf numFmtId="165" fontId="0" fillId="0" borderId="1" xfId="0" applyNumberFormat="1" applyBorder="1"/>
    <xf numFmtId="10" fontId="3" fillId="0" borderId="1" xfId="0" applyNumberFormat="1" applyFont="1" applyBorder="1"/>
    <xf numFmtId="0" fontId="3" fillId="0" borderId="0" xfId="0" applyFont="1"/>
    <xf numFmtId="0" fontId="2" fillId="0" borderId="1" xfId="0" applyFont="1" applyBorder="1" applyAlignment="1">
      <alignment horizontal="center"/>
    </xf>
    <xf numFmtId="0" fontId="5" fillId="0" borderId="1" xfId="0" applyFont="1" applyBorder="1" applyAlignment="1">
      <alignment horizontal="center"/>
    </xf>
    <xf numFmtId="41" fontId="0" fillId="0" borderId="0" xfId="0" applyNumberFormat="1"/>
    <xf numFmtId="44" fontId="0" fillId="0" borderId="0" xfId="1" applyFont="1"/>
    <xf numFmtId="44" fontId="0" fillId="0" borderId="0" xfId="0" applyNumberFormat="1"/>
    <xf numFmtId="10" fontId="2" fillId="2" borderId="1" xfId="0" applyNumberFormat="1" applyFont="1" applyFill="1" applyBorder="1"/>
    <xf numFmtId="164" fontId="2" fillId="2" borderId="1" xfId="1" applyNumberFormat="1" applyFont="1" applyFill="1" applyBorder="1"/>
    <xf numFmtId="164" fontId="0" fillId="0" borderId="0" xfId="0" applyNumberFormat="1"/>
    <xf numFmtId="164" fontId="0" fillId="0" borderId="0" xfId="1" applyNumberFormat="1" applyFont="1"/>
    <xf numFmtId="6" fontId="0" fillId="0" borderId="1" xfId="0" applyNumberFormat="1" applyBorder="1"/>
    <xf numFmtId="44" fontId="3" fillId="0" borderId="1" xfId="1" applyFont="1" applyBorder="1"/>
    <xf numFmtId="0" fontId="2" fillId="0" borderId="2" xfId="0" applyFont="1" applyBorder="1" applyAlignment="1">
      <alignment horizontal="center"/>
    </xf>
    <xf numFmtId="0" fontId="2" fillId="0" borderId="3" xfId="0" applyFont="1" applyBorder="1" applyAlignment="1">
      <alignment horizontal="center"/>
    </xf>
    <xf numFmtId="0" fontId="4" fillId="2" borderId="1" xfId="0" applyFont="1" applyFill="1" applyBorder="1" applyAlignment="1">
      <alignment horizontal="center"/>
    </xf>
    <xf numFmtId="0" fontId="0" fillId="0" borderId="1" xfId="0" applyBorder="1" applyAlignment="1">
      <alignment horizontal="center" wrapText="1"/>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6"/>
  <sheetViews>
    <sheetView tabSelected="1" zoomScale="89" zoomScaleNormal="89" workbookViewId="0">
      <selection activeCell="J17" sqref="J17"/>
    </sheetView>
  </sheetViews>
  <sheetFormatPr baseColWidth="10" defaultColWidth="9.140625" defaultRowHeight="15" x14ac:dyDescent="0.25"/>
  <cols>
    <col min="2" max="2" width="12.140625" customWidth="1"/>
    <col min="3" max="3" width="18.28515625" bestFit="1" customWidth="1"/>
    <col min="4" max="4" width="18.5703125" bestFit="1" customWidth="1"/>
    <col min="5" max="5" width="4" customWidth="1"/>
    <col min="6" max="6" width="10.42578125" customWidth="1"/>
    <col min="7" max="7" width="18.85546875" bestFit="1" customWidth="1"/>
    <col min="8" max="8" width="18.5703125" bestFit="1" customWidth="1"/>
    <col min="9" max="9" width="17" customWidth="1"/>
    <col min="10" max="10" width="15" bestFit="1" customWidth="1"/>
    <col min="11" max="11" width="19.140625" bestFit="1" customWidth="1"/>
  </cols>
  <sheetData>
    <row r="2" spans="2:11" ht="15.75" x14ac:dyDescent="0.25">
      <c r="B2" s="9" t="s">
        <v>6</v>
      </c>
      <c r="C2" s="5">
        <v>0.18</v>
      </c>
      <c r="D2" s="6" t="s">
        <v>0</v>
      </c>
      <c r="G2" s="1" t="s">
        <v>1</v>
      </c>
      <c r="H2" s="13">
        <f>C4</f>
        <v>0.19561817146153326</v>
      </c>
    </row>
    <row r="3" spans="2:11" ht="15.75" x14ac:dyDescent="0.25">
      <c r="B3" s="9" t="s">
        <v>5</v>
      </c>
      <c r="C3" s="4">
        <v>12</v>
      </c>
      <c r="D3" s="7" t="s">
        <v>7</v>
      </c>
      <c r="F3" s="14"/>
      <c r="G3" s="26" t="s">
        <v>2</v>
      </c>
      <c r="H3" s="27"/>
    </row>
    <row r="4" spans="2:11" ht="15.75" x14ac:dyDescent="0.25">
      <c r="B4" s="9" t="s">
        <v>8</v>
      </c>
      <c r="C4" s="8">
        <f>(1+C2/C3)^C3-1</f>
        <v>0.19561817146153326</v>
      </c>
      <c r="D4" s="4" t="s">
        <v>9</v>
      </c>
      <c r="F4" s="15" t="s">
        <v>3</v>
      </c>
      <c r="G4" s="16" t="s">
        <v>16</v>
      </c>
      <c r="H4" s="16" t="s">
        <v>15</v>
      </c>
    </row>
    <row r="5" spans="2:11" ht="15.75" x14ac:dyDescent="0.25">
      <c r="B5" s="10"/>
      <c r="C5" s="11"/>
      <c r="F5" s="2">
        <v>0</v>
      </c>
      <c r="G5" s="25">
        <v>-330000000</v>
      </c>
      <c r="H5" s="25">
        <v>-330000000</v>
      </c>
    </row>
    <row r="6" spans="2:11" ht="15.75" x14ac:dyDescent="0.25">
      <c r="B6" s="9" t="s">
        <v>6</v>
      </c>
      <c r="C6" s="12">
        <v>0.23200000000000001</v>
      </c>
      <c r="D6" s="6" t="s">
        <v>10</v>
      </c>
      <c r="F6" s="2">
        <v>1</v>
      </c>
      <c r="G6" s="25">
        <v>0</v>
      </c>
      <c r="H6" s="25">
        <v>165000000</v>
      </c>
      <c r="I6" s="19"/>
    </row>
    <row r="7" spans="2:11" ht="15.75" x14ac:dyDescent="0.25">
      <c r="B7" s="9" t="s">
        <v>5</v>
      </c>
      <c r="C7" s="4">
        <v>6</v>
      </c>
      <c r="D7" s="7" t="s">
        <v>11</v>
      </c>
      <c r="F7" s="2">
        <v>2</v>
      </c>
      <c r="G7" s="25">
        <f>$C$10+G5</f>
        <v>190269385.53765351</v>
      </c>
      <c r="H7" s="25">
        <v>82500000</v>
      </c>
      <c r="I7" s="19"/>
    </row>
    <row r="8" spans="2:11" ht="15.75" x14ac:dyDescent="0.25">
      <c r="B8" s="9" t="s">
        <v>14</v>
      </c>
      <c r="C8" s="8">
        <f>(1+C6/C7)^C7-1</f>
        <v>0.25561693822942955</v>
      </c>
      <c r="D8" s="4" t="s">
        <v>9</v>
      </c>
      <c r="F8" s="2">
        <v>3</v>
      </c>
      <c r="G8" s="25">
        <v>0</v>
      </c>
      <c r="H8" s="25">
        <v>165000000</v>
      </c>
      <c r="J8" s="22"/>
    </row>
    <row r="9" spans="2:11" ht="15.75" x14ac:dyDescent="0.25">
      <c r="B9" s="10"/>
      <c r="C9" s="11"/>
      <c r="F9" s="2">
        <v>4</v>
      </c>
      <c r="G9" s="25">
        <f>$C$10+G5</f>
        <v>190269385.53765351</v>
      </c>
      <c r="H9" s="25">
        <v>82500000</v>
      </c>
    </row>
    <row r="10" spans="2:11" ht="15.75" x14ac:dyDescent="0.25">
      <c r="B10" s="9" t="s">
        <v>17</v>
      </c>
      <c r="C10" s="24">
        <f>FV(C8,2,,+G5)</f>
        <v>520269385.53765351</v>
      </c>
      <c r="F10" s="2">
        <v>5</v>
      </c>
      <c r="G10" s="25">
        <v>0</v>
      </c>
      <c r="H10" s="25">
        <v>82500000</v>
      </c>
      <c r="J10" s="22"/>
    </row>
    <row r="11" spans="2:11" ht="15.75" x14ac:dyDescent="0.25">
      <c r="F11" s="2">
        <v>6</v>
      </c>
      <c r="G11" s="25">
        <f>$C$10+G5</f>
        <v>190269385.53765351</v>
      </c>
      <c r="H11" s="25">
        <v>165000000</v>
      </c>
      <c r="K11" s="22"/>
    </row>
    <row r="12" spans="2:11" ht="15.75" x14ac:dyDescent="0.25">
      <c r="B12" s="28" t="s">
        <v>18</v>
      </c>
      <c r="C12" s="28"/>
      <c r="D12" s="28"/>
      <c r="F12" s="2">
        <v>7</v>
      </c>
      <c r="G12" s="25">
        <v>0</v>
      </c>
      <c r="H12" s="25">
        <v>82500000</v>
      </c>
    </row>
    <row r="13" spans="2:11" ht="15.75" customHeight="1" x14ac:dyDescent="0.25">
      <c r="B13" s="29" t="s">
        <v>19</v>
      </c>
      <c r="C13" s="29"/>
      <c r="D13" s="29"/>
      <c r="F13" s="2">
        <v>8</v>
      </c>
      <c r="G13" s="25">
        <f>$C$10+G5</f>
        <v>190269385.53765351</v>
      </c>
      <c r="H13" s="25">
        <v>82500000</v>
      </c>
    </row>
    <row r="14" spans="2:11" ht="15.75" x14ac:dyDescent="0.25">
      <c r="B14" s="29"/>
      <c r="C14" s="29"/>
      <c r="D14" s="29"/>
      <c r="F14" s="2">
        <v>9</v>
      </c>
      <c r="G14" s="25">
        <v>0</v>
      </c>
      <c r="H14" s="25">
        <v>115500000</v>
      </c>
      <c r="K14" s="22"/>
    </row>
    <row r="15" spans="2:11" ht="15.75" x14ac:dyDescent="0.25">
      <c r="B15" s="29"/>
      <c r="C15" s="29"/>
      <c r="D15" s="29"/>
      <c r="F15" s="2">
        <v>10</v>
      </c>
      <c r="G15" s="25">
        <f>$C$10+G5</f>
        <v>190269385.53765351</v>
      </c>
      <c r="H15" s="25">
        <v>0</v>
      </c>
      <c r="K15" s="23"/>
    </row>
    <row r="16" spans="2:11" ht="15.75" x14ac:dyDescent="0.25">
      <c r="B16" s="29"/>
      <c r="C16" s="29"/>
      <c r="D16" s="29"/>
      <c r="F16" s="2">
        <v>11</v>
      </c>
      <c r="G16" s="25">
        <v>0</v>
      </c>
      <c r="H16" s="25">
        <v>0</v>
      </c>
      <c r="I16" s="22"/>
      <c r="K16" s="22"/>
    </row>
    <row r="17" spans="2:9" ht="15.75" x14ac:dyDescent="0.25">
      <c r="B17" s="29"/>
      <c r="C17" s="29"/>
      <c r="D17" s="29"/>
      <c r="F17" s="2">
        <v>12</v>
      </c>
      <c r="G17" s="25">
        <f>$C$10+G5</f>
        <v>190269385.53765351</v>
      </c>
      <c r="H17" s="25">
        <v>0</v>
      </c>
      <c r="I17" s="22"/>
    </row>
    <row r="18" spans="2:9" ht="15.75" x14ac:dyDescent="0.25">
      <c r="B18" s="29"/>
      <c r="C18" s="29"/>
      <c r="D18" s="29"/>
      <c r="F18" s="2">
        <v>13</v>
      </c>
      <c r="G18" s="25">
        <f>(-$G$5*$C$8)-G5</f>
        <v>414353589.61571175</v>
      </c>
      <c r="H18" s="25">
        <v>0</v>
      </c>
    </row>
    <row r="19" spans="2:9" ht="15.75" x14ac:dyDescent="0.25">
      <c r="B19" s="29"/>
      <c r="C19" s="29"/>
      <c r="D19" s="29"/>
      <c r="F19" s="3" t="s">
        <v>4</v>
      </c>
      <c r="G19" s="21">
        <f>NPV(H2,G6:G18)+G5</f>
        <v>101697488.05400664</v>
      </c>
      <c r="H19" s="21">
        <f>NPV(H2,H6:H18)+H5</f>
        <v>159391859.70375955</v>
      </c>
    </row>
    <row r="20" spans="2:9" ht="15.75" x14ac:dyDescent="0.25">
      <c r="B20" s="29"/>
      <c r="C20" s="29"/>
      <c r="D20" s="29"/>
      <c r="F20" s="3" t="s">
        <v>12</v>
      </c>
      <c r="G20" s="20">
        <f>IRR(G5:G18)</f>
        <v>0.25561693822942955</v>
      </c>
      <c r="H20" s="20">
        <f>IRR(H5:H18)</f>
        <v>0.35052262115862809</v>
      </c>
    </row>
    <row r="21" spans="2:9" ht="15.75" x14ac:dyDescent="0.25">
      <c r="B21" s="29"/>
      <c r="C21" s="29"/>
      <c r="D21" s="29"/>
      <c r="F21" s="3" t="s">
        <v>13</v>
      </c>
      <c r="G21" s="20">
        <f>MIRR(G5:G18,G20,H2)</f>
        <v>0.2205814980705203</v>
      </c>
      <c r="H21" s="20">
        <f>MIRR(H5:H18,H20,H2)</f>
        <v>0.23241602809126505</v>
      </c>
    </row>
    <row r="22" spans="2:9" x14ac:dyDescent="0.25">
      <c r="B22" s="29"/>
      <c r="C22" s="29"/>
      <c r="D22" s="29"/>
    </row>
    <row r="23" spans="2:9" x14ac:dyDescent="0.25">
      <c r="B23" s="29"/>
      <c r="C23" s="29"/>
      <c r="D23" s="29"/>
      <c r="I23" s="18"/>
    </row>
    <row r="24" spans="2:9" x14ac:dyDescent="0.25">
      <c r="B24" s="29"/>
      <c r="C24" s="29"/>
      <c r="D24" s="29"/>
      <c r="I24" s="17"/>
    </row>
    <row r="25" spans="2:9" x14ac:dyDescent="0.25">
      <c r="B25" s="29"/>
      <c r="C25" s="29"/>
      <c r="D25" s="29"/>
      <c r="I25" s="19"/>
    </row>
    <row r="26" spans="2:9" x14ac:dyDescent="0.25">
      <c r="B26" s="29"/>
      <c r="C26" s="29"/>
      <c r="D26" s="29"/>
    </row>
  </sheetData>
  <mergeCells count="3">
    <mergeCell ref="G3:H3"/>
    <mergeCell ref="B12:D12"/>
    <mergeCell ref="B13: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2023-06-01T23:39:54Z</dcterms:modified>
</cp:coreProperties>
</file>