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I SEMESTRE- CONTADURÍA PÚBLICA\PROCESOS CONTABLES I\"/>
    </mc:Choice>
  </mc:AlternateContent>
  <xr:revisionPtr revIDLastSave="0" documentId="13_ncr:1_{A1A60705-7921-445D-A408-449E86CFF9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5" i="1"/>
  <c r="K48" i="1" l="1"/>
  <c r="L48" i="1"/>
  <c r="P38" i="1"/>
  <c r="K35" i="1"/>
  <c r="E47" i="1"/>
  <c r="E34" i="1"/>
  <c r="U36" i="1"/>
  <c r="V37" i="1"/>
  <c r="U29" i="1"/>
  <c r="U27" i="1"/>
  <c r="P45" i="1"/>
  <c r="V30" i="1"/>
  <c r="P42" i="1"/>
  <c r="V28" i="1"/>
  <c r="P34" i="1"/>
  <c r="Q36" i="1"/>
  <c r="P31" i="1"/>
  <c r="Q32" i="1"/>
  <c r="P28" i="1"/>
  <c r="D44" i="1"/>
  <c r="D43" i="1"/>
  <c r="D41" i="1"/>
  <c r="D40" i="1"/>
  <c r="D38" i="1"/>
  <c r="D37" i="1"/>
  <c r="D36" i="1"/>
  <c r="D35" i="1"/>
  <c r="J47" i="1"/>
  <c r="J46" i="1"/>
  <c r="J45" i="1"/>
  <c r="J44" i="1"/>
  <c r="J42" i="1"/>
  <c r="J41" i="1"/>
  <c r="J39" i="1"/>
  <c r="J38" i="1"/>
  <c r="J37" i="1"/>
  <c r="J36" i="1"/>
  <c r="L40" i="1"/>
  <c r="U41" i="1"/>
  <c r="L43" i="1"/>
  <c r="E42" i="1"/>
  <c r="U39" i="1"/>
  <c r="V42" i="1"/>
  <c r="E39" i="1"/>
  <c r="U40" i="1"/>
  <c r="Q40" i="1"/>
  <c r="Q43" i="1"/>
  <c r="Q46" i="1"/>
  <c r="Q29" i="1"/>
  <c r="K34" i="1"/>
  <c r="L33" i="1"/>
  <c r="E33" i="1"/>
</calcChain>
</file>

<file path=xl/sharedStrings.xml><?xml version="1.0" encoding="utf-8"?>
<sst xmlns="http://schemas.openxmlformats.org/spreadsheetml/2006/main" count="147" uniqueCount="101">
  <si>
    <t xml:space="preserve">Extracto bancario banco de Colombia </t>
  </si>
  <si>
    <t>Del 1 al 30 de agosto de 2022</t>
  </si>
  <si>
    <t>1102 bancos</t>
  </si>
  <si>
    <t>Fecha</t>
  </si>
  <si>
    <t>Descripción</t>
  </si>
  <si>
    <t>Sucursal</t>
  </si>
  <si>
    <t>Documento</t>
  </si>
  <si>
    <t>Valor</t>
  </si>
  <si>
    <t>Saldo</t>
  </si>
  <si>
    <t xml:space="preserve">11020201 Banco de Colombia </t>
  </si>
  <si>
    <t>Agosto 01 de 2022 hasta Agosto 31 de 2022</t>
  </si>
  <si>
    <t>Pago cheque</t>
  </si>
  <si>
    <t>Laureles</t>
  </si>
  <si>
    <t>Detalle</t>
  </si>
  <si>
    <t>Débito</t>
  </si>
  <si>
    <t>Crédito</t>
  </si>
  <si>
    <t>4 X 1000</t>
  </si>
  <si>
    <t>Saldo Inicial</t>
  </si>
  <si>
    <t xml:space="preserve">$  </t>
  </si>
  <si>
    <t>Consignación Nacional</t>
  </si>
  <si>
    <t>Armenia</t>
  </si>
  <si>
    <t>Pago cheque 3020</t>
  </si>
  <si>
    <t>Comisión Cons. Nal</t>
  </si>
  <si>
    <t>Consignación</t>
  </si>
  <si>
    <t>Transferencia</t>
  </si>
  <si>
    <t>Transferencia Cliente</t>
  </si>
  <si>
    <t>Pago cheque 3021</t>
  </si>
  <si>
    <t>Pago de cheque 3022</t>
  </si>
  <si>
    <t xml:space="preserve">Préstamo desembolsado </t>
  </si>
  <si>
    <t>Consignación Pago cliente</t>
  </si>
  <si>
    <t xml:space="preserve">Comisión </t>
  </si>
  <si>
    <t>Transferencia Pago Préstamo</t>
  </si>
  <si>
    <t>Cobro Chequera</t>
  </si>
  <si>
    <t>pago cheqe 3023</t>
  </si>
  <si>
    <t>Pago cheque 3024</t>
  </si>
  <si>
    <t>América</t>
  </si>
  <si>
    <t>Pago cheque 3025</t>
  </si>
  <si>
    <t>Tranferencia  Pago préstamo</t>
  </si>
  <si>
    <t>cancelación cdt</t>
  </si>
  <si>
    <t>ND. Cheque devuel</t>
  </si>
  <si>
    <t>Conciliación bancaria</t>
  </si>
  <si>
    <t>Cuenta no. 4876438768945</t>
  </si>
  <si>
    <t>Conciliación individual</t>
  </si>
  <si>
    <t>Saldo según libros</t>
  </si>
  <si>
    <t xml:space="preserve">(+) Cheques girados y no cobrados </t>
  </si>
  <si>
    <t xml:space="preserve">Saldo según extracto </t>
  </si>
  <si>
    <t xml:space="preserve">Elaborado por </t>
  </si>
  <si>
    <t xml:space="preserve">Revisado por </t>
  </si>
  <si>
    <t xml:space="preserve">Paola Monsalve </t>
  </si>
  <si>
    <t>Del 1 al 31 de agosto del 2022</t>
  </si>
  <si>
    <t>Conciliación Conjunta</t>
  </si>
  <si>
    <t xml:space="preserve">DEBE </t>
  </si>
  <si>
    <t xml:space="preserve">HABER </t>
  </si>
  <si>
    <t xml:space="preserve">(-) Cheques girados y no cobrados </t>
  </si>
  <si>
    <t>Del 1 al 31 de Agosto del 2022</t>
  </si>
  <si>
    <t xml:space="preserve">CODIGO </t>
  </si>
  <si>
    <t xml:space="preserve">CUENTA </t>
  </si>
  <si>
    <t xml:space="preserve">COMISIONES </t>
  </si>
  <si>
    <t xml:space="preserve">BANCO </t>
  </si>
  <si>
    <t xml:space="preserve">GASTOS FINANCIEROS </t>
  </si>
  <si>
    <t xml:space="preserve">GASTOS BANCARIOS </t>
  </si>
  <si>
    <t xml:space="preserve">OBLIGACIOES FINANCIERAS </t>
  </si>
  <si>
    <t>Bancolombia</t>
  </si>
  <si>
    <t>REGISTRA ND. COMISIONES SEGÚN EXTRACTO BANCOLOMBIA</t>
  </si>
  <si>
    <t>REGISTRA ND COMPRA CHEQUERA SEGÚN EXTRACTO BANCOLOMBIA</t>
  </si>
  <si>
    <t xml:space="preserve">REGISTRA NC PRESTAMO SEGÚN EXTRACO BANCOLOMBIA </t>
  </si>
  <si>
    <t xml:space="preserve">RESGISTRA ND GRAVAMEN MOVIMIENTO FINANCIERO SEGÚN EXTRACTO </t>
  </si>
  <si>
    <t xml:space="preserve">IMPUESTOS </t>
  </si>
  <si>
    <t>GMF</t>
  </si>
  <si>
    <t xml:space="preserve">se registra lo que no tiene cada uno </t>
  </si>
  <si>
    <t xml:space="preserve">extrato </t>
  </si>
  <si>
    <t xml:space="preserve">libro </t>
  </si>
  <si>
    <t>cheque 3022</t>
  </si>
  <si>
    <t>cheque 3023</t>
  </si>
  <si>
    <t>cheque 3024</t>
  </si>
  <si>
    <t>cheque 3025</t>
  </si>
  <si>
    <t xml:space="preserve">(+)Notas credito </t>
  </si>
  <si>
    <t>CDT</t>
  </si>
  <si>
    <t xml:space="preserve">Prestamos </t>
  </si>
  <si>
    <t>(-)Notas debito</t>
  </si>
  <si>
    <t xml:space="preserve">cheque devuelto </t>
  </si>
  <si>
    <t xml:space="preserve">Comisiones </t>
  </si>
  <si>
    <t xml:space="preserve">Gastos bancarios chequera </t>
  </si>
  <si>
    <t>4x1000</t>
  </si>
  <si>
    <t>(+) Notas credito</t>
  </si>
  <si>
    <t>Prestamos</t>
  </si>
  <si>
    <t xml:space="preserve">CDT </t>
  </si>
  <si>
    <t xml:space="preserve">(-) Notas debito </t>
  </si>
  <si>
    <t xml:space="preserve"> Gastos bancarios chequera </t>
  </si>
  <si>
    <t xml:space="preserve"> 4x1000</t>
  </si>
  <si>
    <t xml:space="preserve">cheques devueltos </t>
  </si>
  <si>
    <t xml:space="preserve">REGISTRA NC CDT SEGÚN EXTRACO BANCOLOMBIA </t>
  </si>
  <si>
    <t>INVERSIONES CDT</t>
  </si>
  <si>
    <t xml:space="preserve">NOTAS CREDITO </t>
  </si>
  <si>
    <t xml:space="preserve">NOTAS DEBITO </t>
  </si>
  <si>
    <t>CLIENTES</t>
  </si>
  <si>
    <t xml:space="preserve">GRAVAMEN MOV. FINANCIERO </t>
  </si>
  <si>
    <t>BANCOS</t>
  </si>
  <si>
    <t xml:space="preserve">DEVOLUCION DE CHEQUE </t>
  </si>
  <si>
    <t xml:space="preserve">ESTOS DOS SON EL MISMO REGISTRO PERO CON UNA ESTRUCTURA DIFERENTE, SE PUEDE HACER DE LAS DOS FORMAS </t>
  </si>
  <si>
    <t>se registra lo que falta en el extracto y el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</si>
</sst>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sz val="10"/>
      <color theme="1"/>
      <name val="Verdana"/>
      <family val="2"/>
    </font>
    <font>
      <sz val="11"/>
      <color rgb="FF000000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8"/>
      <color theme="1"/>
      <name val="Brush Script MT"/>
      <family val="4"/>
    </font>
    <font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9">
    <xf numFmtId="0" fontId="0" fillId="0" borderId="0" xfId="0"/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14" fontId="2" fillId="0" borderId="7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6" fontId="2" fillId="0" borderId="8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14" fontId="2" fillId="0" borderId="7" xfId="0" applyNumberFormat="1" applyFont="1" applyBorder="1" applyAlignment="1">
      <alignment horizontal="justify" vertical="center" wrapText="1"/>
    </xf>
    <xf numFmtId="14" fontId="2" fillId="0" borderId="13" xfId="0" applyNumberFormat="1" applyFont="1" applyBorder="1" applyAlignment="1">
      <alignment horizontal="justify" vertical="center" wrapText="1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6" fontId="5" fillId="0" borderId="14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14" fontId="6" fillId="0" borderId="9" xfId="0" applyNumberFormat="1" applyFont="1" applyBorder="1" applyAlignment="1">
      <alignment horizontal="right" vertical="center" wrapText="1"/>
    </xf>
    <xf numFmtId="0" fontId="6" fillId="0" borderId="1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7" xfId="0" applyFont="1" applyBorder="1" applyAlignment="1">
      <alignment horizontal="justify" vertical="center" wrapText="1"/>
    </xf>
    <xf numFmtId="14" fontId="5" fillId="0" borderId="18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0" borderId="21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0" fontId="0" fillId="0" borderId="0" xfId="0" applyAlignment="1">
      <alignment vertical="center"/>
    </xf>
    <xf numFmtId="164" fontId="1" fillId="0" borderId="8" xfId="1" applyNumberFormat="1" applyFont="1" applyBorder="1" applyAlignment="1">
      <alignment horizontal="justify" vertical="center" wrapText="1"/>
    </xf>
    <xf numFmtId="164" fontId="2" fillId="0" borderId="8" xfId="1" applyNumberFormat="1" applyFont="1" applyBorder="1" applyAlignment="1">
      <alignment horizontal="right" vertical="center" wrapText="1"/>
    </xf>
    <xf numFmtId="164" fontId="4" fillId="0" borderId="8" xfId="1" applyNumberFormat="1" applyFont="1" applyBorder="1" applyAlignment="1">
      <alignment horizontal="right" vertical="center" wrapText="1"/>
    </xf>
    <xf numFmtId="164" fontId="2" fillId="0" borderId="8" xfId="1" applyNumberFormat="1" applyFont="1" applyFill="1" applyBorder="1" applyAlignment="1">
      <alignment horizontal="right" vertical="center" wrapText="1"/>
    </xf>
    <xf numFmtId="164" fontId="2" fillId="0" borderId="10" xfId="1" applyNumberFormat="1" applyFont="1" applyBorder="1" applyAlignment="1">
      <alignment horizontal="right" vertical="center" wrapText="1"/>
    </xf>
    <xf numFmtId="164" fontId="6" fillId="0" borderId="17" xfId="1" applyNumberFormat="1" applyFont="1" applyBorder="1" applyAlignment="1">
      <alignment horizontal="right" vertical="center" wrapText="1"/>
    </xf>
    <xf numFmtId="164" fontId="5" fillId="0" borderId="20" xfId="1" applyNumberFormat="1" applyFont="1" applyBorder="1" applyAlignment="1">
      <alignment horizontal="right" vertical="center"/>
    </xf>
    <xf numFmtId="164" fontId="5" fillId="0" borderId="19" xfId="1" applyNumberFormat="1" applyFont="1" applyBorder="1" applyAlignment="1">
      <alignment horizontal="right" vertical="center"/>
    </xf>
    <xf numFmtId="164" fontId="5" fillId="0" borderId="15" xfId="1" applyNumberFormat="1" applyFont="1" applyBorder="1" applyAlignment="1">
      <alignment horizontal="right" vertical="center"/>
    </xf>
    <xf numFmtId="164" fontId="5" fillId="0" borderId="16" xfId="1" applyNumberFormat="1" applyFont="1" applyBorder="1" applyAlignment="1">
      <alignment horizontal="right" vertical="center"/>
    </xf>
    <xf numFmtId="0" fontId="10" fillId="0" borderId="22" xfId="0" applyFont="1" applyBorder="1"/>
    <xf numFmtId="6" fontId="10" fillId="0" borderId="22" xfId="1" applyNumberFormat="1" applyFont="1" applyBorder="1"/>
    <xf numFmtId="164" fontId="10" fillId="0" borderId="22" xfId="1" applyNumberFormat="1" applyFont="1" applyBorder="1"/>
    <xf numFmtId="44" fontId="10" fillId="0" borderId="22" xfId="1" applyFont="1" applyBorder="1"/>
    <xf numFmtId="164" fontId="4" fillId="3" borderId="8" xfId="1" applyNumberFormat="1" applyFont="1" applyFill="1" applyBorder="1" applyAlignment="1">
      <alignment horizontal="right" vertical="center" wrapText="1"/>
    </xf>
    <xf numFmtId="164" fontId="2" fillId="3" borderId="8" xfId="1" applyNumberFormat="1" applyFont="1" applyFill="1" applyBorder="1" applyAlignment="1">
      <alignment horizontal="right" vertical="center" wrapText="1"/>
    </xf>
    <xf numFmtId="164" fontId="6" fillId="3" borderId="0" xfId="1" applyNumberFormat="1" applyFont="1" applyFill="1" applyAlignment="1">
      <alignment horizontal="right" vertical="center" wrapText="1"/>
    </xf>
    <xf numFmtId="6" fontId="2" fillId="3" borderId="8" xfId="0" applyNumberFormat="1" applyFont="1" applyFill="1" applyBorder="1" applyAlignment="1">
      <alignment horizontal="right" vertical="center" wrapText="1"/>
    </xf>
    <xf numFmtId="3" fontId="5" fillId="3" borderId="16" xfId="0" applyNumberFormat="1" applyFont="1" applyFill="1" applyBorder="1" applyAlignment="1">
      <alignment horizontal="right" vertical="center"/>
    </xf>
    <xf numFmtId="0" fontId="10" fillId="0" borderId="28" xfId="0" applyFont="1" applyBorder="1"/>
    <xf numFmtId="0" fontId="10" fillId="0" borderId="29" xfId="0" applyFont="1" applyBorder="1"/>
    <xf numFmtId="0" fontId="9" fillId="0" borderId="34" xfId="0" applyFont="1" applyBorder="1"/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164" fontId="10" fillId="0" borderId="29" xfId="1" applyNumberFormat="1" applyFont="1" applyBorder="1"/>
    <xf numFmtId="164" fontId="10" fillId="0" borderId="29" xfId="0" applyNumberFormat="1" applyFont="1" applyBorder="1"/>
    <xf numFmtId="0" fontId="10" fillId="0" borderId="38" xfId="0" applyFont="1" applyBorder="1"/>
    <xf numFmtId="44" fontId="10" fillId="0" borderId="38" xfId="1" applyFont="1" applyBorder="1"/>
    <xf numFmtId="0" fontId="10" fillId="0" borderId="39" xfId="0" applyFont="1" applyBorder="1"/>
    <xf numFmtId="44" fontId="10" fillId="0" borderId="39" xfId="1" applyFont="1" applyBorder="1"/>
    <xf numFmtId="0" fontId="10" fillId="0" borderId="40" xfId="0" applyFont="1" applyBorder="1"/>
    <xf numFmtId="44" fontId="10" fillId="0" borderId="40" xfId="1" applyFont="1" applyBorder="1"/>
    <xf numFmtId="0" fontId="9" fillId="2" borderId="19" xfId="0" applyFont="1" applyFill="1" applyBorder="1" applyAlignment="1">
      <alignment horizontal="center" vertical="center"/>
    </xf>
    <xf numFmtId="0" fontId="10" fillId="0" borderId="42" xfId="0" applyFont="1" applyBorder="1"/>
    <xf numFmtId="44" fontId="10" fillId="0" borderId="42" xfId="1" applyFont="1" applyBorder="1"/>
    <xf numFmtId="44" fontId="10" fillId="0" borderId="31" xfId="1" applyFont="1" applyBorder="1"/>
    <xf numFmtId="44" fontId="10" fillId="0" borderId="36" xfId="1" applyFont="1" applyBorder="1"/>
    <xf numFmtId="44" fontId="10" fillId="0" borderId="43" xfId="1" applyFont="1" applyBorder="1"/>
    <xf numFmtId="164" fontId="10" fillId="0" borderId="22" xfId="0" applyNumberFormat="1" applyFont="1" applyBorder="1"/>
    <xf numFmtId="0" fontId="10" fillId="0" borderId="46" xfId="0" applyFont="1" applyBorder="1"/>
    <xf numFmtId="0" fontId="10" fillId="0" borderId="50" xfId="0" applyFont="1" applyBorder="1"/>
    <xf numFmtId="0" fontId="10" fillId="0" borderId="51" xfId="0" applyFont="1" applyBorder="1"/>
    <xf numFmtId="0" fontId="10" fillId="0" borderId="26" xfId="0" applyFont="1" applyBorder="1"/>
    <xf numFmtId="164" fontId="10" fillId="0" borderId="26" xfId="1" applyNumberFormat="1" applyFont="1" applyBorder="1"/>
    <xf numFmtId="0" fontId="10" fillId="0" borderId="27" xfId="0" applyFont="1" applyBorder="1"/>
    <xf numFmtId="164" fontId="10" fillId="0" borderId="34" xfId="1" applyNumberFormat="1" applyFont="1" applyBorder="1"/>
    <xf numFmtId="6" fontId="10" fillId="0" borderId="34" xfId="1" applyNumberFormat="1" applyFont="1" applyBorder="1"/>
    <xf numFmtId="0" fontId="10" fillId="0" borderId="54" xfId="0" applyFont="1" applyBorder="1"/>
    <xf numFmtId="164" fontId="10" fillId="0" borderId="34" xfId="0" applyNumberFormat="1" applyFont="1" applyBorder="1"/>
    <xf numFmtId="0" fontId="9" fillId="0" borderId="48" xfId="0" applyFont="1" applyBorder="1"/>
    <xf numFmtId="0" fontId="9" fillId="0" borderId="49" xfId="0" applyFont="1" applyBorder="1"/>
    <xf numFmtId="164" fontId="10" fillId="0" borderId="26" xfId="0" applyNumberFormat="1" applyFont="1" applyBorder="1"/>
    <xf numFmtId="44" fontId="10" fillId="0" borderId="34" xfId="1" applyFont="1" applyBorder="1"/>
    <xf numFmtId="164" fontId="10" fillId="0" borderId="54" xfId="1" applyNumberFormat="1" applyFont="1" applyBorder="1"/>
    <xf numFmtId="8" fontId="10" fillId="0" borderId="50" xfId="0" applyNumberFormat="1" applyFont="1" applyBorder="1"/>
    <xf numFmtId="0" fontId="9" fillId="0" borderId="18" xfId="0" applyFont="1" applyBorder="1"/>
    <xf numFmtId="0" fontId="9" fillId="0" borderId="55" xfId="0" applyFont="1" applyBorder="1"/>
    <xf numFmtId="0" fontId="10" fillId="0" borderId="56" xfId="0" applyFont="1" applyBorder="1"/>
    <xf numFmtId="164" fontId="10" fillId="2" borderId="56" xfId="0" applyNumberFormat="1" applyFont="1" applyFill="1" applyBorder="1"/>
    <xf numFmtId="6" fontId="10" fillId="2" borderId="57" xfId="0" applyNumberFormat="1" applyFont="1" applyFill="1" applyBorder="1"/>
    <xf numFmtId="0" fontId="10" fillId="0" borderId="58" xfId="0" applyFont="1" applyBorder="1"/>
    <xf numFmtId="0" fontId="10" fillId="0" borderId="47" xfId="0" applyFont="1" applyBorder="1"/>
    <xf numFmtId="0" fontId="10" fillId="0" borderId="61" xfId="0" applyFont="1" applyBorder="1"/>
    <xf numFmtId="164" fontId="10" fillId="0" borderId="61" xfId="1" applyNumberFormat="1" applyFont="1" applyBorder="1"/>
    <xf numFmtId="6" fontId="10" fillId="0" borderId="62" xfId="0" applyNumberFormat="1" applyFont="1" applyBorder="1"/>
    <xf numFmtId="0" fontId="9" fillId="0" borderId="63" xfId="0" applyFont="1" applyBorder="1"/>
    <xf numFmtId="6" fontId="10" fillId="0" borderId="56" xfId="1" applyNumberFormat="1" applyFont="1" applyBorder="1"/>
    <xf numFmtId="6" fontId="10" fillId="0" borderId="57" xfId="0" applyNumberFormat="1" applyFont="1" applyBorder="1"/>
    <xf numFmtId="164" fontId="10" fillId="0" borderId="27" xfId="1" applyNumberFormat="1" applyFont="1" applyBorder="1"/>
    <xf numFmtId="0" fontId="10" fillId="0" borderId="23" xfId="0" applyFont="1" applyBorder="1"/>
    <xf numFmtId="0" fontId="10" fillId="0" borderId="65" xfId="0" applyFont="1" applyBorder="1"/>
    <xf numFmtId="0" fontId="10" fillId="0" borderId="66" xfId="0" applyFont="1" applyBorder="1"/>
    <xf numFmtId="0" fontId="10" fillId="0" borderId="67" xfId="0" applyFont="1" applyBorder="1"/>
    <xf numFmtId="164" fontId="10" fillId="0" borderId="23" xfId="0" applyNumberFormat="1" applyFont="1" applyBorder="1"/>
    <xf numFmtId="164" fontId="10" fillId="0" borderId="23" xfId="1" applyNumberFormat="1" applyFont="1" applyBorder="1"/>
    <xf numFmtId="164" fontId="10" fillId="0" borderId="35" xfId="1" applyNumberFormat="1" applyFont="1" applyBorder="1"/>
    <xf numFmtId="164" fontId="10" fillId="0" borderId="35" xfId="0" applyNumberFormat="1" applyFont="1" applyBorder="1"/>
    <xf numFmtId="164" fontId="10" fillId="0" borderId="67" xfId="0" applyNumberFormat="1" applyFont="1" applyBorder="1"/>
    <xf numFmtId="0" fontId="10" fillId="0" borderId="31" xfId="0" applyFont="1" applyBorder="1"/>
    <xf numFmtId="0" fontId="10" fillId="0" borderId="68" xfId="0" applyFont="1" applyBorder="1"/>
    <xf numFmtId="0" fontId="10" fillId="0" borderId="37" xfId="0" applyFont="1" applyBorder="1"/>
    <xf numFmtId="0" fontId="10" fillId="0" borderId="43" xfId="0" applyFont="1" applyBorder="1"/>
    <xf numFmtId="0" fontId="10" fillId="0" borderId="36" xfId="0" applyFont="1" applyBorder="1"/>
    <xf numFmtId="6" fontId="10" fillId="0" borderId="19" xfId="1" applyNumberFormat="1" applyFont="1" applyBorder="1"/>
    <xf numFmtId="164" fontId="10" fillId="0" borderId="38" xfId="1" applyNumberFormat="1" applyFont="1" applyBorder="1"/>
    <xf numFmtId="6" fontId="10" fillId="0" borderId="40" xfId="1" applyNumberFormat="1" applyFont="1" applyBorder="1"/>
    <xf numFmtId="6" fontId="10" fillId="0" borderId="39" xfId="1" applyNumberFormat="1" applyFont="1" applyBorder="1"/>
    <xf numFmtId="164" fontId="10" fillId="0" borderId="40" xfId="1" applyNumberFormat="1" applyFont="1" applyBorder="1"/>
    <xf numFmtId="164" fontId="10" fillId="0" borderId="39" xfId="1" applyNumberFormat="1" applyFont="1" applyBorder="1"/>
    <xf numFmtId="8" fontId="10" fillId="2" borderId="19" xfId="0" applyNumberFormat="1" applyFont="1" applyFill="1" applyBorder="1"/>
    <xf numFmtId="0" fontId="9" fillId="0" borderId="35" xfId="0" applyFont="1" applyBorder="1"/>
    <xf numFmtId="0" fontId="9" fillId="2" borderId="17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2" xfId="0" applyBorder="1"/>
    <xf numFmtId="0" fontId="9" fillId="2" borderId="45" xfId="0" applyFont="1" applyFill="1" applyBorder="1" applyAlignment="1">
      <alignment horizontal="center" vertical="center"/>
    </xf>
    <xf numFmtId="0" fontId="0" fillId="0" borderId="40" xfId="0" applyBorder="1"/>
    <xf numFmtId="0" fontId="0" fillId="0" borderId="39" xfId="0" applyBorder="1"/>
    <xf numFmtId="0" fontId="0" fillId="0" borderId="31" xfId="0" applyBorder="1"/>
    <xf numFmtId="44" fontId="0" fillId="0" borderId="40" xfId="0" applyNumberFormat="1" applyBorder="1"/>
    <xf numFmtId="0" fontId="0" fillId="0" borderId="52" xfId="0" applyBorder="1"/>
    <xf numFmtId="0" fontId="0" fillId="0" borderId="38" xfId="0" applyBorder="1"/>
    <xf numFmtId="164" fontId="0" fillId="0" borderId="38" xfId="0" applyNumberFormat="1" applyBorder="1"/>
    <xf numFmtId="0" fontId="0" fillId="0" borderId="43" xfId="0" applyBorder="1"/>
    <xf numFmtId="164" fontId="0" fillId="0" borderId="36" xfId="0" applyNumberFormat="1" applyBorder="1"/>
    <xf numFmtId="44" fontId="0" fillId="0" borderId="36" xfId="0" applyNumberFormat="1" applyBorder="1"/>
    <xf numFmtId="164" fontId="2" fillId="4" borderId="8" xfId="1" applyNumberFormat="1" applyFont="1" applyFill="1" applyBorder="1" applyAlignment="1">
      <alignment horizontal="right" vertical="center" wrapText="1"/>
    </xf>
    <xf numFmtId="3" fontId="2" fillId="4" borderId="8" xfId="0" applyNumberFormat="1" applyFont="1" applyFill="1" applyBorder="1" applyAlignment="1">
      <alignment horizontal="right" vertical="center" wrapText="1"/>
    </xf>
    <xf numFmtId="6" fontId="2" fillId="4" borderId="8" xfId="0" applyNumberFormat="1" applyFont="1" applyFill="1" applyBorder="1" applyAlignment="1">
      <alignment horizontal="right" vertical="center" wrapText="1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28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9" fillId="0" borderId="2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left"/>
    </xf>
    <xf numFmtId="0" fontId="10" fillId="0" borderId="64" xfId="0" applyFont="1" applyBorder="1" applyAlignment="1">
      <alignment horizontal="left"/>
    </xf>
    <xf numFmtId="0" fontId="9" fillId="0" borderId="65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10" fillId="0" borderId="32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10" fillId="0" borderId="30" xfId="0" applyFont="1" applyBorder="1"/>
    <xf numFmtId="0" fontId="10" fillId="0" borderId="24" xfId="0" applyFont="1" applyBorder="1"/>
    <xf numFmtId="0" fontId="10" fillId="0" borderId="32" xfId="0" applyFont="1" applyBorder="1"/>
    <xf numFmtId="0" fontId="10" fillId="0" borderId="33" xfId="0" applyFont="1" applyBorder="1"/>
    <xf numFmtId="0" fontId="9" fillId="0" borderId="23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10" fillId="0" borderId="52" xfId="0" applyFont="1" applyBorder="1" applyAlignment="1">
      <alignment horizontal="left"/>
    </xf>
    <xf numFmtId="0" fontId="10" fillId="0" borderId="53" xfId="0" applyFont="1" applyBorder="1" applyAlignment="1">
      <alignment horizontal="left"/>
    </xf>
    <xf numFmtId="0" fontId="9" fillId="0" borderId="59" xfId="0" applyFont="1" applyBorder="1" applyAlignment="1">
      <alignment horizontal="left"/>
    </xf>
    <xf numFmtId="0" fontId="9" fillId="0" borderId="60" xfId="0" applyFont="1" applyBorder="1" applyAlignment="1">
      <alignment horizontal="left"/>
    </xf>
    <xf numFmtId="0" fontId="10" fillId="0" borderId="52" xfId="0" applyFont="1" applyBorder="1"/>
    <xf numFmtId="0" fontId="10" fillId="0" borderId="53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182880</xdr:colOff>
      <xdr:row>35</xdr:row>
      <xdr:rowOff>121920</xdr:rowOff>
    </xdr:from>
    <xdr:to>
      <xdr:col>22</xdr:col>
      <xdr:colOff>701040</xdr:colOff>
      <xdr:row>35</xdr:row>
      <xdr:rowOff>137160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4163020" y="8153400"/>
          <a:ext cx="5181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2080260</xdr:colOff>
      <xdr:row>21</xdr:row>
      <xdr:rowOff>99060</xdr:rowOff>
    </xdr:from>
    <xdr:to>
      <xdr:col>16</xdr:col>
      <xdr:colOff>144780</xdr:colOff>
      <xdr:row>24</xdr:row>
      <xdr:rowOff>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6276320" y="5196840"/>
          <a:ext cx="133350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358140</xdr:colOff>
      <xdr:row>21</xdr:row>
      <xdr:rowOff>45720</xdr:rowOff>
    </xdr:from>
    <xdr:to>
      <xdr:col>18</xdr:col>
      <xdr:colOff>563880</xdr:colOff>
      <xdr:row>22</xdr:row>
      <xdr:rowOff>99060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8851880" y="5143500"/>
          <a:ext cx="998220" cy="2362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1"/>
  <sheetViews>
    <sheetView tabSelected="1" topLeftCell="M27" workbookViewId="0">
      <selection activeCell="U44" sqref="U44"/>
    </sheetView>
  </sheetViews>
  <sheetFormatPr baseColWidth="10" defaultRowHeight="15" x14ac:dyDescent="0.25"/>
  <cols>
    <col min="2" max="2" width="13.7109375" customWidth="1"/>
    <col min="3" max="3" width="21" customWidth="1"/>
    <col min="4" max="4" width="12" bestFit="1" customWidth="1"/>
    <col min="5" max="5" width="13.28515625" bestFit="1" customWidth="1"/>
    <col min="6" max="6" width="16.28515625" customWidth="1"/>
    <col min="7" max="7" width="18.5703125" customWidth="1"/>
    <col min="9" max="9" width="16.28515625" customWidth="1"/>
    <col min="10" max="10" width="16.85546875" customWidth="1"/>
    <col min="11" max="11" width="13.85546875" customWidth="1"/>
    <col min="12" max="12" width="13.5703125" customWidth="1"/>
    <col min="13" max="13" width="14.42578125" customWidth="1"/>
    <col min="14" max="14" width="14.140625" customWidth="1"/>
    <col min="15" max="15" width="32.7109375" customWidth="1"/>
    <col min="16" max="16" width="14.85546875" customWidth="1"/>
    <col min="17" max="17" width="15" customWidth="1"/>
    <col min="20" max="20" width="27.7109375" customWidth="1"/>
    <col min="21" max="22" width="14.5703125" bestFit="1" customWidth="1"/>
  </cols>
  <sheetData>
    <row r="1" spans="2:13" ht="15.75" thickBot="1" x14ac:dyDescent="0.3"/>
    <row r="2" spans="2:13" ht="15.75" thickBot="1" x14ac:dyDescent="0.3">
      <c r="B2" s="175" t="s">
        <v>0</v>
      </c>
      <c r="C2" s="176"/>
      <c r="D2" s="177"/>
      <c r="E2" s="175" t="s">
        <v>1</v>
      </c>
      <c r="F2" s="176"/>
      <c r="G2" s="177"/>
      <c r="I2" s="178" t="s">
        <v>2</v>
      </c>
      <c r="J2" s="179"/>
      <c r="K2" s="179"/>
      <c r="L2" s="179"/>
      <c r="M2" s="180"/>
    </row>
    <row r="3" spans="2:13" ht="15.75" thickBot="1" x14ac:dyDescent="0.3">
      <c r="B3" s="1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I3" s="181" t="s">
        <v>9</v>
      </c>
      <c r="J3" s="182"/>
      <c r="K3" s="182"/>
      <c r="L3" s="182"/>
      <c r="M3" s="183"/>
    </row>
    <row r="4" spans="2:13" ht="15.75" thickBot="1" x14ac:dyDescent="0.3">
      <c r="B4" s="1"/>
      <c r="C4" s="2"/>
      <c r="D4" s="2"/>
      <c r="E4" s="2"/>
      <c r="F4" s="28"/>
      <c r="G4" s="29">
        <v>4300000</v>
      </c>
      <c r="I4" s="184" t="s">
        <v>10</v>
      </c>
      <c r="J4" s="185"/>
      <c r="K4" s="185"/>
      <c r="L4" s="185"/>
      <c r="M4" s="186"/>
    </row>
    <row r="5" spans="2:13" ht="15.75" thickBot="1" x14ac:dyDescent="0.3">
      <c r="B5" s="3">
        <v>44774</v>
      </c>
      <c r="C5" s="4" t="s">
        <v>11</v>
      </c>
      <c r="D5" s="5" t="s">
        <v>12</v>
      </c>
      <c r="E5" s="5">
        <v>3020</v>
      </c>
      <c r="F5" s="134">
        <v>-550000</v>
      </c>
      <c r="G5" s="29">
        <v>3750000</v>
      </c>
      <c r="I5" s="1" t="s">
        <v>3</v>
      </c>
      <c r="J5" s="2" t="s">
        <v>13</v>
      </c>
      <c r="K5" s="2" t="s">
        <v>14</v>
      </c>
      <c r="L5" s="2" t="s">
        <v>15</v>
      </c>
      <c r="M5" s="2" t="s">
        <v>8</v>
      </c>
    </row>
    <row r="6" spans="2:13" ht="15.75" thickBot="1" x14ac:dyDescent="0.3">
      <c r="B6" s="3">
        <v>44774</v>
      </c>
      <c r="C6" s="4" t="s">
        <v>16</v>
      </c>
      <c r="D6" s="2"/>
      <c r="E6" s="2"/>
      <c r="F6" s="42">
        <v>-2200</v>
      </c>
      <c r="G6" s="30">
        <v>3747800</v>
      </c>
      <c r="I6" s="6"/>
      <c r="J6" s="5" t="s">
        <v>17</v>
      </c>
      <c r="K6" s="5" t="s">
        <v>18</v>
      </c>
      <c r="L6" s="5"/>
      <c r="M6" s="7">
        <v>4300000</v>
      </c>
    </row>
    <row r="7" spans="2:13" ht="26.25" thickBot="1" x14ac:dyDescent="0.3">
      <c r="B7" s="3">
        <v>44778</v>
      </c>
      <c r="C7" s="4" t="s">
        <v>19</v>
      </c>
      <c r="D7" s="5" t="s">
        <v>20</v>
      </c>
      <c r="E7" s="2"/>
      <c r="F7" s="134">
        <v>700000</v>
      </c>
      <c r="G7" s="31">
        <v>4447800</v>
      </c>
      <c r="I7" s="9">
        <v>44774</v>
      </c>
      <c r="J7" s="5" t="s">
        <v>21</v>
      </c>
      <c r="K7" s="5"/>
      <c r="L7" s="135">
        <v>550000</v>
      </c>
      <c r="M7" s="7">
        <v>3750000</v>
      </c>
    </row>
    <row r="8" spans="2:13" ht="15.75" thickBot="1" x14ac:dyDescent="0.3">
      <c r="B8" s="3">
        <v>44778</v>
      </c>
      <c r="C8" s="4" t="s">
        <v>22</v>
      </c>
      <c r="D8" s="2"/>
      <c r="E8" s="2"/>
      <c r="F8" s="43">
        <v>-11000</v>
      </c>
      <c r="G8" s="31">
        <v>4436800</v>
      </c>
      <c r="I8" s="9">
        <v>44687</v>
      </c>
      <c r="J8" s="5" t="s">
        <v>23</v>
      </c>
      <c r="K8" s="136">
        <v>700000</v>
      </c>
      <c r="L8" s="8"/>
      <c r="M8" s="7">
        <v>4450000</v>
      </c>
    </row>
    <row r="9" spans="2:13" ht="26.25" thickBot="1" x14ac:dyDescent="0.3">
      <c r="B9" s="3">
        <v>43684</v>
      </c>
      <c r="C9" s="4" t="s">
        <v>24</v>
      </c>
      <c r="D9" s="5" t="s">
        <v>12</v>
      </c>
      <c r="E9" s="2"/>
      <c r="F9" s="134">
        <v>800000</v>
      </c>
      <c r="G9" s="31">
        <v>5236800</v>
      </c>
      <c r="I9" s="9">
        <v>44780</v>
      </c>
      <c r="J9" s="5" t="s">
        <v>25</v>
      </c>
      <c r="K9" s="136">
        <v>800000</v>
      </c>
      <c r="L9" s="8"/>
      <c r="M9" s="7">
        <v>5250000</v>
      </c>
    </row>
    <row r="10" spans="2:13" ht="26.25" thickBot="1" x14ac:dyDescent="0.3">
      <c r="B10" s="3">
        <v>44788</v>
      </c>
      <c r="C10" s="4" t="s">
        <v>11</v>
      </c>
      <c r="D10" s="2"/>
      <c r="E10" s="5">
        <v>3021</v>
      </c>
      <c r="F10" s="134">
        <v>-1100000</v>
      </c>
      <c r="G10" s="31">
        <v>4136800</v>
      </c>
      <c r="I10" s="9">
        <v>44788</v>
      </c>
      <c r="J10" s="5" t="s">
        <v>26</v>
      </c>
      <c r="K10" s="8"/>
      <c r="L10" s="136">
        <v>1100000</v>
      </c>
      <c r="M10" s="7">
        <v>4150000</v>
      </c>
    </row>
    <row r="11" spans="2:13" ht="26.25" thickBot="1" x14ac:dyDescent="0.3">
      <c r="B11" s="3">
        <v>44788</v>
      </c>
      <c r="C11" s="4" t="s">
        <v>16</v>
      </c>
      <c r="D11" s="2"/>
      <c r="E11" s="2"/>
      <c r="F11" s="43">
        <v>-4400</v>
      </c>
      <c r="G11" s="31">
        <v>4132400</v>
      </c>
      <c r="I11" s="9">
        <v>44793</v>
      </c>
      <c r="J11" s="5" t="s">
        <v>27</v>
      </c>
      <c r="K11" s="8"/>
      <c r="L11" s="45">
        <v>850000</v>
      </c>
      <c r="M11" s="7">
        <v>3300000</v>
      </c>
    </row>
    <row r="12" spans="2:13" ht="26.25" thickBot="1" x14ac:dyDescent="0.3">
      <c r="B12" s="3">
        <v>44788</v>
      </c>
      <c r="C12" s="4" t="s">
        <v>28</v>
      </c>
      <c r="D12" s="2"/>
      <c r="E12" s="2"/>
      <c r="F12" s="43">
        <v>3000000</v>
      </c>
      <c r="G12" s="31">
        <v>7132400</v>
      </c>
      <c r="I12" s="9">
        <v>44798</v>
      </c>
      <c r="J12" s="5" t="s">
        <v>29</v>
      </c>
      <c r="K12" s="136">
        <v>2300000</v>
      </c>
      <c r="L12" s="8"/>
      <c r="M12" s="7">
        <v>5600000</v>
      </c>
    </row>
    <row r="13" spans="2:13" ht="26.25" thickBot="1" x14ac:dyDescent="0.3">
      <c r="B13" s="3">
        <v>44788</v>
      </c>
      <c r="C13" s="4" t="s">
        <v>30</v>
      </c>
      <c r="D13" s="2"/>
      <c r="E13" s="2"/>
      <c r="F13" s="43">
        <v>-7000</v>
      </c>
      <c r="G13" s="31">
        <v>7125400</v>
      </c>
      <c r="I13" s="9">
        <v>44803</v>
      </c>
      <c r="J13" s="5" t="s">
        <v>31</v>
      </c>
      <c r="K13" s="5"/>
      <c r="L13" s="136">
        <v>1300000</v>
      </c>
      <c r="M13" s="7">
        <v>4300000</v>
      </c>
    </row>
    <row r="14" spans="2:13" ht="15.75" thickBot="1" x14ac:dyDescent="0.3">
      <c r="B14" s="3">
        <v>44793</v>
      </c>
      <c r="C14" s="4" t="s">
        <v>32</v>
      </c>
      <c r="D14" s="5" t="s">
        <v>12</v>
      </c>
      <c r="E14" s="2"/>
      <c r="F14" s="43">
        <v>-420000</v>
      </c>
      <c r="G14" s="29">
        <v>6705400</v>
      </c>
      <c r="I14" s="10">
        <v>44803</v>
      </c>
      <c r="J14" s="11" t="s">
        <v>33</v>
      </c>
      <c r="K14" s="12"/>
      <c r="L14" s="46">
        <v>700000</v>
      </c>
      <c r="M14" s="13">
        <v>3600000</v>
      </c>
    </row>
    <row r="15" spans="2:13" ht="15.75" thickBot="1" x14ac:dyDescent="0.3">
      <c r="B15" s="3">
        <v>44793</v>
      </c>
      <c r="C15" s="4" t="s">
        <v>16</v>
      </c>
      <c r="D15" s="2"/>
      <c r="E15" s="2"/>
      <c r="F15" s="43">
        <v>-3200</v>
      </c>
      <c r="G15" s="29">
        <v>67022000</v>
      </c>
      <c r="I15" s="10">
        <v>44803</v>
      </c>
      <c r="J15" s="11" t="s">
        <v>34</v>
      </c>
      <c r="K15" s="12"/>
      <c r="L15" s="46">
        <v>600000</v>
      </c>
      <c r="M15" s="13">
        <v>3000000</v>
      </c>
    </row>
    <row r="16" spans="2:13" ht="15.75" thickBot="1" x14ac:dyDescent="0.3">
      <c r="B16" s="3">
        <v>44798</v>
      </c>
      <c r="C16" s="4" t="s">
        <v>23</v>
      </c>
      <c r="D16" s="5" t="s">
        <v>35</v>
      </c>
      <c r="E16" s="2"/>
      <c r="F16" s="134">
        <v>2300000</v>
      </c>
      <c r="G16" s="29">
        <v>9002200</v>
      </c>
      <c r="I16" s="10">
        <v>44803</v>
      </c>
      <c r="J16" s="11" t="s">
        <v>36</v>
      </c>
      <c r="K16" s="12"/>
      <c r="L16" s="46">
        <v>1200000</v>
      </c>
      <c r="M16" s="13">
        <v>1800000</v>
      </c>
    </row>
    <row r="17" spans="2:22" ht="26.25" thickBot="1" x14ac:dyDescent="0.3">
      <c r="B17" s="3">
        <v>44803</v>
      </c>
      <c r="C17" s="14" t="s">
        <v>37</v>
      </c>
      <c r="D17" s="2"/>
      <c r="E17" s="15"/>
      <c r="F17" s="134">
        <v>-1300000</v>
      </c>
      <c r="G17" s="32">
        <v>7702200</v>
      </c>
    </row>
    <row r="18" spans="2:22" ht="15.75" thickBot="1" x14ac:dyDescent="0.3">
      <c r="B18" s="16">
        <v>44803</v>
      </c>
      <c r="C18" s="17" t="s">
        <v>16</v>
      </c>
      <c r="D18" s="18"/>
      <c r="E18" s="19"/>
      <c r="F18" s="44">
        <v>-5200</v>
      </c>
      <c r="G18" s="33">
        <v>7697000</v>
      </c>
    </row>
    <row r="19" spans="2:22" ht="15.75" thickBot="1" x14ac:dyDescent="0.3">
      <c r="B19" s="20">
        <v>44803</v>
      </c>
      <c r="C19" s="21" t="s">
        <v>38</v>
      </c>
      <c r="D19" s="22"/>
      <c r="E19" s="23"/>
      <c r="F19" s="34">
        <v>1000000</v>
      </c>
      <c r="G19" s="35">
        <v>8697000</v>
      </c>
    </row>
    <row r="20" spans="2:22" ht="15.75" thickBot="1" x14ac:dyDescent="0.3">
      <c r="B20" s="24">
        <v>44803</v>
      </c>
      <c r="C20" s="25" t="s">
        <v>39</v>
      </c>
      <c r="D20" s="12"/>
      <c r="E20" s="26"/>
      <c r="F20" s="36">
        <v>1000000</v>
      </c>
      <c r="G20" s="37">
        <v>7697000</v>
      </c>
      <c r="O20" s="137" t="s">
        <v>99</v>
      </c>
      <c r="P20" s="138"/>
      <c r="Q20" s="138"/>
      <c r="R20" s="138"/>
      <c r="S20" s="138"/>
      <c r="T20" s="138"/>
      <c r="U20" s="139"/>
    </row>
    <row r="21" spans="2:22" ht="15.75" thickBot="1" x14ac:dyDescent="0.3">
      <c r="B21" s="27"/>
      <c r="O21" s="140"/>
      <c r="P21" s="141"/>
      <c r="Q21" s="141"/>
      <c r="R21" s="141"/>
      <c r="S21" s="141"/>
      <c r="T21" s="141"/>
      <c r="U21" s="142"/>
    </row>
    <row r="23" spans="2:22" ht="15.75" thickBot="1" x14ac:dyDescent="0.3"/>
    <row r="24" spans="2:22" ht="15.75" thickBot="1" x14ac:dyDescent="0.3">
      <c r="B24" s="156" t="s">
        <v>100</v>
      </c>
      <c r="C24" s="156"/>
      <c r="D24" s="156"/>
      <c r="E24" s="156"/>
      <c r="F24" s="156"/>
      <c r="I24" s="156" t="s">
        <v>69</v>
      </c>
      <c r="J24" s="156"/>
      <c r="K24" s="156"/>
      <c r="S24" s="148" t="s">
        <v>93</v>
      </c>
      <c r="T24" s="149"/>
    </row>
    <row r="25" spans="2:22" ht="15.75" thickBot="1" x14ac:dyDescent="0.3"/>
    <row r="26" spans="2:22" ht="15.75" thickBot="1" x14ac:dyDescent="0.3">
      <c r="B26" s="187" t="s">
        <v>40</v>
      </c>
      <c r="C26" s="188"/>
      <c r="D26" s="188"/>
      <c r="E26" s="188"/>
      <c r="F26" s="189"/>
      <c r="H26" s="187" t="s">
        <v>40</v>
      </c>
      <c r="I26" s="188"/>
      <c r="J26" s="188"/>
      <c r="K26" s="188"/>
      <c r="L26" s="189"/>
      <c r="N26" s="60" t="s">
        <v>55</v>
      </c>
      <c r="O26" s="60" t="s">
        <v>56</v>
      </c>
      <c r="P26" s="60" t="s">
        <v>51</v>
      </c>
      <c r="Q26" s="60" t="s">
        <v>52</v>
      </c>
      <c r="S26" s="60" t="s">
        <v>55</v>
      </c>
      <c r="T26" s="60" t="s">
        <v>56</v>
      </c>
      <c r="U26" s="60" t="s">
        <v>51</v>
      </c>
      <c r="V26" s="60" t="s">
        <v>52</v>
      </c>
    </row>
    <row r="27" spans="2:22" ht="15.75" thickBot="1" x14ac:dyDescent="0.3">
      <c r="B27" s="152" t="s">
        <v>62</v>
      </c>
      <c r="C27" s="153"/>
      <c r="D27" s="153"/>
      <c r="E27" s="153"/>
      <c r="F27" s="154"/>
      <c r="H27" s="191" t="s">
        <v>62</v>
      </c>
      <c r="I27" s="192"/>
      <c r="J27" s="192"/>
      <c r="K27" s="192"/>
      <c r="L27" s="174"/>
      <c r="N27" s="145" t="s">
        <v>63</v>
      </c>
      <c r="O27" s="146"/>
      <c r="P27" s="146"/>
      <c r="Q27" s="147"/>
      <c r="S27" s="58">
        <v>1102</v>
      </c>
      <c r="T27" s="58" t="s">
        <v>58</v>
      </c>
      <c r="U27" s="59">
        <f>$F$12</f>
        <v>3000000</v>
      </c>
      <c r="V27" s="59"/>
    </row>
    <row r="28" spans="2:22" ht="15.75" thickBot="1" x14ac:dyDescent="0.3">
      <c r="B28" s="152" t="s">
        <v>41</v>
      </c>
      <c r="C28" s="153"/>
      <c r="D28" s="153"/>
      <c r="E28" s="153"/>
      <c r="F28" s="154"/>
      <c r="H28" s="152" t="s">
        <v>41</v>
      </c>
      <c r="I28" s="153"/>
      <c r="J28" s="153"/>
      <c r="K28" s="153"/>
      <c r="L28" s="154"/>
      <c r="N28" s="54">
        <v>5302</v>
      </c>
      <c r="O28" s="54" t="s">
        <v>57</v>
      </c>
      <c r="P28" s="55">
        <f>-$F$8</f>
        <v>11000</v>
      </c>
      <c r="Q28" s="55"/>
      <c r="S28" s="61">
        <v>2101</v>
      </c>
      <c r="T28" s="61" t="s">
        <v>61</v>
      </c>
      <c r="U28" s="62"/>
      <c r="V28" s="62">
        <f>$P$42</f>
        <v>3000000</v>
      </c>
    </row>
    <row r="29" spans="2:22" ht="15.75" thickBot="1" x14ac:dyDescent="0.3">
      <c r="B29" s="152" t="s">
        <v>49</v>
      </c>
      <c r="C29" s="153"/>
      <c r="D29" s="153"/>
      <c r="E29" s="153"/>
      <c r="F29" s="154"/>
      <c r="H29" s="152" t="s">
        <v>54</v>
      </c>
      <c r="I29" s="153"/>
      <c r="J29" s="153"/>
      <c r="K29" s="153"/>
      <c r="L29" s="154"/>
      <c r="N29" s="56">
        <v>1102</v>
      </c>
      <c r="O29" s="56" t="s">
        <v>58</v>
      </c>
      <c r="P29" s="57"/>
      <c r="Q29" s="57">
        <f>$P$28</f>
        <v>11000</v>
      </c>
      <c r="S29" s="54">
        <v>1102</v>
      </c>
      <c r="T29" s="54" t="s">
        <v>58</v>
      </c>
      <c r="U29" s="55">
        <f>$F$19</f>
        <v>1000000</v>
      </c>
      <c r="V29" s="55"/>
    </row>
    <row r="30" spans="2:22" ht="15.75" thickBot="1" x14ac:dyDescent="0.3">
      <c r="B30" s="152" t="s">
        <v>42</v>
      </c>
      <c r="C30" s="153"/>
      <c r="D30" s="153"/>
      <c r="E30" s="190"/>
      <c r="F30" s="154"/>
      <c r="H30" s="152" t="s">
        <v>50</v>
      </c>
      <c r="I30" s="153"/>
      <c r="J30" s="153"/>
      <c r="K30" s="153"/>
      <c r="L30" s="154"/>
      <c r="N30" s="145" t="s">
        <v>63</v>
      </c>
      <c r="O30" s="146"/>
      <c r="P30" s="146"/>
      <c r="Q30" s="147"/>
      <c r="S30" s="56">
        <v>2101</v>
      </c>
      <c r="T30" s="56" t="s">
        <v>92</v>
      </c>
      <c r="U30" s="57"/>
      <c r="V30" s="57">
        <f>$P$45</f>
        <v>1000000</v>
      </c>
    </row>
    <row r="31" spans="2:22" x14ac:dyDescent="0.25">
      <c r="B31" s="47"/>
      <c r="C31" s="38"/>
      <c r="D31" s="97"/>
      <c r="E31" s="54"/>
      <c r="F31" s="106"/>
      <c r="H31" s="47"/>
      <c r="I31" s="38"/>
      <c r="J31" s="38"/>
      <c r="K31" s="38"/>
      <c r="L31" s="48"/>
      <c r="N31" s="54">
        <v>5302</v>
      </c>
      <c r="O31" s="54" t="s">
        <v>57</v>
      </c>
      <c r="P31" s="55">
        <f>-$F$13</f>
        <v>7000</v>
      </c>
      <c r="Q31" s="55"/>
    </row>
    <row r="32" spans="2:22" ht="15.75" thickBot="1" x14ac:dyDescent="0.3">
      <c r="B32" s="88"/>
      <c r="C32" s="67"/>
      <c r="D32" s="98"/>
      <c r="E32" s="61"/>
      <c r="F32" s="107"/>
      <c r="H32" s="88"/>
      <c r="I32" s="67"/>
      <c r="J32" s="67"/>
      <c r="K32" s="67" t="s">
        <v>70</v>
      </c>
      <c r="L32" s="89" t="s">
        <v>71</v>
      </c>
      <c r="N32" s="56">
        <v>1102</v>
      </c>
      <c r="O32" s="56" t="s">
        <v>58</v>
      </c>
      <c r="P32" s="57"/>
      <c r="Q32" s="57">
        <f>$P$31</f>
        <v>7000</v>
      </c>
    </row>
    <row r="33" spans="2:25" ht="15.75" thickBot="1" x14ac:dyDescent="0.3">
      <c r="B33" s="93" t="s">
        <v>43</v>
      </c>
      <c r="C33" s="85"/>
      <c r="D33" s="99"/>
      <c r="E33" s="111">
        <f>M16</f>
        <v>1800000</v>
      </c>
      <c r="F33" s="108"/>
      <c r="H33" s="93" t="s">
        <v>43</v>
      </c>
      <c r="I33" s="85"/>
      <c r="J33" s="85"/>
      <c r="K33" s="94"/>
      <c r="L33" s="95">
        <f>M16</f>
        <v>1800000</v>
      </c>
      <c r="N33" s="145" t="s">
        <v>64</v>
      </c>
      <c r="O33" s="146"/>
      <c r="P33" s="146"/>
      <c r="Q33" s="147"/>
      <c r="S33" s="148" t="s">
        <v>94</v>
      </c>
      <c r="T33" s="149"/>
    </row>
    <row r="34" spans="2:25" ht="15.75" thickBot="1" x14ac:dyDescent="0.3">
      <c r="B34" s="197" t="s">
        <v>44</v>
      </c>
      <c r="C34" s="198"/>
      <c r="D34" s="100"/>
      <c r="E34" s="112">
        <f>SUM(D35:D38)</f>
        <v>3350000</v>
      </c>
      <c r="F34" s="109"/>
      <c r="H34" s="195" t="s">
        <v>45</v>
      </c>
      <c r="I34" s="196"/>
      <c r="J34" s="90"/>
      <c r="K34" s="91">
        <f>G20</f>
        <v>7697000</v>
      </c>
      <c r="L34" s="92"/>
      <c r="N34" s="58">
        <v>5305</v>
      </c>
      <c r="O34" s="58" t="s">
        <v>59</v>
      </c>
      <c r="P34" s="59">
        <f>-$F$14</f>
        <v>420000</v>
      </c>
      <c r="Q34" s="59"/>
    </row>
    <row r="35" spans="2:25" ht="15.75" thickBot="1" x14ac:dyDescent="0.3">
      <c r="B35" s="169" t="s">
        <v>72</v>
      </c>
      <c r="C35" s="170"/>
      <c r="D35" s="101">
        <f>L11</f>
        <v>850000</v>
      </c>
      <c r="E35" s="113"/>
      <c r="F35" s="106"/>
      <c r="H35" s="197" t="s">
        <v>53</v>
      </c>
      <c r="I35" s="198"/>
      <c r="J35" s="70"/>
      <c r="K35" s="71">
        <f>SUM(J36:J39)</f>
        <v>3350000</v>
      </c>
      <c r="L35" s="72"/>
      <c r="N35" s="58">
        <v>530505</v>
      </c>
      <c r="O35" s="58" t="s">
        <v>60</v>
      </c>
      <c r="P35" s="59"/>
      <c r="Q35" s="59"/>
      <c r="S35" s="120" t="s">
        <v>55</v>
      </c>
      <c r="T35" s="119" t="s">
        <v>56</v>
      </c>
      <c r="U35" s="119" t="s">
        <v>51</v>
      </c>
      <c r="V35" s="123" t="s">
        <v>52</v>
      </c>
    </row>
    <row r="36" spans="2:25" ht="15" customHeight="1" thickBot="1" x14ac:dyDescent="0.3">
      <c r="B36" s="169" t="s">
        <v>73</v>
      </c>
      <c r="C36" s="170"/>
      <c r="D36" s="102">
        <f>L14</f>
        <v>700000</v>
      </c>
      <c r="E36" s="113"/>
      <c r="F36" s="106"/>
      <c r="H36" s="169" t="s">
        <v>72</v>
      </c>
      <c r="I36" s="170"/>
      <c r="J36" s="66">
        <f>L11</f>
        <v>850000</v>
      </c>
      <c r="K36" s="39"/>
      <c r="L36" s="48"/>
      <c r="N36" s="58">
        <v>110201</v>
      </c>
      <c r="O36" s="58" t="s">
        <v>58</v>
      </c>
      <c r="P36" s="59"/>
      <c r="Q36" s="59">
        <f>$P$34</f>
        <v>420000</v>
      </c>
      <c r="S36" s="128">
        <v>1301</v>
      </c>
      <c r="T36" s="129" t="s">
        <v>95</v>
      </c>
      <c r="U36" s="130">
        <f>F20</f>
        <v>1000000</v>
      </c>
      <c r="V36" s="131"/>
      <c r="X36" s="155" t="s">
        <v>98</v>
      </c>
      <c r="Y36" s="155"/>
    </row>
    <row r="37" spans="2:25" ht="15.75" thickBot="1" x14ac:dyDescent="0.3">
      <c r="B37" s="169" t="s">
        <v>74</v>
      </c>
      <c r="C37" s="170"/>
      <c r="D37" s="102">
        <f>L15</f>
        <v>600000</v>
      </c>
      <c r="E37" s="113"/>
      <c r="F37" s="106"/>
      <c r="H37" s="169" t="s">
        <v>73</v>
      </c>
      <c r="I37" s="170"/>
      <c r="J37" s="40">
        <f>L14</f>
        <v>700000</v>
      </c>
      <c r="K37" s="39"/>
      <c r="L37" s="48"/>
      <c r="N37" s="145" t="s">
        <v>66</v>
      </c>
      <c r="O37" s="146"/>
      <c r="P37" s="146"/>
      <c r="Q37" s="147"/>
      <c r="S37" s="122">
        <v>1102</v>
      </c>
      <c r="T37" s="125" t="s">
        <v>58</v>
      </c>
      <c r="U37" s="125"/>
      <c r="V37" s="132">
        <f>U36</f>
        <v>1000000</v>
      </c>
      <c r="X37" s="155"/>
      <c r="Y37" s="155"/>
    </row>
    <row r="38" spans="2:25" ht="15.75" thickBot="1" x14ac:dyDescent="0.3">
      <c r="B38" s="171" t="s">
        <v>75</v>
      </c>
      <c r="C38" s="172"/>
      <c r="D38" s="103">
        <f>L16</f>
        <v>1200000</v>
      </c>
      <c r="E38" s="114"/>
      <c r="F38" s="110"/>
      <c r="H38" s="169" t="s">
        <v>74</v>
      </c>
      <c r="I38" s="170"/>
      <c r="J38" s="40">
        <f>L15</f>
        <v>600000</v>
      </c>
      <c r="K38" s="39"/>
      <c r="L38" s="48"/>
      <c r="N38" s="54">
        <v>5103</v>
      </c>
      <c r="O38" s="54" t="s">
        <v>67</v>
      </c>
      <c r="P38" s="55">
        <f>$J$47</f>
        <v>15000</v>
      </c>
      <c r="Q38" s="65"/>
      <c r="S38" s="128">
        <v>53</v>
      </c>
      <c r="T38" s="129" t="s">
        <v>59</v>
      </c>
      <c r="U38" s="129"/>
      <c r="V38" s="131"/>
    </row>
    <row r="39" spans="2:25" ht="15.75" thickBot="1" x14ac:dyDescent="0.3">
      <c r="B39" s="193" t="s">
        <v>84</v>
      </c>
      <c r="C39" s="194"/>
      <c r="D39" s="100"/>
      <c r="E39" s="112">
        <f>D40+D41</f>
        <v>4000000</v>
      </c>
      <c r="F39" s="109"/>
      <c r="H39" s="171" t="s">
        <v>75</v>
      </c>
      <c r="I39" s="172"/>
      <c r="J39" s="73">
        <f>L16</f>
        <v>1200000</v>
      </c>
      <c r="K39" s="74"/>
      <c r="L39" s="75"/>
      <c r="N39" s="58">
        <v>130312</v>
      </c>
      <c r="O39" s="58" t="s">
        <v>68</v>
      </c>
      <c r="P39" s="59"/>
      <c r="Q39" s="63"/>
      <c r="S39" s="121">
        <v>5</v>
      </c>
      <c r="T39" s="124" t="s">
        <v>57</v>
      </c>
      <c r="U39" s="127">
        <f>P28+P31</f>
        <v>18000</v>
      </c>
      <c r="V39" s="126"/>
    </row>
    <row r="40" spans="2:25" ht="15.75" thickBot="1" x14ac:dyDescent="0.3">
      <c r="B40" s="157" t="s">
        <v>85</v>
      </c>
      <c r="C40" s="158"/>
      <c r="D40" s="101">
        <f>F12</f>
        <v>3000000</v>
      </c>
      <c r="E40" s="115"/>
      <c r="F40" s="106"/>
      <c r="H40" s="193" t="s">
        <v>76</v>
      </c>
      <c r="I40" s="194"/>
      <c r="J40" s="70"/>
      <c r="L40" s="96">
        <f>J41+J42</f>
        <v>4000000</v>
      </c>
      <c r="N40" s="56">
        <v>110201</v>
      </c>
      <c r="O40" s="56" t="s">
        <v>58</v>
      </c>
      <c r="P40" s="57"/>
      <c r="Q40" s="64">
        <f>$P$38</f>
        <v>15000</v>
      </c>
      <c r="S40" s="121">
        <v>5</v>
      </c>
      <c r="T40" s="124" t="s">
        <v>96</v>
      </c>
      <c r="U40" s="127">
        <f>P38</f>
        <v>15000</v>
      </c>
      <c r="V40" s="126"/>
    </row>
    <row r="41" spans="2:25" ht="15.75" thickBot="1" x14ac:dyDescent="0.3">
      <c r="B41" s="167" t="s">
        <v>86</v>
      </c>
      <c r="C41" s="168"/>
      <c r="D41" s="104">
        <f>F19</f>
        <v>1000000</v>
      </c>
      <c r="E41" s="116"/>
      <c r="F41" s="110"/>
      <c r="H41" s="157" t="s">
        <v>78</v>
      </c>
      <c r="I41" s="158"/>
      <c r="J41" s="66">
        <f>F12</f>
        <v>3000000</v>
      </c>
      <c r="K41" s="40"/>
      <c r="L41" s="48"/>
      <c r="N41" s="145" t="s">
        <v>65</v>
      </c>
      <c r="O41" s="146"/>
      <c r="P41" s="146"/>
      <c r="Q41" s="147"/>
      <c r="S41" s="121">
        <v>5</v>
      </c>
      <c r="T41" s="124" t="s">
        <v>59</v>
      </c>
      <c r="U41" s="127">
        <f>P34</f>
        <v>420000</v>
      </c>
      <c r="V41" s="126"/>
    </row>
    <row r="42" spans="2:25" ht="18" customHeight="1" thickBot="1" x14ac:dyDescent="0.3">
      <c r="B42" s="193" t="s">
        <v>87</v>
      </c>
      <c r="C42" s="194"/>
      <c r="D42" s="105"/>
      <c r="E42" s="112">
        <f>SUM(D43:D46)</f>
        <v>1453000</v>
      </c>
      <c r="F42" s="109"/>
      <c r="H42" s="167" t="s">
        <v>77</v>
      </c>
      <c r="I42" s="168"/>
      <c r="J42" s="76">
        <f>F19</f>
        <v>1000000</v>
      </c>
      <c r="K42" s="73"/>
      <c r="L42" s="75"/>
      <c r="N42" s="58">
        <v>1102</v>
      </c>
      <c r="O42" s="58" t="s">
        <v>58</v>
      </c>
      <c r="P42" s="59">
        <f>$F$12</f>
        <v>3000000</v>
      </c>
      <c r="Q42" s="59"/>
      <c r="S42" s="122">
        <v>1102</v>
      </c>
      <c r="T42" s="125" t="s">
        <v>97</v>
      </c>
      <c r="U42" s="125"/>
      <c r="V42" s="133">
        <f>SUM(U39:U41)</f>
        <v>453000</v>
      </c>
    </row>
    <row r="43" spans="2:25" ht="15" customHeight="1" thickBot="1" x14ac:dyDescent="0.3">
      <c r="B43" s="150" t="s">
        <v>90</v>
      </c>
      <c r="C43" s="151"/>
      <c r="D43" s="101">
        <f>F20</f>
        <v>1000000</v>
      </c>
      <c r="E43" s="115"/>
      <c r="F43" s="106"/>
      <c r="H43" s="193" t="s">
        <v>79</v>
      </c>
      <c r="I43" s="194"/>
      <c r="J43" s="79"/>
      <c r="L43" s="96">
        <f>SUM(J44:J47)</f>
        <v>1453000</v>
      </c>
      <c r="N43" s="61">
        <v>2101</v>
      </c>
      <c r="O43" s="61" t="s">
        <v>61</v>
      </c>
      <c r="P43" s="62"/>
      <c r="Q43" s="62">
        <f>$P$42</f>
        <v>3000000</v>
      </c>
    </row>
    <row r="44" spans="2:25" ht="15.75" thickBot="1" x14ac:dyDescent="0.3">
      <c r="B44" s="150" t="s">
        <v>81</v>
      </c>
      <c r="C44" s="151"/>
      <c r="D44" s="101">
        <f>-(F8+F13)</f>
        <v>18000</v>
      </c>
      <c r="E44" s="59"/>
      <c r="F44" s="106"/>
      <c r="H44" s="150" t="s">
        <v>80</v>
      </c>
      <c r="I44" s="151"/>
      <c r="J44" s="66">
        <f>F20</f>
        <v>1000000</v>
      </c>
      <c r="K44" s="40"/>
      <c r="L44" s="48"/>
      <c r="N44" s="145" t="s">
        <v>91</v>
      </c>
      <c r="O44" s="146"/>
      <c r="P44" s="146"/>
      <c r="Q44" s="147"/>
    </row>
    <row r="45" spans="2:25" x14ac:dyDescent="0.25">
      <c r="B45" s="150" t="s">
        <v>88</v>
      </c>
      <c r="C45" s="151"/>
      <c r="D45" s="101">
        <f>-F14</f>
        <v>420000</v>
      </c>
      <c r="E45" s="59"/>
      <c r="F45" s="106"/>
      <c r="H45" s="150" t="s">
        <v>81</v>
      </c>
      <c r="I45" s="151"/>
      <c r="J45" s="66">
        <f>-(F8+F13)</f>
        <v>18000</v>
      </c>
      <c r="K45" s="41"/>
      <c r="L45" s="52"/>
      <c r="N45" s="54">
        <v>1102</v>
      </c>
      <c r="O45" s="54" t="s">
        <v>58</v>
      </c>
      <c r="P45" s="55">
        <f>$F$19</f>
        <v>1000000</v>
      </c>
      <c r="Q45" s="55"/>
    </row>
    <row r="46" spans="2:25" ht="15.75" thickBot="1" x14ac:dyDescent="0.3">
      <c r="B46" s="163" t="s">
        <v>89</v>
      </c>
      <c r="C46" s="164"/>
      <c r="D46" s="104">
        <f>-(F6+F11+F15+F18)</f>
        <v>15000</v>
      </c>
      <c r="E46" s="57"/>
      <c r="F46" s="110"/>
      <c r="H46" s="150" t="s">
        <v>82</v>
      </c>
      <c r="I46" s="151"/>
      <c r="J46" s="66">
        <f>-F14</f>
        <v>420000</v>
      </c>
      <c r="K46" s="41"/>
      <c r="L46" s="53"/>
      <c r="N46" s="56">
        <v>2101</v>
      </c>
      <c r="O46" s="56" t="s">
        <v>92</v>
      </c>
      <c r="P46" s="57"/>
      <c r="Q46" s="57">
        <f>$P$45</f>
        <v>1000000</v>
      </c>
    </row>
    <row r="47" spans="2:25" ht="15.75" thickBot="1" x14ac:dyDescent="0.3">
      <c r="B47" s="83" t="s">
        <v>45</v>
      </c>
      <c r="C47" s="84"/>
      <c r="D47" s="99"/>
      <c r="E47" s="117">
        <f>E33+E34+E39-E42</f>
        <v>7697000</v>
      </c>
      <c r="F47" s="108"/>
      <c r="H47" s="150" t="s">
        <v>83</v>
      </c>
      <c r="I47" s="151"/>
      <c r="J47" s="76">
        <f>-(F6+F11+F15+F18)</f>
        <v>15000</v>
      </c>
      <c r="K47" s="80"/>
      <c r="L47" s="81"/>
    </row>
    <row r="48" spans="2:25" ht="15.75" thickBot="1" x14ac:dyDescent="0.3">
      <c r="B48" s="77"/>
      <c r="C48" s="78"/>
      <c r="D48" s="68"/>
      <c r="E48" s="82"/>
      <c r="F48" s="69"/>
      <c r="H48" s="83" t="s">
        <v>45</v>
      </c>
      <c r="I48" s="84"/>
      <c r="J48" s="85"/>
      <c r="K48" s="86">
        <f>K34-K35</f>
        <v>4347000</v>
      </c>
      <c r="L48" s="87">
        <f>L33+L40-L43</f>
        <v>4347000</v>
      </c>
    </row>
    <row r="49" spans="2:12" ht="15.75" thickBot="1" x14ac:dyDescent="0.3">
      <c r="B49" s="161" t="s">
        <v>46</v>
      </c>
      <c r="C49" s="162"/>
      <c r="D49" s="38"/>
      <c r="E49" s="165" t="s">
        <v>47</v>
      </c>
      <c r="F49" s="166"/>
      <c r="H49" s="77"/>
      <c r="I49" s="78"/>
      <c r="J49" s="68"/>
      <c r="K49" s="82"/>
      <c r="L49" s="69"/>
    </row>
    <row r="50" spans="2:12" ht="25.5" thickBot="1" x14ac:dyDescent="0.4">
      <c r="B50" s="159" t="s">
        <v>48</v>
      </c>
      <c r="C50" s="160"/>
      <c r="D50" s="118"/>
      <c r="E50" s="143"/>
      <c r="F50" s="144"/>
      <c r="H50" s="161" t="s">
        <v>46</v>
      </c>
      <c r="I50" s="162"/>
      <c r="J50" s="38"/>
      <c r="K50" s="173" t="s">
        <v>47</v>
      </c>
      <c r="L50" s="174"/>
    </row>
    <row r="51" spans="2:12" ht="25.5" thickBot="1" x14ac:dyDescent="0.4">
      <c r="H51" s="159" t="s">
        <v>48</v>
      </c>
      <c r="I51" s="160"/>
      <c r="J51" s="49"/>
      <c r="K51" s="50"/>
      <c r="L51" s="51"/>
    </row>
  </sheetData>
  <mergeCells count="61">
    <mergeCell ref="B44:C44"/>
    <mergeCell ref="B43:C43"/>
    <mergeCell ref="H43:I43"/>
    <mergeCell ref="N27:Q27"/>
    <mergeCell ref="N30:Q30"/>
    <mergeCell ref="N33:Q33"/>
    <mergeCell ref="N41:Q41"/>
    <mergeCell ref="N37:Q37"/>
    <mergeCell ref="B42:C42"/>
    <mergeCell ref="H34:I34"/>
    <mergeCell ref="H35:I35"/>
    <mergeCell ref="H40:I40"/>
    <mergeCell ref="B34:C34"/>
    <mergeCell ref="B39:C39"/>
    <mergeCell ref="B35:C35"/>
    <mergeCell ref="B36:C36"/>
    <mergeCell ref="B37:C37"/>
    <mergeCell ref="B38:C38"/>
    <mergeCell ref="B2:D2"/>
    <mergeCell ref="E2:G2"/>
    <mergeCell ref="I2:M2"/>
    <mergeCell ref="I3:M3"/>
    <mergeCell ref="I4:M4"/>
    <mergeCell ref="B26:F26"/>
    <mergeCell ref="B27:F27"/>
    <mergeCell ref="B28:F28"/>
    <mergeCell ref="B29:F29"/>
    <mergeCell ref="B30:F30"/>
    <mergeCell ref="H26:L26"/>
    <mergeCell ref="H27:L27"/>
    <mergeCell ref="H28:L28"/>
    <mergeCell ref="H29:L29"/>
    <mergeCell ref="H51:I51"/>
    <mergeCell ref="H50:I50"/>
    <mergeCell ref="K50:L50"/>
    <mergeCell ref="H46:I46"/>
    <mergeCell ref="H47:I47"/>
    <mergeCell ref="X36:Y37"/>
    <mergeCell ref="B24:F24"/>
    <mergeCell ref="B40:C40"/>
    <mergeCell ref="B50:C50"/>
    <mergeCell ref="B49:C49"/>
    <mergeCell ref="B46:C46"/>
    <mergeCell ref="B45:C45"/>
    <mergeCell ref="E49:F49"/>
    <mergeCell ref="H41:I41"/>
    <mergeCell ref="H42:I42"/>
    <mergeCell ref="I24:K24"/>
    <mergeCell ref="H36:I36"/>
    <mergeCell ref="H37:I37"/>
    <mergeCell ref="H38:I38"/>
    <mergeCell ref="H39:I39"/>
    <mergeCell ref="B41:C41"/>
    <mergeCell ref="O20:U21"/>
    <mergeCell ref="E50:F50"/>
    <mergeCell ref="N44:Q44"/>
    <mergeCell ref="S24:T24"/>
    <mergeCell ref="S33:T33"/>
    <mergeCell ref="H45:I45"/>
    <mergeCell ref="H44:I44"/>
    <mergeCell ref="H30:L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 Gutierrez</dc:creator>
  <cp:lastModifiedBy>hp</cp:lastModifiedBy>
  <dcterms:created xsi:type="dcterms:W3CDTF">2023-05-29T05:06:33Z</dcterms:created>
  <dcterms:modified xsi:type="dcterms:W3CDTF">2023-06-07T21:52:15Z</dcterms:modified>
</cp:coreProperties>
</file>