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I SEMESTRE- CONTADURÍA PÚBLICA\PROCESOS CONTABLES I\"/>
    </mc:Choice>
  </mc:AlternateContent>
  <xr:revisionPtr revIDLastSave="0" documentId="13_ncr:1_{A1DDF203-A63C-42E0-B660-C667E270395F}" xr6:coauthVersionLast="47" xr6:coauthVersionMax="47" xr10:uidLastSave="{00000000-0000-0000-0000-000000000000}"/>
  <bookViews>
    <workbookView xWindow="-120" yWindow="-120" windowWidth="20730" windowHeight="11160" xr2:uid="{52C21A88-EB2B-4373-AE33-E6649623D93F}"/>
  </bookViews>
  <sheets>
    <sheet name="EXTRACTO  BANCARIO" sheetId="1" r:id="rId1"/>
    <sheet name="LIBRO DE BANCOS " sheetId="2" r:id="rId2"/>
    <sheet name="EJERCICIO 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1" i="1" l="1"/>
  <c r="R31" i="1"/>
  <c r="S24" i="1"/>
  <c r="L30" i="1"/>
  <c r="L27" i="1"/>
  <c r="L26" i="1"/>
  <c r="L24" i="1"/>
  <c r="E55" i="3"/>
  <c r="D54" i="3"/>
  <c r="E52" i="3"/>
  <c r="S59" i="1"/>
  <c r="D35" i="3"/>
  <c r="E36" i="3"/>
  <c r="D31" i="3"/>
  <c r="E33" i="3"/>
  <c r="D26" i="3"/>
  <c r="E28" i="3"/>
  <c r="E4" i="3"/>
  <c r="D15" i="3"/>
  <c r="D19" i="3"/>
  <c r="D21" i="3"/>
  <c r="E22" i="3"/>
  <c r="R38" i="1"/>
  <c r="D9" i="3"/>
  <c r="E11" i="3"/>
  <c r="D12" i="3"/>
  <c r="R45" i="1"/>
  <c r="R27" i="1"/>
  <c r="R26" i="1"/>
  <c r="R25" i="1"/>
  <c r="T52" i="1"/>
  <c r="S40" i="1"/>
  <c r="S30" i="1"/>
  <c r="S47" i="1"/>
  <c r="R42" i="1"/>
  <c r="S43" i="1"/>
</calcChain>
</file>

<file path=xl/sharedStrings.xml><?xml version="1.0" encoding="utf-8"?>
<sst xmlns="http://schemas.openxmlformats.org/spreadsheetml/2006/main" count="195" uniqueCount="134">
  <si>
    <t>EXTRACTO BANCARIO BANCO DAVIVENDA</t>
  </si>
  <si>
    <t>Desde 01/08/2022 hasta 31 de Agosto de 2022</t>
  </si>
  <si>
    <t>Resumen:</t>
  </si>
  <si>
    <t>Saldo Anterior: $5.000.000 Total Abonos: $2.400.000 Total Cargos: $2.000.000</t>
  </si>
  <si>
    <t>Saldo Actual: $3.433.813</t>
  </si>
  <si>
    <t>Fecha</t>
  </si>
  <si>
    <t>Descripción</t>
  </si>
  <si>
    <t>Sucursal</t>
  </si>
  <si>
    <t>Documen to</t>
  </si>
  <si>
    <t>Pago cheque</t>
  </si>
  <si>
    <t>Laureles</t>
  </si>
  <si>
    <t>4 X 1000</t>
  </si>
  <si>
    <t>Consignación Nacional</t>
  </si>
  <si>
    <t>Armenia</t>
  </si>
  <si>
    <t>Comisión</t>
  </si>
  <si>
    <t>Consignación Nal</t>
  </si>
  <si>
    <t>Transferencia</t>
  </si>
  <si>
    <t>Comisión Transferencia</t>
  </si>
  <si>
    <t>Cobro Chequera</t>
  </si>
  <si>
    <t>Consignación local</t>
  </si>
  <si>
    <t>América</t>
  </si>
  <si>
    <t>Transferencia-</t>
  </si>
  <si>
    <t>Pago Préstamo</t>
  </si>
  <si>
    <t>Valor</t>
  </si>
  <si>
    <t>Saldo</t>
  </si>
  <si>
    <t>4.250.000$</t>
  </si>
  <si>
    <t>4.247.000$</t>
  </si>
  <si>
    <t>500.000$</t>
  </si>
  <si>
    <t>4.747.000$</t>
  </si>
  <si>
    <t>4.738.500$</t>
  </si>
  <si>
    <t>1.000.000$</t>
  </si>
  <si>
    <t>5.738.500$</t>
  </si>
  <si>
    <t>4.238.500$</t>
  </si>
  <si>
    <t>4.232.500$</t>
  </si>
  <si>
    <t>4.228.000$</t>
  </si>
  <si>
    <t>3.878.000$</t>
  </si>
  <si>
    <t>3.876.600$</t>
  </si>
  <si>
    <t>900.000$</t>
  </si>
  <si>
    <t>4.776.600$</t>
  </si>
  <si>
    <t>3.969.416$</t>
  </si>
  <si>
    <t>3.966.187$</t>
  </si>
  <si>
    <t>Detalle</t>
  </si>
  <si>
    <t>Débito</t>
  </si>
  <si>
    <t>Crédito</t>
  </si>
  <si>
    <t>Saldo Inicial</t>
  </si>
  <si>
    <t>Pago cheque 3020</t>
  </si>
  <si>
    <t>$750.000$</t>
  </si>
  <si>
    <t>Consignación</t>
  </si>
  <si>
    <t>Transferencia Cliente</t>
  </si>
  <si>
    <t>Transferencia: Pago de</t>
  </si>
  <si>
    <t>Nómina</t>
  </si>
  <si>
    <t>Pago de cheque 3021</t>
  </si>
  <si>
    <t>Consignación Pago cliente</t>
  </si>
  <si>
    <t>Transferencia Pago Préstamo</t>
  </si>
  <si>
    <t>1102 bancos</t>
  </si>
  <si>
    <r>
      <t xml:space="preserve">11020201 Moneda Nacional: Banco </t>
    </r>
    <r>
      <rPr>
        <b/>
        <u/>
        <sz val="10"/>
        <color theme="1"/>
        <rFont val="Verdana"/>
        <family val="2"/>
      </rPr>
      <t>Davivienda</t>
    </r>
    <r>
      <rPr>
        <b/>
        <sz val="10"/>
        <color theme="1"/>
        <rFont val="Verdana"/>
        <family val="2"/>
      </rPr>
      <t xml:space="preserve"> </t>
    </r>
    <r>
      <rPr>
        <b/>
        <u/>
        <sz val="10"/>
        <color theme="1"/>
        <rFont val="Verdana"/>
        <family val="2"/>
      </rPr>
      <t>Agosto 01 de 2022 hasta Agosto 31 de 2022</t>
    </r>
  </si>
  <si>
    <t>LIBRO DE BANCOS</t>
  </si>
  <si>
    <t>750.000$</t>
  </si>
  <si>
    <t>3.000$</t>
  </si>
  <si>
    <t>8.500$</t>
  </si>
  <si>
    <t>1.500.000$</t>
  </si>
  <si>
    <t>6.000$</t>
  </si>
  <si>
    <t>4.500$</t>
  </si>
  <si>
    <t>1.400$</t>
  </si>
  <si>
    <t>807.184$</t>
  </si>
  <si>
    <t>3.229$</t>
  </si>
  <si>
    <t>Empresa XY</t>
  </si>
  <si>
    <t>Conciliación bancaria</t>
  </si>
  <si>
    <t>Banco Davivienda</t>
  </si>
  <si>
    <t>Cuenta no. 4876438768945</t>
  </si>
  <si>
    <t xml:space="preserve">Del 1 al 31 de Agosto </t>
  </si>
  <si>
    <t>Conciliación individual</t>
  </si>
  <si>
    <t>Saldo según libros</t>
  </si>
  <si>
    <t>(+)Cheques girados y no cobrados</t>
  </si>
  <si>
    <t>Cheque 3021</t>
  </si>
  <si>
    <t xml:space="preserve">(-)Remesas en transito </t>
  </si>
  <si>
    <t>(-) 4x1.000</t>
  </si>
  <si>
    <t>(-) Comisiones</t>
  </si>
  <si>
    <t>(-)Gastos bancarios de chequera</t>
  </si>
  <si>
    <t xml:space="preserve">Saldo según extacto bancario </t>
  </si>
  <si>
    <t>Conciliación conjunta</t>
  </si>
  <si>
    <t xml:space="preserve">Saldo según extracto bancario </t>
  </si>
  <si>
    <t>(-)Cheques girados y no cobrados</t>
  </si>
  <si>
    <t xml:space="preserve">(+)Remesas en transito </t>
  </si>
  <si>
    <t>Las notas débitos o creditos que no estén en el LIBRO se les DEBE hacer registros contables</t>
  </si>
  <si>
    <t>Comisiones</t>
  </si>
  <si>
    <t>Bancos</t>
  </si>
  <si>
    <t>GASTOS FINANCIEROS</t>
  </si>
  <si>
    <t>Gastos bancarios</t>
  </si>
  <si>
    <t>Impuestos</t>
  </si>
  <si>
    <t xml:space="preserve">Gravamen movimiento financiero </t>
  </si>
  <si>
    <t xml:space="preserve">Registra nota débito por gravamen según estracto financiero </t>
  </si>
  <si>
    <t>Registra nota débito por comisiones según extracto DAVIVIENDA</t>
  </si>
  <si>
    <t>Registra nota débito por compra de chequera según extracto</t>
  </si>
  <si>
    <t xml:space="preserve">Ejemplo de notas créditos </t>
  </si>
  <si>
    <t xml:space="preserve">Un banco nos hace un préstamo </t>
  </si>
  <si>
    <t>Banco de Colombia</t>
  </si>
  <si>
    <t>Obligaciones financieras</t>
  </si>
  <si>
    <t>La empresa obtuvo rendimientos financieros por una inversión hecha de 100000*7%</t>
  </si>
  <si>
    <t>Antici. Retención en la fuente</t>
  </si>
  <si>
    <t>Intereses financierosz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</si>
  <si>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Recibe en efectivo pago de un cliente por $2.000.000 </t>
    </r>
  </si>
  <si>
    <t>CLIENTES</t>
  </si>
  <si>
    <t>CAJA GENERAL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</si>
  <si>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Recibe pago en cheque de un empleado por préstamo que la empresa le había otorgado para estudio por valor de $2.500.000 </t>
    </r>
  </si>
  <si>
    <t>CUENTAS POR COBRAR</t>
  </si>
  <si>
    <t>A trabajadores</t>
  </si>
  <si>
    <t xml:space="preserve">Por estudio </t>
  </si>
  <si>
    <t>El Dinero recibido es depositado en cuanta corriente de Bancolombia</t>
  </si>
  <si>
    <t>3.</t>
  </si>
  <si>
    <t>BANCOS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</si>
  <si>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La empresa recibe dinero de un cliente para pagar una factura en efectivo $2.000.000 y en cheque $1.500.000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</si>
  <si>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Un socio cancela en cheque una deuda con la empresa por $1.000.000 por préstamo que la empresa le había efectuado. </t>
    </r>
  </si>
  <si>
    <t>A socios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</si>
  <si>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La empresa deposita en la cuenta bancaria los dineros que posee en caja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</si>
  <si>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Paga servicios públicos, agua 400.000, energía $200.000, teléfono $200.000 con cheque</t>
    </r>
  </si>
  <si>
    <t>COSTOS Y GASTOS POR PAGAR</t>
  </si>
  <si>
    <t>Servicios públicos</t>
  </si>
  <si>
    <t>IMPUESTOS</t>
  </si>
  <si>
    <t>Gravamen de movimientos financieros</t>
  </si>
  <si>
    <t>Constituye fondo de caja menor por $400.000, gira cheque</t>
  </si>
  <si>
    <t xml:space="preserve">8. </t>
  </si>
  <si>
    <t>CAJA MENOR</t>
  </si>
  <si>
    <t>Dado que considera insuficiente el fondo la administración considera un cremento del 30%</t>
  </si>
  <si>
    <t>9.</t>
  </si>
  <si>
    <r>
      <t>10.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Agotado un porcentaje considerable la encargada del fondo solicite reembolso y presenta los siguientes soportes: útiles de aseo al éxito $150.000, papelería y útiles de oficina por $90.000 a Marión, $80.000 cancelados al mensajero por transporte terrestre. $70.000 pagados al Mercaunac por concepto de implementos de cafetería.  Con la información anterior efectuar relación de gastos y reembolso de caja menor. </t>
    </r>
  </si>
  <si>
    <t>Éxito</t>
  </si>
  <si>
    <t>Diversos</t>
  </si>
  <si>
    <t>Útiles, papelería y fotocopias</t>
  </si>
  <si>
    <t>Marión</t>
  </si>
  <si>
    <t xml:space="preserve">Servicios </t>
  </si>
  <si>
    <t>Transporte, fletes y acarreos</t>
  </si>
  <si>
    <t>Elementos de aseo y cafetería</t>
  </si>
  <si>
    <t>10.1 Reembolso de caja 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</si>
</sst>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9.5"/>
      <color theme="1"/>
      <name val="Verdana"/>
      <family val="2"/>
    </font>
    <font>
      <sz val="10"/>
      <color theme="1"/>
      <name val="Times New Roman"/>
      <family val="1"/>
    </font>
    <font>
      <sz val="10"/>
      <color theme="1"/>
      <name val="Verdana"/>
      <family val="2"/>
    </font>
    <font>
      <sz val="8"/>
      <color theme="1"/>
      <name val="Times New Roman"/>
      <family val="1"/>
    </font>
    <font>
      <sz val="12"/>
      <color theme="1"/>
      <name val="Verdana"/>
      <family val="2"/>
    </font>
    <font>
      <sz val="11"/>
      <color theme="1"/>
      <name val="Times New Roman"/>
      <family val="1"/>
    </font>
    <font>
      <b/>
      <u/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Brush Script MT"/>
      <family val="4"/>
    </font>
    <font>
      <sz val="11"/>
      <color theme="1"/>
      <name val="Candara"/>
      <family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04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4" fontId="4" fillId="0" borderId="7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6" fontId="4" fillId="0" borderId="6" xfId="0" applyNumberFormat="1" applyFont="1" applyBorder="1" applyAlignment="1">
      <alignment vertical="center" wrapText="1"/>
    </xf>
    <xf numFmtId="14" fontId="4" fillId="0" borderId="7" xfId="0" applyNumberFormat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6" fontId="4" fillId="2" borderId="6" xfId="0" applyNumberFormat="1" applyFont="1" applyFill="1" applyBorder="1" applyAlignment="1">
      <alignment vertical="center" wrapText="1"/>
    </xf>
    <xf numFmtId="6" fontId="0" fillId="0" borderId="0" xfId="0" applyNumberFormat="1"/>
    <xf numFmtId="0" fontId="0" fillId="0" borderId="12" xfId="0" applyBorder="1"/>
    <xf numFmtId="0" fontId="4" fillId="0" borderId="6" xfId="1" applyNumberFormat="1" applyFont="1" applyBorder="1" applyAlignment="1">
      <alignment horizontal="right" vertical="center" wrapText="1"/>
    </xf>
    <xf numFmtId="0" fontId="4" fillId="0" borderId="9" xfId="1" applyNumberFormat="1" applyFont="1" applyBorder="1" applyAlignment="1">
      <alignment vertical="center" wrapText="1"/>
    </xf>
    <xf numFmtId="0" fontId="6" fillId="0" borderId="9" xfId="1" applyNumberFormat="1" applyFont="1" applyBorder="1" applyAlignment="1">
      <alignment vertical="center" wrapText="1"/>
    </xf>
    <xf numFmtId="0" fontId="2" fillId="0" borderId="9" xfId="1" applyNumberFormat="1" applyFont="1" applyBorder="1" applyAlignment="1">
      <alignment vertical="center" wrapText="1"/>
    </xf>
    <xf numFmtId="0" fontId="10" fillId="0" borderId="0" xfId="0" applyFont="1"/>
    <xf numFmtId="0" fontId="0" fillId="0" borderId="13" xfId="0" applyBorder="1"/>
    <xf numFmtId="0" fontId="10" fillId="0" borderId="13" xfId="0" applyFont="1" applyBorder="1"/>
    <xf numFmtId="6" fontId="0" fillId="0" borderId="13" xfId="1" applyNumberFormat="1" applyFont="1" applyBorder="1"/>
    <xf numFmtId="44" fontId="0" fillId="0" borderId="13" xfId="1" applyFont="1" applyBorder="1"/>
    <xf numFmtId="8" fontId="0" fillId="0" borderId="13" xfId="0" applyNumberFormat="1" applyBorder="1"/>
    <xf numFmtId="0" fontId="11" fillId="0" borderId="0" xfId="0" applyFont="1"/>
    <xf numFmtId="14" fontId="4" fillId="0" borderId="10" xfId="0" applyNumberFormat="1" applyFont="1" applyBorder="1" applyAlignment="1">
      <alignment horizontal="right" vertical="center" wrapText="1"/>
    </xf>
    <xf numFmtId="0" fontId="5" fillId="0" borderId="9" xfId="0" applyFont="1" applyBorder="1" applyAlignment="1">
      <alignment vertical="center" wrapText="1"/>
    </xf>
    <xf numFmtId="0" fontId="4" fillId="0" borderId="9" xfId="1" applyNumberFormat="1" applyFont="1" applyBorder="1" applyAlignment="1">
      <alignment horizontal="right" vertical="center" wrapText="1"/>
    </xf>
    <xf numFmtId="3" fontId="4" fillId="0" borderId="6" xfId="1" applyNumberFormat="1" applyFont="1" applyBorder="1" applyAlignment="1">
      <alignment horizontal="right" vertical="center" wrapText="1"/>
    </xf>
    <xf numFmtId="0" fontId="1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4" xfId="0" applyBorder="1"/>
    <xf numFmtId="0" fontId="12" fillId="0" borderId="0" xfId="0" applyFont="1"/>
    <xf numFmtId="44" fontId="0" fillId="0" borderId="0" xfId="0" applyNumberFormat="1"/>
    <xf numFmtId="8" fontId="0" fillId="0" borderId="0" xfId="0" applyNumberFormat="1"/>
    <xf numFmtId="0" fontId="0" fillId="0" borderId="0" xfId="0" applyAlignment="1">
      <alignment horizontal="left" vertical="center" indent="5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164" fontId="0" fillId="0" borderId="13" xfId="1" applyNumberFormat="1" applyFont="1" applyBorder="1"/>
    <xf numFmtId="0" fontId="0" fillId="0" borderId="13" xfId="0" applyBorder="1" applyAlignment="1">
      <alignment vertical="top"/>
    </xf>
    <xf numFmtId="0" fontId="0" fillId="0" borderId="20" xfId="0" applyBorder="1" applyAlignment="1">
      <alignment wrapText="1"/>
    </xf>
    <xf numFmtId="0" fontId="4" fillId="2" borderId="6" xfId="1" applyNumberFormat="1" applyFont="1" applyFill="1" applyBorder="1" applyAlignment="1">
      <alignment horizontal="right" vertical="center" wrapText="1"/>
    </xf>
    <xf numFmtId="0" fontId="4" fillId="2" borderId="9" xfId="1" applyNumberFormat="1" applyFont="1" applyFill="1" applyBorder="1" applyAlignment="1">
      <alignment horizontal="right" vertical="center" wrapText="1"/>
    </xf>
    <xf numFmtId="0" fontId="4" fillId="2" borderId="9" xfId="1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0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14" fontId="4" fillId="0" borderId="11" xfId="0" applyNumberFormat="1" applyFont="1" applyBorder="1" applyAlignment="1">
      <alignment vertical="center" wrapText="1"/>
    </xf>
    <xf numFmtId="14" fontId="4" fillId="0" borderId="7" xfId="0" applyNumberFormat="1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6" fontId="4" fillId="2" borderId="11" xfId="0" applyNumberFormat="1" applyFont="1" applyFill="1" applyBorder="1" applyAlignment="1">
      <alignment vertical="center" wrapText="1"/>
    </xf>
    <xf numFmtId="6" fontId="4" fillId="2" borderId="7" xfId="0" applyNumberFormat="1" applyFont="1" applyFill="1" applyBorder="1" applyAlignment="1">
      <alignment vertical="center" wrapText="1"/>
    </xf>
    <xf numFmtId="6" fontId="4" fillId="0" borderId="11" xfId="0" applyNumberFormat="1" applyFont="1" applyBorder="1" applyAlignment="1">
      <alignment vertical="center" wrapText="1"/>
    </xf>
    <xf numFmtId="6" fontId="4" fillId="0" borderId="7" xfId="0" applyNumberFormat="1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B5B2-018D-4379-A1F0-384D4A56AF03}">
  <dimension ref="C1:X59"/>
  <sheetViews>
    <sheetView tabSelected="1" topLeftCell="K9" zoomScale="86" zoomScaleNormal="86" workbookViewId="0">
      <selection activeCell="N38" sqref="N38"/>
    </sheetView>
  </sheetViews>
  <sheetFormatPr baseColWidth="10" defaultRowHeight="15" x14ac:dyDescent="0.25"/>
  <cols>
    <col min="3" max="3" width="12.140625" customWidth="1"/>
    <col min="8" max="8" width="14" customWidth="1"/>
    <col min="10" max="10" width="32" customWidth="1"/>
    <col min="11" max="11" width="13.140625" customWidth="1"/>
    <col min="12" max="12" width="14.7109375" bestFit="1" customWidth="1"/>
    <col min="13" max="13" width="13.140625" bestFit="1" customWidth="1"/>
    <col min="14" max="14" width="13.28515625" bestFit="1" customWidth="1"/>
    <col min="16" max="16" width="32.5703125" customWidth="1"/>
    <col min="18" max="18" width="20.7109375" customWidth="1"/>
    <col min="19" max="19" width="14.7109375" bestFit="1" customWidth="1"/>
    <col min="20" max="20" width="13" bestFit="1" customWidth="1"/>
    <col min="22" max="22" width="13.140625" bestFit="1" customWidth="1"/>
  </cols>
  <sheetData>
    <row r="1" spans="3:20" ht="15.75" thickBot="1" x14ac:dyDescent="0.3">
      <c r="J1" s="61" t="s">
        <v>56</v>
      </c>
      <c r="K1" s="61"/>
      <c r="L1" s="61"/>
      <c r="M1" s="61"/>
      <c r="N1" s="61"/>
    </row>
    <row r="2" spans="3:20" x14ac:dyDescent="0.25">
      <c r="C2" s="88" t="s">
        <v>0</v>
      </c>
      <c r="D2" s="89"/>
      <c r="E2" s="89"/>
      <c r="F2" s="89"/>
      <c r="G2" s="89"/>
      <c r="H2" s="90"/>
      <c r="J2" s="62" t="s">
        <v>54</v>
      </c>
      <c r="K2" s="63"/>
      <c r="L2" s="63"/>
      <c r="M2" s="63"/>
      <c r="N2" s="64"/>
    </row>
    <row r="3" spans="3:20" ht="39" customHeight="1" thickBot="1" x14ac:dyDescent="0.3">
      <c r="C3" s="91" t="s">
        <v>1</v>
      </c>
      <c r="D3" s="92"/>
      <c r="E3" s="92"/>
      <c r="F3" s="92"/>
      <c r="G3" s="92"/>
      <c r="H3" s="93"/>
      <c r="J3" s="65" t="s">
        <v>55</v>
      </c>
      <c r="K3" s="66"/>
      <c r="L3" s="66"/>
      <c r="M3" s="66"/>
      <c r="N3" s="67"/>
    </row>
    <row r="4" spans="3:20" ht="15.75" thickBot="1" x14ac:dyDescent="0.3">
      <c r="C4" s="62" t="s">
        <v>2</v>
      </c>
      <c r="D4" s="63"/>
      <c r="E4" s="64"/>
      <c r="F4" s="94"/>
      <c r="G4" s="95"/>
      <c r="H4" s="96"/>
      <c r="J4" s="1" t="s">
        <v>5</v>
      </c>
      <c r="K4" s="2" t="s">
        <v>41</v>
      </c>
      <c r="L4" s="2" t="s">
        <v>42</v>
      </c>
      <c r="M4" s="2" t="s">
        <v>43</v>
      </c>
      <c r="N4" s="2" t="s">
        <v>24</v>
      </c>
    </row>
    <row r="5" spans="3:20" ht="25.5" customHeight="1" thickBot="1" x14ac:dyDescent="0.3">
      <c r="C5" s="82" t="s">
        <v>3</v>
      </c>
      <c r="D5" s="83"/>
      <c r="E5" s="84"/>
      <c r="F5" s="97"/>
      <c r="G5" s="98"/>
      <c r="H5" s="99"/>
      <c r="J5" s="10"/>
      <c r="K5" s="4" t="s">
        <v>44</v>
      </c>
      <c r="L5" s="11">
        <v>5000000</v>
      </c>
      <c r="M5" s="5"/>
      <c r="N5" s="11">
        <v>5000000</v>
      </c>
    </row>
    <row r="6" spans="3:20" ht="26.25" thickBot="1" x14ac:dyDescent="0.3">
      <c r="C6" s="85"/>
      <c r="D6" s="86"/>
      <c r="E6" s="87"/>
      <c r="F6" s="97"/>
      <c r="G6" s="98"/>
      <c r="H6" s="99"/>
      <c r="J6" s="12">
        <v>44774</v>
      </c>
      <c r="K6" s="4" t="s">
        <v>45</v>
      </c>
      <c r="L6" s="13"/>
      <c r="M6" s="14" t="s">
        <v>46</v>
      </c>
      <c r="N6" s="11">
        <v>4250000</v>
      </c>
    </row>
    <row r="7" spans="3:20" ht="26.25" thickBot="1" x14ac:dyDescent="0.3">
      <c r="C7" s="65" t="s">
        <v>4</v>
      </c>
      <c r="D7" s="66"/>
      <c r="E7" s="67"/>
      <c r="F7" s="100"/>
      <c r="G7" s="101"/>
      <c r="H7" s="102"/>
      <c r="J7" s="12">
        <v>44687</v>
      </c>
      <c r="K7" s="4" t="s">
        <v>47</v>
      </c>
      <c r="L7" s="15">
        <v>500000</v>
      </c>
      <c r="M7" s="5"/>
      <c r="N7" s="11">
        <v>4750000</v>
      </c>
    </row>
    <row r="8" spans="3:20" ht="26.25" thickBot="1" x14ac:dyDescent="0.3">
      <c r="C8" s="1" t="s">
        <v>5</v>
      </c>
      <c r="D8" s="2" t="s">
        <v>6</v>
      </c>
      <c r="E8" s="2" t="s">
        <v>7</v>
      </c>
      <c r="F8" s="2" t="s">
        <v>8</v>
      </c>
      <c r="G8" s="2" t="s">
        <v>23</v>
      </c>
      <c r="H8" s="2" t="s">
        <v>24</v>
      </c>
      <c r="J8" s="12">
        <v>44780</v>
      </c>
      <c r="K8" s="4" t="s">
        <v>48</v>
      </c>
      <c r="L8" s="15">
        <v>1000000</v>
      </c>
      <c r="M8" s="13"/>
      <c r="N8" s="11">
        <v>5750000</v>
      </c>
    </row>
    <row r="9" spans="3:20" ht="26.25" thickBot="1" x14ac:dyDescent="0.3">
      <c r="C9" s="3">
        <v>44774</v>
      </c>
      <c r="D9" s="4" t="s">
        <v>9</v>
      </c>
      <c r="E9" s="4" t="s">
        <v>10</v>
      </c>
      <c r="F9" s="4">
        <v>3020</v>
      </c>
      <c r="G9" s="52" t="s">
        <v>57</v>
      </c>
      <c r="H9" s="18" t="s">
        <v>25</v>
      </c>
      <c r="J9" s="68">
        <v>44788</v>
      </c>
      <c r="K9" s="7" t="s">
        <v>49</v>
      </c>
      <c r="L9" s="70"/>
      <c r="M9" s="72">
        <v>1500000</v>
      </c>
      <c r="N9" s="74">
        <v>4250000</v>
      </c>
    </row>
    <row r="10" spans="3:20" ht="15.75" thickBot="1" x14ac:dyDescent="0.3">
      <c r="C10" s="3">
        <v>44774</v>
      </c>
      <c r="D10" s="4" t="s">
        <v>11</v>
      </c>
      <c r="E10" s="5"/>
      <c r="F10" s="5"/>
      <c r="G10" s="18" t="s">
        <v>58</v>
      </c>
      <c r="H10" s="18" t="s">
        <v>26</v>
      </c>
      <c r="J10" s="69"/>
      <c r="K10" s="4" t="s">
        <v>50</v>
      </c>
      <c r="L10" s="71"/>
      <c r="M10" s="73"/>
      <c r="N10" s="75"/>
    </row>
    <row r="11" spans="3:20" ht="22.5" customHeight="1" thickBot="1" x14ac:dyDescent="0.3">
      <c r="C11" s="6"/>
      <c r="D11" s="76" t="s">
        <v>12</v>
      </c>
      <c r="E11" s="76" t="s">
        <v>13</v>
      </c>
      <c r="F11" s="79"/>
      <c r="G11" s="19"/>
      <c r="H11" s="19"/>
      <c r="J11" s="12">
        <v>44793</v>
      </c>
      <c r="K11" s="4" t="s">
        <v>51</v>
      </c>
      <c r="L11" s="13"/>
      <c r="M11" s="11">
        <v>850000</v>
      </c>
      <c r="N11" s="11">
        <v>3400000</v>
      </c>
      <c r="P11" s="16"/>
    </row>
    <row r="12" spans="3:20" ht="39" thickBot="1" x14ac:dyDescent="0.3">
      <c r="C12" s="3">
        <v>44778</v>
      </c>
      <c r="D12" s="78"/>
      <c r="E12" s="78"/>
      <c r="F12" s="81"/>
      <c r="G12" s="52" t="s">
        <v>27</v>
      </c>
      <c r="H12" s="18" t="s">
        <v>28</v>
      </c>
      <c r="J12" s="12">
        <v>44798</v>
      </c>
      <c r="K12" s="4" t="s">
        <v>52</v>
      </c>
      <c r="L12" s="11">
        <v>900000</v>
      </c>
      <c r="M12" s="13"/>
      <c r="N12" s="11">
        <v>4300000</v>
      </c>
    </row>
    <row r="13" spans="3:20" ht="39" thickBot="1" x14ac:dyDescent="0.3">
      <c r="C13" s="8"/>
      <c r="D13" s="7" t="s">
        <v>14</v>
      </c>
      <c r="E13" s="79"/>
      <c r="F13" s="79"/>
      <c r="G13" s="20"/>
      <c r="H13" s="20"/>
      <c r="J13" s="12">
        <v>44803</v>
      </c>
      <c r="K13" s="4" t="s">
        <v>53</v>
      </c>
      <c r="L13" s="13"/>
      <c r="M13" s="15">
        <v>807184</v>
      </c>
      <c r="N13" s="11">
        <v>3492816</v>
      </c>
    </row>
    <row r="14" spans="3:20" ht="26.25" thickBot="1" x14ac:dyDescent="0.3">
      <c r="C14" s="3">
        <v>44778</v>
      </c>
      <c r="D14" s="4" t="s">
        <v>15</v>
      </c>
      <c r="E14" s="81"/>
      <c r="F14" s="81"/>
      <c r="G14" s="18" t="s">
        <v>59</v>
      </c>
      <c r="H14" s="18" t="s">
        <v>29</v>
      </c>
      <c r="J14" s="12">
        <v>44803</v>
      </c>
      <c r="K14" s="4" t="s">
        <v>12</v>
      </c>
      <c r="L14" s="11">
        <v>550000</v>
      </c>
      <c r="M14" s="13"/>
      <c r="N14" s="11">
        <v>4042816</v>
      </c>
    </row>
    <row r="15" spans="3:20" ht="26.25" thickBot="1" x14ac:dyDescent="0.3">
      <c r="C15" s="3">
        <v>44780</v>
      </c>
      <c r="D15" s="4" t="s">
        <v>16</v>
      </c>
      <c r="E15" s="4" t="s">
        <v>10</v>
      </c>
      <c r="F15" s="5"/>
      <c r="G15" s="52" t="s">
        <v>30</v>
      </c>
      <c r="H15" s="18" t="s">
        <v>31</v>
      </c>
    </row>
    <row r="16" spans="3:20" ht="26.25" thickBot="1" x14ac:dyDescent="0.3">
      <c r="C16" s="3">
        <v>44788</v>
      </c>
      <c r="D16" s="4" t="s">
        <v>9</v>
      </c>
      <c r="E16" s="5"/>
      <c r="F16" s="5"/>
      <c r="G16" s="52" t="s">
        <v>60</v>
      </c>
      <c r="H16" s="18" t="s">
        <v>32</v>
      </c>
      <c r="J16" s="60" t="s">
        <v>66</v>
      </c>
      <c r="K16" s="60"/>
      <c r="L16" s="60"/>
      <c r="M16" s="60"/>
      <c r="N16" s="60"/>
      <c r="P16" s="60" t="s">
        <v>66</v>
      </c>
      <c r="Q16" s="60"/>
      <c r="R16" s="60"/>
      <c r="S16" s="60"/>
      <c r="T16" s="60"/>
    </row>
    <row r="17" spans="3:22" ht="15.75" thickBot="1" x14ac:dyDescent="0.3">
      <c r="C17" s="3">
        <v>44788</v>
      </c>
      <c r="D17" s="4" t="s">
        <v>11</v>
      </c>
      <c r="E17" s="5"/>
      <c r="F17" s="5"/>
      <c r="G17" s="18" t="s">
        <v>61</v>
      </c>
      <c r="H17" s="18" t="s">
        <v>33</v>
      </c>
      <c r="J17" s="59" t="s">
        <v>67</v>
      </c>
      <c r="K17" s="59"/>
      <c r="L17" s="59"/>
      <c r="M17" s="59"/>
      <c r="N17" s="59"/>
      <c r="P17" s="59" t="s">
        <v>67</v>
      </c>
      <c r="Q17" s="59"/>
      <c r="R17" s="59"/>
      <c r="S17" s="59"/>
      <c r="T17" s="59"/>
    </row>
    <row r="18" spans="3:22" ht="22.5" customHeight="1" x14ac:dyDescent="0.25">
      <c r="C18" s="9"/>
      <c r="D18" s="76" t="s">
        <v>17</v>
      </c>
      <c r="E18" s="79"/>
      <c r="F18" s="79"/>
      <c r="G18" s="21"/>
      <c r="H18" s="21"/>
      <c r="J18" s="59" t="s">
        <v>68</v>
      </c>
      <c r="K18" s="59"/>
      <c r="L18" s="59"/>
      <c r="M18" s="59"/>
      <c r="N18" s="59"/>
      <c r="P18" s="59" t="s">
        <v>68</v>
      </c>
      <c r="Q18" s="59"/>
      <c r="R18" s="59"/>
      <c r="S18" s="59"/>
      <c r="T18" s="59"/>
    </row>
    <row r="19" spans="3:22" ht="15.75" thickBot="1" x14ac:dyDescent="0.3">
      <c r="C19" s="3">
        <v>44788</v>
      </c>
      <c r="D19" s="78"/>
      <c r="E19" s="81"/>
      <c r="F19" s="81"/>
      <c r="G19" s="18" t="s">
        <v>62</v>
      </c>
      <c r="H19" s="18" t="s">
        <v>34</v>
      </c>
      <c r="J19" s="59" t="s">
        <v>69</v>
      </c>
      <c r="K19" s="59"/>
      <c r="L19" s="59"/>
      <c r="M19" s="59"/>
      <c r="N19" s="59"/>
      <c r="P19" s="59" t="s">
        <v>69</v>
      </c>
      <c r="Q19" s="59"/>
      <c r="R19" s="59"/>
      <c r="S19" s="59"/>
      <c r="T19" s="59"/>
    </row>
    <row r="20" spans="3:22" x14ac:dyDescent="0.25">
      <c r="C20" s="6"/>
      <c r="D20" s="76" t="s">
        <v>18</v>
      </c>
      <c r="E20" s="76" t="s">
        <v>10</v>
      </c>
      <c r="F20" s="79"/>
      <c r="G20" s="19"/>
      <c r="H20" s="19"/>
      <c r="J20" s="59" t="s">
        <v>70</v>
      </c>
      <c r="K20" s="59"/>
      <c r="L20" s="59"/>
      <c r="M20" s="59"/>
      <c r="N20" s="59"/>
      <c r="P20" s="59" t="s">
        <v>70</v>
      </c>
      <c r="Q20" s="59"/>
      <c r="R20" s="59"/>
      <c r="S20" s="59"/>
      <c r="T20" s="59"/>
    </row>
    <row r="21" spans="3:22" ht="15.75" thickBot="1" x14ac:dyDescent="0.3">
      <c r="C21" s="3">
        <v>44793</v>
      </c>
      <c r="D21" s="78"/>
      <c r="E21" s="78"/>
      <c r="F21" s="81"/>
      <c r="G21" s="32">
        <v>350000</v>
      </c>
      <c r="H21" s="18" t="s">
        <v>35</v>
      </c>
      <c r="J21" s="58" t="s">
        <v>71</v>
      </c>
      <c r="K21" s="58"/>
      <c r="L21" s="58"/>
      <c r="M21" s="58"/>
      <c r="N21" s="58"/>
      <c r="P21" s="58" t="s">
        <v>80</v>
      </c>
      <c r="Q21" s="58"/>
      <c r="R21" s="58"/>
      <c r="S21" s="58"/>
      <c r="T21" s="58"/>
    </row>
    <row r="22" spans="3:22" ht="15.75" thickBot="1" x14ac:dyDescent="0.3">
      <c r="C22" s="3">
        <v>44793</v>
      </c>
      <c r="D22" s="4" t="s">
        <v>11</v>
      </c>
      <c r="E22" s="5"/>
      <c r="F22" s="5"/>
      <c r="G22" s="18" t="s">
        <v>63</v>
      </c>
      <c r="H22" s="18" t="s">
        <v>36</v>
      </c>
      <c r="J22" s="23"/>
      <c r="K22" s="23"/>
      <c r="L22" s="23"/>
      <c r="M22" s="23"/>
      <c r="N22" s="23"/>
      <c r="P22" s="23"/>
      <c r="Q22" s="23"/>
      <c r="R22" s="23"/>
      <c r="S22" s="23"/>
      <c r="T22" s="23"/>
    </row>
    <row r="23" spans="3:22" ht="15.75" thickBot="1" x14ac:dyDescent="0.3">
      <c r="C23" s="29"/>
      <c r="D23" s="7"/>
      <c r="E23" s="30"/>
      <c r="F23" s="30"/>
      <c r="G23" s="53"/>
      <c r="H23" s="31"/>
      <c r="J23" s="23"/>
      <c r="K23" s="23"/>
      <c r="L23" s="23"/>
      <c r="M23" s="23"/>
      <c r="N23" s="23"/>
      <c r="P23" s="23"/>
      <c r="Q23" s="23"/>
      <c r="R23" s="23"/>
      <c r="S23" s="23"/>
      <c r="T23" s="23"/>
    </row>
    <row r="24" spans="3:22" x14ac:dyDescent="0.25">
      <c r="C24" s="6"/>
      <c r="D24" s="76" t="s">
        <v>19</v>
      </c>
      <c r="E24" s="76" t="s">
        <v>20</v>
      </c>
      <c r="F24" s="79"/>
      <c r="G24" s="54"/>
      <c r="H24" s="19"/>
      <c r="J24" s="24" t="s">
        <v>72</v>
      </c>
      <c r="K24" s="23"/>
      <c r="L24" s="25">
        <f>N14</f>
        <v>4042816</v>
      </c>
      <c r="M24" s="23"/>
      <c r="N24" s="23"/>
      <c r="P24" s="24" t="s">
        <v>72</v>
      </c>
      <c r="Q24" s="23"/>
      <c r="S24" s="25">
        <f>N14</f>
        <v>4042816</v>
      </c>
      <c r="T24" s="23"/>
    </row>
    <row r="25" spans="3:22" x14ac:dyDescent="0.25">
      <c r="C25" s="6"/>
      <c r="D25" s="77"/>
      <c r="E25" s="77"/>
      <c r="F25" s="80"/>
      <c r="G25" s="54"/>
      <c r="H25" s="19"/>
      <c r="J25" s="24"/>
      <c r="K25" s="23"/>
      <c r="L25" s="25"/>
      <c r="M25" s="23"/>
      <c r="N25" s="23"/>
      <c r="P25" s="24" t="s">
        <v>81</v>
      </c>
      <c r="Q25" s="23"/>
      <c r="R25" s="27">
        <f>L31</f>
        <v>3966187</v>
      </c>
      <c r="T25" s="23"/>
    </row>
    <row r="26" spans="3:22" ht="15.75" thickBot="1" x14ac:dyDescent="0.3">
      <c r="C26" s="3">
        <v>44798</v>
      </c>
      <c r="D26" s="78"/>
      <c r="E26" s="78"/>
      <c r="F26" s="81"/>
      <c r="G26" s="52" t="s">
        <v>37</v>
      </c>
      <c r="H26" s="18" t="s">
        <v>38</v>
      </c>
      <c r="J26" s="23" t="s">
        <v>73</v>
      </c>
      <c r="K26" s="23" t="s">
        <v>74</v>
      </c>
      <c r="L26" s="25">
        <f>M11</f>
        <v>850000</v>
      </c>
      <c r="M26" s="23"/>
      <c r="N26" s="23"/>
      <c r="P26" s="23" t="s">
        <v>82</v>
      </c>
      <c r="Q26" s="23" t="s">
        <v>74</v>
      </c>
      <c r="R26" s="25">
        <f>L26</f>
        <v>850000</v>
      </c>
      <c r="S26" s="23"/>
      <c r="T26" s="23"/>
    </row>
    <row r="27" spans="3:22" ht="25.5" x14ac:dyDescent="0.25">
      <c r="C27" s="8"/>
      <c r="D27" s="7" t="s">
        <v>21</v>
      </c>
      <c r="E27" s="79"/>
      <c r="F27" s="79"/>
      <c r="G27" s="20"/>
      <c r="H27" s="20"/>
      <c r="J27" s="23" t="s">
        <v>75</v>
      </c>
      <c r="K27" s="23"/>
      <c r="L27" s="25">
        <f>L14</f>
        <v>550000</v>
      </c>
      <c r="M27" s="23"/>
      <c r="N27" s="23"/>
      <c r="P27" s="23" t="s">
        <v>83</v>
      </c>
      <c r="Q27" s="23"/>
      <c r="R27" s="25">
        <f>L27</f>
        <v>550000</v>
      </c>
      <c r="S27" s="23"/>
      <c r="T27" s="23"/>
    </row>
    <row r="28" spans="3:22" ht="26.25" thickBot="1" x14ac:dyDescent="0.3">
      <c r="C28" s="3">
        <v>44803</v>
      </c>
      <c r="D28" s="4" t="s">
        <v>22</v>
      </c>
      <c r="E28" s="81"/>
      <c r="F28" s="81"/>
      <c r="G28" s="52" t="s">
        <v>64</v>
      </c>
      <c r="H28" s="18" t="s">
        <v>39</v>
      </c>
      <c r="J28" s="23" t="s">
        <v>76</v>
      </c>
      <c r="K28" s="23"/>
      <c r="L28" s="26">
        <v>13629</v>
      </c>
      <c r="M28" s="23"/>
      <c r="N28" s="23"/>
      <c r="P28" s="23" t="s">
        <v>76</v>
      </c>
      <c r="Q28" s="23"/>
      <c r="S28" s="26">
        <v>13629</v>
      </c>
      <c r="T28" s="23"/>
      <c r="V28" s="42"/>
    </row>
    <row r="29" spans="3:22" ht="15.75" thickBot="1" x14ac:dyDescent="0.3">
      <c r="C29" s="3">
        <v>44803</v>
      </c>
      <c r="D29" s="4" t="s">
        <v>11</v>
      </c>
      <c r="E29" s="5"/>
      <c r="F29" s="5"/>
      <c r="G29" s="18" t="s">
        <v>65</v>
      </c>
      <c r="H29" s="18" t="s">
        <v>40</v>
      </c>
      <c r="J29" s="23" t="s">
        <v>77</v>
      </c>
      <c r="K29" s="23"/>
      <c r="L29" s="26">
        <v>13000</v>
      </c>
      <c r="M29" s="23"/>
      <c r="N29" s="23"/>
      <c r="P29" s="23" t="s">
        <v>77</v>
      </c>
      <c r="Q29" s="23"/>
      <c r="S29" s="26">
        <v>13000</v>
      </c>
      <c r="T29" s="23"/>
    </row>
    <row r="30" spans="3:22" x14ac:dyDescent="0.25">
      <c r="J30" s="23" t="s">
        <v>78</v>
      </c>
      <c r="K30" s="23"/>
      <c r="L30" s="26">
        <f>G21</f>
        <v>350000</v>
      </c>
      <c r="M30" s="23"/>
      <c r="N30" s="23"/>
      <c r="P30" s="23" t="s">
        <v>78</v>
      </c>
      <c r="Q30" s="23"/>
      <c r="S30" s="26">
        <f>L30</f>
        <v>350000</v>
      </c>
      <c r="T30" s="23"/>
    </row>
    <row r="31" spans="3:22" x14ac:dyDescent="0.25">
      <c r="J31" s="24" t="s">
        <v>79</v>
      </c>
      <c r="K31" s="23"/>
      <c r="L31" s="27">
        <v>3966187</v>
      </c>
      <c r="M31" s="27"/>
      <c r="N31" s="23"/>
      <c r="P31" s="33" t="s">
        <v>79</v>
      </c>
      <c r="Q31" s="34"/>
      <c r="R31" s="27">
        <f>R25-R26+R27</f>
        <v>3666187</v>
      </c>
      <c r="S31" s="27">
        <f>S24-S28-S29-S30</f>
        <v>3666187</v>
      </c>
      <c r="T31" s="23"/>
    </row>
    <row r="32" spans="3:22" x14ac:dyDescent="0.25">
      <c r="O32" s="35"/>
      <c r="P32" s="34"/>
      <c r="Q32" s="36"/>
      <c r="R32" s="39"/>
    </row>
    <row r="33" spans="10:24" x14ac:dyDescent="0.25">
      <c r="J33" s="22"/>
      <c r="K33" s="22"/>
      <c r="L33" s="22"/>
      <c r="M33" s="22"/>
      <c r="O33" s="37"/>
      <c r="P33" s="17"/>
      <c r="Q33" s="38"/>
    </row>
    <row r="34" spans="10:24" ht="24.75" x14ac:dyDescent="0.45">
      <c r="J34" s="28"/>
      <c r="K34" s="28"/>
      <c r="L34" s="28"/>
      <c r="M34" s="28"/>
      <c r="P34" s="55" t="s">
        <v>84</v>
      </c>
      <c r="Q34" s="55"/>
      <c r="R34" s="55"/>
      <c r="S34" s="55"/>
    </row>
    <row r="35" spans="10:24" x14ac:dyDescent="0.25">
      <c r="P35" s="55"/>
      <c r="Q35" s="55"/>
      <c r="R35" s="55"/>
      <c r="S35" s="55"/>
    </row>
    <row r="36" spans="10:24" x14ac:dyDescent="0.25">
      <c r="K36" s="40"/>
      <c r="P36" s="55"/>
      <c r="Q36" s="55"/>
      <c r="R36" s="55"/>
      <c r="S36" s="55"/>
    </row>
    <row r="38" spans="10:24" x14ac:dyDescent="0.25">
      <c r="P38">
        <v>5103</v>
      </c>
      <c r="Q38" t="s">
        <v>89</v>
      </c>
      <c r="R38" s="41">
        <f>S28</f>
        <v>13629</v>
      </c>
      <c r="T38" s="56" t="s">
        <v>91</v>
      </c>
      <c r="U38" s="56"/>
      <c r="V38" s="56"/>
      <c r="W38" s="56"/>
      <c r="X38" s="56"/>
    </row>
    <row r="39" spans="10:24" x14ac:dyDescent="0.25">
      <c r="P39">
        <v>510312</v>
      </c>
      <c r="Q39" t="s">
        <v>90</v>
      </c>
      <c r="R39" s="41"/>
      <c r="T39" s="56"/>
      <c r="U39" s="56"/>
      <c r="V39" s="56"/>
      <c r="W39" s="56"/>
      <c r="X39" s="56"/>
    </row>
    <row r="40" spans="10:24" x14ac:dyDescent="0.25">
      <c r="P40">
        <v>110201</v>
      </c>
      <c r="Q40" t="s">
        <v>86</v>
      </c>
      <c r="S40" s="41">
        <f>R38</f>
        <v>13629</v>
      </c>
      <c r="T40" s="56"/>
      <c r="U40" s="56"/>
      <c r="V40" s="56"/>
      <c r="W40" s="56"/>
      <c r="X40" s="56"/>
    </row>
    <row r="41" spans="10:24" x14ac:dyDescent="0.25">
      <c r="S41" s="41"/>
    </row>
    <row r="42" spans="10:24" x14ac:dyDescent="0.25">
      <c r="P42">
        <v>5302</v>
      </c>
      <c r="Q42" t="s">
        <v>85</v>
      </c>
      <c r="R42" s="41">
        <f>S29</f>
        <v>13000</v>
      </c>
      <c r="T42" s="57" t="s">
        <v>92</v>
      </c>
      <c r="U42" s="57"/>
      <c r="V42" s="57"/>
      <c r="W42" s="57"/>
      <c r="X42" s="57"/>
    </row>
    <row r="43" spans="10:24" x14ac:dyDescent="0.25">
      <c r="P43">
        <v>110201</v>
      </c>
      <c r="Q43" t="s">
        <v>86</v>
      </c>
      <c r="S43" s="41">
        <f>R42</f>
        <v>13000</v>
      </c>
      <c r="T43" s="57"/>
      <c r="U43" s="57"/>
      <c r="V43" s="57"/>
      <c r="W43" s="57"/>
      <c r="X43" s="57"/>
    </row>
    <row r="44" spans="10:24" x14ac:dyDescent="0.25">
      <c r="S44" s="41"/>
    </row>
    <row r="45" spans="10:24" x14ac:dyDescent="0.25">
      <c r="P45">
        <v>5305</v>
      </c>
      <c r="Q45" t="s">
        <v>87</v>
      </c>
      <c r="R45" s="41">
        <f>S30</f>
        <v>350000</v>
      </c>
      <c r="T45" s="57" t="s">
        <v>93</v>
      </c>
      <c r="U45" s="57"/>
      <c r="V45" s="57"/>
      <c r="W45" s="57"/>
      <c r="X45" s="57"/>
    </row>
    <row r="46" spans="10:24" x14ac:dyDescent="0.25">
      <c r="P46">
        <v>530505</v>
      </c>
      <c r="Q46" t="s">
        <v>88</v>
      </c>
      <c r="T46" s="57"/>
      <c r="U46" s="57"/>
      <c r="V46" s="57"/>
      <c r="W46" s="57"/>
      <c r="X46" s="57"/>
    </row>
    <row r="47" spans="10:24" x14ac:dyDescent="0.25">
      <c r="P47">
        <v>110201</v>
      </c>
      <c r="Q47" t="s">
        <v>86</v>
      </c>
      <c r="S47" s="41">
        <f>R45</f>
        <v>350000</v>
      </c>
      <c r="T47" s="57"/>
      <c r="U47" s="57"/>
      <c r="V47" s="57"/>
      <c r="W47" s="57"/>
      <c r="X47" s="57"/>
    </row>
    <row r="49" spans="16:23" x14ac:dyDescent="0.25">
      <c r="P49" s="58" t="s">
        <v>94</v>
      </c>
      <c r="Q49" s="58"/>
      <c r="R49" s="58"/>
      <c r="S49" s="58"/>
      <c r="T49" s="58"/>
      <c r="W49" s="23"/>
    </row>
    <row r="50" spans="16:23" x14ac:dyDescent="0.25">
      <c r="P50" t="s">
        <v>95</v>
      </c>
    </row>
    <row r="51" spans="16:23" x14ac:dyDescent="0.25">
      <c r="P51">
        <v>110201</v>
      </c>
      <c r="Q51" t="s">
        <v>96</v>
      </c>
      <c r="S51">
        <v>3000000</v>
      </c>
    </row>
    <row r="52" spans="16:23" x14ac:dyDescent="0.25">
      <c r="P52">
        <v>2101</v>
      </c>
      <c r="Q52" t="s">
        <v>97</v>
      </c>
      <c r="T52">
        <f>S51</f>
        <v>3000000</v>
      </c>
    </row>
    <row r="55" spans="16:23" x14ac:dyDescent="0.25">
      <c r="P55" t="s">
        <v>98</v>
      </c>
    </row>
    <row r="57" spans="16:23" x14ac:dyDescent="0.25">
      <c r="P57">
        <v>110201</v>
      </c>
      <c r="Q57" t="s">
        <v>86</v>
      </c>
      <c r="R57">
        <v>93000</v>
      </c>
    </row>
    <row r="58" spans="16:23" x14ac:dyDescent="0.25">
      <c r="P58">
        <v>13</v>
      </c>
      <c r="Q58" t="s">
        <v>99</v>
      </c>
      <c r="R58">
        <v>7000</v>
      </c>
    </row>
    <row r="59" spans="16:23" x14ac:dyDescent="0.25">
      <c r="P59">
        <v>42</v>
      </c>
      <c r="Q59" t="s">
        <v>100</v>
      </c>
      <c r="S59">
        <f>R57+R58</f>
        <v>100000</v>
      </c>
    </row>
  </sheetData>
  <mergeCells count="47">
    <mergeCell ref="C4:E4"/>
    <mergeCell ref="C5:E5"/>
    <mergeCell ref="C6:E6"/>
    <mergeCell ref="C7:E7"/>
    <mergeCell ref="C2:H2"/>
    <mergeCell ref="C3:H3"/>
    <mergeCell ref="F4:H7"/>
    <mergeCell ref="D11:D12"/>
    <mergeCell ref="E11:E12"/>
    <mergeCell ref="F11:F12"/>
    <mergeCell ref="E13:E14"/>
    <mergeCell ref="F13:F14"/>
    <mergeCell ref="D18:D19"/>
    <mergeCell ref="E18:E19"/>
    <mergeCell ref="F18:F19"/>
    <mergeCell ref="D20:D21"/>
    <mergeCell ref="E20:E21"/>
    <mergeCell ref="F20:F21"/>
    <mergeCell ref="D24:D26"/>
    <mergeCell ref="E24:E26"/>
    <mergeCell ref="F24:F26"/>
    <mergeCell ref="E27:E28"/>
    <mergeCell ref="F27:F28"/>
    <mergeCell ref="J1:N1"/>
    <mergeCell ref="J16:N16"/>
    <mergeCell ref="J17:N17"/>
    <mergeCell ref="J18:N18"/>
    <mergeCell ref="J19:N19"/>
    <mergeCell ref="J2:N2"/>
    <mergeCell ref="J3:N3"/>
    <mergeCell ref="J9:J10"/>
    <mergeCell ref="L9:L10"/>
    <mergeCell ref="M9:M10"/>
    <mergeCell ref="N9:N10"/>
    <mergeCell ref="J20:N20"/>
    <mergeCell ref="J21:N21"/>
    <mergeCell ref="P16:T16"/>
    <mergeCell ref="P17:T17"/>
    <mergeCell ref="P18:T18"/>
    <mergeCell ref="P19:T19"/>
    <mergeCell ref="P20:T20"/>
    <mergeCell ref="P21:T21"/>
    <mergeCell ref="P34:S36"/>
    <mergeCell ref="T38:X40"/>
    <mergeCell ref="T42:X43"/>
    <mergeCell ref="T45:X47"/>
    <mergeCell ref="P49:T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EE64-6DDC-406B-A22D-8E236BA99B41}">
  <dimension ref="B1:F14"/>
  <sheetViews>
    <sheetView topLeftCell="F1" workbookViewId="0">
      <selection activeCell="G13" sqref="G13"/>
    </sheetView>
  </sheetViews>
  <sheetFormatPr baseColWidth="10" defaultRowHeight="15" x14ac:dyDescent="0.25"/>
  <cols>
    <col min="2" max="2" width="14.28515625" customWidth="1"/>
    <col min="4" max="4" width="15.85546875" customWidth="1"/>
    <col min="5" max="5" width="14.7109375" customWidth="1"/>
    <col min="6" max="6" width="16.28515625" customWidth="1"/>
  </cols>
  <sheetData>
    <row r="1" spans="2:6" ht="15.75" thickBot="1" x14ac:dyDescent="0.3"/>
    <row r="2" spans="2:6" x14ac:dyDescent="0.25">
      <c r="B2" s="62" t="s">
        <v>54</v>
      </c>
      <c r="C2" s="63"/>
      <c r="D2" s="63"/>
      <c r="E2" s="63"/>
      <c r="F2" s="64"/>
    </row>
    <row r="3" spans="2:6" ht="25.5" customHeight="1" thickBot="1" x14ac:dyDescent="0.3">
      <c r="B3" s="65" t="s">
        <v>55</v>
      </c>
      <c r="C3" s="66"/>
      <c r="D3" s="66"/>
      <c r="E3" s="66"/>
      <c r="F3" s="67"/>
    </row>
    <row r="4" spans="2:6" ht="15.75" thickBot="1" x14ac:dyDescent="0.3">
      <c r="B4" s="1" t="s">
        <v>5</v>
      </c>
      <c r="C4" s="2" t="s">
        <v>41</v>
      </c>
      <c r="D4" s="2" t="s">
        <v>42</v>
      </c>
      <c r="E4" s="2" t="s">
        <v>43</v>
      </c>
      <c r="F4" s="2" t="s">
        <v>24</v>
      </c>
    </row>
    <row r="5" spans="2:6" ht="26.25" thickBot="1" x14ac:dyDescent="0.3">
      <c r="B5" s="10"/>
      <c r="C5" s="4" t="s">
        <v>44</v>
      </c>
      <c r="D5" s="11">
        <v>5000000</v>
      </c>
      <c r="E5" s="5"/>
      <c r="F5" s="11">
        <v>5000000</v>
      </c>
    </row>
    <row r="6" spans="2:6" ht="39" thickBot="1" x14ac:dyDescent="0.3">
      <c r="B6" s="12">
        <v>44774</v>
      </c>
      <c r="C6" s="4" t="s">
        <v>45</v>
      </c>
      <c r="D6" s="13"/>
      <c r="E6" s="4" t="s">
        <v>46</v>
      </c>
      <c r="F6" s="11">
        <v>4250000</v>
      </c>
    </row>
    <row r="7" spans="2:6" ht="26.25" thickBot="1" x14ac:dyDescent="0.3">
      <c r="B7" s="12">
        <v>44687</v>
      </c>
      <c r="C7" s="4" t="s">
        <v>47</v>
      </c>
      <c r="D7" s="11">
        <v>500000</v>
      </c>
      <c r="E7" s="5"/>
      <c r="F7" s="11">
        <v>4750000</v>
      </c>
    </row>
    <row r="8" spans="2:6" ht="26.25" thickBot="1" x14ac:dyDescent="0.3">
      <c r="B8" s="12">
        <v>44780</v>
      </c>
      <c r="C8" s="4" t="s">
        <v>48</v>
      </c>
      <c r="D8" s="11">
        <v>1000000</v>
      </c>
      <c r="E8" s="13"/>
      <c r="F8" s="11">
        <v>5750000</v>
      </c>
    </row>
    <row r="9" spans="2:6" ht="38.25" x14ac:dyDescent="0.25">
      <c r="B9" s="68">
        <v>44788</v>
      </c>
      <c r="C9" s="7" t="s">
        <v>49</v>
      </c>
      <c r="D9" s="70"/>
      <c r="E9" s="74">
        <v>1500000</v>
      </c>
      <c r="F9" s="74">
        <v>4250000</v>
      </c>
    </row>
    <row r="10" spans="2:6" ht="15.75" thickBot="1" x14ac:dyDescent="0.3">
      <c r="B10" s="69"/>
      <c r="C10" s="4" t="s">
        <v>50</v>
      </c>
      <c r="D10" s="71"/>
      <c r="E10" s="75"/>
      <c r="F10" s="75"/>
    </row>
    <row r="11" spans="2:6" ht="39" thickBot="1" x14ac:dyDescent="0.3">
      <c r="B11" s="12">
        <v>44793</v>
      </c>
      <c r="C11" s="4" t="s">
        <v>51</v>
      </c>
      <c r="D11" s="13"/>
      <c r="E11" s="11">
        <v>850000</v>
      </c>
      <c r="F11" s="11">
        <v>3400000</v>
      </c>
    </row>
    <row r="12" spans="2:6" ht="39" thickBot="1" x14ac:dyDescent="0.3">
      <c r="B12" s="12">
        <v>44798</v>
      </c>
      <c r="C12" s="4" t="s">
        <v>52</v>
      </c>
      <c r="D12" s="11">
        <v>900000</v>
      </c>
      <c r="E12" s="13"/>
      <c r="F12" s="11">
        <v>4300000</v>
      </c>
    </row>
    <row r="13" spans="2:6" ht="39" thickBot="1" x14ac:dyDescent="0.3">
      <c r="B13" s="12">
        <v>44803</v>
      </c>
      <c r="C13" s="4" t="s">
        <v>53</v>
      </c>
      <c r="D13" s="13"/>
      <c r="E13" s="11">
        <v>807184</v>
      </c>
      <c r="F13" s="11">
        <v>3492816</v>
      </c>
    </row>
    <row r="14" spans="2:6" ht="39" thickBot="1" x14ac:dyDescent="0.3">
      <c r="B14" s="12">
        <v>44803</v>
      </c>
      <c r="C14" s="4" t="s">
        <v>12</v>
      </c>
      <c r="D14" s="11">
        <v>550000</v>
      </c>
      <c r="E14" s="13"/>
      <c r="F14" s="11">
        <v>4042816</v>
      </c>
    </row>
  </sheetData>
  <mergeCells count="6">
    <mergeCell ref="B2:F2"/>
    <mergeCell ref="B3:F3"/>
    <mergeCell ref="B9:B10"/>
    <mergeCell ref="D9:D10"/>
    <mergeCell ref="E9:E10"/>
    <mergeCell ref="F9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83C1-0991-470F-84BE-F2346C41F78E}">
  <dimension ref="B2:G55"/>
  <sheetViews>
    <sheetView topLeftCell="A36" workbookViewId="0">
      <selection activeCell="B51" sqref="B51"/>
    </sheetView>
  </sheetViews>
  <sheetFormatPr baseColWidth="10" defaultRowHeight="15" x14ac:dyDescent="0.25"/>
  <cols>
    <col min="3" max="3" width="27.7109375" customWidth="1"/>
    <col min="4" max="5" width="16.7109375" bestFit="1" customWidth="1"/>
  </cols>
  <sheetData>
    <row r="2" spans="2:5" x14ac:dyDescent="0.25">
      <c r="B2" s="43" t="s">
        <v>101</v>
      </c>
    </row>
    <row r="3" spans="2:5" x14ac:dyDescent="0.25">
      <c r="C3" t="s">
        <v>102</v>
      </c>
      <c r="D3" s="44">
        <v>2000000</v>
      </c>
      <c r="E3" s="44"/>
    </row>
    <row r="4" spans="2:5" x14ac:dyDescent="0.25">
      <c r="C4" t="s">
        <v>103</v>
      </c>
      <c r="D4" s="44"/>
      <c r="E4" s="44">
        <f>D3</f>
        <v>2000000</v>
      </c>
    </row>
    <row r="5" spans="2:5" x14ac:dyDescent="0.25">
      <c r="B5" s="43" t="s">
        <v>104</v>
      </c>
    </row>
    <row r="6" spans="2:5" x14ac:dyDescent="0.25">
      <c r="C6" t="s">
        <v>105</v>
      </c>
      <c r="D6" s="44"/>
      <c r="E6" s="44">
        <v>2500000</v>
      </c>
    </row>
    <row r="7" spans="2:5" x14ac:dyDescent="0.25">
      <c r="C7" t="s">
        <v>106</v>
      </c>
      <c r="D7" s="44"/>
      <c r="E7" s="44"/>
    </row>
    <row r="8" spans="2:5" x14ac:dyDescent="0.25">
      <c r="C8" t="s">
        <v>107</v>
      </c>
      <c r="D8" s="44"/>
      <c r="E8" s="44"/>
    </row>
    <row r="9" spans="2:5" x14ac:dyDescent="0.25">
      <c r="C9" t="s">
        <v>103</v>
      </c>
      <c r="D9" s="44">
        <f>E6</f>
        <v>2500000</v>
      </c>
      <c r="E9" s="44"/>
    </row>
    <row r="10" spans="2:5" x14ac:dyDescent="0.25">
      <c r="B10" s="46" t="s">
        <v>109</v>
      </c>
      <c r="C10" t="s">
        <v>108</v>
      </c>
      <c r="D10" s="44"/>
      <c r="E10" s="44"/>
    </row>
    <row r="11" spans="2:5" x14ac:dyDescent="0.25">
      <c r="C11" t="s">
        <v>103</v>
      </c>
      <c r="E11" s="45">
        <f>D9</f>
        <v>2500000</v>
      </c>
    </row>
    <row r="12" spans="2:5" x14ac:dyDescent="0.25">
      <c r="C12" t="s">
        <v>110</v>
      </c>
      <c r="D12" s="45">
        <f>E11</f>
        <v>2500000</v>
      </c>
    </row>
    <row r="13" spans="2:5" x14ac:dyDescent="0.25">
      <c r="B13" s="43" t="s">
        <v>111</v>
      </c>
    </row>
    <row r="14" spans="2:5" x14ac:dyDescent="0.25">
      <c r="C14" t="s">
        <v>102</v>
      </c>
      <c r="D14" s="44"/>
      <c r="E14" s="44">
        <v>3500000</v>
      </c>
    </row>
    <row r="15" spans="2:5" x14ac:dyDescent="0.25">
      <c r="C15" t="s">
        <v>103</v>
      </c>
      <c r="D15" s="44">
        <f>E14</f>
        <v>3500000</v>
      </c>
      <c r="E15" s="44"/>
    </row>
    <row r="16" spans="2:5" x14ac:dyDescent="0.25">
      <c r="B16" s="43" t="s">
        <v>112</v>
      </c>
    </row>
    <row r="17" spans="2:5" x14ac:dyDescent="0.25">
      <c r="C17" t="s">
        <v>105</v>
      </c>
      <c r="D17" s="44"/>
      <c r="E17" s="44">
        <v>1000000</v>
      </c>
    </row>
    <row r="18" spans="2:5" x14ac:dyDescent="0.25">
      <c r="C18" t="s">
        <v>113</v>
      </c>
      <c r="D18" s="44"/>
      <c r="E18" s="44"/>
    </row>
    <row r="19" spans="2:5" x14ac:dyDescent="0.25">
      <c r="C19" t="s">
        <v>103</v>
      </c>
      <c r="D19" s="44">
        <f>E17</f>
        <v>1000000</v>
      </c>
      <c r="E19" s="44"/>
    </row>
    <row r="20" spans="2:5" x14ac:dyDescent="0.25">
      <c r="B20" s="43" t="s">
        <v>114</v>
      </c>
    </row>
    <row r="21" spans="2:5" x14ac:dyDescent="0.25">
      <c r="C21" t="s">
        <v>110</v>
      </c>
      <c r="D21" s="45">
        <f>E4+D15+D19</f>
        <v>6500000</v>
      </c>
    </row>
    <row r="22" spans="2:5" x14ac:dyDescent="0.25">
      <c r="C22" t="s">
        <v>103</v>
      </c>
      <c r="E22" s="45">
        <f>D21</f>
        <v>6500000</v>
      </c>
    </row>
    <row r="23" spans="2:5" x14ac:dyDescent="0.25">
      <c r="B23" s="43" t="s">
        <v>115</v>
      </c>
    </row>
    <row r="24" spans="2:5" x14ac:dyDescent="0.25">
      <c r="C24" t="s">
        <v>116</v>
      </c>
      <c r="D24" s="44">
        <v>800000</v>
      </c>
      <c r="E24" s="44"/>
    </row>
    <row r="25" spans="2:5" x14ac:dyDescent="0.25">
      <c r="C25" t="s">
        <v>117</v>
      </c>
      <c r="D25" s="44"/>
      <c r="E25" s="44"/>
    </row>
    <row r="26" spans="2:5" x14ac:dyDescent="0.25">
      <c r="C26" t="s">
        <v>118</v>
      </c>
      <c r="D26" s="44">
        <f>D24*4/(1000)</f>
        <v>3200</v>
      </c>
      <c r="E26" s="44"/>
    </row>
    <row r="27" spans="2:5" ht="28.5" customHeight="1" x14ac:dyDescent="0.25">
      <c r="C27" s="47" t="s">
        <v>119</v>
      </c>
      <c r="D27" s="44"/>
      <c r="E27" s="44"/>
    </row>
    <row r="28" spans="2:5" x14ac:dyDescent="0.25">
      <c r="C28" t="s">
        <v>86</v>
      </c>
      <c r="D28" s="44"/>
      <c r="E28" s="44">
        <f>D24+D26</f>
        <v>803200</v>
      </c>
    </row>
    <row r="29" spans="2:5" x14ac:dyDescent="0.25">
      <c r="B29" s="46" t="s">
        <v>121</v>
      </c>
      <c r="C29" t="s">
        <v>120</v>
      </c>
    </row>
    <row r="30" spans="2:5" x14ac:dyDescent="0.25">
      <c r="C30" t="s">
        <v>122</v>
      </c>
      <c r="D30" s="44">
        <v>400000</v>
      </c>
    </row>
    <row r="31" spans="2:5" x14ac:dyDescent="0.25">
      <c r="C31" t="s">
        <v>118</v>
      </c>
      <c r="D31" s="44">
        <f>D30*4/(1000)</f>
        <v>1600</v>
      </c>
      <c r="E31" s="44"/>
    </row>
    <row r="32" spans="2:5" ht="30" x14ac:dyDescent="0.25">
      <c r="C32" s="47" t="s">
        <v>119</v>
      </c>
      <c r="D32" s="44"/>
      <c r="E32" s="44"/>
    </row>
    <row r="33" spans="2:7" x14ac:dyDescent="0.25">
      <c r="C33" t="s">
        <v>110</v>
      </c>
      <c r="E33" s="45">
        <f>D30+D31</f>
        <v>401600</v>
      </c>
    </row>
    <row r="34" spans="2:7" x14ac:dyDescent="0.25">
      <c r="B34" s="46" t="s">
        <v>124</v>
      </c>
      <c r="C34" t="s">
        <v>123</v>
      </c>
    </row>
    <row r="35" spans="2:7" x14ac:dyDescent="0.25">
      <c r="C35" t="s">
        <v>122</v>
      </c>
      <c r="D35" s="44">
        <f>D30*30%</f>
        <v>120000</v>
      </c>
      <c r="E35" s="44"/>
    </row>
    <row r="36" spans="2:7" x14ac:dyDescent="0.25">
      <c r="C36" t="s">
        <v>103</v>
      </c>
      <c r="D36" s="44"/>
      <c r="E36" s="44">
        <f>D35</f>
        <v>120000</v>
      </c>
    </row>
    <row r="37" spans="2:7" ht="15" customHeight="1" x14ac:dyDescent="0.25">
      <c r="B37" s="103" t="s">
        <v>125</v>
      </c>
      <c r="C37" s="103"/>
      <c r="D37" s="103"/>
      <c r="E37" s="103"/>
      <c r="F37" s="103"/>
      <c r="G37" s="103"/>
    </row>
    <row r="38" spans="2:7" x14ac:dyDescent="0.25">
      <c r="B38" s="103"/>
      <c r="C38" s="103"/>
      <c r="D38" s="103"/>
      <c r="E38" s="103"/>
      <c r="F38" s="103"/>
      <c r="G38" s="103"/>
    </row>
    <row r="39" spans="2:7" x14ac:dyDescent="0.25">
      <c r="B39" s="103"/>
      <c r="C39" s="103"/>
      <c r="D39" s="103"/>
      <c r="E39" s="103"/>
      <c r="F39" s="103"/>
      <c r="G39" s="103"/>
    </row>
    <row r="40" spans="2:7" x14ac:dyDescent="0.25">
      <c r="B40" s="103"/>
      <c r="C40" s="103"/>
      <c r="D40" s="103"/>
      <c r="E40" s="103"/>
      <c r="F40" s="103"/>
      <c r="G40" s="103"/>
    </row>
    <row r="41" spans="2:7" x14ac:dyDescent="0.25">
      <c r="B41" s="103"/>
      <c r="C41" s="103"/>
      <c r="D41" s="103"/>
      <c r="E41" s="103"/>
      <c r="F41" s="103"/>
      <c r="G41" s="103"/>
    </row>
    <row r="42" spans="2:7" x14ac:dyDescent="0.25">
      <c r="B42" s="23">
        <v>5114</v>
      </c>
      <c r="C42" s="48" t="s">
        <v>127</v>
      </c>
      <c r="D42" s="49">
        <v>150000</v>
      </c>
      <c r="E42" s="23"/>
    </row>
    <row r="43" spans="2:7" x14ac:dyDescent="0.25">
      <c r="B43" s="50">
        <v>511405</v>
      </c>
      <c r="C43" s="48" t="s">
        <v>132</v>
      </c>
      <c r="D43" s="23"/>
      <c r="E43" s="23"/>
    </row>
    <row r="44" spans="2:7" x14ac:dyDescent="0.25">
      <c r="B44" s="50"/>
      <c r="C44" s="48" t="s">
        <v>126</v>
      </c>
      <c r="D44" s="23"/>
    </row>
    <row r="45" spans="2:7" x14ac:dyDescent="0.25">
      <c r="B45" s="23">
        <v>5114</v>
      </c>
      <c r="C45" s="48" t="s">
        <v>127</v>
      </c>
      <c r="D45" s="49">
        <v>90000</v>
      </c>
    </row>
    <row r="46" spans="2:7" x14ac:dyDescent="0.25">
      <c r="B46" s="23"/>
      <c r="C46" s="48" t="s">
        <v>129</v>
      </c>
      <c r="D46" s="49"/>
    </row>
    <row r="47" spans="2:7" x14ac:dyDescent="0.25">
      <c r="B47" s="50">
        <v>511406</v>
      </c>
      <c r="C47" s="48" t="s">
        <v>128</v>
      </c>
      <c r="D47" s="23"/>
    </row>
    <row r="48" spans="2:7" x14ac:dyDescent="0.25">
      <c r="B48" s="23">
        <v>510710</v>
      </c>
      <c r="C48" s="23" t="s">
        <v>130</v>
      </c>
      <c r="D48" s="49">
        <v>80000</v>
      </c>
      <c r="E48" s="49"/>
    </row>
    <row r="49" spans="2:5" x14ac:dyDescent="0.25">
      <c r="B49" s="23"/>
      <c r="C49" s="48" t="s">
        <v>131</v>
      </c>
      <c r="D49" s="49"/>
      <c r="E49" s="49"/>
    </row>
    <row r="50" spans="2:5" x14ac:dyDescent="0.25">
      <c r="B50" s="23">
        <v>5114</v>
      </c>
      <c r="C50" s="48" t="s">
        <v>127</v>
      </c>
      <c r="D50" s="49">
        <v>70000</v>
      </c>
      <c r="E50" s="23"/>
    </row>
    <row r="51" spans="2:5" x14ac:dyDescent="0.25">
      <c r="B51" s="50">
        <v>511405</v>
      </c>
      <c r="C51" s="48" t="s">
        <v>132</v>
      </c>
      <c r="D51" s="23"/>
      <c r="E51" s="23"/>
    </row>
    <row r="52" spans="2:5" ht="30" x14ac:dyDescent="0.25">
      <c r="C52" s="51" t="s">
        <v>116</v>
      </c>
      <c r="E52" s="45">
        <f>SUM(D42:D51)</f>
        <v>390000</v>
      </c>
    </row>
    <row r="53" spans="2:5" x14ac:dyDescent="0.25">
      <c r="B53" t="s">
        <v>133</v>
      </c>
    </row>
    <row r="54" spans="2:5" ht="30" x14ac:dyDescent="0.25">
      <c r="C54" s="47" t="s">
        <v>116</v>
      </c>
      <c r="D54" s="45">
        <f>E52</f>
        <v>390000</v>
      </c>
    </row>
    <row r="55" spans="2:5" x14ac:dyDescent="0.25">
      <c r="C55" s="47" t="s">
        <v>110</v>
      </c>
      <c r="E55" s="45">
        <f>D54</f>
        <v>390000</v>
      </c>
    </row>
  </sheetData>
  <mergeCells count="1">
    <mergeCell ref="B37:G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EXTRACTO  BANCARIO</vt:lpstr>
      <vt:lpstr>LIBRO DE BANCOS </vt:lpstr>
      <vt:lpstr>EJERCICIO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Isabel Gutierrez</dc:creator>
  <cp:lastModifiedBy>hp</cp:lastModifiedBy>
  <dcterms:created xsi:type="dcterms:W3CDTF">2023-05-17T17:37:08Z</dcterms:created>
  <dcterms:modified xsi:type="dcterms:W3CDTF">2023-06-09T20:53:20Z</dcterms:modified>
</cp:coreProperties>
</file>