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5634841-A3E6-4718-B245-EF142EB7421F}" xr6:coauthVersionLast="47" xr6:coauthVersionMax="47" xr10:uidLastSave="{00000000-0000-0000-0000-000000000000}"/>
  <bookViews>
    <workbookView xWindow="-120" yWindow="-120" windowWidth="20730" windowHeight="11160" firstSheet="2" activeTab="3" xr2:uid="{C24A02C7-2518-4C7E-8795-C20E9C601EFA}"/>
  </bookViews>
  <sheets>
    <sheet name="SITUACION FINANCIERA 2019" sheetId="2" r:id="rId1"/>
    <sheet name="ESTADO SITUACION FRA 2020" sheetId="3" r:id="rId2"/>
    <sheet name="ESTADO SITUACION FRA 2021" sheetId="4" r:id="rId3"/>
    <sheet name="ESTADO CAMBIOS DE PATRIMONIO 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E8" i="5"/>
  <c r="E12" i="5"/>
  <c r="E14" i="5" s="1"/>
  <c r="C12" i="5"/>
  <c r="E15" i="5"/>
  <c r="F12" i="5"/>
  <c r="D12" i="5"/>
  <c r="E11" i="5"/>
  <c r="F8" i="5"/>
  <c r="D8" i="5"/>
  <c r="G8" i="5" l="1"/>
  <c r="G15" i="5"/>
  <c r="B15" i="5"/>
  <c r="B14" i="5"/>
  <c r="D16" i="5"/>
  <c r="D17" i="5" s="1"/>
  <c r="C16" i="5"/>
  <c r="G11" i="5"/>
  <c r="F10" i="5"/>
  <c r="E10" i="5"/>
  <c r="G10" i="5" l="1"/>
  <c r="C17" i="5"/>
  <c r="F14" i="5"/>
  <c r="F16" i="5" s="1"/>
  <c r="F17" i="5" s="1"/>
  <c r="G12" i="5"/>
  <c r="G14" i="5" l="1"/>
  <c r="E16" i="5"/>
  <c r="E17" i="5" l="1"/>
  <c r="G16" i="5"/>
  <c r="G17" i="5" s="1"/>
  <c r="F47" i="4" l="1"/>
  <c r="D47" i="4" l="1"/>
  <c r="G45" i="3" l="1"/>
  <c r="E45" i="3" l="1"/>
</calcChain>
</file>

<file path=xl/sharedStrings.xml><?xml version="1.0" encoding="utf-8"?>
<sst xmlns="http://schemas.openxmlformats.org/spreadsheetml/2006/main" count="148" uniqueCount="62">
  <si>
    <t xml:space="preserve">ESTADO DE SITUACIÓN FINANCIERA </t>
  </si>
  <si>
    <t>(Expresado en pesos colombianos)</t>
  </si>
  <si>
    <t>Detalle</t>
  </si>
  <si>
    <t>Nota</t>
  </si>
  <si>
    <t>Activo</t>
  </si>
  <si>
    <t xml:space="preserve">Activo corriente </t>
  </si>
  <si>
    <t xml:space="preserve"> Efectivo y equivalente de efectivo</t>
  </si>
  <si>
    <t xml:space="preserve"> Cuentas comerciales por cobrar y otras cuentas por cobrar</t>
  </si>
  <si>
    <t xml:space="preserve">     Inventarios </t>
  </si>
  <si>
    <t xml:space="preserve">    Total del activo corriente</t>
  </si>
  <si>
    <t>Activo no corriente</t>
  </si>
  <si>
    <t xml:space="preserve">    Propiedad, Planta y Equipo</t>
  </si>
  <si>
    <t xml:space="preserve">    Total del activo no corriente</t>
  </si>
  <si>
    <t xml:space="preserve">    Total del activo </t>
  </si>
  <si>
    <t>Pasivo y patrimonio de los accionistas</t>
  </si>
  <si>
    <t>Pasivo corriente</t>
  </si>
  <si>
    <t xml:space="preserve">    Cuentas por pagar comerciales</t>
  </si>
  <si>
    <t xml:space="preserve">    Otras Cuentas por pagar comerciales</t>
  </si>
  <si>
    <t xml:space="preserve">    Retenciones en la fuente por pagar</t>
  </si>
  <si>
    <t xml:space="preserve">    Impuesto al valor agregado IVA</t>
  </si>
  <si>
    <t xml:space="preserve">    Retención y aportes a trabajadores</t>
  </si>
  <si>
    <t xml:space="preserve">    Beneficios a los empleados</t>
  </si>
  <si>
    <t xml:space="preserve">    Pasivos por impuestos ICA</t>
  </si>
  <si>
    <t xml:space="preserve">    Provisión por impuestos corrientes</t>
  </si>
  <si>
    <t xml:space="preserve">    Total del pasivo corriente</t>
  </si>
  <si>
    <t>Pasivo no corriente</t>
  </si>
  <si>
    <t xml:space="preserve">     Anticipos y avances contratos</t>
  </si>
  <si>
    <t xml:space="preserve">     Total del pasivo no corriente</t>
  </si>
  <si>
    <t xml:space="preserve">    Total del pasivo </t>
  </si>
  <si>
    <t>Patrimonio de los accionistas, ver estado adjunto</t>
  </si>
  <si>
    <t>Capital social</t>
  </si>
  <si>
    <t>Resultado del ejercicio</t>
  </si>
  <si>
    <t xml:space="preserve">    Total del pasivo y patrimonio de los accionistas</t>
  </si>
  <si>
    <t>Representante Legal</t>
  </si>
  <si>
    <t>Contador</t>
  </si>
  <si>
    <t>CON CORTE A 31 DE DICIEMBRE  DE 2019</t>
  </si>
  <si>
    <t>Reserva legal</t>
  </si>
  <si>
    <t>Resultado de ejercicios anteriores</t>
  </si>
  <si>
    <t>CON CORTE A 31 DE DICIEMBRE  DE 2020</t>
  </si>
  <si>
    <t>CON CORTE A 31 DE DICIEMBRE  DE 2021</t>
  </si>
  <si>
    <t>5_6</t>
  </si>
  <si>
    <t xml:space="preserve">     Aportes Nómina</t>
  </si>
  <si>
    <t xml:space="preserve">    Impuesto de Renta</t>
  </si>
  <si>
    <t>PROCESOS CONTABLES II</t>
  </si>
  <si>
    <t>NIT: 000.000.000-0</t>
  </si>
  <si>
    <t>XXXXXX</t>
  </si>
  <si>
    <t>T.P. 200000-T</t>
  </si>
  <si>
    <t>XXXXXXXX</t>
  </si>
  <si>
    <t>Empresa XYZ</t>
  </si>
  <si>
    <t>Estado de Cambios en el Patrimonio</t>
  </si>
  <si>
    <t>CIFRAS EXPRESADAS EN MILES DE PESOS</t>
  </si>
  <si>
    <t>Total</t>
  </si>
  <si>
    <t>Movimientos del periodo 2</t>
  </si>
  <si>
    <t>Resultado del periodo</t>
  </si>
  <si>
    <t>Movimientos del periodo 3</t>
  </si>
  <si>
    <t>A CORTE 31 DICIEMBRE DEL AÑO 2021</t>
  </si>
  <si>
    <t>Saldo a 31 de dic del año 2019</t>
  </si>
  <si>
    <t xml:space="preserve">Reserva legal </t>
  </si>
  <si>
    <t>Resultados de ejercicios anteriores</t>
  </si>
  <si>
    <t>Traslado a resultados de ejercicios anteriores</t>
  </si>
  <si>
    <t>Saldo a 31 de dic del año 2020</t>
  </si>
  <si>
    <t>Saldo a 31 de dic del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</si>
</sst>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#,##0;[Red]\(#,##0\)"/>
    <numFmt numFmtId="165" formatCode="#,##0.000;[Red]\(#,##0.000\)"/>
    <numFmt numFmtId="166" formatCode="#,##0.00;[Red]\(#,##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 Unicode MS"/>
      <family val="2"/>
    </font>
    <font>
      <b/>
      <sz val="10"/>
      <name val="Arial Unicode MS"/>
    </font>
    <font>
      <b/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9" fontId="6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3" fontId="4" fillId="0" borderId="4" xfId="0" applyNumberFormat="1" applyFont="1" applyBorder="1" applyAlignment="1">
      <alignment horizontal="center" wrapText="1"/>
    </xf>
    <xf numFmtId="3" fontId="5" fillId="0" borderId="0" xfId="0" applyNumberFormat="1" applyFont="1" applyAlignment="1">
      <alignment horizontal="center"/>
    </xf>
    <xf numFmtId="15" fontId="5" fillId="0" borderId="0" xfId="0" applyNumberFormat="1" applyFont="1" applyAlignment="1">
      <alignment horizontal="center" wrapText="1"/>
    </xf>
    <xf numFmtId="15" fontId="5" fillId="0" borderId="5" xfId="0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left" wrapText="1"/>
    </xf>
    <xf numFmtId="3" fontId="4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left" vertical="top"/>
    </xf>
    <xf numFmtId="164" fontId="3" fillId="0" borderId="0" xfId="1" applyNumberFormat="1" applyFont="1" applyBorder="1" applyAlignment="1">
      <alignment horizontal="right"/>
    </xf>
    <xf numFmtId="164" fontId="4" fillId="0" borderId="0" xfId="0" applyNumberFormat="1" applyFont="1" applyAlignment="1">
      <alignment horizontal="center"/>
    </xf>
    <xf numFmtId="164" fontId="3" fillId="0" borderId="5" xfId="1" applyNumberFormat="1" applyFont="1" applyFill="1" applyBorder="1"/>
    <xf numFmtId="164" fontId="2" fillId="0" borderId="0" xfId="0" applyNumberFormat="1" applyFont="1"/>
    <xf numFmtId="0" fontId="3" fillId="0" borderId="4" xfId="0" applyFont="1" applyBorder="1" applyAlignment="1">
      <alignment horizontal="left" wrapText="1"/>
    </xf>
    <xf numFmtId="0" fontId="3" fillId="0" borderId="4" xfId="0" applyFont="1" applyBorder="1"/>
    <xf numFmtId="0" fontId="4" fillId="0" borderId="4" xfId="0" applyFont="1" applyBorder="1" applyAlignment="1">
      <alignment horizontal="left"/>
    </xf>
    <xf numFmtId="164" fontId="4" fillId="0" borderId="6" xfId="1" applyNumberFormat="1" applyFont="1" applyBorder="1" applyAlignment="1">
      <alignment horizontal="right"/>
    </xf>
    <xf numFmtId="164" fontId="4" fillId="0" borderId="7" xfId="1" applyNumberFormat="1" applyFont="1" applyFill="1" applyBorder="1"/>
    <xf numFmtId="0" fontId="4" fillId="0" borderId="4" xfId="0" applyFont="1" applyBorder="1"/>
    <xf numFmtId="164" fontId="4" fillId="0" borderId="0" xfId="1" applyNumberFormat="1" applyFont="1" applyBorder="1" applyAlignment="1">
      <alignment horizontal="right"/>
    </xf>
    <xf numFmtId="164" fontId="3" fillId="0" borderId="0" xfId="0" applyNumberFormat="1" applyFont="1" applyAlignment="1">
      <alignment horizontal="center"/>
    </xf>
    <xf numFmtId="164" fontId="4" fillId="0" borderId="8" xfId="1" applyNumberFormat="1" applyFont="1" applyFill="1" applyBorder="1"/>
    <xf numFmtId="164" fontId="4" fillId="0" borderId="9" xfId="1" applyNumberFormat="1" applyFont="1" applyBorder="1" applyAlignment="1">
      <alignment horizontal="right"/>
    </xf>
    <xf numFmtId="164" fontId="4" fillId="0" borderId="10" xfId="1" applyNumberFormat="1" applyFont="1" applyFill="1" applyBorder="1"/>
    <xf numFmtId="164" fontId="4" fillId="0" borderId="11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164" fontId="3" fillId="0" borderId="11" xfId="1" applyNumberFormat="1" applyFont="1" applyBorder="1" applyAlignment="1">
      <alignment horizontal="right"/>
    </xf>
    <xf numFmtId="164" fontId="3" fillId="0" borderId="8" xfId="1" applyNumberFormat="1" applyFont="1" applyFill="1" applyBorder="1"/>
    <xf numFmtId="164" fontId="4" fillId="0" borderId="12" xfId="1" applyNumberFormat="1" applyFont="1" applyBorder="1" applyAlignment="1">
      <alignment horizontal="right"/>
    </xf>
    <xf numFmtId="164" fontId="4" fillId="0" borderId="13" xfId="1" applyNumberFormat="1" applyFont="1" applyFill="1" applyBorder="1"/>
    <xf numFmtId="0" fontId="3" fillId="0" borderId="5" xfId="0" applyFont="1" applyBorder="1"/>
    <xf numFmtId="3" fontId="3" fillId="0" borderId="5" xfId="0" applyNumberFormat="1" applyFont="1" applyBorder="1"/>
    <xf numFmtId="0" fontId="3" fillId="0" borderId="14" xfId="0" applyFont="1" applyBorder="1"/>
    <xf numFmtId="0" fontId="4" fillId="0" borderId="15" xfId="0" applyFont="1" applyBorder="1" applyAlignment="1">
      <alignment horizontal="center"/>
    </xf>
    <xf numFmtId="0" fontId="3" fillId="0" borderId="16" xfId="0" applyFont="1" applyBorder="1"/>
    <xf numFmtId="37" fontId="7" fillId="0" borderId="4" xfId="2" applyNumberFormat="1" applyFont="1" applyBorder="1"/>
    <xf numFmtId="0" fontId="7" fillId="0" borderId="0" xfId="0" applyFont="1" applyAlignment="1">
      <alignment horizontal="center"/>
    </xf>
    <xf numFmtId="3" fontId="4" fillId="0" borderId="0" xfId="0" applyNumberFormat="1" applyFont="1"/>
    <xf numFmtId="3" fontId="4" fillId="0" borderId="5" xfId="0" applyNumberFormat="1" applyFont="1" applyBorder="1"/>
    <xf numFmtId="37" fontId="7" fillId="0" borderId="14" xfId="2" applyNumberFormat="1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3" fontId="4" fillId="0" borderId="15" xfId="0" applyNumberFormat="1" applyFont="1" applyBorder="1"/>
    <xf numFmtId="3" fontId="4" fillId="0" borderId="16" xfId="0" applyNumberFormat="1" applyFont="1" applyBorder="1"/>
    <xf numFmtId="15" fontId="5" fillId="0" borderId="0" xfId="0" applyNumberFormat="1" applyFont="1" applyAlignment="1">
      <alignment wrapText="1"/>
    </xf>
    <xf numFmtId="15" fontId="5" fillId="0" borderId="5" xfId="0" applyNumberFormat="1" applyFont="1" applyBorder="1" applyAlignment="1">
      <alignment wrapText="1"/>
    </xf>
    <xf numFmtId="165" fontId="2" fillId="0" borderId="0" xfId="0" applyNumberFormat="1" applyFont="1"/>
    <xf numFmtId="164" fontId="4" fillId="0" borderId="7" xfId="1" applyNumberFormat="1" applyFont="1" applyBorder="1" applyAlignment="1">
      <alignment horizontal="right"/>
    </xf>
    <xf numFmtId="164" fontId="4" fillId="0" borderId="10" xfId="1" applyNumberFormat="1" applyFont="1" applyBorder="1" applyAlignment="1">
      <alignment horizontal="right"/>
    </xf>
    <xf numFmtId="164" fontId="4" fillId="0" borderId="8" xfId="1" applyNumberFormat="1" applyFont="1" applyBorder="1" applyAlignment="1">
      <alignment horizontal="right"/>
    </xf>
    <xf numFmtId="164" fontId="4" fillId="0" borderId="5" xfId="1" applyNumberFormat="1" applyFont="1" applyBorder="1" applyAlignment="1">
      <alignment horizontal="right"/>
    </xf>
    <xf numFmtId="164" fontId="4" fillId="0" borderId="13" xfId="1" applyNumberFormat="1" applyFont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4" fillId="0" borderId="0" xfId="0" applyFont="1"/>
    <xf numFmtId="3" fontId="5" fillId="0" borderId="0" xfId="0" applyNumberFormat="1" applyFont="1"/>
    <xf numFmtId="164" fontId="4" fillId="0" borderId="0" xfId="0" applyNumberFormat="1" applyFont="1"/>
    <xf numFmtId="164" fontId="4" fillId="0" borderId="6" xfId="1" applyNumberFormat="1" applyFont="1" applyBorder="1" applyAlignment="1"/>
    <xf numFmtId="164" fontId="3" fillId="0" borderId="0" xfId="0" applyNumberFormat="1" applyFont="1"/>
    <xf numFmtId="164" fontId="4" fillId="0" borderId="9" xfId="1" applyNumberFormat="1" applyFont="1" applyBorder="1" applyAlignment="1"/>
    <xf numFmtId="164" fontId="4" fillId="0" borderId="11" xfId="1" applyNumberFormat="1" applyFont="1" applyBorder="1" applyAlignment="1"/>
    <xf numFmtId="164" fontId="4" fillId="0" borderId="0" xfId="1" applyNumberFormat="1" applyFont="1" applyBorder="1" applyAlignment="1"/>
    <xf numFmtId="0" fontId="4" fillId="0" borderId="15" xfId="0" applyFont="1" applyBorder="1"/>
    <xf numFmtId="0" fontId="9" fillId="0" borderId="4" xfId="0" applyFont="1" applyBorder="1"/>
    <xf numFmtId="0" fontId="9" fillId="0" borderId="5" xfId="0" applyFont="1" applyBorder="1"/>
    <xf numFmtId="0" fontId="0" fillId="0" borderId="4" xfId="0" applyBorder="1"/>
    <xf numFmtId="3" fontId="9" fillId="0" borderId="5" xfId="0" applyNumberFormat="1" applyFont="1" applyBorder="1"/>
    <xf numFmtId="43" fontId="0" fillId="0" borderId="0" xfId="3" applyFont="1"/>
    <xf numFmtId="3" fontId="4" fillId="0" borderId="0" xfId="0" applyNumberFormat="1" applyFont="1" applyAlignment="1">
      <alignment horizontal="center" wrapText="1"/>
    </xf>
    <xf numFmtId="3" fontId="4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Fill="1" applyBorder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4" fontId="4" fillId="0" borderId="0" xfId="1" applyNumberFormat="1" applyFont="1" applyFill="1" applyBorder="1"/>
    <xf numFmtId="3" fontId="3" fillId="0" borderId="0" xfId="0" applyNumberFormat="1" applyFont="1"/>
    <xf numFmtId="37" fontId="7" fillId="0" borderId="0" xfId="2" applyNumberFormat="1" applyFont="1"/>
    <xf numFmtId="37" fontId="7" fillId="0" borderId="0" xfId="2" applyNumberFormat="1" applyFont="1" applyAlignment="1">
      <alignment horizontal="left"/>
    </xf>
    <xf numFmtId="0" fontId="0" fillId="3" borderId="1" xfId="0" applyFill="1" applyBorder="1"/>
    <xf numFmtId="0" fontId="11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9" fillId="4" borderId="19" xfId="0" applyFont="1" applyFill="1" applyBorder="1"/>
    <xf numFmtId="3" fontId="10" fillId="4" borderId="20" xfId="0" applyNumberFormat="1" applyFont="1" applyFill="1" applyBorder="1" applyAlignment="1">
      <alignment horizontal="right"/>
    </xf>
    <xf numFmtId="3" fontId="9" fillId="4" borderId="22" xfId="0" applyNumberFormat="1" applyFont="1" applyFill="1" applyBorder="1"/>
    <xf numFmtId="0" fontId="9" fillId="4" borderId="14" xfId="0" applyFont="1" applyFill="1" applyBorder="1"/>
    <xf numFmtId="3" fontId="9" fillId="4" borderId="15" xfId="0" applyNumberFormat="1" applyFont="1" applyFill="1" applyBorder="1"/>
    <xf numFmtId="0" fontId="10" fillId="3" borderId="18" xfId="0" applyFont="1" applyFill="1" applyBorder="1" applyAlignment="1">
      <alignment horizontal="center" vertical="center"/>
    </xf>
    <xf numFmtId="3" fontId="12" fillId="4" borderId="21" xfId="0" applyNumberFormat="1" applyFont="1" applyFill="1" applyBorder="1"/>
    <xf numFmtId="3" fontId="0" fillId="0" borderId="0" xfId="0" applyNumberFormat="1"/>
    <xf numFmtId="3" fontId="9" fillId="4" borderId="21" xfId="0" applyNumberFormat="1" applyFont="1" applyFill="1" applyBorder="1"/>
    <xf numFmtId="3" fontId="9" fillId="4" borderId="16" xfId="0" applyNumberFormat="1" applyFont="1" applyFill="1" applyBorder="1"/>
    <xf numFmtId="37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7" fontId="4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</cellXfs>
  <cellStyles count="4">
    <cellStyle name="Millares" xfId="3" builtinId="3"/>
    <cellStyle name="Millares [0]" xfId="1" builtinId="6"/>
    <cellStyle name="Normal" xfId="0" builtinId="0"/>
    <cellStyle name="Normal_Balance Nacional" xfId="2" xr:uid="{CC3A6C89-51C6-4C5F-BC4D-EB9CAEA41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9D4-936B-4758-9379-7196F94C698E}">
  <sheetPr>
    <pageSetUpPr fitToPage="1"/>
  </sheetPr>
  <dimension ref="A1:J44"/>
  <sheetViews>
    <sheetView showGridLines="0" topLeftCell="A7" zoomScale="53" zoomScaleNormal="53" workbookViewId="0">
      <selection activeCell="C7" sqref="C7:G45"/>
    </sheetView>
  </sheetViews>
  <sheetFormatPr baseColWidth="10" defaultColWidth="11.42578125" defaultRowHeight="15.75" x14ac:dyDescent="0.25"/>
  <cols>
    <col min="1" max="2" width="0.5703125" style="1" customWidth="1"/>
    <col min="3" max="3" width="58" style="2" customWidth="1"/>
    <col min="4" max="4" width="7.42578125" style="3" customWidth="1"/>
    <col min="5" max="5" width="18.85546875" style="3" customWidth="1"/>
    <col min="6" max="6" width="0.7109375" style="3" customWidth="1"/>
    <col min="7" max="7" width="19.140625" style="2" customWidth="1"/>
    <col min="8" max="8" width="15.28515625" style="1" bestFit="1" customWidth="1"/>
    <col min="9" max="9" width="11.42578125" style="1"/>
    <col min="10" max="10" width="13.85546875" style="1" bestFit="1" customWidth="1"/>
    <col min="11" max="16384" width="11.42578125" style="1"/>
  </cols>
  <sheetData>
    <row r="1" spans="1:9" ht="16.5" thickBot="1" x14ac:dyDescent="0.3"/>
    <row r="2" spans="1:9" s="2" customFormat="1" ht="15.95" customHeight="1" x14ac:dyDescent="0.25">
      <c r="C2" s="94" t="s">
        <v>43</v>
      </c>
      <c r="D2" s="95"/>
      <c r="E2" s="95"/>
      <c r="F2" s="95"/>
      <c r="G2" s="96"/>
    </row>
    <row r="3" spans="1:9" s="2" customFormat="1" ht="15.95" customHeight="1" x14ac:dyDescent="0.25">
      <c r="C3" s="97" t="s">
        <v>44</v>
      </c>
      <c r="D3" s="98"/>
      <c r="E3" s="98"/>
      <c r="F3" s="98"/>
      <c r="G3" s="99"/>
    </row>
    <row r="4" spans="1:9" s="2" customFormat="1" ht="15.95" customHeight="1" x14ac:dyDescent="0.25">
      <c r="C4" s="100" t="s">
        <v>0</v>
      </c>
      <c r="D4" s="98"/>
      <c r="E4" s="98"/>
      <c r="F4" s="98"/>
      <c r="G4" s="99"/>
    </row>
    <row r="5" spans="1:9" s="2" customFormat="1" ht="15.95" customHeight="1" x14ac:dyDescent="0.25">
      <c r="C5" s="100" t="s">
        <v>35</v>
      </c>
      <c r="D5" s="98"/>
      <c r="E5" s="98"/>
      <c r="F5" s="98"/>
      <c r="G5" s="99"/>
    </row>
    <row r="6" spans="1:9" s="2" customFormat="1" ht="15.95" customHeight="1" x14ac:dyDescent="0.25">
      <c r="C6" s="100" t="s">
        <v>1</v>
      </c>
      <c r="D6" s="98"/>
      <c r="E6" s="98"/>
      <c r="F6" s="98"/>
      <c r="G6" s="99"/>
    </row>
    <row r="7" spans="1:9" ht="15.95" customHeight="1" x14ac:dyDescent="0.25">
      <c r="C7" s="5" t="s">
        <v>2</v>
      </c>
      <c r="D7" s="6" t="s">
        <v>3</v>
      </c>
      <c r="E7" s="47">
        <v>43830</v>
      </c>
      <c r="F7" s="6"/>
      <c r="G7" s="48">
        <v>43465</v>
      </c>
    </row>
    <row r="8" spans="1:9" ht="15.95" customHeight="1" x14ac:dyDescent="0.25">
      <c r="C8" s="9" t="s">
        <v>4</v>
      </c>
      <c r="D8" s="10"/>
      <c r="E8" s="10"/>
      <c r="F8" s="10"/>
      <c r="G8" s="4"/>
    </row>
    <row r="9" spans="1:9" ht="15.95" customHeight="1" x14ac:dyDescent="0.25">
      <c r="C9" s="9" t="s">
        <v>5</v>
      </c>
      <c r="D9" s="10"/>
      <c r="E9" s="10"/>
      <c r="F9" s="10"/>
      <c r="G9" s="11"/>
    </row>
    <row r="10" spans="1:9" ht="15.95" customHeight="1" x14ac:dyDescent="0.25">
      <c r="A10" s="1">
        <v>11</v>
      </c>
      <c r="C10" s="12" t="s">
        <v>6</v>
      </c>
      <c r="E10" s="13">
        <v>27627834.166200001</v>
      </c>
      <c r="F10" s="14"/>
      <c r="G10" s="15">
        <v>4120402.9</v>
      </c>
      <c r="I10" s="16"/>
    </row>
    <row r="11" spans="1:9" ht="14.25" customHeight="1" x14ac:dyDescent="0.25">
      <c r="A11" s="1">
        <v>13</v>
      </c>
      <c r="C11" s="17" t="s">
        <v>7</v>
      </c>
      <c r="E11" s="13">
        <v>3336113.799999997</v>
      </c>
      <c r="F11" s="14"/>
      <c r="G11" s="15">
        <v>3745999.9999999991</v>
      </c>
    </row>
    <row r="12" spans="1:9" ht="15.95" customHeight="1" x14ac:dyDescent="0.25">
      <c r="A12" s="1">
        <v>14</v>
      </c>
      <c r="C12" s="18" t="s">
        <v>8</v>
      </c>
      <c r="E12" s="13">
        <v>0</v>
      </c>
      <c r="F12" s="14"/>
      <c r="G12" s="15">
        <v>0</v>
      </c>
    </row>
    <row r="13" spans="1:9" ht="15.95" customHeight="1" x14ac:dyDescent="0.25">
      <c r="C13" s="19" t="s">
        <v>9</v>
      </c>
      <c r="E13" s="20">
        <v>30963947.966200031</v>
      </c>
      <c r="F13" s="14"/>
      <c r="G13" s="21">
        <v>7866402.8999999985</v>
      </c>
    </row>
    <row r="14" spans="1:9" x14ac:dyDescent="0.25">
      <c r="C14" s="22" t="s">
        <v>10</v>
      </c>
      <c r="E14" s="23"/>
      <c r="F14" s="14"/>
      <c r="G14" s="15"/>
    </row>
    <row r="15" spans="1:9" x14ac:dyDescent="0.25">
      <c r="A15" s="1">
        <v>15</v>
      </c>
      <c r="C15" s="18" t="s">
        <v>11</v>
      </c>
      <c r="E15" s="13">
        <v>3526666.666666667</v>
      </c>
      <c r="F15" s="24"/>
      <c r="G15" s="15">
        <v>2108333.3333333335</v>
      </c>
    </row>
    <row r="16" spans="1:9" x14ac:dyDescent="0.25">
      <c r="C16" s="19" t="s">
        <v>12</v>
      </c>
      <c r="E16" s="20">
        <v>3526666.666666667</v>
      </c>
      <c r="F16" s="14"/>
      <c r="G16" s="25">
        <v>2108333.3333333335</v>
      </c>
    </row>
    <row r="17" spans="1:7" ht="16.5" thickBot="1" x14ac:dyDescent="0.3">
      <c r="C17" s="19" t="s">
        <v>13</v>
      </c>
      <c r="E17" s="26">
        <v>34490614.632866696</v>
      </c>
      <c r="F17" s="14"/>
      <c r="G17" s="27">
        <v>9974736.2333333325</v>
      </c>
    </row>
    <row r="18" spans="1:7" ht="16.5" thickTop="1" x14ac:dyDescent="0.25">
      <c r="C18" s="22" t="s">
        <v>14</v>
      </c>
      <c r="E18" s="23"/>
      <c r="F18" s="14"/>
      <c r="G18" s="15"/>
    </row>
    <row r="19" spans="1:7" x14ac:dyDescent="0.25">
      <c r="C19" s="22" t="s">
        <v>15</v>
      </c>
      <c r="E19" s="23"/>
      <c r="F19" s="14"/>
      <c r="G19" s="15"/>
    </row>
    <row r="20" spans="1:7" x14ac:dyDescent="0.25">
      <c r="A20" s="1">
        <v>22</v>
      </c>
      <c r="C20" s="18" t="s">
        <v>16</v>
      </c>
      <c r="E20" s="13">
        <v>3752313.8100000024</v>
      </c>
      <c r="F20" s="14"/>
      <c r="G20" s="15">
        <v>603683.38</v>
      </c>
    </row>
    <row r="21" spans="1:7" x14ac:dyDescent="0.25">
      <c r="A21" s="1">
        <v>23</v>
      </c>
      <c r="C21" s="18" t="s">
        <v>17</v>
      </c>
      <c r="E21" s="13">
        <v>13930669.069000002</v>
      </c>
      <c r="F21" s="14"/>
      <c r="G21" s="15">
        <v>2241208</v>
      </c>
    </row>
    <row r="22" spans="1:7" x14ac:dyDescent="0.25">
      <c r="A22" s="1">
        <v>2365</v>
      </c>
      <c r="C22" s="18" t="s">
        <v>18</v>
      </c>
      <c r="E22" s="13">
        <v>212900</v>
      </c>
      <c r="F22" s="14"/>
      <c r="G22" s="15">
        <v>0</v>
      </c>
    </row>
    <row r="23" spans="1:7" x14ac:dyDescent="0.25">
      <c r="A23" s="1">
        <v>2408</v>
      </c>
      <c r="C23" s="18" t="s">
        <v>19</v>
      </c>
      <c r="E23" s="13">
        <v>4003000</v>
      </c>
      <c r="F23" s="14"/>
      <c r="G23" s="15">
        <v>1224023.93</v>
      </c>
    </row>
    <row r="24" spans="1:7" x14ac:dyDescent="0.25">
      <c r="A24" s="1">
        <v>2370</v>
      </c>
      <c r="C24" s="18" t="s">
        <v>20</v>
      </c>
      <c r="E24" s="13">
        <v>261097.728</v>
      </c>
      <c r="F24" s="14"/>
      <c r="G24" s="15">
        <v>0</v>
      </c>
    </row>
    <row r="25" spans="1:7" x14ac:dyDescent="0.25">
      <c r="A25" s="1">
        <v>25</v>
      </c>
      <c r="C25" s="18" t="s">
        <v>21</v>
      </c>
      <c r="E25" s="13">
        <v>2569884.5497851851</v>
      </c>
      <c r="F25" s="14"/>
      <c r="G25" s="15">
        <v>0</v>
      </c>
    </row>
    <row r="26" spans="1:7" x14ac:dyDescent="0.25">
      <c r="A26" s="1">
        <v>2412</v>
      </c>
      <c r="C26" s="18" t="s">
        <v>22</v>
      </c>
      <c r="E26" s="13">
        <v>0</v>
      </c>
      <c r="F26" s="14"/>
      <c r="G26" s="15">
        <v>232000</v>
      </c>
    </row>
    <row r="27" spans="1:7" x14ac:dyDescent="0.25">
      <c r="A27" s="1">
        <v>2615</v>
      </c>
      <c r="C27" s="18" t="s">
        <v>23</v>
      </c>
      <c r="E27" s="13">
        <v>4.7000001650303602E-3</v>
      </c>
      <c r="F27" s="14"/>
      <c r="G27" s="15">
        <v>1080360.9047000001</v>
      </c>
    </row>
    <row r="28" spans="1:7" x14ac:dyDescent="0.25">
      <c r="C28" s="19" t="s">
        <v>24</v>
      </c>
      <c r="E28" s="28">
        <v>24729865.161485191</v>
      </c>
      <c r="F28" s="14"/>
      <c r="G28" s="25">
        <v>5381276.2146999994</v>
      </c>
    </row>
    <row r="29" spans="1:7" x14ac:dyDescent="0.25">
      <c r="C29" s="22" t="s">
        <v>25</v>
      </c>
      <c r="E29" s="23"/>
      <c r="F29" s="14"/>
      <c r="G29" s="15"/>
    </row>
    <row r="30" spans="1:7" x14ac:dyDescent="0.25">
      <c r="A30" s="1">
        <v>28</v>
      </c>
      <c r="C30" s="18" t="s">
        <v>26</v>
      </c>
      <c r="E30" s="13">
        <v>5893828</v>
      </c>
      <c r="F30" s="14"/>
      <c r="G30" s="15">
        <v>0</v>
      </c>
    </row>
    <row r="31" spans="1:7" x14ac:dyDescent="0.25">
      <c r="C31" s="19" t="s">
        <v>27</v>
      </c>
      <c r="E31" s="20">
        <v>5893828</v>
      </c>
      <c r="F31" s="14"/>
      <c r="G31" s="25">
        <v>0</v>
      </c>
    </row>
    <row r="32" spans="1:7" x14ac:dyDescent="0.25">
      <c r="C32" s="19" t="s">
        <v>28</v>
      </c>
      <c r="D32" s="10"/>
      <c r="E32" s="23">
        <v>30623693.161485191</v>
      </c>
      <c r="F32" s="14"/>
      <c r="G32" s="25">
        <v>5381276.2146999994</v>
      </c>
    </row>
    <row r="33" spans="1:10" x14ac:dyDescent="0.25">
      <c r="C33" s="22" t="s">
        <v>29</v>
      </c>
      <c r="E33" s="20">
        <v>3866921.4727148106</v>
      </c>
      <c r="F33" s="14"/>
      <c r="G33" s="25">
        <v>4593460.018633333</v>
      </c>
    </row>
    <row r="34" spans="1:10" x14ac:dyDescent="0.25">
      <c r="A34" s="1">
        <v>31</v>
      </c>
      <c r="C34" s="18" t="s">
        <v>30</v>
      </c>
      <c r="D34" s="29"/>
      <c r="E34" s="30">
        <v>2400000</v>
      </c>
      <c r="F34" s="24"/>
      <c r="G34" s="31">
        <v>2400000</v>
      </c>
    </row>
    <row r="35" spans="1:10" x14ac:dyDescent="0.25">
      <c r="A35" s="1">
        <v>33</v>
      </c>
      <c r="C35" s="18" t="s">
        <v>36</v>
      </c>
      <c r="D35" s="29"/>
      <c r="E35" s="13">
        <v>219346.00186333331</v>
      </c>
      <c r="F35" s="24"/>
      <c r="G35" s="15">
        <v>0</v>
      </c>
    </row>
    <row r="36" spans="1:10" x14ac:dyDescent="0.25">
      <c r="C36" s="18" t="s">
        <v>31</v>
      </c>
      <c r="D36" s="29"/>
      <c r="E36" s="13">
        <v>-726538.54591852217</v>
      </c>
      <c r="F36" s="24"/>
      <c r="G36" s="15">
        <v>2193460.018633333</v>
      </c>
    </row>
    <row r="37" spans="1:10" x14ac:dyDescent="0.25">
      <c r="A37" s="1">
        <v>37</v>
      </c>
      <c r="C37" s="18" t="s">
        <v>37</v>
      </c>
      <c r="D37" s="29"/>
      <c r="E37" s="13">
        <v>1974114.0167699996</v>
      </c>
      <c r="F37" s="24"/>
      <c r="G37" s="15">
        <v>0</v>
      </c>
    </row>
    <row r="38" spans="1:10" ht="16.5" thickBot="1" x14ac:dyDescent="0.3">
      <c r="C38" s="19" t="s">
        <v>32</v>
      </c>
      <c r="E38" s="32">
        <v>34490614.634199999</v>
      </c>
      <c r="F38" s="14"/>
      <c r="G38" s="33">
        <v>9974736.2333333325</v>
      </c>
      <c r="H38" s="49"/>
      <c r="I38" s="49"/>
      <c r="J38" s="49"/>
    </row>
    <row r="39" spans="1:10" ht="16.5" thickTop="1" x14ac:dyDescent="0.25">
      <c r="C39" s="18"/>
      <c r="E39" s="14"/>
      <c r="G39" s="34"/>
    </row>
    <row r="40" spans="1:10" x14ac:dyDescent="0.25">
      <c r="C40" s="18"/>
      <c r="E40" s="14"/>
      <c r="G40" s="35"/>
    </row>
    <row r="41" spans="1:10" ht="16.5" thickBot="1" x14ac:dyDescent="0.3">
      <c r="C41" s="36"/>
      <c r="E41" s="37"/>
      <c r="F41" s="37"/>
      <c r="G41" s="38"/>
    </row>
    <row r="42" spans="1:10" x14ac:dyDescent="0.25">
      <c r="C42" s="39" t="s">
        <v>47</v>
      </c>
      <c r="D42" s="40"/>
      <c r="E42" s="41" t="s">
        <v>45</v>
      </c>
      <c r="F42" s="41"/>
      <c r="G42" s="42"/>
    </row>
    <row r="43" spans="1:10" x14ac:dyDescent="0.25">
      <c r="C43" s="39" t="s">
        <v>33</v>
      </c>
      <c r="D43" s="40"/>
      <c r="E43" s="41" t="s">
        <v>34</v>
      </c>
      <c r="F43" s="41"/>
      <c r="G43" s="42"/>
    </row>
    <row r="44" spans="1:10" ht="16.5" thickBot="1" x14ac:dyDescent="0.3">
      <c r="C44" s="43">
        <v>1000000000</v>
      </c>
      <c r="D44" s="44"/>
      <c r="E44" s="45" t="s">
        <v>46</v>
      </c>
      <c r="F44" s="45"/>
      <c r="G44" s="46"/>
    </row>
  </sheetData>
  <mergeCells count="5">
    <mergeCell ref="C2:G2"/>
    <mergeCell ref="C3:G3"/>
    <mergeCell ref="C4:G4"/>
    <mergeCell ref="C5:G5"/>
    <mergeCell ref="C6:G6"/>
  </mergeCells>
  <pageMargins left="0.23622047244094491" right="0.23622047244094491" top="2.1259842519685042" bottom="0.74803149606299213" header="0.31496062992125984" footer="0.31496062992125984"/>
  <pageSetup scale="91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1789-4ADC-439F-B14D-DE9B0BD75F86}">
  <sheetPr>
    <pageSetUpPr fitToPage="1"/>
  </sheetPr>
  <dimension ref="A1:J45"/>
  <sheetViews>
    <sheetView showGridLines="0" topLeftCell="A20" workbookViewId="0">
      <selection activeCell="E36" sqref="E36"/>
    </sheetView>
  </sheetViews>
  <sheetFormatPr baseColWidth="10" defaultColWidth="11.42578125" defaultRowHeight="15.75" x14ac:dyDescent="0.25"/>
  <cols>
    <col min="1" max="2" width="0.5703125" style="1" customWidth="1"/>
    <col min="3" max="3" width="58" style="2" customWidth="1"/>
    <col min="4" max="4" width="7.42578125" style="3" customWidth="1"/>
    <col min="5" max="5" width="18.85546875" style="3" customWidth="1"/>
    <col min="6" max="6" width="0.7109375" style="3" customWidth="1"/>
    <col min="7" max="7" width="19.140625" style="2" customWidth="1"/>
    <col min="8" max="8" width="15.28515625" style="1" bestFit="1" customWidth="1"/>
    <col min="9" max="9" width="11.42578125" style="1"/>
    <col min="10" max="10" width="13.85546875" style="1" bestFit="1" customWidth="1"/>
    <col min="11" max="16384" width="11.42578125" style="1"/>
  </cols>
  <sheetData>
    <row r="1" spans="1:9" ht="16.5" thickBot="1" x14ac:dyDescent="0.3"/>
    <row r="2" spans="1:9" s="2" customFormat="1" ht="15.95" customHeight="1" x14ac:dyDescent="0.25">
      <c r="C2" s="94" t="s">
        <v>43</v>
      </c>
      <c r="D2" s="95"/>
      <c r="E2" s="95"/>
      <c r="F2" s="95"/>
      <c r="G2" s="96"/>
    </row>
    <row r="3" spans="1:9" s="2" customFormat="1" ht="15.95" customHeight="1" x14ac:dyDescent="0.25">
      <c r="C3" s="97" t="s">
        <v>44</v>
      </c>
      <c r="D3" s="98"/>
      <c r="E3" s="98"/>
      <c r="F3" s="98"/>
      <c r="G3" s="99"/>
    </row>
    <row r="4" spans="1:9" s="2" customFormat="1" ht="15.95" customHeight="1" x14ac:dyDescent="0.25">
      <c r="C4" s="100" t="s">
        <v>0</v>
      </c>
      <c r="D4" s="98"/>
      <c r="E4" s="98"/>
      <c r="F4" s="98"/>
      <c r="G4" s="99"/>
    </row>
    <row r="5" spans="1:9" s="2" customFormat="1" ht="15.95" customHeight="1" x14ac:dyDescent="0.25">
      <c r="C5" s="100" t="s">
        <v>38</v>
      </c>
      <c r="D5" s="98"/>
      <c r="E5" s="98"/>
      <c r="F5" s="98"/>
      <c r="G5" s="99"/>
    </row>
    <row r="6" spans="1:9" s="2" customFormat="1" ht="15.95" customHeight="1" x14ac:dyDescent="0.25">
      <c r="C6" s="100" t="s">
        <v>1</v>
      </c>
      <c r="D6" s="98"/>
      <c r="E6" s="98"/>
      <c r="F6" s="98"/>
      <c r="G6" s="99"/>
    </row>
    <row r="7" spans="1:9" ht="15.95" customHeight="1" x14ac:dyDescent="0.25">
      <c r="C7" s="5" t="s">
        <v>2</v>
      </c>
      <c r="D7" s="6" t="s">
        <v>3</v>
      </c>
      <c r="F7" s="6"/>
      <c r="G7" s="34"/>
    </row>
    <row r="8" spans="1:9" ht="15.95" customHeight="1" x14ac:dyDescent="0.25">
      <c r="C8" s="9" t="s">
        <v>4</v>
      </c>
      <c r="D8" s="10"/>
      <c r="E8" s="7">
        <v>44196</v>
      </c>
      <c r="F8" s="10"/>
      <c r="G8" s="8">
        <v>43830</v>
      </c>
    </row>
    <row r="9" spans="1:9" ht="15.95" customHeight="1" x14ac:dyDescent="0.25">
      <c r="C9" s="9" t="s">
        <v>5</v>
      </c>
      <c r="D9" s="10"/>
      <c r="E9" s="10"/>
      <c r="F9" s="10"/>
      <c r="G9" s="11"/>
    </row>
    <row r="10" spans="1:9" ht="15.95" customHeight="1" x14ac:dyDescent="0.25">
      <c r="A10" s="1">
        <v>11</v>
      </c>
      <c r="C10" s="12" t="s">
        <v>6</v>
      </c>
      <c r="E10" s="13">
        <v>13629202.34</v>
      </c>
      <c r="F10" s="14"/>
      <c r="G10" s="15">
        <v>27627834.166200034</v>
      </c>
      <c r="I10" s="16"/>
    </row>
    <row r="11" spans="1:9" ht="14.25" customHeight="1" x14ac:dyDescent="0.25">
      <c r="A11" s="1">
        <v>13</v>
      </c>
      <c r="C11" s="17" t="s">
        <v>7</v>
      </c>
      <c r="E11" s="13">
        <v>49163150.689999998</v>
      </c>
      <c r="F11" s="14"/>
      <c r="G11" s="15">
        <v>3336113.799999997</v>
      </c>
    </row>
    <row r="12" spans="1:9" ht="15.95" customHeight="1" x14ac:dyDescent="0.25">
      <c r="A12" s="1">
        <v>14</v>
      </c>
      <c r="C12" s="18" t="s">
        <v>8</v>
      </c>
      <c r="E12" s="13">
        <v>0</v>
      </c>
      <c r="F12" s="14"/>
      <c r="G12" s="15">
        <v>0</v>
      </c>
    </row>
    <row r="13" spans="1:9" ht="15.95" customHeight="1" x14ac:dyDescent="0.25">
      <c r="C13" s="19" t="s">
        <v>9</v>
      </c>
      <c r="E13" s="20">
        <v>62792353.030000001</v>
      </c>
      <c r="F13" s="20">
        <v>0</v>
      </c>
      <c r="G13" s="50">
        <v>30963947.966200031</v>
      </c>
    </row>
    <row r="14" spans="1:9" x14ac:dyDescent="0.25">
      <c r="C14" s="22" t="s">
        <v>10</v>
      </c>
      <c r="E14" s="23"/>
      <c r="F14" s="14"/>
      <c r="G14" s="15"/>
    </row>
    <row r="15" spans="1:9" x14ac:dyDescent="0.25">
      <c r="A15" s="1">
        <v>15</v>
      </c>
      <c r="C15" s="18" t="s">
        <v>11</v>
      </c>
      <c r="E15" s="13">
        <v>2606674.66</v>
      </c>
      <c r="F15" s="24"/>
      <c r="G15" s="15">
        <v>3526666.666666667</v>
      </c>
    </row>
    <row r="16" spans="1:9" x14ac:dyDescent="0.25">
      <c r="C16" s="19" t="s">
        <v>12</v>
      </c>
      <c r="E16" s="20">
        <v>2606674.66</v>
      </c>
      <c r="F16" s="20">
        <v>0</v>
      </c>
      <c r="G16" s="50">
        <v>3526666.666666667</v>
      </c>
    </row>
    <row r="17" spans="1:7" ht="16.5" thickBot="1" x14ac:dyDescent="0.3">
      <c r="C17" s="19" t="s">
        <v>13</v>
      </c>
      <c r="E17" s="26">
        <v>65399027.689999998</v>
      </c>
      <c r="F17" s="26">
        <v>0</v>
      </c>
      <c r="G17" s="51">
        <v>34490614.632866696</v>
      </c>
    </row>
    <row r="18" spans="1:7" ht="16.5" thickTop="1" x14ac:dyDescent="0.25">
      <c r="C18" s="22" t="s">
        <v>14</v>
      </c>
      <c r="E18" s="23"/>
      <c r="F18" s="14"/>
      <c r="G18" s="15"/>
    </row>
    <row r="19" spans="1:7" x14ac:dyDescent="0.25">
      <c r="C19" s="22" t="s">
        <v>15</v>
      </c>
      <c r="E19" s="23"/>
      <c r="F19" s="14"/>
      <c r="G19" s="15"/>
    </row>
    <row r="20" spans="1:7" x14ac:dyDescent="0.25">
      <c r="A20" s="1">
        <v>22</v>
      </c>
      <c r="C20" s="18" t="s">
        <v>16</v>
      </c>
      <c r="E20" s="13">
        <v>0</v>
      </c>
      <c r="F20" s="14"/>
      <c r="G20" s="15">
        <v>3752313.8100000024</v>
      </c>
    </row>
    <row r="21" spans="1:7" x14ac:dyDescent="0.25">
      <c r="A21" s="1">
        <v>23</v>
      </c>
      <c r="C21" s="18" t="s">
        <v>17</v>
      </c>
      <c r="E21" s="13">
        <v>16998268.870000001</v>
      </c>
      <c r="F21" s="14"/>
      <c r="G21" s="15">
        <v>13930669.069000002</v>
      </c>
    </row>
    <row r="22" spans="1:7" x14ac:dyDescent="0.25">
      <c r="A22" s="1">
        <v>2365</v>
      </c>
      <c r="C22" s="18" t="s">
        <v>18</v>
      </c>
      <c r="E22" s="13">
        <v>260000</v>
      </c>
      <c r="F22" s="14"/>
      <c r="G22" s="15">
        <v>212900</v>
      </c>
    </row>
    <row r="23" spans="1:7" x14ac:dyDescent="0.25">
      <c r="A23" s="1">
        <v>2408</v>
      </c>
      <c r="C23" s="18" t="s">
        <v>19</v>
      </c>
      <c r="E23" s="13">
        <v>13958000</v>
      </c>
      <c r="F23" s="14"/>
      <c r="G23" s="15">
        <v>4003000</v>
      </c>
    </row>
    <row r="24" spans="1:7" x14ac:dyDescent="0.25">
      <c r="A24" s="1">
        <v>2370</v>
      </c>
      <c r="C24" s="18" t="s">
        <v>20</v>
      </c>
      <c r="E24" s="13">
        <v>1036900.96</v>
      </c>
      <c r="F24" s="14"/>
      <c r="G24" s="15">
        <v>261097.728</v>
      </c>
    </row>
    <row r="25" spans="1:7" x14ac:dyDescent="0.25">
      <c r="A25" s="1">
        <v>25</v>
      </c>
      <c r="C25" s="18" t="s">
        <v>21</v>
      </c>
      <c r="E25" s="13">
        <v>3695548.86</v>
      </c>
      <c r="F25" s="14"/>
      <c r="G25" s="15">
        <v>2569884.5497851851</v>
      </c>
    </row>
    <row r="26" spans="1:7" x14ac:dyDescent="0.25">
      <c r="A26" s="1">
        <v>2412</v>
      </c>
      <c r="C26" s="18" t="s">
        <v>22</v>
      </c>
      <c r="E26" s="13">
        <v>0</v>
      </c>
      <c r="F26" s="14"/>
      <c r="G26" s="15">
        <v>0</v>
      </c>
    </row>
    <row r="27" spans="1:7" x14ac:dyDescent="0.25">
      <c r="A27" s="1">
        <v>2615</v>
      </c>
      <c r="C27" s="18" t="s">
        <v>23</v>
      </c>
      <c r="E27" s="13">
        <v>0</v>
      </c>
      <c r="F27" s="14"/>
      <c r="G27" s="15">
        <v>4.7000001650303602E-3</v>
      </c>
    </row>
    <row r="28" spans="1:7" x14ac:dyDescent="0.25">
      <c r="C28" s="19" t="s">
        <v>24</v>
      </c>
      <c r="E28" s="28">
        <v>35948718.690000005</v>
      </c>
      <c r="F28" s="28">
        <v>0</v>
      </c>
      <c r="G28" s="52">
        <v>24729865.161485191</v>
      </c>
    </row>
    <row r="29" spans="1:7" x14ac:dyDescent="0.25">
      <c r="C29" s="22" t="s">
        <v>25</v>
      </c>
      <c r="E29" s="23"/>
      <c r="F29" s="14"/>
      <c r="G29" s="15"/>
    </row>
    <row r="30" spans="1:7" x14ac:dyDescent="0.25">
      <c r="A30" s="1">
        <v>28</v>
      </c>
      <c r="C30" s="18" t="s">
        <v>26</v>
      </c>
      <c r="E30" s="13">
        <v>13430858</v>
      </c>
      <c r="F30" s="14"/>
      <c r="G30" s="15">
        <v>5893828</v>
      </c>
    </row>
    <row r="31" spans="1:7" x14ac:dyDescent="0.25">
      <c r="C31" s="19" t="s">
        <v>27</v>
      </c>
      <c r="E31" s="20">
        <v>13430858</v>
      </c>
      <c r="F31" s="20">
        <v>0</v>
      </c>
      <c r="G31" s="50">
        <v>5893828</v>
      </c>
    </row>
    <row r="32" spans="1:7" x14ac:dyDescent="0.25">
      <c r="C32" s="19" t="s">
        <v>28</v>
      </c>
      <c r="D32" s="10"/>
      <c r="E32" s="23">
        <v>49379576.690000005</v>
      </c>
      <c r="F32" s="23">
        <v>0</v>
      </c>
      <c r="G32" s="53">
        <v>30623693.161485191</v>
      </c>
    </row>
    <row r="33" spans="1:10" x14ac:dyDescent="0.25">
      <c r="C33" s="22" t="s">
        <v>29</v>
      </c>
      <c r="E33" s="20">
        <v>16019451.001863334</v>
      </c>
      <c r="F33" s="20">
        <v>0</v>
      </c>
      <c r="G33" s="50">
        <v>3866921.4727148106</v>
      </c>
    </row>
    <row r="34" spans="1:10" x14ac:dyDescent="0.25">
      <c r="A34" s="1">
        <v>31</v>
      </c>
      <c r="C34" s="18" t="s">
        <v>30</v>
      </c>
      <c r="D34" s="29"/>
      <c r="E34" s="30">
        <v>10000000</v>
      </c>
      <c r="F34" s="24"/>
      <c r="G34" s="31">
        <v>2400000</v>
      </c>
    </row>
    <row r="35" spans="1:10" x14ac:dyDescent="0.25">
      <c r="A35" s="1">
        <v>33</v>
      </c>
      <c r="C35" s="18" t="s">
        <v>36</v>
      </c>
      <c r="D35" s="29"/>
      <c r="E35" s="13">
        <v>219346.00186333331</v>
      </c>
      <c r="F35" s="24"/>
      <c r="G35" s="15">
        <v>219346.00186333331</v>
      </c>
    </row>
    <row r="36" spans="1:10" x14ac:dyDescent="0.25">
      <c r="C36" s="18" t="s">
        <v>31</v>
      </c>
      <c r="D36" s="29"/>
      <c r="E36" s="13">
        <v>4552529.5300000012</v>
      </c>
      <c r="F36" s="24"/>
      <c r="G36" s="15">
        <v>-726538.54591852217</v>
      </c>
    </row>
    <row r="37" spans="1:10" x14ac:dyDescent="0.25">
      <c r="A37" s="1">
        <v>37</v>
      </c>
      <c r="C37" s="18" t="s">
        <v>37</v>
      </c>
      <c r="D37" s="29"/>
      <c r="E37" s="13">
        <v>1247575.47</v>
      </c>
      <c r="F37" s="24"/>
      <c r="G37" s="15">
        <v>1974114.0167699996</v>
      </c>
    </row>
    <row r="38" spans="1:10" ht="16.5" thickBot="1" x14ac:dyDescent="0.3">
      <c r="C38" s="19" t="s">
        <v>32</v>
      </c>
      <c r="E38" s="32">
        <v>65399027.691863343</v>
      </c>
      <c r="F38" s="14"/>
      <c r="G38" s="54">
        <v>34490614.634199999</v>
      </c>
      <c r="H38" s="49"/>
      <c r="I38" s="49"/>
      <c r="J38" s="49"/>
    </row>
    <row r="39" spans="1:10" ht="16.5" thickTop="1" x14ac:dyDescent="0.25">
      <c r="C39" s="18"/>
      <c r="E39" s="14"/>
      <c r="G39" s="34"/>
    </row>
    <row r="40" spans="1:10" x14ac:dyDescent="0.25">
      <c r="C40" s="18"/>
      <c r="E40" s="14"/>
      <c r="G40" s="35"/>
    </row>
    <row r="41" spans="1:10" ht="16.5" thickBot="1" x14ac:dyDescent="0.3">
      <c r="C41" s="36"/>
      <c r="E41" s="37"/>
      <c r="F41" s="37"/>
      <c r="G41" s="38"/>
    </row>
    <row r="42" spans="1:10" x14ac:dyDescent="0.25">
      <c r="C42" s="39" t="s">
        <v>47</v>
      </c>
      <c r="D42" s="40"/>
      <c r="E42" s="41" t="s">
        <v>45</v>
      </c>
      <c r="F42" s="41"/>
      <c r="G42" s="42"/>
    </row>
    <row r="43" spans="1:10" x14ac:dyDescent="0.25">
      <c r="C43" s="39" t="s">
        <v>33</v>
      </c>
      <c r="D43" s="40"/>
      <c r="E43" s="41" t="s">
        <v>34</v>
      </c>
      <c r="F43" s="41"/>
      <c r="G43" s="42"/>
    </row>
    <row r="44" spans="1:10" ht="16.5" thickBot="1" x14ac:dyDescent="0.3">
      <c r="C44" s="43">
        <v>1000000000</v>
      </c>
      <c r="D44" s="44"/>
      <c r="E44" s="45" t="s">
        <v>46</v>
      </c>
      <c r="F44" s="45"/>
      <c r="G44" s="46"/>
    </row>
    <row r="45" spans="1:10" x14ac:dyDescent="0.25">
      <c r="E45" s="55">
        <f>E17-E38</f>
        <v>-1.8633455038070679E-3</v>
      </c>
      <c r="G45" s="55">
        <f>G17-G38</f>
        <v>-1.3333037495613098E-3</v>
      </c>
    </row>
  </sheetData>
  <mergeCells count="5">
    <mergeCell ref="C2:G2"/>
    <mergeCell ref="C3:G3"/>
    <mergeCell ref="C4:G4"/>
    <mergeCell ref="C5:G5"/>
    <mergeCell ref="C6:G6"/>
  </mergeCells>
  <pageMargins left="0.23622047244094491" right="0.23622047244094491" top="2.1259842519685042" bottom="0.74803149606299213" header="0.31496062992125984" footer="0.31496062992125984"/>
  <pageSetup scale="91"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E627-6B29-4106-A459-202151964574}">
  <sheetPr>
    <pageSetUpPr fitToPage="1"/>
  </sheetPr>
  <dimension ref="A1:H47"/>
  <sheetViews>
    <sheetView showGridLines="0" topLeftCell="A22" zoomScale="80" zoomScaleNormal="80" workbookViewId="0">
      <selection activeCell="B39" sqref="B39"/>
    </sheetView>
  </sheetViews>
  <sheetFormatPr baseColWidth="10" defaultColWidth="29.5703125" defaultRowHeight="15.75" x14ac:dyDescent="0.25"/>
  <cols>
    <col min="1" max="1" width="7.5703125" style="1" customWidth="1"/>
    <col min="2" max="2" width="57.42578125" style="2" customWidth="1"/>
    <col min="3" max="3" width="15.140625" style="3" customWidth="1"/>
    <col min="4" max="4" width="18.7109375" style="3" customWidth="1"/>
    <col min="5" max="5" width="8.28515625" style="56" customWidth="1"/>
    <col min="6" max="6" width="17.42578125" style="2" customWidth="1"/>
    <col min="7" max="16384" width="29.5703125" style="1"/>
  </cols>
  <sheetData>
    <row r="1" spans="1:7" ht="16.5" thickBot="1" x14ac:dyDescent="0.3"/>
    <row r="2" spans="1:7" s="2" customFormat="1" ht="15.95" customHeight="1" x14ac:dyDescent="0.25">
      <c r="B2" s="94" t="s">
        <v>43</v>
      </c>
      <c r="C2" s="95"/>
      <c r="D2" s="95"/>
      <c r="E2" s="95"/>
      <c r="F2" s="96"/>
    </row>
    <row r="3" spans="1:7" s="2" customFormat="1" ht="15.95" customHeight="1" x14ac:dyDescent="0.25">
      <c r="B3" s="97" t="s">
        <v>44</v>
      </c>
      <c r="C3" s="98"/>
      <c r="D3" s="98"/>
      <c r="E3" s="98"/>
      <c r="F3" s="99"/>
    </row>
    <row r="4" spans="1:7" s="2" customFormat="1" ht="15.95" customHeight="1" x14ac:dyDescent="0.25">
      <c r="B4" s="100" t="s">
        <v>0</v>
      </c>
      <c r="C4" s="98"/>
      <c r="D4" s="98"/>
      <c r="E4" s="98"/>
      <c r="F4" s="99"/>
    </row>
    <row r="5" spans="1:7" s="2" customFormat="1" ht="15.95" customHeight="1" x14ac:dyDescent="0.25">
      <c r="B5" s="100" t="s">
        <v>39</v>
      </c>
      <c r="C5" s="98"/>
      <c r="D5" s="98"/>
      <c r="E5" s="98"/>
      <c r="F5" s="99"/>
    </row>
    <row r="6" spans="1:7" s="2" customFormat="1" ht="15.95" customHeight="1" x14ac:dyDescent="0.25">
      <c r="B6" s="100" t="s">
        <v>1</v>
      </c>
      <c r="C6" s="98"/>
      <c r="D6" s="98"/>
      <c r="E6" s="98"/>
      <c r="F6" s="99"/>
    </row>
    <row r="7" spans="1:7" ht="15.95" customHeight="1" x14ac:dyDescent="0.25">
      <c r="B7" s="5" t="s">
        <v>2</v>
      </c>
      <c r="C7" s="6" t="s">
        <v>3</v>
      </c>
      <c r="E7" s="57"/>
      <c r="F7" s="34"/>
    </row>
    <row r="8" spans="1:7" ht="15.95" customHeight="1" x14ac:dyDescent="0.25">
      <c r="B8" s="9" t="s">
        <v>4</v>
      </c>
      <c r="C8" s="10"/>
      <c r="D8" s="7">
        <v>44561</v>
      </c>
      <c r="E8" s="41"/>
      <c r="F8" s="8">
        <v>44196</v>
      </c>
    </row>
    <row r="9" spans="1:7" ht="15.95" customHeight="1" x14ac:dyDescent="0.25">
      <c r="B9" s="9" t="s">
        <v>5</v>
      </c>
      <c r="C9" s="10"/>
      <c r="D9" s="10"/>
      <c r="E9" s="41"/>
      <c r="F9" s="11"/>
    </row>
    <row r="10" spans="1:7" ht="15.95" customHeight="1" x14ac:dyDescent="0.25">
      <c r="A10" s="1">
        <v>11</v>
      </c>
      <c r="B10" s="12" t="s">
        <v>6</v>
      </c>
      <c r="C10" s="3">
        <v>4</v>
      </c>
      <c r="D10" s="13">
        <v>75504213.310000002</v>
      </c>
      <c r="E10" s="58"/>
      <c r="F10" s="15">
        <v>13629202.34</v>
      </c>
      <c r="G10" s="16"/>
    </row>
    <row r="11" spans="1:7" ht="14.25" customHeight="1" x14ac:dyDescent="0.25">
      <c r="A11" s="1">
        <v>13</v>
      </c>
      <c r="B11" s="17" t="s">
        <v>7</v>
      </c>
      <c r="C11" s="3" t="s">
        <v>40</v>
      </c>
      <c r="D11" s="13">
        <v>171680744.45999998</v>
      </c>
      <c r="E11" s="58"/>
      <c r="F11" s="15">
        <v>49163150.689999998</v>
      </c>
    </row>
    <row r="12" spans="1:7" ht="15.95" customHeight="1" x14ac:dyDescent="0.25">
      <c r="A12" s="1">
        <v>14</v>
      </c>
      <c r="B12" s="18" t="s">
        <v>8</v>
      </c>
      <c r="C12" s="3">
        <v>7</v>
      </c>
      <c r="D12" s="13">
        <v>0</v>
      </c>
      <c r="E12" s="58"/>
      <c r="F12" s="15">
        <v>0</v>
      </c>
    </row>
    <row r="13" spans="1:7" ht="15.95" customHeight="1" x14ac:dyDescent="0.25">
      <c r="B13" s="19" t="s">
        <v>9</v>
      </c>
      <c r="D13" s="20">
        <v>247184957.76999998</v>
      </c>
      <c r="E13" s="59">
        <v>0</v>
      </c>
      <c r="F13" s="50">
        <v>62792353.030000001</v>
      </c>
    </row>
    <row r="14" spans="1:7" x14ac:dyDescent="0.25">
      <c r="B14" s="22" t="s">
        <v>10</v>
      </c>
      <c r="D14" s="23"/>
      <c r="E14" s="58"/>
      <c r="F14" s="15"/>
    </row>
    <row r="15" spans="1:7" x14ac:dyDescent="0.25">
      <c r="A15" s="1">
        <v>15</v>
      </c>
      <c r="B15" s="18" t="s">
        <v>11</v>
      </c>
      <c r="C15" s="3">
        <v>8</v>
      </c>
      <c r="D15" s="13">
        <v>1201832.6600000001</v>
      </c>
      <c r="E15" s="60"/>
      <c r="F15" s="15">
        <v>2606674.66</v>
      </c>
    </row>
    <row r="16" spans="1:7" x14ac:dyDescent="0.25">
      <c r="B16" s="19" t="s">
        <v>12</v>
      </c>
      <c r="D16" s="20">
        <v>1201832.6600000001</v>
      </c>
      <c r="E16" s="59">
        <v>0</v>
      </c>
      <c r="F16" s="50">
        <v>2606674.66</v>
      </c>
    </row>
    <row r="17" spans="1:6" ht="16.5" thickBot="1" x14ac:dyDescent="0.3">
      <c r="B17" s="19" t="s">
        <v>13</v>
      </c>
      <c r="D17" s="26">
        <v>248386790.42999998</v>
      </c>
      <c r="E17" s="61">
        <v>0</v>
      </c>
      <c r="F17" s="51">
        <v>65399027.689999998</v>
      </c>
    </row>
    <row r="18" spans="1:6" ht="16.5" thickTop="1" x14ac:dyDescent="0.25">
      <c r="B18" s="22" t="s">
        <v>14</v>
      </c>
      <c r="D18" s="23"/>
      <c r="E18" s="58"/>
      <c r="F18" s="15"/>
    </row>
    <row r="19" spans="1:6" x14ac:dyDescent="0.25">
      <c r="B19" s="22" t="s">
        <v>15</v>
      </c>
      <c r="D19" s="23"/>
      <c r="E19" s="58"/>
      <c r="F19" s="15"/>
    </row>
    <row r="20" spans="1:6" x14ac:dyDescent="0.25">
      <c r="A20" s="1">
        <v>22</v>
      </c>
      <c r="B20" s="18" t="s">
        <v>16</v>
      </c>
      <c r="C20" s="3">
        <v>9</v>
      </c>
      <c r="D20" s="13">
        <v>2877741.7</v>
      </c>
      <c r="E20" s="58">
        <v>0</v>
      </c>
      <c r="F20" s="15">
        <v>0</v>
      </c>
    </row>
    <row r="21" spans="1:6" x14ac:dyDescent="0.25">
      <c r="A21" s="1">
        <v>2335</v>
      </c>
      <c r="B21" s="18" t="s">
        <v>17</v>
      </c>
      <c r="C21" s="3">
        <v>9</v>
      </c>
      <c r="D21" s="13">
        <v>11604150</v>
      </c>
      <c r="E21" s="58"/>
      <c r="F21" s="15">
        <v>16998268.870000001</v>
      </c>
    </row>
    <row r="22" spans="1:6" x14ac:dyDescent="0.25">
      <c r="A22" s="1">
        <v>2365</v>
      </c>
      <c r="B22" s="18" t="s">
        <v>18</v>
      </c>
      <c r="C22" s="3">
        <v>10</v>
      </c>
      <c r="D22" s="13">
        <v>5354552</v>
      </c>
      <c r="E22" s="58"/>
      <c r="F22" s="15">
        <v>260000</v>
      </c>
    </row>
    <row r="23" spans="1:6" x14ac:dyDescent="0.25">
      <c r="A23" s="1">
        <v>2380</v>
      </c>
      <c r="B23" s="18" t="s">
        <v>41</v>
      </c>
      <c r="D23" s="13">
        <v>1159800</v>
      </c>
      <c r="E23" s="58"/>
      <c r="F23" s="15"/>
    </row>
    <row r="24" spans="1:6" x14ac:dyDescent="0.25">
      <c r="A24" s="1">
        <v>2404</v>
      </c>
      <c r="B24" s="18" t="s">
        <v>42</v>
      </c>
      <c r="C24" s="3">
        <v>10</v>
      </c>
      <c r="D24" s="13">
        <v>46466000</v>
      </c>
      <c r="E24" s="58"/>
      <c r="F24" s="15"/>
    </row>
    <row r="25" spans="1:6" x14ac:dyDescent="0.25">
      <c r="A25" s="1">
        <v>2408</v>
      </c>
      <c r="B25" s="18" t="s">
        <v>19</v>
      </c>
      <c r="D25" s="13">
        <v>0</v>
      </c>
      <c r="E25" s="58"/>
      <c r="F25" s="15">
        <v>13958000</v>
      </c>
    </row>
    <row r="26" spans="1:6" x14ac:dyDescent="0.25">
      <c r="A26" s="1">
        <v>2370</v>
      </c>
      <c r="B26" s="18" t="s">
        <v>20</v>
      </c>
      <c r="D26" s="13">
        <v>990642</v>
      </c>
      <c r="E26" s="58"/>
      <c r="F26" s="15">
        <v>1036900.96</v>
      </c>
    </row>
    <row r="27" spans="1:6" x14ac:dyDescent="0.25">
      <c r="A27" s="1">
        <v>25</v>
      </c>
      <c r="B27" s="18" t="s">
        <v>21</v>
      </c>
      <c r="D27" s="13">
        <v>7448488.1600000001</v>
      </c>
      <c r="E27" s="58"/>
      <c r="F27" s="15">
        <v>3695548.86</v>
      </c>
    </row>
    <row r="28" spans="1:6" x14ac:dyDescent="0.25">
      <c r="A28" s="1">
        <v>2412</v>
      </c>
      <c r="B28" s="18" t="s">
        <v>22</v>
      </c>
      <c r="D28" s="13">
        <v>10</v>
      </c>
      <c r="E28" s="58"/>
      <c r="F28" s="15">
        <v>0</v>
      </c>
    </row>
    <row r="29" spans="1:6" x14ac:dyDescent="0.25">
      <c r="A29" s="1">
        <v>2615</v>
      </c>
      <c r="B29" s="18" t="s">
        <v>23</v>
      </c>
      <c r="D29" s="13">
        <v>0</v>
      </c>
      <c r="E29" s="58"/>
      <c r="F29" s="15">
        <v>0</v>
      </c>
    </row>
    <row r="30" spans="1:6" x14ac:dyDescent="0.25">
      <c r="B30" s="19" t="s">
        <v>24</v>
      </c>
      <c r="D30" s="28">
        <v>75901383.859999999</v>
      </c>
      <c r="E30" s="62">
        <v>0</v>
      </c>
      <c r="F30" s="52">
        <v>35948718.690000005</v>
      </c>
    </row>
    <row r="31" spans="1:6" x14ac:dyDescent="0.25">
      <c r="B31" s="22" t="s">
        <v>25</v>
      </c>
      <c r="D31" s="23"/>
      <c r="E31" s="58"/>
      <c r="F31" s="15"/>
    </row>
    <row r="32" spans="1:6" x14ac:dyDescent="0.25">
      <c r="A32" s="1">
        <v>28</v>
      </c>
      <c r="B32" s="18" t="s">
        <v>26</v>
      </c>
      <c r="D32" s="13">
        <v>4946319.8</v>
      </c>
      <c r="E32" s="58"/>
      <c r="F32" s="15">
        <v>13430858</v>
      </c>
    </row>
    <row r="33" spans="1:8" x14ac:dyDescent="0.25">
      <c r="B33" s="19" t="s">
        <v>27</v>
      </c>
      <c r="D33" s="20">
        <v>4946319.8</v>
      </c>
      <c r="E33" s="59">
        <v>0</v>
      </c>
      <c r="F33" s="50">
        <v>13430858</v>
      </c>
    </row>
    <row r="34" spans="1:8" x14ac:dyDescent="0.25">
      <c r="B34" s="19" t="s">
        <v>28</v>
      </c>
      <c r="C34" s="10"/>
      <c r="D34" s="23">
        <v>80847703.659999996</v>
      </c>
      <c r="E34" s="63">
        <v>0</v>
      </c>
      <c r="F34" s="53">
        <v>49379576.690000005</v>
      </c>
    </row>
    <row r="35" spans="1:8" x14ac:dyDescent="0.25">
      <c r="B35" s="22" t="s">
        <v>29</v>
      </c>
      <c r="D35" s="20">
        <v>167539086.76999995</v>
      </c>
      <c r="E35" s="59">
        <v>0</v>
      </c>
      <c r="F35" s="50">
        <v>16019451.001863334</v>
      </c>
    </row>
    <row r="36" spans="1:8" x14ac:dyDescent="0.25">
      <c r="A36" s="1">
        <v>31</v>
      </c>
      <c r="B36" s="18" t="s">
        <v>30</v>
      </c>
      <c r="C36" s="3">
        <v>11</v>
      </c>
      <c r="D36" s="13">
        <v>10000000</v>
      </c>
      <c r="E36" s="60"/>
      <c r="F36" s="31">
        <v>10000000</v>
      </c>
    </row>
    <row r="37" spans="1:8" x14ac:dyDescent="0.25">
      <c r="A37" s="1">
        <v>33</v>
      </c>
      <c r="B37" s="18" t="s">
        <v>36</v>
      </c>
      <c r="C37" s="3">
        <v>11</v>
      </c>
      <c r="D37" s="13">
        <v>219346</v>
      </c>
      <c r="E37" s="60"/>
      <c r="F37" s="15">
        <v>219346.00186333331</v>
      </c>
    </row>
    <row r="38" spans="1:8" x14ac:dyDescent="0.25">
      <c r="B38" s="18" t="s">
        <v>31</v>
      </c>
      <c r="C38" s="3">
        <v>11</v>
      </c>
      <c r="D38" s="13">
        <v>151519635.76999995</v>
      </c>
      <c r="E38" s="60"/>
      <c r="F38" s="15">
        <v>4552529.53</v>
      </c>
    </row>
    <row r="39" spans="1:8" x14ac:dyDescent="0.25">
      <c r="A39" s="1">
        <v>37</v>
      </c>
      <c r="B39" s="18" t="s">
        <v>37</v>
      </c>
      <c r="C39" s="3">
        <v>11</v>
      </c>
      <c r="D39" s="13">
        <v>5800105</v>
      </c>
      <c r="E39" s="60"/>
      <c r="F39" s="15">
        <v>1247575.47</v>
      </c>
    </row>
    <row r="40" spans="1:8" ht="16.5" thickBot="1" x14ac:dyDescent="0.3">
      <c r="B40" s="19" t="s">
        <v>32</v>
      </c>
      <c r="D40" s="32">
        <v>248386790.42999995</v>
      </c>
      <c r="E40" s="58"/>
      <c r="F40" s="54">
        <v>65399027.691863343</v>
      </c>
      <c r="G40" s="49"/>
      <c r="H40" s="49"/>
    </row>
    <row r="41" spans="1:8" ht="16.5" thickTop="1" x14ac:dyDescent="0.25">
      <c r="B41" s="18"/>
      <c r="D41" s="14"/>
      <c r="F41" s="34"/>
    </row>
    <row r="42" spans="1:8" x14ac:dyDescent="0.25">
      <c r="B42" s="18"/>
      <c r="D42" s="14"/>
      <c r="F42" s="35"/>
    </row>
    <row r="43" spans="1:8" ht="16.5" thickBot="1" x14ac:dyDescent="0.3">
      <c r="B43" s="36"/>
      <c r="D43" s="37"/>
      <c r="E43" s="64"/>
      <c r="F43" s="38"/>
    </row>
    <row r="44" spans="1:8" x14ac:dyDescent="0.25">
      <c r="B44" s="39" t="s">
        <v>47</v>
      </c>
      <c r="C44" s="40"/>
      <c r="D44" s="41" t="s">
        <v>45</v>
      </c>
      <c r="E44" s="41"/>
      <c r="F44" s="42"/>
    </row>
    <row r="45" spans="1:8" x14ac:dyDescent="0.25">
      <c r="B45" s="39" t="s">
        <v>33</v>
      </c>
      <c r="C45" s="40"/>
      <c r="D45" s="41" t="s">
        <v>34</v>
      </c>
      <c r="E45" s="41"/>
      <c r="F45" s="42"/>
    </row>
    <row r="46" spans="1:8" ht="16.5" thickBot="1" x14ac:dyDescent="0.3">
      <c r="B46" s="43">
        <v>1000000000</v>
      </c>
      <c r="C46" s="44"/>
      <c r="D46" s="45" t="s">
        <v>46</v>
      </c>
      <c r="E46" s="45"/>
      <c r="F46" s="46"/>
    </row>
    <row r="47" spans="1:8" x14ac:dyDescent="0.25">
      <c r="D47" s="55">
        <f>D17-D40</f>
        <v>0</v>
      </c>
      <c r="F47" s="55">
        <f>F17-F40</f>
        <v>-1.8633455038070679E-3</v>
      </c>
    </row>
  </sheetData>
  <mergeCells count="5">
    <mergeCell ref="B2:F2"/>
    <mergeCell ref="B3:F3"/>
    <mergeCell ref="B4:F4"/>
    <mergeCell ref="B5:F5"/>
    <mergeCell ref="B6:F6"/>
  </mergeCells>
  <pageMargins left="0.23622047244094491" right="0.23622047244094491" top="2.1259842519685042" bottom="0.74803149606299213" header="0.31496062992125984" footer="0.31496062992125984"/>
  <pageSetup scale="91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F2BE-0F49-4AA0-AA54-4240EC96DE40}">
  <dimension ref="B1:M44"/>
  <sheetViews>
    <sheetView tabSelected="1" zoomScale="73" zoomScaleNormal="73" workbookViewId="0">
      <selection activeCell="I20" sqref="I20"/>
    </sheetView>
  </sheetViews>
  <sheetFormatPr baseColWidth="10" defaultRowHeight="15" x14ac:dyDescent="0.25"/>
  <cols>
    <col min="2" max="2" width="44.5703125" bestFit="1" customWidth="1"/>
    <col min="3" max="3" width="20.28515625" bestFit="1" customWidth="1"/>
    <col min="4" max="4" width="17.140625" customWidth="1"/>
    <col min="5" max="5" width="21.42578125" bestFit="1" customWidth="1"/>
    <col min="6" max="6" width="19.140625" bestFit="1" customWidth="1"/>
    <col min="7" max="7" width="21.42578125" bestFit="1" customWidth="1"/>
    <col min="9" max="9" width="50.42578125" bestFit="1" customWidth="1"/>
  </cols>
  <sheetData>
    <row r="1" spans="2:13" ht="15.75" thickBot="1" x14ac:dyDescent="0.3"/>
    <row r="2" spans="2:13" ht="16.5" x14ac:dyDescent="0.3">
      <c r="B2" s="102" t="s">
        <v>48</v>
      </c>
      <c r="C2" s="103"/>
      <c r="D2" s="103"/>
      <c r="E2" s="103"/>
      <c r="F2" s="103"/>
      <c r="G2" s="104"/>
      <c r="I2" s="101"/>
      <c r="J2" s="98"/>
      <c r="K2" s="98"/>
      <c r="L2" s="98"/>
      <c r="M2" s="98"/>
    </row>
    <row r="3" spans="2:13" ht="16.5" x14ac:dyDescent="0.3">
      <c r="B3" s="105">
        <v>800057319</v>
      </c>
      <c r="C3" s="106"/>
      <c r="D3" s="106"/>
      <c r="E3" s="106"/>
      <c r="F3" s="106"/>
      <c r="G3" s="107"/>
      <c r="I3" s="101"/>
      <c r="J3" s="98"/>
      <c r="K3" s="98"/>
      <c r="L3" s="98"/>
      <c r="M3" s="98"/>
    </row>
    <row r="4" spans="2:13" ht="16.5" x14ac:dyDescent="0.3">
      <c r="B4" s="105" t="s">
        <v>49</v>
      </c>
      <c r="C4" s="106"/>
      <c r="D4" s="106"/>
      <c r="E4" s="106"/>
      <c r="F4" s="106"/>
      <c r="G4" s="107"/>
      <c r="I4" s="98"/>
      <c r="J4" s="98"/>
      <c r="K4" s="98"/>
      <c r="L4" s="98"/>
      <c r="M4" s="98"/>
    </row>
    <row r="5" spans="2:13" ht="16.5" x14ac:dyDescent="0.3">
      <c r="B5" s="105" t="s">
        <v>55</v>
      </c>
      <c r="C5" s="106"/>
      <c r="D5" s="106"/>
      <c r="E5" s="106"/>
      <c r="F5" s="106"/>
      <c r="G5" s="107"/>
      <c r="I5" s="98"/>
      <c r="J5" s="98"/>
      <c r="K5" s="98"/>
      <c r="L5" s="98"/>
      <c r="M5" s="98"/>
    </row>
    <row r="6" spans="2:13" ht="17.25" thickBot="1" x14ac:dyDescent="0.35">
      <c r="B6" s="108" t="s">
        <v>50</v>
      </c>
      <c r="C6" s="109"/>
      <c r="D6" s="109"/>
      <c r="E6" s="109"/>
      <c r="F6" s="109"/>
      <c r="G6" s="110"/>
      <c r="I6" s="98"/>
      <c r="J6" s="98"/>
      <c r="K6" s="98"/>
      <c r="L6" s="98"/>
      <c r="M6" s="98"/>
    </row>
    <row r="7" spans="2:13" ht="45.75" thickBot="1" x14ac:dyDescent="0.3">
      <c r="B7" s="80"/>
      <c r="C7" s="81" t="s">
        <v>30</v>
      </c>
      <c r="D7" s="82" t="s">
        <v>57</v>
      </c>
      <c r="E7" s="83" t="s">
        <v>31</v>
      </c>
      <c r="F7" s="81" t="s">
        <v>58</v>
      </c>
      <c r="G7" s="89" t="s">
        <v>51</v>
      </c>
      <c r="I7" s="70"/>
      <c r="J7" s="6"/>
      <c r="K7" s="47"/>
      <c r="L7" s="6"/>
      <c r="M7" s="47"/>
    </row>
    <row r="8" spans="2:13" ht="17.25" thickBot="1" x14ac:dyDescent="0.35">
      <c r="B8" s="84" t="s">
        <v>56</v>
      </c>
      <c r="C8" s="85">
        <f>'SITUACION FINANCIERA 2019'!E34</f>
        <v>2400000</v>
      </c>
      <c r="D8" s="85">
        <f>'SITUACION FINANCIERA 2019'!E35</f>
        <v>219346.00186333331</v>
      </c>
      <c r="E8" s="85">
        <f>'SITUACION FINANCIERA 2019'!E36</f>
        <v>-726538.54591852217</v>
      </c>
      <c r="F8" s="85">
        <f>'SITUACION FINANCIERA 2019'!E37</f>
        <v>1974114.0167699996</v>
      </c>
      <c r="G8" s="90">
        <f>SUM(C8:F8)</f>
        <v>3866921.4727148106</v>
      </c>
      <c r="I8" s="71"/>
      <c r="J8" s="10"/>
      <c r="K8" s="10"/>
      <c r="L8" s="10"/>
      <c r="M8" s="3"/>
    </row>
    <row r="9" spans="2:13" ht="15.75" x14ac:dyDescent="0.25">
      <c r="B9" s="65" t="s">
        <v>52</v>
      </c>
      <c r="G9" s="66"/>
      <c r="I9" s="71"/>
      <c r="J9" s="10"/>
      <c r="K9" s="10"/>
      <c r="L9" s="10"/>
      <c r="M9" s="29"/>
    </row>
    <row r="10" spans="2:13" ht="15.75" x14ac:dyDescent="0.25">
      <c r="B10" s="67" t="s">
        <v>59</v>
      </c>
      <c r="E10" s="91">
        <f>-E8</f>
        <v>726538.54591852217</v>
      </c>
      <c r="F10" s="91">
        <f>E8</f>
        <v>-726538.54591852217</v>
      </c>
      <c r="G10" s="68">
        <f>SUM(C10:F10)</f>
        <v>0</v>
      </c>
      <c r="I10" s="72"/>
      <c r="J10" s="3"/>
      <c r="K10" s="13"/>
      <c r="L10" s="14"/>
      <c r="M10" s="73"/>
    </row>
    <row r="11" spans="2:13" ht="16.5" thickBot="1" x14ac:dyDescent="0.3">
      <c r="B11" s="67" t="s">
        <v>53</v>
      </c>
      <c r="E11" s="91">
        <f>'ESTADO SITUACION FRA 2020'!E36</f>
        <v>4552529.5300000012</v>
      </c>
      <c r="G11" s="68">
        <f>SUM(C11:F11)</f>
        <v>4552529.5300000012</v>
      </c>
      <c r="I11" s="74"/>
      <c r="J11" s="3"/>
      <c r="K11" s="13"/>
      <c r="L11" s="14"/>
      <c r="M11" s="73"/>
    </row>
    <row r="12" spans="2:13" ht="16.5" thickBot="1" x14ac:dyDescent="0.3">
      <c r="B12" s="84" t="s">
        <v>60</v>
      </c>
      <c r="C12" s="86">
        <f>'ESTADO SITUACION FRA 2020'!E34</f>
        <v>10000000</v>
      </c>
      <c r="D12" s="86">
        <f>'ESTADO SITUACION FRA 2020'!E35</f>
        <v>219346.00186333331</v>
      </c>
      <c r="E12" s="86">
        <f>'ESTADO SITUACION FRA 2020'!E36</f>
        <v>4552529.5300000012</v>
      </c>
      <c r="F12" s="86">
        <f>'ESTADO SITUACION FRA 2020'!E37</f>
        <v>1247575.47</v>
      </c>
      <c r="G12" s="92">
        <f>SUM(G8:G11)</f>
        <v>8419451.0027148128</v>
      </c>
      <c r="I12" s="75"/>
      <c r="J12" s="3"/>
      <c r="K12" s="23"/>
      <c r="L12" s="14"/>
      <c r="M12" s="76"/>
    </row>
    <row r="13" spans="2:13" ht="15.75" x14ac:dyDescent="0.25">
      <c r="B13" s="65" t="s">
        <v>54</v>
      </c>
      <c r="G13" s="66"/>
      <c r="I13" s="56"/>
      <c r="J13" s="3"/>
      <c r="K13" s="23"/>
      <c r="L13" s="14"/>
      <c r="M13" s="73"/>
    </row>
    <row r="14" spans="2:13" ht="15.75" x14ac:dyDescent="0.25">
      <c r="B14" s="67" t="str">
        <f>B10</f>
        <v>Traslado a resultados de ejercicios anteriores</v>
      </c>
      <c r="E14" s="91">
        <f>-E12</f>
        <v>-4552529.5300000012</v>
      </c>
      <c r="F14" s="91">
        <f>+E12</f>
        <v>4552529.5300000012</v>
      </c>
      <c r="G14" s="68">
        <f>SUM(C14:F14)</f>
        <v>0</v>
      </c>
      <c r="I14" s="2"/>
      <c r="J14" s="3"/>
      <c r="K14" s="13"/>
      <c r="L14" s="24"/>
      <c r="M14" s="73"/>
    </row>
    <row r="15" spans="2:13" ht="15.75" x14ac:dyDescent="0.25">
      <c r="B15" s="67" t="str">
        <f>B11</f>
        <v>Resultado del periodo</v>
      </c>
      <c r="E15" s="91">
        <f>'ESTADO SITUACION FRA 2021'!D38</f>
        <v>151519635.76999995</v>
      </c>
      <c r="G15" s="68">
        <f>SUM(C15:F15)</f>
        <v>151519635.76999995</v>
      </c>
      <c r="I15" s="75"/>
      <c r="J15" s="3"/>
      <c r="K15" s="23"/>
      <c r="L15" s="14"/>
      <c r="M15" s="76"/>
    </row>
    <row r="16" spans="2:13" ht="16.5" thickBot="1" x14ac:dyDescent="0.3">
      <c r="B16" s="87" t="s">
        <v>61</v>
      </c>
      <c r="C16" s="88">
        <f>SUM(C12:C15)</f>
        <v>10000000</v>
      </c>
      <c r="D16" s="88">
        <f>SUM(D12:D15)</f>
        <v>219346.00186333331</v>
      </c>
      <c r="E16" s="88">
        <f>SUM(E12:E15)</f>
        <v>151519635.76999995</v>
      </c>
      <c r="F16" s="88">
        <f>SUM(F12:F15)</f>
        <v>5800105.0000000009</v>
      </c>
      <c r="G16" s="93">
        <f>SUM(C16:F16)</f>
        <v>167539086.77186328</v>
      </c>
      <c r="I16" s="75"/>
      <c r="J16" s="3"/>
      <c r="K16" s="23"/>
      <c r="L16" s="14"/>
      <c r="M16" s="76"/>
    </row>
    <row r="17" spans="3:13" ht="15.75" x14ac:dyDescent="0.25">
      <c r="C17" s="69">
        <f t="shared" ref="C17:E17" si="0">C16*1000</f>
        <v>10000000000</v>
      </c>
      <c r="D17" s="69">
        <f t="shared" si="0"/>
        <v>219346001.86333331</v>
      </c>
      <c r="E17" s="69">
        <f t="shared" si="0"/>
        <v>151519635769.99994</v>
      </c>
      <c r="F17" s="69">
        <f>F16*1000</f>
        <v>5800105000.000001</v>
      </c>
      <c r="G17" s="69">
        <f>G16*1000</f>
        <v>167539086771.86328</v>
      </c>
      <c r="I17" s="56"/>
      <c r="J17" s="3"/>
      <c r="K17" s="23"/>
      <c r="L17" s="14"/>
      <c r="M17" s="73"/>
    </row>
    <row r="18" spans="3:13" ht="15.75" x14ac:dyDescent="0.25">
      <c r="I18" s="56"/>
      <c r="J18" s="3"/>
      <c r="K18" s="23"/>
      <c r="L18" s="14"/>
      <c r="M18" s="73"/>
    </row>
    <row r="19" spans="3:13" ht="15.75" x14ac:dyDescent="0.25">
      <c r="I19" s="2"/>
      <c r="J19" s="3"/>
      <c r="K19" s="13"/>
      <c r="L19" s="14"/>
      <c r="M19" s="73"/>
    </row>
    <row r="20" spans="3:13" ht="15.75" x14ac:dyDescent="0.25">
      <c r="I20" s="2"/>
      <c r="J20" s="3"/>
      <c r="K20" s="13"/>
      <c r="L20" s="14"/>
      <c r="M20" s="73"/>
    </row>
    <row r="21" spans="3:13" ht="15.75" x14ac:dyDescent="0.25">
      <c r="I21" s="2"/>
      <c r="J21" s="3"/>
      <c r="K21" s="13"/>
      <c r="L21" s="14"/>
      <c r="M21" s="73"/>
    </row>
    <row r="22" spans="3:13" ht="15.75" x14ac:dyDescent="0.25">
      <c r="I22" s="2"/>
      <c r="J22" s="3"/>
      <c r="K22" s="13"/>
      <c r="L22" s="14"/>
      <c r="M22" s="73"/>
    </row>
    <row r="23" spans="3:13" ht="15.75" x14ac:dyDescent="0.25">
      <c r="I23" s="2"/>
      <c r="J23" s="3"/>
      <c r="K23" s="13"/>
      <c r="L23" s="14"/>
      <c r="M23" s="73"/>
    </row>
    <row r="24" spans="3:13" ht="15.75" x14ac:dyDescent="0.25">
      <c r="I24" s="2"/>
      <c r="J24" s="3"/>
      <c r="K24" s="13"/>
      <c r="L24" s="14"/>
      <c r="M24" s="73"/>
    </row>
    <row r="25" spans="3:13" ht="15.75" x14ac:dyDescent="0.25">
      <c r="I25" s="2"/>
      <c r="J25" s="3"/>
      <c r="K25" s="13"/>
      <c r="L25" s="14"/>
      <c r="M25" s="73"/>
    </row>
    <row r="26" spans="3:13" ht="15.75" x14ac:dyDescent="0.25">
      <c r="I26" s="2"/>
      <c r="J26" s="3"/>
      <c r="K26" s="13"/>
      <c r="L26" s="14"/>
      <c r="M26" s="73"/>
    </row>
    <row r="27" spans="3:13" ht="15.75" x14ac:dyDescent="0.25">
      <c r="I27" s="75"/>
      <c r="J27" s="3"/>
      <c r="K27" s="23"/>
      <c r="L27" s="14"/>
      <c r="M27" s="76"/>
    </row>
    <row r="28" spans="3:13" ht="15.75" x14ac:dyDescent="0.25">
      <c r="I28" s="56"/>
      <c r="J28" s="3"/>
      <c r="K28" s="23"/>
      <c r="L28" s="14"/>
      <c r="M28" s="73"/>
    </row>
    <row r="29" spans="3:13" ht="15.75" x14ac:dyDescent="0.25">
      <c r="I29" s="2"/>
      <c r="J29" s="3"/>
      <c r="K29" s="13"/>
      <c r="L29" s="14"/>
      <c r="M29" s="73"/>
    </row>
    <row r="30" spans="3:13" ht="15.75" x14ac:dyDescent="0.25">
      <c r="I30" s="75"/>
      <c r="J30" s="3"/>
      <c r="K30" s="23"/>
      <c r="L30" s="14"/>
      <c r="M30" s="76"/>
    </row>
    <row r="31" spans="3:13" ht="15.75" x14ac:dyDescent="0.25">
      <c r="I31" s="75"/>
      <c r="J31" s="10"/>
      <c r="K31" s="23"/>
      <c r="L31" s="14"/>
      <c r="M31" s="76"/>
    </row>
    <row r="32" spans="3:13" ht="15.75" x14ac:dyDescent="0.25">
      <c r="I32" s="56"/>
      <c r="J32" s="3"/>
      <c r="K32" s="23"/>
      <c r="L32" s="14"/>
      <c r="M32" s="76"/>
    </row>
    <row r="33" spans="9:13" ht="15.75" x14ac:dyDescent="0.25">
      <c r="I33" s="2"/>
      <c r="J33" s="29"/>
      <c r="K33" s="13"/>
      <c r="L33" s="24"/>
      <c r="M33" s="73"/>
    </row>
    <row r="34" spans="9:13" ht="15.75" x14ac:dyDescent="0.25">
      <c r="I34" s="2"/>
      <c r="J34" s="29"/>
      <c r="K34" s="13"/>
      <c r="L34" s="24"/>
      <c r="M34" s="73"/>
    </row>
    <row r="35" spans="9:13" ht="15.75" x14ac:dyDescent="0.25">
      <c r="I35" s="2"/>
      <c r="J35" s="29"/>
      <c r="K35" s="13"/>
      <c r="L35" s="24"/>
      <c r="M35" s="73"/>
    </row>
    <row r="36" spans="9:13" ht="15.75" x14ac:dyDescent="0.25">
      <c r="I36" s="2"/>
      <c r="J36" s="29"/>
      <c r="K36" s="13"/>
      <c r="L36" s="24"/>
      <c r="M36" s="73"/>
    </row>
    <row r="37" spans="9:13" ht="15.75" x14ac:dyDescent="0.25">
      <c r="I37" s="75"/>
      <c r="J37" s="3"/>
      <c r="K37" s="23"/>
      <c r="L37" s="14"/>
      <c r="M37" s="76"/>
    </row>
    <row r="38" spans="9:13" ht="15.75" x14ac:dyDescent="0.25">
      <c r="I38" s="2"/>
      <c r="J38" s="3"/>
      <c r="K38" s="14"/>
      <c r="L38" s="3"/>
      <c r="M38" s="2"/>
    </row>
    <row r="39" spans="9:13" ht="15.75" x14ac:dyDescent="0.25">
      <c r="I39" s="2"/>
      <c r="J39" s="3"/>
      <c r="K39" s="14"/>
      <c r="L39" s="3"/>
      <c r="M39" s="77"/>
    </row>
    <row r="40" spans="9:13" ht="15.75" x14ac:dyDescent="0.25">
      <c r="I40" s="2"/>
      <c r="J40" s="3"/>
      <c r="K40" s="3"/>
      <c r="L40" s="3"/>
      <c r="M40" s="2"/>
    </row>
    <row r="41" spans="9:13" ht="15.75" x14ac:dyDescent="0.25">
      <c r="I41" s="78"/>
      <c r="J41" s="40"/>
      <c r="K41" s="41"/>
      <c r="L41" s="41"/>
      <c r="M41" s="41"/>
    </row>
    <row r="42" spans="9:13" ht="15.75" x14ac:dyDescent="0.25">
      <c r="I42" s="78"/>
      <c r="J42" s="40"/>
      <c r="K42" s="41"/>
      <c r="L42" s="41"/>
      <c r="M42" s="41"/>
    </row>
    <row r="43" spans="9:13" ht="15.75" x14ac:dyDescent="0.25">
      <c r="I43" s="79"/>
      <c r="J43" s="40"/>
      <c r="K43" s="41"/>
      <c r="L43" s="41"/>
      <c r="M43" s="41"/>
    </row>
    <row r="44" spans="9:13" ht="15.75" x14ac:dyDescent="0.25">
      <c r="I44" s="2"/>
      <c r="J44" s="3"/>
      <c r="K44" s="3"/>
      <c r="L44" s="3"/>
      <c r="M44" s="2"/>
    </row>
  </sheetData>
  <mergeCells count="10">
    <mergeCell ref="B2:G2"/>
    <mergeCell ref="B3:G3"/>
    <mergeCell ref="B4:G4"/>
    <mergeCell ref="B5:G5"/>
    <mergeCell ref="B6:G6"/>
    <mergeCell ref="I2:M2"/>
    <mergeCell ref="I3:M3"/>
    <mergeCell ref="I4:M4"/>
    <mergeCell ref="I5:M5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SITUACION FINANCIERA 2019</vt:lpstr>
      <vt:lpstr>ESTADO SITUACION FRA 2020</vt:lpstr>
      <vt:lpstr>ESTADO SITUACION FRA 2021</vt:lpstr>
      <vt:lpstr>ESTADO CAMBIOS DE PATRIMONIO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ARTURO MONTES GONZALEZ</dc:creator>
  <cp:lastModifiedBy>hp</cp:lastModifiedBy>
  <dcterms:created xsi:type="dcterms:W3CDTF">2023-11-03T04:25:51Z</dcterms:created>
  <dcterms:modified xsi:type="dcterms:W3CDTF">2023-11-05T16:05:54Z</dcterms:modified>
</cp:coreProperties>
</file>