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3"/>
  <workbookPr filterPrivacy="1"/>
  <xr:revisionPtr revIDLastSave="0" documentId="13_ncr:1_{AB61ED6B-4532-4D79-A0B1-717C2089C126}" xr6:coauthVersionLast="36" xr6:coauthVersionMax="47" xr10:uidLastSave="{00000000-0000-0000-0000-000000000000}"/>
  <bookViews>
    <workbookView xWindow="-120" yWindow="-120" windowWidth="20730" windowHeight="11160" activeTab="6" xr2:uid="{00000000-000D-0000-FFFF-FFFF00000000}"/>
  </bookViews>
  <sheets>
    <sheet name="13-09" sheetId="1" r:id="rId1"/>
    <sheet name="19-09" sheetId="2" r:id="rId2"/>
    <sheet name="20-09" sheetId="3" r:id="rId3"/>
    <sheet name="26-09" sheetId="4" r:id="rId4"/>
    <sheet name="26-09 PYMES" sheetId="5" r:id="rId5"/>
    <sheet name="3-10" sheetId="6" r:id="rId6"/>
    <sheet name="4-10" sheetId="7" r:id="rId7"/>
    <sheet name="10-10" sheetId="8" r:id="rId8"/>
    <sheet name="17-10" sheetId="10" r:id="rId9"/>
    <sheet name="18-10" sheetId="11" r:id="rId10"/>
    <sheet name="24-10" sheetId="14" r:id="rId11"/>
    <sheet name="Hoja2" sheetId="18" r:id="rId12"/>
    <sheet name="25-10" sheetId="15" r:id="rId13"/>
    <sheet name="31-10" sheetId="16" r:id="rId14"/>
    <sheet name="Hoja1" sheetId="17" r:id="rId15"/>
    <sheet name="Hoja3" sheetId="19" r:id="rId1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6" i="7" l="1"/>
  <c r="E55" i="7"/>
  <c r="E40" i="7"/>
  <c r="E41" i="7"/>
  <c r="E42" i="7"/>
  <c r="E43" i="7"/>
  <c r="E44" i="7"/>
  <c r="E45" i="7"/>
  <c r="E46" i="7"/>
  <c r="E47" i="7"/>
  <c r="E48" i="7"/>
  <c r="E49" i="7"/>
  <c r="E50" i="7"/>
  <c r="E51" i="7"/>
  <c r="E52" i="7"/>
  <c r="E53" i="7"/>
  <c r="E54" i="7"/>
  <c r="E39" i="7"/>
  <c r="E38" i="7"/>
  <c r="E37" i="7"/>
  <c r="D47" i="7"/>
  <c r="D48" i="7"/>
  <c r="D49" i="7" s="1"/>
  <c r="D50" i="7" s="1"/>
  <c r="D51" i="7" s="1"/>
  <c r="D52" i="7" s="1"/>
  <c r="D53" i="7" s="1"/>
  <c r="D54" i="7" s="1"/>
  <c r="D55" i="7" s="1"/>
  <c r="D56" i="7" s="1"/>
  <c r="D46" i="7"/>
  <c r="C47" i="7"/>
  <c r="C48" i="7"/>
  <c r="C49" i="7"/>
  <c r="C50" i="7"/>
  <c r="C51" i="7"/>
  <c r="C52" i="7"/>
  <c r="C53" i="7"/>
  <c r="C54" i="7"/>
  <c r="C55" i="7"/>
  <c r="C56" i="7"/>
  <c r="C37" i="7"/>
  <c r="B37" i="7"/>
  <c r="D37" i="7" s="1"/>
  <c r="B38" i="7"/>
  <c r="C38" i="7"/>
  <c r="B39" i="7"/>
  <c r="C39" i="7"/>
  <c r="B40" i="7"/>
  <c r="C40" i="7"/>
  <c r="B41" i="7"/>
  <c r="C41" i="7"/>
  <c r="B42" i="7"/>
  <c r="C42" i="7"/>
  <c r="B43" i="7"/>
  <c r="C43" i="7"/>
  <c r="B44" i="7"/>
  <c r="C44" i="7"/>
  <c r="B45" i="7"/>
  <c r="C45" i="7"/>
  <c r="B46" i="7"/>
  <c r="C46" i="7"/>
  <c r="B47" i="7"/>
  <c r="B48" i="7"/>
  <c r="B49" i="7"/>
  <c r="B50" i="7"/>
  <c r="B51" i="7"/>
  <c r="B52" i="7"/>
  <c r="B53" i="7"/>
  <c r="B54" i="7"/>
  <c r="B55" i="7"/>
  <c r="B56" i="7"/>
  <c r="D36" i="7"/>
  <c r="C36" i="7"/>
  <c r="B36" i="7"/>
  <c r="C3" i="7"/>
  <c r="J31" i="7"/>
  <c r="E22" i="7"/>
  <c r="F22" i="7"/>
  <c r="D21" i="7"/>
  <c r="C22" i="7"/>
  <c r="C21" i="7"/>
  <c r="B21" i="7"/>
  <c r="D48" i="11"/>
  <c r="D46" i="11"/>
  <c r="A43" i="11"/>
  <c r="D38" i="7" l="1"/>
  <c r="D39" i="7" l="1"/>
  <c r="D40" i="7" l="1"/>
  <c r="D41" i="7" s="1"/>
  <c r="D42" i="7" s="1"/>
  <c r="D43" i="7" s="1"/>
  <c r="D44" i="7" s="1"/>
  <c r="D45" i="7" s="1"/>
  <c r="E61" i="10" l="1"/>
  <c r="D62" i="10"/>
  <c r="D61" i="10"/>
  <c r="C61" i="10"/>
  <c r="C62" i="10"/>
  <c r="B62" i="10"/>
  <c r="B60" i="10"/>
  <c r="G54" i="10"/>
  <c r="D19" i="19"/>
  <c r="D36" i="19" s="1"/>
  <c r="C37" i="19" s="1"/>
  <c r="G17" i="19"/>
  <c r="D20" i="19" s="1"/>
  <c r="D40" i="19" s="1"/>
  <c r="C41" i="19" s="1"/>
  <c r="D17" i="19"/>
  <c r="D28" i="19" s="1"/>
  <c r="C29" i="19" s="1"/>
  <c r="B17" i="19"/>
  <c r="C17" i="19" s="1"/>
  <c r="C26" i="19" s="1"/>
  <c r="D27" i="19" s="1"/>
  <c r="G16" i="19"/>
  <c r="D18" i="19" s="1"/>
  <c r="D32" i="19" s="1"/>
  <c r="C33" i="19" s="1"/>
  <c r="G15" i="19"/>
  <c r="G14" i="19"/>
  <c r="G13" i="19"/>
  <c r="D87" i="10"/>
  <c r="C89" i="10"/>
  <c r="C17" i="18"/>
  <c r="C26" i="18"/>
  <c r="C24" i="18"/>
  <c r="G17" i="18"/>
  <c r="D20" i="18" s="1"/>
  <c r="D40" i="18" s="1"/>
  <c r="C41" i="18" s="1"/>
  <c r="D17" i="18"/>
  <c r="D28" i="18" s="1"/>
  <c r="C29" i="18" s="1"/>
  <c r="B17" i="18"/>
  <c r="G16" i="18"/>
  <c r="D19" i="18" s="1"/>
  <c r="D36" i="18" s="1"/>
  <c r="C37" i="18" s="1"/>
  <c r="G15" i="18"/>
  <c r="G14" i="18"/>
  <c r="G13" i="18"/>
  <c r="C77" i="5"/>
  <c r="D77" i="5"/>
  <c r="E77" i="5" s="1"/>
  <c r="F77" i="5" s="1"/>
  <c r="C78" i="5"/>
  <c r="D78" i="5" s="1"/>
  <c r="C79" i="5"/>
  <c r="C80" i="5"/>
  <c r="C81" i="5"/>
  <c r="C82" i="5"/>
  <c r="C83" i="5"/>
  <c r="C84" i="5"/>
  <c r="C85" i="5"/>
  <c r="C86" i="5"/>
  <c r="E67" i="5"/>
  <c r="D67" i="5"/>
  <c r="G19" i="19" l="1"/>
  <c r="B14" i="19" s="1"/>
  <c r="E17" i="19"/>
  <c r="B18" i="19" s="1"/>
  <c r="C24" i="19"/>
  <c r="G18" i="19"/>
  <c r="D21" i="19" s="1"/>
  <c r="D44" i="19" s="1"/>
  <c r="C45" i="19" s="1"/>
  <c r="E17" i="18"/>
  <c r="B18" i="18" s="1"/>
  <c r="D18" i="18"/>
  <c r="D32" i="18" s="1"/>
  <c r="C33" i="18" s="1"/>
  <c r="D25" i="18"/>
  <c r="G18" i="18"/>
  <c r="H21" i="17"/>
  <c r="H17" i="17"/>
  <c r="H12" i="17"/>
  <c r="I74" i="17"/>
  <c r="J75" i="17"/>
  <c r="B75" i="17"/>
  <c r="F83" i="17" s="1"/>
  <c r="B79" i="17"/>
  <c r="C261" i="17" s="1"/>
  <c r="B77" i="17"/>
  <c r="M61" i="17"/>
  <c r="I59" i="17"/>
  <c r="J60" i="17" s="1"/>
  <c r="I55" i="17"/>
  <c r="I54" i="17"/>
  <c r="N60" i="17"/>
  <c r="J56" i="17" s="1"/>
  <c r="N61" i="17"/>
  <c r="J57" i="17" s="1"/>
  <c r="M58" i="17"/>
  <c r="M64" i="17" s="1"/>
  <c r="M63" i="17"/>
  <c r="I63" i="17" s="1"/>
  <c r="J64" i="17" s="1"/>
  <c r="E35" i="17"/>
  <c r="E30" i="17"/>
  <c r="J48" i="17"/>
  <c r="I49" i="17" s="1"/>
  <c r="J41" i="17"/>
  <c r="I40" i="17"/>
  <c r="E9" i="17"/>
  <c r="E10" i="17"/>
  <c r="E11" i="17"/>
  <c r="E12" i="17"/>
  <c r="E13" i="17"/>
  <c r="J37" i="17" s="1"/>
  <c r="E14" i="17"/>
  <c r="E15" i="17"/>
  <c r="E16" i="17"/>
  <c r="E17" i="17"/>
  <c r="E18" i="17"/>
  <c r="E19" i="17"/>
  <c r="E20" i="17"/>
  <c r="E21" i="17"/>
  <c r="E22" i="17"/>
  <c r="E23" i="17"/>
  <c r="E24" i="17"/>
  <c r="E25" i="17"/>
  <c r="E26" i="17"/>
  <c r="E27" i="17"/>
  <c r="E28" i="17"/>
  <c r="E29" i="17"/>
  <c r="E31" i="17"/>
  <c r="E32" i="17"/>
  <c r="E33" i="17"/>
  <c r="E34" i="17"/>
  <c r="E36" i="17"/>
  <c r="E37" i="17"/>
  <c r="E38" i="17"/>
  <c r="E39" i="17"/>
  <c r="E40" i="17"/>
  <c r="E41" i="17"/>
  <c r="E42" i="17"/>
  <c r="E43" i="17"/>
  <c r="E44" i="17"/>
  <c r="E45" i="17"/>
  <c r="E46" i="17"/>
  <c r="E47" i="17"/>
  <c r="E48" i="17"/>
  <c r="E49" i="17"/>
  <c r="E50" i="17"/>
  <c r="E51" i="17"/>
  <c r="E52" i="17"/>
  <c r="E53" i="17"/>
  <c r="I93" i="17" s="1"/>
  <c r="J94" i="17" s="1"/>
  <c r="E54" i="17"/>
  <c r="I89" i="17" s="1"/>
  <c r="J90" i="17" s="1"/>
  <c r="I91" i="17" s="1"/>
  <c r="J92" i="17" s="1"/>
  <c r="E55" i="17"/>
  <c r="E56" i="17"/>
  <c r="E57" i="17"/>
  <c r="E8" i="17"/>
  <c r="I12" i="17"/>
  <c r="I17" i="17" s="1"/>
  <c r="I21" i="17" s="1"/>
  <c r="J12" i="17"/>
  <c r="K12" i="17"/>
  <c r="K14" i="17" s="1"/>
  <c r="L12" i="17"/>
  <c r="K15" i="17"/>
  <c r="M15" i="17" s="1"/>
  <c r="K20" i="17"/>
  <c r="M20" i="17" s="1"/>
  <c r="B58" i="17"/>
  <c r="L16" i="17" s="1"/>
  <c r="D25" i="19" l="1"/>
  <c r="E18" i="19"/>
  <c r="B19" i="19" s="1"/>
  <c r="C18" i="19"/>
  <c r="C30" i="19" s="1"/>
  <c r="D31" i="19" s="1"/>
  <c r="D21" i="18"/>
  <c r="D44" i="18" s="1"/>
  <c r="C45" i="18" s="1"/>
  <c r="G19" i="18"/>
  <c r="B14" i="18" s="1"/>
  <c r="D27" i="18"/>
  <c r="C18" i="18"/>
  <c r="C30" i="18" s="1"/>
  <c r="D31" i="18" s="1"/>
  <c r="C109" i="17"/>
  <c r="C173" i="17"/>
  <c r="C237" i="17"/>
  <c r="C84" i="17"/>
  <c r="C125" i="17"/>
  <c r="C189" i="17"/>
  <c r="C253" i="17"/>
  <c r="E84" i="17"/>
  <c r="C141" i="17"/>
  <c r="C205" i="17"/>
  <c r="C93" i="17"/>
  <c r="C157" i="17"/>
  <c r="C221" i="17"/>
  <c r="J76" i="17"/>
  <c r="I87" i="17" s="1"/>
  <c r="J88" i="17" s="1"/>
  <c r="J82" i="17"/>
  <c r="I83" i="17" s="1"/>
  <c r="C97" i="17"/>
  <c r="C113" i="17"/>
  <c r="C145" i="17"/>
  <c r="C161" i="17"/>
  <c r="C177" i="17"/>
  <c r="C193" i="17"/>
  <c r="C209" i="17"/>
  <c r="C225" i="17"/>
  <c r="C241" i="17"/>
  <c r="C257" i="17"/>
  <c r="C262" i="17"/>
  <c r="C85" i="17"/>
  <c r="C101" i="17"/>
  <c r="C117" i="17"/>
  <c r="C133" i="17"/>
  <c r="C149" i="17"/>
  <c r="C165" i="17"/>
  <c r="C181" i="17"/>
  <c r="C197" i="17"/>
  <c r="C213" i="17"/>
  <c r="C229" i="17"/>
  <c r="C245" i="17"/>
  <c r="C129" i="17"/>
  <c r="C260" i="17"/>
  <c r="C89" i="17"/>
  <c r="C105" i="17"/>
  <c r="C121" i="17"/>
  <c r="C137" i="17"/>
  <c r="C153" i="17"/>
  <c r="C169" i="17"/>
  <c r="C185" i="17"/>
  <c r="C201" i="17"/>
  <c r="C217" i="17"/>
  <c r="C233" i="17"/>
  <c r="C249" i="17"/>
  <c r="M65" i="17"/>
  <c r="I67" i="17" s="1"/>
  <c r="J68" i="17" s="1"/>
  <c r="I65" i="17"/>
  <c r="J66" i="17" s="1"/>
  <c r="C86" i="17"/>
  <c r="C94" i="17"/>
  <c r="C102" i="17"/>
  <c r="C110" i="17"/>
  <c r="C118" i="17"/>
  <c r="C126" i="17"/>
  <c r="C134" i="17"/>
  <c r="C138" i="17"/>
  <c r="C146" i="17"/>
  <c r="C154" i="17"/>
  <c r="C162" i="17"/>
  <c r="C170" i="17"/>
  <c r="C178" i="17"/>
  <c r="C186" i="17"/>
  <c r="C194" i="17"/>
  <c r="C202" i="17"/>
  <c r="C210" i="17"/>
  <c r="C214" i="17"/>
  <c r="C222" i="17"/>
  <c r="C230" i="17"/>
  <c r="C238" i="17"/>
  <c r="C246" i="17"/>
  <c r="C254" i="17"/>
  <c r="C87" i="17"/>
  <c r="C91" i="17"/>
  <c r="C95" i="17"/>
  <c r="C99" i="17"/>
  <c r="C103" i="17"/>
  <c r="C107" i="17"/>
  <c r="C111" i="17"/>
  <c r="C115" i="17"/>
  <c r="C119" i="17"/>
  <c r="C123" i="17"/>
  <c r="C127" i="17"/>
  <c r="C131" i="17"/>
  <c r="C135" i="17"/>
  <c r="C139" i="17"/>
  <c r="C143" i="17"/>
  <c r="C147" i="17"/>
  <c r="C151" i="17"/>
  <c r="C155" i="17"/>
  <c r="C159" i="17"/>
  <c r="C163" i="17"/>
  <c r="C167" i="17"/>
  <c r="C171" i="17"/>
  <c r="C175" i="17"/>
  <c r="C179" i="17"/>
  <c r="C183" i="17"/>
  <c r="C187" i="17"/>
  <c r="C191" i="17"/>
  <c r="C195" i="17"/>
  <c r="C199" i="17"/>
  <c r="C203" i="17"/>
  <c r="C207" i="17"/>
  <c r="C211" i="17"/>
  <c r="C215" i="17"/>
  <c r="C219" i="17"/>
  <c r="C223" i="17"/>
  <c r="C227" i="17"/>
  <c r="C231" i="17"/>
  <c r="C235" i="17"/>
  <c r="C239" i="17"/>
  <c r="C243" i="17"/>
  <c r="C247" i="17"/>
  <c r="C251" i="17"/>
  <c r="C255" i="17"/>
  <c r="C259" i="17"/>
  <c r="C263" i="17"/>
  <c r="C90" i="17"/>
  <c r="C98" i="17"/>
  <c r="C106" i="17"/>
  <c r="C114" i="17"/>
  <c r="C122" i="17"/>
  <c r="C130" i="17"/>
  <c r="C142" i="17"/>
  <c r="C150" i="17"/>
  <c r="C158" i="17"/>
  <c r="C166" i="17"/>
  <c r="C174" i="17"/>
  <c r="C182" i="17"/>
  <c r="C190" i="17"/>
  <c r="C198" i="17"/>
  <c r="C206" i="17"/>
  <c r="C218" i="17"/>
  <c r="C226" i="17"/>
  <c r="C234" i="17"/>
  <c r="C242" i="17"/>
  <c r="C250" i="17"/>
  <c r="C258" i="17"/>
  <c r="M62" i="17"/>
  <c r="I61" i="17" s="1"/>
  <c r="J62" i="17" s="1"/>
  <c r="C88" i="17"/>
  <c r="C92" i="17"/>
  <c r="C96" i="17"/>
  <c r="C100" i="17"/>
  <c r="C104" i="17"/>
  <c r="C108" i="17"/>
  <c r="C112" i="17"/>
  <c r="C116" i="17"/>
  <c r="C120" i="17"/>
  <c r="C124" i="17"/>
  <c r="C128" i="17"/>
  <c r="C132" i="17"/>
  <c r="C136" i="17"/>
  <c r="C140" i="17"/>
  <c r="C144" i="17"/>
  <c r="C148" i="17"/>
  <c r="C152" i="17"/>
  <c r="C156" i="17"/>
  <c r="C160" i="17"/>
  <c r="C164" i="17"/>
  <c r="C168" i="17"/>
  <c r="C172" i="17"/>
  <c r="C176" i="17"/>
  <c r="C180" i="17"/>
  <c r="C184" i="17"/>
  <c r="C188" i="17"/>
  <c r="C192" i="17"/>
  <c r="C196" i="17"/>
  <c r="C200" i="17"/>
  <c r="C204" i="17"/>
  <c r="C208" i="17"/>
  <c r="C212" i="17"/>
  <c r="C216" i="17"/>
  <c r="C220" i="17"/>
  <c r="C224" i="17"/>
  <c r="C228" i="17"/>
  <c r="C232" i="17"/>
  <c r="C236" i="17"/>
  <c r="C240" i="17"/>
  <c r="C244" i="17"/>
  <c r="C248" i="17"/>
  <c r="C252" i="17"/>
  <c r="C256" i="17"/>
  <c r="L14" i="17"/>
  <c r="M14" i="17" s="1"/>
  <c r="J58" i="17"/>
  <c r="J17" i="17"/>
  <c r="J21" i="17" s="1"/>
  <c r="M12" i="17"/>
  <c r="J42" i="17"/>
  <c r="I53" i="17" s="1"/>
  <c r="I38" i="17"/>
  <c r="J50" i="17"/>
  <c r="J44" i="17" s="1"/>
  <c r="M16" i="17"/>
  <c r="L17" i="17"/>
  <c r="K17" i="17"/>
  <c r="L22" i="16"/>
  <c r="L21" i="16"/>
  <c r="J74" i="16"/>
  <c r="K73" i="16"/>
  <c r="K68" i="16"/>
  <c r="K66" i="16"/>
  <c r="J67" i="16" s="1"/>
  <c r="J69" i="16"/>
  <c r="J65" i="16"/>
  <c r="J64" i="16"/>
  <c r="J63" i="16"/>
  <c r="J62" i="16"/>
  <c r="J61" i="16"/>
  <c r="K60" i="16"/>
  <c r="K58" i="16"/>
  <c r="J59" i="16" s="1"/>
  <c r="F68" i="16"/>
  <c r="F67" i="16"/>
  <c r="F66" i="16"/>
  <c r="F65" i="16"/>
  <c r="F64" i="16"/>
  <c r="F63" i="16"/>
  <c r="E67" i="16"/>
  <c r="E66" i="16"/>
  <c r="E68" i="16" s="1"/>
  <c r="E65" i="16"/>
  <c r="E64" i="16"/>
  <c r="E63" i="16"/>
  <c r="D67" i="16"/>
  <c r="D65" i="16"/>
  <c r="D68" i="16" s="1"/>
  <c r="D66" i="16"/>
  <c r="K72" i="16" s="1"/>
  <c r="D64" i="16"/>
  <c r="D63" i="16"/>
  <c r="C68" i="16"/>
  <c r="C67" i="16"/>
  <c r="C66" i="16"/>
  <c r="C65" i="16"/>
  <c r="C64" i="16"/>
  <c r="C63" i="16"/>
  <c r="C58" i="16"/>
  <c r="C56" i="16"/>
  <c r="C62" i="16"/>
  <c r="C61" i="16"/>
  <c r="C60" i="16"/>
  <c r="C26" i="16"/>
  <c r="D22" i="16"/>
  <c r="C28" i="16"/>
  <c r="E28" i="16" s="1"/>
  <c r="C24" i="16"/>
  <c r="M6" i="16" s="1"/>
  <c r="L7" i="16" s="1"/>
  <c r="D29" i="16"/>
  <c r="L10" i="16" s="1"/>
  <c r="D28" i="16"/>
  <c r="L9" i="16" s="1"/>
  <c r="C29" i="16"/>
  <c r="E29" i="16" s="1"/>
  <c r="F29" i="16" s="1"/>
  <c r="M16" i="16" s="1"/>
  <c r="L17" i="16" s="1"/>
  <c r="C30" i="16"/>
  <c r="E30" i="16" s="1"/>
  <c r="F30" i="16" s="1"/>
  <c r="M18" i="16" s="1"/>
  <c r="L19" i="16" s="1"/>
  <c r="C31" i="16"/>
  <c r="E31" i="16" s="1"/>
  <c r="F31" i="16" s="1"/>
  <c r="M20" i="16" s="1"/>
  <c r="C32" i="16"/>
  <c r="E32" i="16" s="1"/>
  <c r="F32" i="16" s="1"/>
  <c r="M23" i="16" s="1"/>
  <c r="L24" i="16" s="1"/>
  <c r="J84" i="17" l="1"/>
  <c r="C19" i="19"/>
  <c r="C34" i="19" s="1"/>
  <c r="E18" i="18"/>
  <c r="B19" i="18" s="1"/>
  <c r="D84" i="17"/>
  <c r="F84" i="17" s="1"/>
  <c r="E85" i="17" s="1"/>
  <c r="I71" i="17"/>
  <c r="J72" i="17" s="1"/>
  <c r="J78" i="17"/>
  <c r="I80" i="17"/>
  <c r="I79" i="17"/>
  <c r="M17" i="17"/>
  <c r="I45" i="17"/>
  <c r="D85" i="17"/>
  <c r="F85" i="17" s="1"/>
  <c r="E86" i="17" s="1"/>
  <c r="D86" i="17" s="1"/>
  <c r="F86" i="17" s="1"/>
  <c r="I46" i="17"/>
  <c r="K19" i="17"/>
  <c r="L19" i="17" s="1"/>
  <c r="M19" i="17" s="1"/>
  <c r="M21" i="17" s="1"/>
  <c r="K70" i="16"/>
  <c r="J71" i="16" s="1"/>
  <c r="E33" i="16"/>
  <c r="F28" i="16"/>
  <c r="D32" i="16"/>
  <c r="L13" i="16" s="1"/>
  <c r="C33" i="16"/>
  <c r="D31" i="16"/>
  <c r="L12" i="16" s="1"/>
  <c r="C25" i="16"/>
  <c r="D30" i="16"/>
  <c r="L11" i="16" s="1"/>
  <c r="F108" i="15"/>
  <c r="F106" i="15"/>
  <c r="F104" i="15"/>
  <c r="G105" i="15"/>
  <c r="G107" i="15" s="1"/>
  <c r="E79" i="15"/>
  <c r="D64" i="15"/>
  <c r="K53" i="15"/>
  <c r="M53" i="15"/>
  <c r="E78" i="15"/>
  <c r="D72" i="15"/>
  <c r="E73" i="15" s="1"/>
  <c r="D70" i="15"/>
  <c r="E71" i="15" s="1"/>
  <c r="E69" i="15"/>
  <c r="D68" i="15"/>
  <c r="D63" i="15"/>
  <c r="D62" i="15"/>
  <c r="D61" i="15"/>
  <c r="C63" i="15"/>
  <c r="C61" i="15"/>
  <c r="C32" i="15"/>
  <c r="C33" i="15"/>
  <c r="C62" i="15"/>
  <c r="J53" i="15"/>
  <c r="I53" i="15"/>
  <c r="I56" i="15" s="1"/>
  <c r="E54" i="15"/>
  <c r="I51" i="15"/>
  <c r="E51" i="15"/>
  <c r="F50" i="15"/>
  <c r="J47" i="15"/>
  <c r="K45" i="15"/>
  <c r="J44" i="15"/>
  <c r="C47" i="15"/>
  <c r="C44" i="15"/>
  <c r="C46" i="15" s="1"/>
  <c r="C42" i="15"/>
  <c r="D39" i="15"/>
  <c r="E40" i="15"/>
  <c r="C34" i="15"/>
  <c r="C35" i="15"/>
  <c r="C30" i="15"/>
  <c r="D28" i="15"/>
  <c r="D35" i="19" l="1"/>
  <c r="E19" i="19"/>
  <c r="B20" i="19" s="1"/>
  <c r="C19" i="18"/>
  <c r="C34" i="18" s="1"/>
  <c r="I81" i="17"/>
  <c r="I77" i="17" s="1"/>
  <c r="J85" i="17" s="1"/>
  <c r="I86" i="17" s="1"/>
  <c r="E87" i="17"/>
  <c r="D87" i="17" s="1"/>
  <c r="F87" i="17" s="1"/>
  <c r="L21" i="17"/>
  <c r="K21" i="17"/>
  <c r="M8" i="16"/>
  <c r="D33" i="16"/>
  <c r="M14" i="16"/>
  <c r="L15" i="16" s="1"/>
  <c r="F33" i="16"/>
  <c r="C64" i="15"/>
  <c r="F53" i="15"/>
  <c r="E55" i="15" s="1"/>
  <c r="K75" i="14"/>
  <c r="L76" i="14" s="1"/>
  <c r="K73" i="14"/>
  <c r="L74" i="14" s="1"/>
  <c r="K71" i="14"/>
  <c r="L72" i="14" s="1"/>
  <c r="K69" i="14"/>
  <c r="L70" i="14" s="1"/>
  <c r="K67" i="14"/>
  <c r="L68" i="14" s="1"/>
  <c r="K65" i="14"/>
  <c r="L66" i="14" s="1"/>
  <c r="K63" i="14"/>
  <c r="L64" i="14" s="1"/>
  <c r="K61" i="14"/>
  <c r="L62" i="14" s="1"/>
  <c r="K59" i="14"/>
  <c r="L60" i="14"/>
  <c r="K57" i="14"/>
  <c r="L58" i="14" s="1"/>
  <c r="K55" i="14"/>
  <c r="L56" i="14" s="1"/>
  <c r="K53" i="14"/>
  <c r="K51" i="14"/>
  <c r="K49" i="14"/>
  <c r="L50" i="14" s="1"/>
  <c r="L54" i="14"/>
  <c r="L52" i="14"/>
  <c r="L48" i="14"/>
  <c r="K47" i="14"/>
  <c r="E56" i="14"/>
  <c r="E55" i="14"/>
  <c r="E44" i="14"/>
  <c r="E43" i="14"/>
  <c r="G43" i="14" s="1"/>
  <c r="F43" i="14"/>
  <c r="F42" i="14"/>
  <c r="G42" i="14"/>
  <c r="E42" i="14"/>
  <c r="H39" i="14"/>
  <c r="H38" i="14"/>
  <c r="H37" i="14"/>
  <c r="G36" i="14"/>
  <c r="B41" i="14"/>
  <c r="B40" i="14"/>
  <c r="C20" i="19" l="1"/>
  <c r="E20" i="19" s="1"/>
  <c r="B21" i="19" s="1"/>
  <c r="D35" i="18"/>
  <c r="E19" i="18"/>
  <c r="B20" i="18" s="1"/>
  <c r="E88" i="17"/>
  <c r="D88" i="17" s="1"/>
  <c r="F88" i="17" s="1"/>
  <c r="D74" i="15"/>
  <c r="E75" i="15" s="1"/>
  <c r="D77" i="15"/>
  <c r="F44" i="14"/>
  <c r="G44" i="14" s="1"/>
  <c r="E45" i="14" s="1"/>
  <c r="C87" i="10"/>
  <c r="O43" i="11"/>
  <c r="O11" i="11"/>
  <c r="N12" i="11"/>
  <c r="N9" i="11"/>
  <c r="O10" i="11"/>
  <c r="O7" i="11"/>
  <c r="N5" i="11"/>
  <c r="N3" i="11"/>
  <c r="D20" i="11"/>
  <c r="B10" i="11"/>
  <c r="D66" i="11"/>
  <c r="I10" i="11"/>
  <c r="C10" i="11"/>
  <c r="C21" i="19" l="1"/>
  <c r="E21" i="19"/>
  <c r="C38" i="19"/>
  <c r="D39" i="19"/>
  <c r="C20" i="18"/>
  <c r="E20" i="18"/>
  <c r="B21" i="18" s="1"/>
  <c r="E89" i="17"/>
  <c r="D89" i="17" s="1"/>
  <c r="F89" i="17" s="1"/>
  <c r="F45" i="14"/>
  <c r="G45" i="14"/>
  <c r="E46" i="14" s="1"/>
  <c r="P107" i="11"/>
  <c r="C48" i="19" l="1"/>
  <c r="C42" i="19"/>
  <c r="C46" i="19" s="1"/>
  <c r="D43" i="19"/>
  <c r="D46" i="19" s="1"/>
  <c r="C21" i="18"/>
  <c r="C38" i="18"/>
  <c r="D39" i="18"/>
  <c r="E90" i="17"/>
  <c r="D90" i="17" s="1"/>
  <c r="F90" i="17" s="1"/>
  <c r="F46" i="14"/>
  <c r="G46" i="14" s="1"/>
  <c r="E47" i="14" s="1"/>
  <c r="N9" i="6"/>
  <c r="D48" i="19" l="1"/>
  <c r="E48" i="19" s="1"/>
  <c r="C42" i="18"/>
  <c r="C46" i="18" s="1"/>
  <c r="D43" i="18"/>
  <c r="D46" i="18" s="1"/>
  <c r="E21" i="18"/>
  <c r="E91" i="17"/>
  <c r="D91" i="17" s="1"/>
  <c r="F91" i="17" s="1"/>
  <c r="F47" i="14"/>
  <c r="G47" i="14"/>
  <c r="E48" i="14" s="1"/>
  <c r="B36" i="8"/>
  <c r="E37" i="8"/>
  <c r="H37" i="8"/>
  <c r="E12" i="6"/>
  <c r="D36" i="8"/>
  <c r="C36" i="8"/>
  <c r="P121" i="11"/>
  <c r="Q120" i="11"/>
  <c r="Q119" i="11"/>
  <c r="P118" i="11"/>
  <c r="P117" i="11"/>
  <c r="P112" i="11"/>
  <c r="P116" i="11"/>
  <c r="Q115" i="11"/>
  <c r="Q114" i="11"/>
  <c r="P113" i="11"/>
  <c r="Q111" i="11"/>
  <c r="P110" i="11"/>
  <c r="Q109" i="11"/>
  <c r="P108" i="11"/>
  <c r="Q106" i="11"/>
  <c r="P105" i="11"/>
  <c r="Q104" i="11"/>
  <c r="P103" i="11"/>
  <c r="Q102" i="11"/>
  <c r="P101" i="11"/>
  <c r="L96" i="11"/>
  <c r="L95" i="11"/>
  <c r="N94" i="11"/>
  <c r="K97" i="11"/>
  <c r="K96" i="11"/>
  <c r="K95" i="11"/>
  <c r="E138" i="11"/>
  <c r="L138" i="11"/>
  <c r="E139" i="11"/>
  <c r="E110" i="11"/>
  <c r="E104" i="11"/>
  <c r="L104" i="11"/>
  <c r="L135" i="11"/>
  <c r="L137" i="11"/>
  <c r="L131" i="11"/>
  <c r="J138" i="11"/>
  <c r="J137" i="11"/>
  <c r="J115" i="11"/>
  <c r="C115" i="11"/>
  <c r="J116" i="11"/>
  <c r="C116" i="11"/>
  <c r="L139" i="11"/>
  <c r="K139" i="11"/>
  <c r="L127" i="11"/>
  <c r="K127" i="11"/>
  <c r="L115" i="11"/>
  <c r="K115" i="11"/>
  <c r="J105" i="11"/>
  <c r="J104" i="11"/>
  <c r="D127" i="11"/>
  <c r="I139" i="11"/>
  <c r="I127" i="11"/>
  <c r="I115" i="11"/>
  <c r="L103" i="11"/>
  <c r="C104" i="11"/>
  <c r="I101" i="11"/>
  <c r="B100" i="11"/>
  <c r="B139" i="11"/>
  <c r="B127" i="11"/>
  <c r="B115" i="11"/>
  <c r="C96" i="11"/>
  <c r="E103" i="11"/>
  <c r="B96" i="11"/>
  <c r="G97" i="11" s="1"/>
  <c r="Q53" i="10"/>
  <c r="P53" i="10"/>
  <c r="O53" i="10"/>
  <c r="G96" i="11"/>
  <c r="G94" i="11"/>
  <c r="B97" i="11"/>
  <c r="B98" i="11"/>
  <c r="E95" i="11"/>
  <c r="K58" i="10"/>
  <c r="L53" i="10"/>
  <c r="C81" i="11"/>
  <c r="E67" i="11"/>
  <c r="D82" i="11" s="1"/>
  <c r="E66" i="11"/>
  <c r="C78" i="11" s="1"/>
  <c r="D79" i="11" s="1"/>
  <c r="C75" i="11"/>
  <c r="D76" i="11" s="1"/>
  <c r="D67" i="11"/>
  <c r="B69" i="11"/>
  <c r="B65" i="11"/>
  <c r="B66" i="11"/>
  <c r="B67" i="11"/>
  <c r="D52" i="11"/>
  <c r="E53" i="11" s="1"/>
  <c r="D55" i="11"/>
  <c r="E56" i="11" s="1"/>
  <c r="D44" i="11"/>
  <c r="E44" i="11" s="1"/>
  <c r="A46" i="11"/>
  <c r="O39" i="11"/>
  <c r="N40" i="11" s="1"/>
  <c r="O31" i="11"/>
  <c r="N32" i="11" s="1"/>
  <c r="O23" i="11"/>
  <c r="N24" i="11" s="1"/>
  <c r="O15" i="11"/>
  <c r="N16" i="11" s="1"/>
  <c r="I18" i="11"/>
  <c r="I17" i="11"/>
  <c r="O35" i="11" s="1"/>
  <c r="N36" i="11" s="1"/>
  <c r="I16" i="11"/>
  <c r="I15" i="11"/>
  <c r="O27" i="11" s="1"/>
  <c r="N28" i="11" s="1"/>
  <c r="I14" i="11"/>
  <c r="I13" i="11"/>
  <c r="O19" i="11" s="1"/>
  <c r="N20" i="11" s="1"/>
  <c r="I12" i="11"/>
  <c r="I11" i="11"/>
  <c r="N8" i="11"/>
  <c r="C59" i="10"/>
  <c r="E58" i="10"/>
  <c r="D59" i="10"/>
  <c r="D58" i="10"/>
  <c r="C58" i="10"/>
  <c r="D19" i="11"/>
  <c r="D10" i="11"/>
  <c r="G60" i="10"/>
  <c r="G59" i="10"/>
  <c r="D12" i="11"/>
  <c r="D13" i="11"/>
  <c r="D14" i="11"/>
  <c r="D15" i="11"/>
  <c r="D16" i="11"/>
  <c r="D17" i="11"/>
  <c r="D18" i="11"/>
  <c r="D11" i="11"/>
  <c r="G55" i="10"/>
  <c r="C48" i="18" l="1"/>
  <c r="E92" i="17"/>
  <c r="D92" i="17" s="1"/>
  <c r="F92" i="17" s="1"/>
  <c r="F48" i="14"/>
  <c r="G48" i="14"/>
  <c r="E49" i="14" s="1"/>
  <c r="M95" i="11"/>
  <c r="N95" i="11" s="1"/>
  <c r="L105" i="11"/>
  <c r="J106" i="11" s="1"/>
  <c r="C105" i="11"/>
  <c r="G95" i="11"/>
  <c r="G98" i="11" s="1"/>
  <c r="D96" i="11"/>
  <c r="E96" i="11" s="1"/>
  <c r="C97" i="11" s="1"/>
  <c r="D97" i="11" s="1"/>
  <c r="E97" i="11" s="1"/>
  <c r="C98" i="11" s="1"/>
  <c r="D98" i="11" s="1"/>
  <c r="G10" i="11"/>
  <c r="D21" i="11"/>
  <c r="I19" i="11"/>
  <c r="N44" i="11" s="1"/>
  <c r="N53" i="10"/>
  <c r="K57" i="10"/>
  <c r="J55" i="10"/>
  <c r="L52" i="10"/>
  <c r="D69" i="10"/>
  <c r="C65" i="10"/>
  <c r="B58" i="10"/>
  <c r="G56" i="10"/>
  <c r="E20" i="10"/>
  <c r="E19" i="10"/>
  <c r="D20" i="10"/>
  <c r="D19" i="10"/>
  <c r="C19" i="10"/>
  <c r="B19" i="10"/>
  <c r="V54" i="10"/>
  <c r="U53" i="10"/>
  <c r="Q52" i="10"/>
  <c r="D73" i="10"/>
  <c r="C86" i="10"/>
  <c r="D85" i="10"/>
  <c r="C82" i="10"/>
  <c r="D81" i="10"/>
  <c r="D77" i="10"/>
  <c r="C78" i="10"/>
  <c r="C74" i="10"/>
  <c r="D66" i="10"/>
  <c r="C70" i="10"/>
  <c r="B55" i="10"/>
  <c r="C67" i="10" s="1"/>
  <c r="D60" i="10"/>
  <c r="G57" i="10"/>
  <c r="G58" i="10"/>
  <c r="C32" i="10"/>
  <c r="D33" i="10" s="1"/>
  <c r="B21" i="10"/>
  <c r="B22" i="10"/>
  <c r="C22" i="10" s="1"/>
  <c r="B23" i="10"/>
  <c r="B24" i="10"/>
  <c r="B25" i="10"/>
  <c r="B26" i="10"/>
  <c r="C26" i="10" s="1"/>
  <c r="B27" i="10"/>
  <c r="C27" i="10" s="1"/>
  <c r="B28" i="10"/>
  <c r="C28" i="10" s="1"/>
  <c r="C21" i="10"/>
  <c r="C23" i="10"/>
  <c r="C24" i="10"/>
  <c r="C25" i="10"/>
  <c r="E36" i="8"/>
  <c r="E38" i="8"/>
  <c r="B20" i="10"/>
  <c r="C20" i="10" s="1"/>
  <c r="D40" i="10" s="1"/>
  <c r="C41" i="10" s="1"/>
  <c r="E48" i="18" l="1"/>
  <c r="D48" i="18"/>
  <c r="E93" i="17"/>
  <c r="D93" i="17" s="1"/>
  <c r="F93" i="17" s="1"/>
  <c r="F49" i="14"/>
  <c r="G49" i="14" s="1"/>
  <c r="E50" i="14" s="1"/>
  <c r="M96" i="11"/>
  <c r="N96" i="11" s="1"/>
  <c r="L97" i="11" s="1"/>
  <c r="E105" i="11"/>
  <c r="C106" i="11" s="1"/>
  <c r="H96" i="11"/>
  <c r="H97" i="11"/>
  <c r="H99" i="11"/>
  <c r="H95" i="11"/>
  <c r="H98" i="11" s="1"/>
  <c r="E98" i="11"/>
  <c r="O4" i="11"/>
  <c r="H10" i="11"/>
  <c r="L97" i="10"/>
  <c r="N64" i="10"/>
  <c r="L104" i="10"/>
  <c r="N111" i="10"/>
  <c r="N103" i="10"/>
  <c r="L75" i="10"/>
  <c r="L91" i="10"/>
  <c r="L64" i="10"/>
  <c r="L96" i="10"/>
  <c r="N62" i="10"/>
  <c r="N54" i="10"/>
  <c r="V61" i="10" s="1"/>
  <c r="U62" i="10" s="1"/>
  <c r="B59" i="10"/>
  <c r="D35" i="10"/>
  <c r="C34" i="10"/>
  <c r="D38" i="10"/>
  <c r="C39" i="10" s="1"/>
  <c r="D243" i="5"/>
  <c r="F243" i="5"/>
  <c r="E243" i="5"/>
  <c r="C243" i="5"/>
  <c r="K244" i="5"/>
  <c r="J120" i="5"/>
  <c r="D119" i="5"/>
  <c r="H48" i="8"/>
  <c r="H46" i="8"/>
  <c r="I46" i="8" s="1"/>
  <c r="I40" i="8"/>
  <c r="I41" i="8"/>
  <c r="I42" i="8"/>
  <c r="I43" i="8"/>
  <c r="I44" i="8"/>
  <c r="I45" i="8"/>
  <c r="I39" i="8"/>
  <c r="I38" i="8"/>
  <c r="H35" i="8"/>
  <c r="E39" i="8"/>
  <c r="E40" i="8"/>
  <c r="E41" i="8"/>
  <c r="E42" i="8"/>
  <c r="E43" i="8"/>
  <c r="E44" i="8"/>
  <c r="E45" i="8"/>
  <c r="D38" i="8"/>
  <c r="D39" i="8"/>
  <c r="D40" i="8" s="1"/>
  <c r="D41" i="8" s="1"/>
  <c r="D42" i="8" s="1"/>
  <c r="D43" i="8" s="1"/>
  <c r="D44" i="8" s="1"/>
  <c r="D45" i="8" s="1"/>
  <c r="D37" i="8"/>
  <c r="C37" i="8"/>
  <c r="C38" i="8"/>
  <c r="C39" i="8"/>
  <c r="C40" i="8"/>
  <c r="C41" i="8"/>
  <c r="C42" i="8"/>
  <c r="C43" i="8"/>
  <c r="C44" i="8"/>
  <c r="C45" i="8"/>
  <c r="E36" i="7"/>
  <c r="B37" i="8"/>
  <c r="B38" i="8"/>
  <c r="B39" i="8"/>
  <c r="B40" i="8"/>
  <c r="B41" i="8"/>
  <c r="B42" i="8"/>
  <c r="B43" i="8"/>
  <c r="B44" i="8"/>
  <c r="B45" i="8"/>
  <c r="T6" i="7"/>
  <c r="S5" i="7"/>
  <c r="T4" i="7"/>
  <c r="H11" i="7"/>
  <c r="F11" i="7"/>
  <c r="H10" i="7"/>
  <c r="G10" i="7"/>
  <c r="F10" i="7"/>
  <c r="E10" i="7"/>
  <c r="E32" i="7"/>
  <c r="D32" i="7"/>
  <c r="C32" i="7"/>
  <c r="F25" i="7"/>
  <c r="E25" i="7"/>
  <c r="D26" i="7"/>
  <c r="D25" i="7"/>
  <c r="C26" i="7"/>
  <c r="C25" i="7"/>
  <c r="F24" i="7"/>
  <c r="E24" i="7"/>
  <c r="D24" i="7"/>
  <c r="C24" i="7"/>
  <c r="H12" i="7"/>
  <c r="H13" i="7"/>
  <c r="H14" i="7"/>
  <c r="H15" i="7"/>
  <c r="H16" i="7"/>
  <c r="H17" i="7"/>
  <c r="G12" i="7"/>
  <c r="G13" i="7"/>
  <c r="G14" i="7" s="1"/>
  <c r="G15" i="7" s="1"/>
  <c r="G16" i="7" s="1"/>
  <c r="G17" i="7" s="1"/>
  <c r="G11" i="7"/>
  <c r="F12" i="7"/>
  <c r="F13" i="7"/>
  <c r="F14" i="7"/>
  <c r="F15" i="7"/>
  <c r="F16" i="7"/>
  <c r="F17" i="7"/>
  <c r="E11" i="7"/>
  <c r="E12" i="7"/>
  <c r="E13" i="7"/>
  <c r="E14" i="7"/>
  <c r="E15" i="7"/>
  <c r="E16" i="7"/>
  <c r="E17" i="7"/>
  <c r="D11" i="7"/>
  <c r="D10" i="7"/>
  <c r="D8" i="7"/>
  <c r="D9" i="7"/>
  <c r="E8" i="7"/>
  <c r="K16" i="7"/>
  <c r="K15" i="7"/>
  <c r="J13" i="7"/>
  <c r="J11" i="7"/>
  <c r="K6" i="7"/>
  <c r="C10" i="7"/>
  <c r="D22" i="7"/>
  <c r="F21" i="7"/>
  <c r="B25" i="7"/>
  <c r="B26" i="7"/>
  <c r="B27" i="7"/>
  <c r="B28" i="7"/>
  <c r="B29" i="7"/>
  <c r="B30" i="7"/>
  <c r="B31" i="7"/>
  <c r="B32" i="7"/>
  <c r="C23" i="7"/>
  <c r="B24" i="7"/>
  <c r="E94" i="17" l="1"/>
  <c r="D94" i="17" s="1"/>
  <c r="F94" i="17" s="1"/>
  <c r="F50" i="14"/>
  <c r="G50" i="14" s="1"/>
  <c r="E51" i="14" s="1"/>
  <c r="M97" i="11"/>
  <c r="N97" i="11" s="1"/>
  <c r="L106" i="11"/>
  <c r="J107" i="11" s="1"/>
  <c r="E106" i="11"/>
  <c r="C107" i="11" s="1"/>
  <c r="J10" i="11"/>
  <c r="G11" i="11" s="1"/>
  <c r="H11" i="11" s="1"/>
  <c r="L106" i="10"/>
  <c r="N73" i="10"/>
  <c r="L63" i="10"/>
  <c r="N107" i="10"/>
  <c r="L54" i="10"/>
  <c r="L101" i="10"/>
  <c r="N70" i="10"/>
  <c r="N74" i="10"/>
  <c r="L59" i="10"/>
  <c r="L112" i="10"/>
  <c r="L72" i="10"/>
  <c r="L100" i="10"/>
  <c r="L98" i="10"/>
  <c r="N72" i="10"/>
  <c r="L89" i="10"/>
  <c r="N81" i="10"/>
  <c r="N106" i="10"/>
  <c r="L55" i="10"/>
  <c r="L110" i="10"/>
  <c r="N60" i="10"/>
  <c r="L77" i="10"/>
  <c r="N78" i="10"/>
  <c r="L69" i="10"/>
  <c r="N63" i="10"/>
  <c r="L80" i="10"/>
  <c r="N66" i="10"/>
  <c r="L76" i="10"/>
  <c r="L90" i="10"/>
  <c r="N80" i="10"/>
  <c r="L81" i="10"/>
  <c r="N89" i="10"/>
  <c r="L111" i="10"/>
  <c r="N59" i="10"/>
  <c r="L102" i="10"/>
  <c r="N68" i="10"/>
  <c r="N77" i="10"/>
  <c r="L109" i="10"/>
  <c r="L82" i="10"/>
  <c r="L73" i="10"/>
  <c r="N97" i="10"/>
  <c r="N67" i="10"/>
  <c r="L94" i="10"/>
  <c r="N76" i="10"/>
  <c r="N86" i="10"/>
  <c r="N71" i="10"/>
  <c r="L60" i="10"/>
  <c r="N88" i="10"/>
  <c r="L103" i="10"/>
  <c r="N93" i="10"/>
  <c r="N94" i="10"/>
  <c r="L108" i="10"/>
  <c r="N79" i="10"/>
  <c r="N90" i="10"/>
  <c r="L85" i="10"/>
  <c r="L99" i="10"/>
  <c r="L74" i="10"/>
  <c r="N96" i="10"/>
  <c r="L65" i="10"/>
  <c r="N105" i="10"/>
  <c r="L95" i="10"/>
  <c r="N75" i="10"/>
  <c r="L86" i="10"/>
  <c r="N84" i="10"/>
  <c r="N87" i="10"/>
  <c r="L57" i="10"/>
  <c r="N92" i="10"/>
  <c r="N101" i="10"/>
  <c r="N98" i="10"/>
  <c r="N61" i="10"/>
  <c r="N58" i="10"/>
  <c r="L92" i="10"/>
  <c r="N102" i="10"/>
  <c r="L84" i="10"/>
  <c r="L93" i="10"/>
  <c r="L61" i="10"/>
  <c r="L83" i="10"/>
  <c r="L66" i="10"/>
  <c r="N104" i="10"/>
  <c r="L88" i="10"/>
  <c r="L87" i="10"/>
  <c r="N83" i="10"/>
  <c r="L78" i="10"/>
  <c r="L68" i="10"/>
  <c r="N110" i="10"/>
  <c r="L107" i="10"/>
  <c r="N95" i="10"/>
  <c r="V57" i="10"/>
  <c r="U58" i="10" s="1"/>
  <c r="N69" i="10"/>
  <c r="L67" i="10"/>
  <c r="L58" i="10"/>
  <c r="N112" i="10"/>
  <c r="N57" i="10"/>
  <c r="L56" i="10"/>
  <c r="L79" i="10"/>
  <c r="N91" i="10"/>
  <c r="L70" i="10"/>
  <c r="N100" i="10"/>
  <c r="N109" i="10"/>
  <c r="N85" i="10"/>
  <c r="N55" i="10"/>
  <c r="V65" i="10" s="1"/>
  <c r="U66" i="10" s="1"/>
  <c r="N56" i="10"/>
  <c r="L105" i="10"/>
  <c r="N65" i="10"/>
  <c r="N82" i="10"/>
  <c r="L71" i="10"/>
  <c r="N99" i="10"/>
  <c r="L62" i="10"/>
  <c r="N108" i="10"/>
  <c r="C71" i="10"/>
  <c r="D68" i="10"/>
  <c r="D21" i="10"/>
  <c r="E9" i="7"/>
  <c r="E7" i="7"/>
  <c r="E39" i="6"/>
  <c r="B22" i="7"/>
  <c r="B23" i="7"/>
  <c r="C39" i="6"/>
  <c r="F39" i="6" s="1"/>
  <c r="C8" i="7"/>
  <c r="F8" i="7" s="1"/>
  <c r="C9" i="7"/>
  <c r="F9" i="7" s="1"/>
  <c r="C11" i="7"/>
  <c r="C12" i="7"/>
  <c r="D12" i="7" s="1"/>
  <c r="C13" i="7"/>
  <c r="D13" i="7" s="1"/>
  <c r="C14" i="7"/>
  <c r="D14" i="7" s="1"/>
  <c r="C15" i="7"/>
  <c r="D15" i="7" s="1"/>
  <c r="C16" i="7"/>
  <c r="D16" i="7" s="1"/>
  <c r="C17" i="7"/>
  <c r="D17" i="7" s="1"/>
  <c r="C7" i="7"/>
  <c r="D7" i="7" s="1"/>
  <c r="E15" i="6"/>
  <c r="F15" i="6" s="1"/>
  <c r="F135" i="6"/>
  <c r="F138" i="6" s="1"/>
  <c r="G138" i="6" s="1"/>
  <c r="E142" i="6"/>
  <c r="D144" i="6"/>
  <c r="E144" i="6" s="1"/>
  <c r="D143" i="6"/>
  <c r="E143" i="6" s="1"/>
  <c r="D142" i="6"/>
  <c r="D141" i="6"/>
  <c r="E141" i="6" s="1"/>
  <c r="D140" i="6"/>
  <c r="E140" i="6" s="1"/>
  <c r="D139" i="6"/>
  <c r="E139" i="6" s="1"/>
  <c r="D138" i="6"/>
  <c r="E138" i="6" s="1"/>
  <c r="G101" i="6"/>
  <c r="C100" i="6"/>
  <c r="I100" i="6"/>
  <c r="E90" i="6"/>
  <c r="E62" i="6"/>
  <c r="C91" i="6"/>
  <c r="C92" i="6"/>
  <c r="C93" i="6"/>
  <c r="C94" i="6"/>
  <c r="C95" i="6"/>
  <c r="C96" i="6"/>
  <c r="C97" i="6"/>
  <c r="C98" i="6"/>
  <c r="C99" i="6"/>
  <c r="C90" i="6"/>
  <c r="F90" i="6" s="1"/>
  <c r="E95" i="17" l="1"/>
  <c r="F51" i="14"/>
  <c r="G51" i="14"/>
  <c r="E52" i="14" s="1"/>
  <c r="L107" i="11"/>
  <c r="J108" i="11" s="1"/>
  <c r="E107" i="11"/>
  <c r="C108" i="11" s="1"/>
  <c r="E108" i="11" s="1"/>
  <c r="C109" i="11"/>
  <c r="E109" i="11"/>
  <c r="L113" i="10"/>
  <c r="J11" i="11"/>
  <c r="G12" i="11" s="1"/>
  <c r="O6" i="11"/>
  <c r="H12" i="11"/>
  <c r="D72" i="10"/>
  <c r="E59" i="10"/>
  <c r="C60" i="10" s="1"/>
  <c r="C75" i="10" s="1"/>
  <c r="E60" i="10"/>
  <c r="B61" i="10" s="1"/>
  <c r="E21" i="10"/>
  <c r="D22" i="10"/>
  <c r="K14" i="7"/>
  <c r="E21" i="7"/>
  <c r="G90" i="6"/>
  <c r="H90" i="6" s="1"/>
  <c r="E91" i="6" s="1"/>
  <c r="E104" i="6"/>
  <c r="F105" i="6" s="1"/>
  <c r="G39" i="6"/>
  <c r="H39" i="6"/>
  <c r="E40" i="6" s="1"/>
  <c r="F7" i="7"/>
  <c r="G7" i="7" s="1"/>
  <c r="H7" i="7" s="1"/>
  <c r="F144" i="6"/>
  <c r="G144" i="6" s="1"/>
  <c r="F143" i="6"/>
  <c r="G143" i="6" s="1"/>
  <c r="F139" i="6"/>
  <c r="G139" i="6" s="1"/>
  <c r="F141" i="6"/>
  <c r="G141" i="6" s="1"/>
  <c r="F142" i="6"/>
  <c r="G142" i="6" s="1"/>
  <c r="F140" i="6"/>
  <c r="G140" i="6" s="1"/>
  <c r="C82" i="6"/>
  <c r="C81" i="6"/>
  <c r="C80" i="6"/>
  <c r="C79" i="6"/>
  <c r="C78" i="6"/>
  <c r="C77" i="6"/>
  <c r="C76" i="6"/>
  <c r="C75" i="6"/>
  <c r="C74" i="6"/>
  <c r="C73" i="6"/>
  <c r="C72" i="6"/>
  <c r="C71" i="6"/>
  <c r="C70" i="6"/>
  <c r="C69" i="6"/>
  <c r="C68" i="6"/>
  <c r="C67" i="6"/>
  <c r="C66" i="6"/>
  <c r="C65" i="6"/>
  <c r="C64" i="6"/>
  <c r="C63" i="6"/>
  <c r="C62" i="6"/>
  <c r="F62" i="6" s="1"/>
  <c r="H59" i="6"/>
  <c r="C40" i="6"/>
  <c r="F40" i="6" s="1"/>
  <c r="C41" i="6"/>
  <c r="C42" i="6"/>
  <c r="C43" i="6"/>
  <c r="C44" i="6"/>
  <c r="C45" i="6"/>
  <c r="C46" i="6"/>
  <c r="C47" i="6"/>
  <c r="C48" i="6"/>
  <c r="C49" i="6"/>
  <c r="C50" i="6"/>
  <c r="C51" i="6"/>
  <c r="C52" i="6"/>
  <c r="C53" i="6"/>
  <c r="C54" i="6"/>
  <c r="C55" i="6"/>
  <c r="C56" i="6"/>
  <c r="C57" i="6"/>
  <c r="C58" i="6"/>
  <c r="N5" i="6"/>
  <c r="O6" i="6" s="1"/>
  <c r="E16" i="6"/>
  <c r="F16" i="6" s="1"/>
  <c r="E17" i="6"/>
  <c r="F17" i="6" s="1"/>
  <c r="E18" i="6"/>
  <c r="F18" i="6" s="1"/>
  <c r="E19" i="6"/>
  <c r="F19" i="6" s="1"/>
  <c r="E20" i="6"/>
  <c r="F20" i="6" s="1"/>
  <c r="E21" i="6"/>
  <c r="F21" i="6" s="1"/>
  <c r="E22" i="6"/>
  <c r="F22" i="6" s="1"/>
  <c r="E23" i="6"/>
  <c r="F23" i="6" s="1"/>
  <c r="E24" i="6"/>
  <c r="F24" i="6" s="1"/>
  <c r="E25" i="6"/>
  <c r="F25" i="6" s="1"/>
  <c r="E26" i="6"/>
  <c r="F26" i="6" s="1"/>
  <c r="E27" i="6"/>
  <c r="F27" i="6" s="1"/>
  <c r="E28" i="6"/>
  <c r="F28" i="6" s="1"/>
  <c r="E29" i="6"/>
  <c r="F29" i="6" s="1"/>
  <c r="E30" i="6"/>
  <c r="F30" i="6" s="1"/>
  <c r="E31" i="6"/>
  <c r="F31" i="6" s="1"/>
  <c r="E32" i="6"/>
  <c r="F32" i="6" s="1"/>
  <c r="E33" i="6"/>
  <c r="F33" i="6" s="1"/>
  <c r="E34" i="6"/>
  <c r="F34" i="6" s="1"/>
  <c r="F7" i="6"/>
  <c r="E8" i="6" s="1"/>
  <c r="D95" i="17" l="1"/>
  <c r="F95" i="17" s="1"/>
  <c r="E96" i="17" s="1"/>
  <c r="D96" i="17" s="1"/>
  <c r="F96" i="17" s="1"/>
  <c r="I69" i="17"/>
  <c r="F52" i="14"/>
  <c r="G52" i="14" s="1"/>
  <c r="E53" i="14" s="1"/>
  <c r="L108" i="11"/>
  <c r="J109" i="11" s="1"/>
  <c r="C110" i="11"/>
  <c r="C111" i="11"/>
  <c r="E111" i="11" s="1"/>
  <c r="C112" i="11" s="1"/>
  <c r="O54" i="10"/>
  <c r="V55" i="10"/>
  <c r="U56" i="10" s="1"/>
  <c r="J12" i="11"/>
  <c r="G13" i="11" s="1"/>
  <c r="N13" i="11"/>
  <c r="H13" i="11"/>
  <c r="D76" i="10"/>
  <c r="D80" i="10"/>
  <c r="C79" i="10"/>
  <c r="D23" i="10"/>
  <c r="E22" i="10"/>
  <c r="D23" i="7"/>
  <c r="G8" i="7"/>
  <c r="H8" i="7" s="1"/>
  <c r="H40" i="6"/>
  <c r="E41" i="6" s="1"/>
  <c r="G40" i="6"/>
  <c r="F91" i="6"/>
  <c r="H91" i="6"/>
  <c r="E92" i="6" s="1"/>
  <c r="H62" i="6"/>
  <c r="E63" i="6" s="1"/>
  <c r="G62" i="6"/>
  <c r="F9" i="6"/>
  <c r="E97" i="17" l="1"/>
  <c r="D97" i="17" s="1"/>
  <c r="F97" i="17" s="1"/>
  <c r="F53" i="14"/>
  <c r="G53" i="14"/>
  <c r="E54" i="14" s="1"/>
  <c r="L109" i="11"/>
  <c r="J110" i="11" s="1"/>
  <c r="E112" i="11"/>
  <c r="C113" i="11"/>
  <c r="J13" i="11"/>
  <c r="G14" i="11" s="1"/>
  <c r="H14" i="11" s="1"/>
  <c r="N17" i="11"/>
  <c r="O14" i="11"/>
  <c r="P54" i="10"/>
  <c r="Q54" i="10" s="1"/>
  <c r="O55" i="10" s="1"/>
  <c r="V59" i="10"/>
  <c r="U60" i="10" s="1"/>
  <c r="E62" i="10"/>
  <c r="C83" i="10"/>
  <c r="D84" i="10"/>
  <c r="E23" i="10"/>
  <c r="D24" i="10"/>
  <c r="G9" i="7"/>
  <c r="E23" i="7"/>
  <c r="F23" i="7"/>
  <c r="J21" i="7" s="1"/>
  <c r="F92" i="6"/>
  <c r="E108" i="6" s="1"/>
  <c r="F109" i="6" s="1"/>
  <c r="H92" i="6"/>
  <c r="E93" i="6" s="1"/>
  <c r="F93" i="6" s="1"/>
  <c r="G91" i="6"/>
  <c r="G92" i="6" s="1"/>
  <c r="E106" i="6"/>
  <c r="F107" i="6" s="1"/>
  <c r="G16" i="6"/>
  <c r="H16" i="6" s="1"/>
  <c r="O10" i="6" s="1"/>
  <c r="G15" i="6"/>
  <c r="H15" i="6" s="1"/>
  <c r="H38" i="7"/>
  <c r="F41" i="6"/>
  <c r="G41" i="6" s="1"/>
  <c r="H9" i="7"/>
  <c r="H93" i="6"/>
  <c r="E94" i="6" s="1"/>
  <c r="F63" i="6"/>
  <c r="G18" i="6"/>
  <c r="H18" i="6" s="1"/>
  <c r="N13" i="6" s="1"/>
  <c r="O14" i="6" s="1"/>
  <c r="G22" i="6"/>
  <c r="H22" i="6" s="1"/>
  <c r="G26" i="6"/>
  <c r="H26" i="6" s="1"/>
  <c r="G30" i="6"/>
  <c r="H30" i="6" s="1"/>
  <c r="G34" i="6"/>
  <c r="H34" i="6" s="1"/>
  <c r="G19" i="6"/>
  <c r="H19" i="6" s="1"/>
  <c r="N15" i="6" s="1"/>
  <c r="O16" i="6" s="1"/>
  <c r="G23" i="6"/>
  <c r="H23" i="6" s="1"/>
  <c r="G27" i="6"/>
  <c r="H27" i="6" s="1"/>
  <c r="G31" i="6"/>
  <c r="H31" i="6" s="1"/>
  <c r="G20" i="6"/>
  <c r="H20" i="6" s="1"/>
  <c r="G24" i="6"/>
  <c r="H24" i="6" s="1"/>
  <c r="G28" i="6"/>
  <c r="H28" i="6" s="1"/>
  <c r="G32" i="6"/>
  <c r="H32" i="6" s="1"/>
  <c r="G17" i="6"/>
  <c r="H17" i="6" s="1"/>
  <c r="N11" i="6" s="1"/>
  <c r="O12" i="6" s="1"/>
  <c r="G21" i="6"/>
  <c r="H21" i="6" s="1"/>
  <c r="G25" i="6"/>
  <c r="H25" i="6" s="1"/>
  <c r="G29" i="6"/>
  <c r="H29" i="6" s="1"/>
  <c r="G33" i="6"/>
  <c r="H33" i="6" s="1"/>
  <c r="L15" i="1"/>
  <c r="K34" i="2"/>
  <c r="K33" i="2"/>
  <c r="K32" i="2"/>
  <c r="K258" i="5"/>
  <c r="K254" i="5"/>
  <c r="L254"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C493" i="5"/>
  <c r="C494" i="5"/>
  <c r="C495" i="5"/>
  <c r="C496" i="5"/>
  <c r="C497" i="5"/>
  <c r="C498" i="5"/>
  <c r="C499" i="5"/>
  <c r="C500" i="5"/>
  <c r="C501" i="5"/>
  <c r="C502" i="5"/>
  <c r="C503" i="5"/>
  <c r="C504" i="5"/>
  <c r="C505" i="5"/>
  <c r="C506" i="5"/>
  <c r="C507" i="5"/>
  <c r="C508" i="5"/>
  <c r="C509" i="5"/>
  <c r="C510" i="5"/>
  <c r="C511" i="5"/>
  <c r="C512" i="5"/>
  <c r="C513" i="5"/>
  <c r="C514" i="5"/>
  <c r="C515" i="5"/>
  <c r="C516" i="5"/>
  <c r="C517" i="5"/>
  <c r="C518" i="5"/>
  <c r="C519" i="5"/>
  <c r="C520" i="5"/>
  <c r="C521" i="5"/>
  <c r="C522" i="5"/>
  <c r="C523" i="5"/>
  <c r="C524" i="5"/>
  <c r="C525" i="5"/>
  <c r="C526" i="5"/>
  <c r="C527" i="5"/>
  <c r="C528" i="5"/>
  <c r="C529" i="5"/>
  <c r="C530" i="5"/>
  <c r="C531" i="5"/>
  <c r="C532" i="5"/>
  <c r="C533" i="5"/>
  <c r="C534" i="5"/>
  <c r="C535" i="5"/>
  <c r="C536" i="5"/>
  <c r="C537" i="5"/>
  <c r="C538" i="5"/>
  <c r="C539" i="5"/>
  <c r="C540" i="5"/>
  <c r="C541" i="5"/>
  <c r="C542" i="5"/>
  <c r="C543" i="5"/>
  <c r="C544" i="5"/>
  <c r="C545" i="5"/>
  <c r="C546" i="5"/>
  <c r="C547" i="5"/>
  <c r="C548" i="5"/>
  <c r="C549" i="5"/>
  <c r="C550" i="5"/>
  <c r="C551" i="5"/>
  <c r="C552" i="5"/>
  <c r="C553" i="5"/>
  <c r="C554" i="5"/>
  <c r="C555" i="5"/>
  <c r="C556" i="5"/>
  <c r="C557" i="5"/>
  <c r="C558" i="5"/>
  <c r="C559" i="5"/>
  <c r="C560" i="5"/>
  <c r="C561" i="5"/>
  <c r="C562" i="5"/>
  <c r="C563" i="5"/>
  <c r="C564" i="5"/>
  <c r="C565" i="5"/>
  <c r="C566" i="5"/>
  <c r="C567" i="5"/>
  <c r="C568" i="5"/>
  <c r="C569" i="5"/>
  <c r="C570" i="5"/>
  <c r="C571" i="5"/>
  <c r="C572" i="5"/>
  <c r="C573" i="5"/>
  <c r="C574" i="5"/>
  <c r="C575" i="5"/>
  <c r="C576" i="5"/>
  <c r="C577" i="5"/>
  <c r="C578" i="5"/>
  <c r="C579" i="5"/>
  <c r="C580" i="5"/>
  <c r="C581" i="5"/>
  <c r="C582" i="5"/>
  <c r="C583" i="5"/>
  <c r="C584" i="5"/>
  <c r="C585" i="5"/>
  <c r="C586" i="5"/>
  <c r="C587" i="5"/>
  <c r="C588" i="5"/>
  <c r="C589" i="5"/>
  <c r="C590" i="5"/>
  <c r="C591" i="5"/>
  <c r="C592" i="5"/>
  <c r="C593" i="5"/>
  <c r="C594" i="5"/>
  <c r="C595" i="5"/>
  <c r="C596" i="5"/>
  <c r="C597" i="5"/>
  <c r="C598" i="5"/>
  <c r="C599" i="5"/>
  <c r="C600" i="5"/>
  <c r="C601" i="5"/>
  <c r="C602" i="5"/>
  <c r="C603" i="5"/>
  <c r="C604" i="5"/>
  <c r="C605" i="5"/>
  <c r="C606" i="5"/>
  <c r="C607" i="5"/>
  <c r="C608" i="5"/>
  <c r="C609" i="5"/>
  <c r="C610" i="5"/>
  <c r="C611" i="5"/>
  <c r="C612" i="5"/>
  <c r="C613" i="5"/>
  <c r="C614" i="5"/>
  <c r="C615" i="5"/>
  <c r="C616" i="5"/>
  <c r="C617" i="5"/>
  <c r="C618" i="5"/>
  <c r="C619" i="5"/>
  <c r="C620" i="5"/>
  <c r="C621" i="5"/>
  <c r="C622" i="5"/>
  <c r="C623" i="5"/>
  <c r="C624" i="5"/>
  <c r="C625" i="5"/>
  <c r="C626" i="5"/>
  <c r="C627" i="5"/>
  <c r="C628" i="5"/>
  <c r="C629" i="5"/>
  <c r="C630" i="5"/>
  <c r="C631" i="5"/>
  <c r="C632" i="5"/>
  <c r="C633" i="5"/>
  <c r="C634" i="5"/>
  <c r="C635" i="5"/>
  <c r="C636" i="5"/>
  <c r="C637" i="5"/>
  <c r="C638" i="5"/>
  <c r="C639" i="5"/>
  <c r="C640" i="5"/>
  <c r="C641" i="5"/>
  <c r="C642" i="5"/>
  <c r="C643" i="5"/>
  <c r="C644" i="5"/>
  <c r="C645" i="5"/>
  <c r="C646" i="5"/>
  <c r="C647" i="5"/>
  <c r="C648" i="5"/>
  <c r="C649" i="5"/>
  <c r="C650" i="5"/>
  <c r="C651" i="5"/>
  <c r="C652" i="5"/>
  <c r="C653" i="5"/>
  <c r="C654" i="5"/>
  <c r="C655" i="5"/>
  <c r="C656" i="5"/>
  <c r="C657" i="5"/>
  <c r="C658" i="5"/>
  <c r="C659" i="5"/>
  <c r="C660" i="5"/>
  <c r="C661" i="5"/>
  <c r="C662" i="5"/>
  <c r="C663" i="5"/>
  <c r="C664" i="5"/>
  <c r="C665" i="5"/>
  <c r="C666" i="5"/>
  <c r="C667" i="5"/>
  <c r="C668" i="5"/>
  <c r="C669" i="5"/>
  <c r="C670" i="5"/>
  <c r="C671" i="5"/>
  <c r="C672" i="5"/>
  <c r="C673" i="5"/>
  <c r="C674" i="5"/>
  <c r="C675" i="5"/>
  <c r="C676" i="5"/>
  <c r="C677" i="5"/>
  <c r="C678" i="5"/>
  <c r="C679" i="5"/>
  <c r="C680" i="5"/>
  <c r="C681" i="5"/>
  <c r="C682" i="5"/>
  <c r="C683" i="5"/>
  <c r="C684" i="5"/>
  <c r="C685" i="5"/>
  <c r="C686" i="5"/>
  <c r="C687" i="5"/>
  <c r="C688" i="5"/>
  <c r="C689" i="5"/>
  <c r="C690" i="5"/>
  <c r="C691" i="5"/>
  <c r="C692" i="5"/>
  <c r="C693" i="5"/>
  <c r="C694" i="5"/>
  <c r="C695" i="5"/>
  <c r="C696" i="5"/>
  <c r="C697" i="5"/>
  <c r="C698" i="5"/>
  <c r="C699" i="5"/>
  <c r="C700" i="5"/>
  <c r="C701" i="5"/>
  <c r="C702" i="5"/>
  <c r="C703" i="5"/>
  <c r="C704" i="5"/>
  <c r="C705" i="5"/>
  <c r="C706" i="5"/>
  <c r="C707" i="5"/>
  <c r="C708" i="5"/>
  <c r="C709" i="5"/>
  <c r="C710" i="5"/>
  <c r="C711" i="5"/>
  <c r="C712" i="5"/>
  <c r="C713" i="5"/>
  <c r="C714" i="5"/>
  <c r="C715" i="5"/>
  <c r="C716" i="5"/>
  <c r="C717" i="5"/>
  <c r="C718" i="5"/>
  <c r="C719" i="5"/>
  <c r="C720" i="5"/>
  <c r="C721" i="5"/>
  <c r="C722" i="5"/>
  <c r="C723" i="5"/>
  <c r="C724" i="5"/>
  <c r="C725" i="5"/>
  <c r="C726" i="5"/>
  <c r="C727" i="5"/>
  <c r="C728" i="5"/>
  <c r="C729" i="5"/>
  <c r="C730" i="5"/>
  <c r="C731" i="5"/>
  <c r="C732" i="5"/>
  <c r="C733" i="5"/>
  <c r="C734" i="5"/>
  <c r="C735" i="5"/>
  <c r="C736" i="5"/>
  <c r="C737" i="5"/>
  <c r="C738" i="5"/>
  <c r="C739" i="5"/>
  <c r="C740" i="5"/>
  <c r="C741" i="5"/>
  <c r="C742" i="5"/>
  <c r="C743" i="5"/>
  <c r="C744" i="5"/>
  <c r="C745" i="5"/>
  <c r="C746" i="5"/>
  <c r="C747" i="5"/>
  <c r="C748" i="5"/>
  <c r="C749" i="5"/>
  <c r="C750" i="5"/>
  <c r="C751" i="5"/>
  <c r="C752" i="5"/>
  <c r="C753" i="5"/>
  <c r="C754" i="5"/>
  <c r="C755" i="5"/>
  <c r="C756" i="5"/>
  <c r="C757" i="5"/>
  <c r="C758" i="5"/>
  <c r="C759" i="5"/>
  <c r="C760" i="5"/>
  <c r="C761" i="5"/>
  <c r="C762" i="5"/>
  <c r="C763" i="5"/>
  <c r="C764" i="5"/>
  <c r="C765" i="5"/>
  <c r="C766" i="5"/>
  <c r="C767" i="5"/>
  <c r="C768" i="5"/>
  <c r="C769" i="5"/>
  <c r="C770" i="5"/>
  <c r="C771" i="5"/>
  <c r="C772" i="5"/>
  <c r="C773" i="5"/>
  <c r="C774" i="5"/>
  <c r="C775" i="5"/>
  <c r="C776" i="5"/>
  <c r="C777" i="5"/>
  <c r="C778" i="5"/>
  <c r="C779" i="5"/>
  <c r="C780" i="5"/>
  <c r="C781" i="5"/>
  <c r="C782" i="5"/>
  <c r="C783" i="5"/>
  <c r="C784" i="5"/>
  <c r="C785" i="5"/>
  <c r="C786" i="5"/>
  <c r="C787" i="5"/>
  <c r="C788" i="5"/>
  <c r="C789" i="5"/>
  <c r="C790" i="5"/>
  <c r="C791" i="5"/>
  <c r="C792" i="5"/>
  <c r="C793" i="5"/>
  <c r="C794" i="5"/>
  <c r="C795" i="5"/>
  <c r="C796" i="5"/>
  <c r="C797" i="5"/>
  <c r="C798" i="5"/>
  <c r="C799" i="5"/>
  <c r="C800" i="5"/>
  <c r="C801" i="5"/>
  <c r="C802" i="5"/>
  <c r="C803" i="5"/>
  <c r="C804" i="5"/>
  <c r="C805" i="5"/>
  <c r="C806" i="5"/>
  <c r="C807" i="5"/>
  <c r="C808" i="5"/>
  <c r="C809" i="5"/>
  <c r="C810" i="5"/>
  <c r="C811" i="5"/>
  <c r="C812" i="5"/>
  <c r="C813" i="5"/>
  <c r="C814" i="5"/>
  <c r="C815" i="5"/>
  <c r="C816" i="5"/>
  <c r="C817" i="5"/>
  <c r="C818" i="5"/>
  <c r="C819" i="5"/>
  <c r="C820" i="5"/>
  <c r="C821" i="5"/>
  <c r="C822" i="5"/>
  <c r="C823" i="5"/>
  <c r="C824" i="5"/>
  <c r="C825" i="5"/>
  <c r="C826" i="5"/>
  <c r="C827" i="5"/>
  <c r="C828" i="5"/>
  <c r="C829" i="5"/>
  <c r="C830" i="5"/>
  <c r="C831" i="5"/>
  <c r="C832" i="5"/>
  <c r="C833" i="5"/>
  <c r="C834" i="5"/>
  <c r="C835" i="5"/>
  <c r="C836" i="5"/>
  <c r="C837" i="5"/>
  <c r="C838" i="5"/>
  <c r="C839" i="5"/>
  <c r="C840" i="5"/>
  <c r="C841" i="5"/>
  <c r="C842" i="5"/>
  <c r="C843" i="5"/>
  <c r="C844" i="5"/>
  <c r="C845" i="5"/>
  <c r="C846" i="5"/>
  <c r="C847" i="5"/>
  <c r="C848" i="5"/>
  <c r="C849" i="5"/>
  <c r="C850" i="5"/>
  <c r="C851" i="5"/>
  <c r="C852" i="5"/>
  <c r="C853" i="5"/>
  <c r="C854" i="5"/>
  <c r="C855" i="5"/>
  <c r="C856" i="5"/>
  <c r="C857" i="5"/>
  <c r="C858" i="5"/>
  <c r="C859" i="5"/>
  <c r="C860" i="5"/>
  <c r="C861" i="5"/>
  <c r="C862" i="5"/>
  <c r="C863" i="5"/>
  <c r="C864" i="5"/>
  <c r="C865" i="5"/>
  <c r="C866" i="5"/>
  <c r="C867" i="5"/>
  <c r="C868" i="5"/>
  <c r="C869" i="5"/>
  <c r="C870" i="5"/>
  <c r="C871" i="5"/>
  <c r="C872" i="5"/>
  <c r="C873" i="5"/>
  <c r="C874" i="5"/>
  <c r="C875" i="5"/>
  <c r="C876" i="5"/>
  <c r="C877" i="5"/>
  <c r="C878" i="5"/>
  <c r="C879" i="5"/>
  <c r="C880" i="5"/>
  <c r="C881" i="5"/>
  <c r="C882" i="5"/>
  <c r="C883" i="5"/>
  <c r="C884" i="5"/>
  <c r="C885" i="5"/>
  <c r="C886" i="5"/>
  <c r="C887" i="5"/>
  <c r="C888" i="5"/>
  <c r="C889" i="5"/>
  <c r="C890" i="5"/>
  <c r="C891" i="5"/>
  <c r="C892" i="5"/>
  <c r="C893" i="5"/>
  <c r="C894" i="5"/>
  <c r="C895" i="5"/>
  <c r="C896" i="5"/>
  <c r="C897" i="5"/>
  <c r="C898" i="5"/>
  <c r="C899" i="5"/>
  <c r="C900" i="5"/>
  <c r="C901" i="5"/>
  <c r="C902" i="5"/>
  <c r="C903" i="5"/>
  <c r="C904" i="5"/>
  <c r="C905" i="5"/>
  <c r="C906" i="5"/>
  <c r="C907" i="5"/>
  <c r="C908" i="5"/>
  <c r="C909" i="5"/>
  <c r="C910" i="5"/>
  <c r="C911" i="5"/>
  <c r="C912" i="5"/>
  <c r="C913" i="5"/>
  <c r="C914" i="5"/>
  <c r="C915" i="5"/>
  <c r="C916" i="5"/>
  <c r="C917" i="5"/>
  <c r="C918" i="5"/>
  <c r="C919" i="5"/>
  <c r="C920" i="5"/>
  <c r="C921" i="5"/>
  <c r="C922" i="5"/>
  <c r="C923" i="5"/>
  <c r="C924" i="5"/>
  <c r="C925" i="5"/>
  <c r="C926" i="5"/>
  <c r="C927" i="5"/>
  <c r="C928" i="5"/>
  <c r="C929" i="5"/>
  <c r="C930" i="5"/>
  <c r="C931" i="5"/>
  <c r="C932" i="5"/>
  <c r="C933" i="5"/>
  <c r="C934" i="5"/>
  <c r="C935" i="5"/>
  <c r="C936" i="5"/>
  <c r="C937" i="5"/>
  <c r="C938" i="5"/>
  <c r="C939" i="5"/>
  <c r="C940" i="5"/>
  <c r="C941" i="5"/>
  <c r="C942" i="5"/>
  <c r="C943" i="5"/>
  <c r="C944" i="5"/>
  <c r="C945" i="5"/>
  <c r="C946" i="5"/>
  <c r="C947" i="5"/>
  <c r="C948" i="5"/>
  <c r="C949" i="5"/>
  <c r="C950" i="5"/>
  <c r="C951" i="5"/>
  <c r="C952" i="5"/>
  <c r="C953" i="5"/>
  <c r="C954" i="5"/>
  <c r="C955" i="5"/>
  <c r="C956" i="5"/>
  <c r="C957" i="5"/>
  <c r="C958" i="5"/>
  <c r="C959" i="5"/>
  <c r="C960" i="5"/>
  <c r="C961" i="5"/>
  <c r="C962" i="5"/>
  <c r="C963" i="5"/>
  <c r="C964" i="5"/>
  <c r="C965" i="5"/>
  <c r="C966" i="5"/>
  <c r="C967" i="5"/>
  <c r="C968" i="5"/>
  <c r="C969" i="5"/>
  <c r="C970" i="5"/>
  <c r="C971" i="5"/>
  <c r="C972" i="5"/>
  <c r="C973" i="5"/>
  <c r="C974" i="5"/>
  <c r="C975" i="5"/>
  <c r="C976" i="5"/>
  <c r="C977" i="5"/>
  <c r="C978" i="5"/>
  <c r="C979" i="5"/>
  <c r="C980" i="5"/>
  <c r="C981" i="5"/>
  <c r="C982" i="5"/>
  <c r="C983" i="5"/>
  <c r="C984" i="5"/>
  <c r="C985" i="5"/>
  <c r="C986" i="5"/>
  <c r="C987" i="5"/>
  <c r="C988" i="5"/>
  <c r="C989" i="5"/>
  <c r="C990" i="5"/>
  <c r="C991" i="5"/>
  <c r="C992" i="5"/>
  <c r="C993" i="5"/>
  <c r="C994" i="5"/>
  <c r="C995" i="5"/>
  <c r="C996" i="5"/>
  <c r="C997" i="5"/>
  <c r="C998" i="5"/>
  <c r="C999" i="5"/>
  <c r="C1000" i="5"/>
  <c r="C1001" i="5"/>
  <c r="C1002" i="5"/>
  <c r="C1003" i="5"/>
  <c r="C1004" i="5"/>
  <c r="C1005" i="5"/>
  <c r="C1006" i="5"/>
  <c r="C1007" i="5"/>
  <c r="C1008" i="5"/>
  <c r="C1009" i="5"/>
  <c r="C1010" i="5"/>
  <c r="C1011" i="5"/>
  <c r="C1012" i="5"/>
  <c r="C1013" i="5"/>
  <c r="C1014" i="5"/>
  <c r="C1015" i="5"/>
  <c r="C1016" i="5"/>
  <c r="C1017" i="5"/>
  <c r="C1018" i="5"/>
  <c r="C1019" i="5"/>
  <c r="C1020" i="5"/>
  <c r="C1021" i="5"/>
  <c r="C1022" i="5"/>
  <c r="C1023" i="5"/>
  <c r="C1024" i="5"/>
  <c r="C1025" i="5"/>
  <c r="C1026" i="5"/>
  <c r="C1027" i="5"/>
  <c r="C1028" i="5"/>
  <c r="C1029" i="5"/>
  <c r="C1030" i="5"/>
  <c r="C1031" i="5"/>
  <c r="C1032" i="5"/>
  <c r="C1033" i="5"/>
  <c r="C1034" i="5"/>
  <c r="C1035" i="5"/>
  <c r="C1036" i="5"/>
  <c r="C1037" i="5"/>
  <c r="C1038" i="5"/>
  <c r="C1039" i="5"/>
  <c r="C1040" i="5"/>
  <c r="C1041" i="5"/>
  <c r="C1042" i="5"/>
  <c r="C1043" i="5"/>
  <c r="C1044" i="5"/>
  <c r="C1045" i="5"/>
  <c r="C1046" i="5"/>
  <c r="C1047" i="5"/>
  <c r="C1048" i="5"/>
  <c r="C1049" i="5"/>
  <c r="C1050" i="5"/>
  <c r="C1051" i="5"/>
  <c r="C1052" i="5"/>
  <c r="C1053" i="5"/>
  <c r="C1054" i="5"/>
  <c r="C1055" i="5"/>
  <c r="C1056" i="5"/>
  <c r="C1057" i="5"/>
  <c r="C1058" i="5"/>
  <c r="C1059" i="5"/>
  <c r="C1060" i="5"/>
  <c r="C1061" i="5"/>
  <c r="C1062" i="5"/>
  <c r="C1063" i="5"/>
  <c r="C1064" i="5"/>
  <c r="C1065" i="5"/>
  <c r="C1066" i="5"/>
  <c r="C1067" i="5"/>
  <c r="C1068" i="5"/>
  <c r="C1069" i="5"/>
  <c r="C1070" i="5"/>
  <c r="C1071" i="5"/>
  <c r="C1072" i="5"/>
  <c r="C1073" i="5"/>
  <c r="C1074" i="5"/>
  <c r="C1075" i="5"/>
  <c r="C1076" i="5"/>
  <c r="C1077" i="5"/>
  <c r="C1078" i="5"/>
  <c r="C1079" i="5"/>
  <c r="C1080" i="5"/>
  <c r="C1081" i="5"/>
  <c r="C1082" i="5"/>
  <c r="C1083" i="5"/>
  <c r="C1084" i="5"/>
  <c r="C1085" i="5"/>
  <c r="C1086" i="5"/>
  <c r="C1087" i="5"/>
  <c r="C1088" i="5"/>
  <c r="C1089" i="5"/>
  <c r="C1090" i="5"/>
  <c r="C1091" i="5"/>
  <c r="C1092" i="5"/>
  <c r="C1093" i="5"/>
  <c r="C1094" i="5"/>
  <c r="C1095" i="5"/>
  <c r="C1096" i="5"/>
  <c r="C1097" i="5"/>
  <c r="C1098" i="5"/>
  <c r="C1099" i="5"/>
  <c r="C1100" i="5"/>
  <c r="C1101" i="5"/>
  <c r="C1102" i="5"/>
  <c r="C1103" i="5"/>
  <c r="C1104" i="5"/>
  <c r="C1105" i="5"/>
  <c r="C1106" i="5"/>
  <c r="C1107" i="5"/>
  <c r="C1108" i="5"/>
  <c r="C1109" i="5"/>
  <c r="C1110" i="5"/>
  <c r="C1111" i="5"/>
  <c r="C1112" i="5"/>
  <c r="C1113" i="5"/>
  <c r="C1114" i="5"/>
  <c r="C1115" i="5"/>
  <c r="C1116" i="5"/>
  <c r="C1117" i="5"/>
  <c r="C1118" i="5"/>
  <c r="C1119" i="5"/>
  <c r="C1120" i="5"/>
  <c r="C1121" i="5"/>
  <c r="C1122" i="5"/>
  <c r="C1123" i="5"/>
  <c r="C1124" i="5"/>
  <c r="C1125" i="5"/>
  <c r="C1126" i="5"/>
  <c r="C1127" i="5"/>
  <c r="C1128" i="5"/>
  <c r="C1129" i="5"/>
  <c r="C1130" i="5"/>
  <c r="C1131" i="5"/>
  <c r="C1132" i="5"/>
  <c r="C1133" i="5"/>
  <c r="C1134" i="5"/>
  <c r="C1135" i="5"/>
  <c r="C1136" i="5"/>
  <c r="C1137" i="5"/>
  <c r="C1138" i="5"/>
  <c r="C1139" i="5"/>
  <c r="C1140" i="5"/>
  <c r="C1141" i="5"/>
  <c r="C1142" i="5"/>
  <c r="C1143" i="5"/>
  <c r="C1144" i="5"/>
  <c r="C1145" i="5"/>
  <c r="C1146" i="5"/>
  <c r="C1147" i="5"/>
  <c r="C1148" i="5"/>
  <c r="C1149" i="5"/>
  <c r="C1150" i="5"/>
  <c r="C1151" i="5"/>
  <c r="C1152" i="5"/>
  <c r="C1153" i="5"/>
  <c r="C1154" i="5"/>
  <c r="C1155" i="5"/>
  <c r="C1156" i="5"/>
  <c r="C1157" i="5"/>
  <c r="C1158" i="5"/>
  <c r="C1159" i="5"/>
  <c r="C1160" i="5"/>
  <c r="C1161" i="5"/>
  <c r="C1162" i="5"/>
  <c r="C1163" i="5"/>
  <c r="C1164" i="5"/>
  <c r="C1165" i="5"/>
  <c r="C1166" i="5"/>
  <c r="C1167" i="5"/>
  <c r="C1168" i="5"/>
  <c r="C1169" i="5"/>
  <c r="C1170" i="5"/>
  <c r="C1171" i="5"/>
  <c r="C1172" i="5"/>
  <c r="C1173" i="5"/>
  <c r="C1174" i="5"/>
  <c r="C1175" i="5"/>
  <c r="C1176" i="5"/>
  <c r="C1177" i="5"/>
  <c r="C1178" i="5"/>
  <c r="C1179" i="5"/>
  <c r="C1180" i="5"/>
  <c r="C1181" i="5"/>
  <c r="C1182" i="5"/>
  <c r="C1183" i="5"/>
  <c r="C1184" i="5"/>
  <c r="C1185" i="5"/>
  <c r="C1186" i="5"/>
  <c r="C1187" i="5"/>
  <c r="C1188" i="5"/>
  <c r="C1189" i="5"/>
  <c r="C1190" i="5"/>
  <c r="C1191" i="5"/>
  <c r="C1192" i="5"/>
  <c r="C1193" i="5"/>
  <c r="C1194" i="5"/>
  <c r="C1195" i="5"/>
  <c r="C1196" i="5"/>
  <c r="C1197" i="5"/>
  <c r="C1198" i="5"/>
  <c r="C1199" i="5"/>
  <c r="C1200" i="5"/>
  <c r="C1201" i="5"/>
  <c r="C1202" i="5"/>
  <c r="C1203" i="5"/>
  <c r="C1204" i="5"/>
  <c r="C1205" i="5"/>
  <c r="C1206" i="5"/>
  <c r="C1207" i="5"/>
  <c r="C1208" i="5"/>
  <c r="C1209" i="5"/>
  <c r="C1210" i="5"/>
  <c r="C1211" i="5"/>
  <c r="C1212" i="5"/>
  <c r="C1213" i="5"/>
  <c r="C1214" i="5"/>
  <c r="C1215" i="5"/>
  <c r="C1216" i="5"/>
  <c r="C1217" i="5"/>
  <c r="C1218" i="5"/>
  <c r="C1219" i="5"/>
  <c r="C1220" i="5"/>
  <c r="C1221" i="5"/>
  <c r="C1222" i="5"/>
  <c r="C1223" i="5"/>
  <c r="C1224" i="5"/>
  <c r="C1225" i="5"/>
  <c r="C1226" i="5"/>
  <c r="C1227" i="5"/>
  <c r="C1228" i="5"/>
  <c r="C1229" i="5"/>
  <c r="C1230" i="5"/>
  <c r="C1231" i="5"/>
  <c r="C1232" i="5"/>
  <c r="C1233" i="5"/>
  <c r="C1234" i="5"/>
  <c r="C1235" i="5"/>
  <c r="C1236" i="5"/>
  <c r="C1237" i="5"/>
  <c r="C1238" i="5"/>
  <c r="C1239" i="5"/>
  <c r="C1240" i="5"/>
  <c r="C1241" i="5"/>
  <c r="C1242" i="5"/>
  <c r="C1243" i="5"/>
  <c r="C1244" i="5"/>
  <c r="C1245" i="5"/>
  <c r="C1246" i="5"/>
  <c r="C1247" i="5"/>
  <c r="C1248" i="5"/>
  <c r="C1249" i="5"/>
  <c r="C1250" i="5"/>
  <c r="C1251" i="5"/>
  <c r="C1252" i="5"/>
  <c r="C1253" i="5"/>
  <c r="C1254" i="5"/>
  <c r="C1255" i="5"/>
  <c r="C1256" i="5"/>
  <c r="C1257" i="5"/>
  <c r="C1258" i="5"/>
  <c r="C1259" i="5"/>
  <c r="C1260" i="5"/>
  <c r="C1261" i="5"/>
  <c r="C1262" i="5"/>
  <c r="C1263" i="5"/>
  <c r="C1264" i="5"/>
  <c r="C1265" i="5"/>
  <c r="C1266" i="5"/>
  <c r="C1267" i="5"/>
  <c r="C1268" i="5"/>
  <c r="C1269" i="5"/>
  <c r="C1270" i="5"/>
  <c r="C1271" i="5"/>
  <c r="C1272" i="5"/>
  <c r="C1273" i="5"/>
  <c r="C1274" i="5"/>
  <c r="C1275" i="5"/>
  <c r="C1276" i="5"/>
  <c r="C1277" i="5"/>
  <c r="C1278" i="5"/>
  <c r="C1279" i="5"/>
  <c r="C1280" i="5"/>
  <c r="C1281" i="5"/>
  <c r="C1282" i="5"/>
  <c r="C1283" i="5"/>
  <c r="C1284" i="5"/>
  <c r="C1285" i="5"/>
  <c r="C1286" i="5"/>
  <c r="C1287" i="5"/>
  <c r="C1288" i="5"/>
  <c r="C1289" i="5"/>
  <c r="C1290" i="5"/>
  <c r="C1291" i="5"/>
  <c r="C1292" i="5"/>
  <c r="C1293" i="5"/>
  <c r="C1294" i="5"/>
  <c r="C1295" i="5"/>
  <c r="C1296" i="5"/>
  <c r="C1297" i="5"/>
  <c r="C1298" i="5"/>
  <c r="C1299" i="5"/>
  <c r="C1300" i="5"/>
  <c r="C1301" i="5"/>
  <c r="C1302" i="5"/>
  <c r="C1303" i="5"/>
  <c r="C1304" i="5"/>
  <c r="C1305" i="5"/>
  <c r="C1306" i="5"/>
  <c r="C1307" i="5"/>
  <c r="C1308" i="5"/>
  <c r="C1309" i="5"/>
  <c r="C1310" i="5"/>
  <c r="C1311" i="5"/>
  <c r="C1312" i="5"/>
  <c r="C1313" i="5"/>
  <c r="C1314" i="5"/>
  <c r="C1315" i="5"/>
  <c r="C1316" i="5"/>
  <c r="C1317" i="5"/>
  <c r="C1318" i="5"/>
  <c r="C1319" i="5"/>
  <c r="C1320" i="5"/>
  <c r="C1321" i="5"/>
  <c r="C1322" i="5"/>
  <c r="C1323" i="5"/>
  <c r="C1324" i="5"/>
  <c r="C1325" i="5"/>
  <c r="C1326" i="5"/>
  <c r="C1327" i="5"/>
  <c r="C1328" i="5"/>
  <c r="C1329" i="5"/>
  <c r="C1330" i="5"/>
  <c r="C1331" i="5"/>
  <c r="C1332" i="5"/>
  <c r="C1333" i="5"/>
  <c r="C1334" i="5"/>
  <c r="C1335" i="5"/>
  <c r="C1336" i="5"/>
  <c r="C1337" i="5"/>
  <c r="C1338" i="5"/>
  <c r="C1339" i="5"/>
  <c r="C1340" i="5"/>
  <c r="C1341" i="5"/>
  <c r="C1342" i="5"/>
  <c r="C1343" i="5"/>
  <c r="C1344" i="5"/>
  <c r="C1345" i="5"/>
  <c r="C1346" i="5"/>
  <c r="C1347" i="5"/>
  <c r="C1348" i="5"/>
  <c r="C1349" i="5"/>
  <c r="C1350" i="5"/>
  <c r="C1351" i="5"/>
  <c r="C1352" i="5"/>
  <c r="C1353" i="5"/>
  <c r="C1354" i="5"/>
  <c r="C1355" i="5"/>
  <c r="C1356" i="5"/>
  <c r="C1357" i="5"/>
  <c r="C1358" i="5"/>
  <c r="C1359" i="5"/>
  <c r="C1360" i="5"/>
  <c r="C1361" i="5"/>
  <c r="C1362" i="5"/>
  <c r="C1363" i="5"/>
  <c r="C1364" i="5"/>
  <c r="C1365" i="5"/>
  <c r="C1366" i="5"/>
  <c r="C1367" i="5"/>
  <c r="C1368" i="5"/>
  <c r="C1369" i="5"/>
  <c r="C1370" i="5"/>
  <c r="C1371" i="5"/>
  <c r="C1372" i="5"/>
  <c r="C1373" i="5"/>
  <c r="C1374" i="5"/>
  <c r="C1375" i="5"/>
  <c r="C1376" i="5"/>
  <c r="C1377" i="5"/>
  <c r="C1378" i="5"/>
  <c r="C1379" i="5"/>
  <c r="C1380" i="5"/>
  <c r="C1381" i="5"/>
  <c r="C1382" i="5"/>
  <c r="C1383" i="5"/>
  <c r="C1384" i="5"/>
  <c r="C1385" i="5"/>
  <c r="C1386" i="5"/>
  <c r="C1387" i="5"/>
  <c r="C1388" i="5"/>
  <c r="C1389" i="5"/>
  <c r="C1390" i="5"/>
  <c r="C1391" i="5"/>
  <c r="C1392" i="5"/>
  <c r="C1393" i="5"/>
  <c r="C1394" i="5"/>
  <c r="C1395" i="5"/>
  <c r="C1396" i="5"/>
  <c r="C1397" i="5"/>
  <c r="C1398" i="5"/>
  <c r="C1399" i="5"/>
  <c r="C1400" i="5"/>
  <c r="C1401" i="5"/>
  <c r="C1402" i="5"/>
  <c r="C1403" i="5"/>
  <c r="C1404" i="5"/>
  <c r="C1405" i="5"/>
  <c r="C1406" i="5"/>
  <c r="C1407" i="5"/>
  <c r="C1408" i="5"/>
  <c r="C1409" i="5"/>
  <c r="C1410" i="5"/>
  <c r="C1411" i="5"/>
  <c r="C1412" i="5"/>
  <c r="C1413" i="5"/>
  <c r="C1414" i="5"/>
  <c r="C1415" i="5"/>
  <c r="C1416" i="5"/>
  <c r="C1417" i="5"/>
  <c r="C1418" i="5"/>
  <c r="C1419" i="5"/>
  <c r="C1420" i="5"/>
  <c r="C1421" i="5"/>
  <c r="C1422" i="5"/>
  <c r="C1423" i="5"/>
  <c r="C1424" i="5"/>
  <c r="C1425" i="5"/>
  <c r="C1426" i="5"/>
  <c r="C1427" i="5"/>
  <c r="C1428" i="5"/>
  <c r="C1429" i="5"/>
  <c r="C1430" i="5"/>
  <c r="C1431" i="5"/>
  <c r="C1432" i="5"/>
  <c r="C1433" i="5"/>
  <c r="C1434" i="5"/>
  <c r="C1435" i="5"/>
  <c r="C1436" i="5"/>
  <c r="C1437" i="5"/>
  <c r="C1438" i="5"/>
  <c r="C1439" i="5"/>
  <c r="C1440" i="5"/>
  <c r="C1441" i="5"/>
  <c r="C1442" i="5"/>
  <c r="C1443" i="5"/>
  <c r="C1444" i="5"/>
  <c r="C1445" i="5"/>
  <c r="C1446" i="5"/>
  <c r="C1447" i="5"/>
  <c r="C1448" i="5"/>
  <c r="C1449" i="5"/>
  <c r="C1450" i="5"/>
  <c r="C1451" i="5"/>
  <c r="C1452" i="5"/>
  <c r="C1453" i="5"/>
  <c r="C1454" i="5"/>
  <c r="C1455" i="5"/>
  <c r="C1456" i="5"/>
  <c r="C1457" i="5"/>
  <c r="C1458" i="5"/>
  <c r="C1459" i="5"/>
  <c r="C1460" i="5"/>
  <c r="C1461" i="5"/>
  <c r="C1462" i="5"/>
  <c r="C1463" i="5"/>
  <c r="C1464" i="5"/>
  <c r="C1465" i="5"/>
  <c r="C1466" i="5"/>
  <c r="C1467" i="5"/>
  <c r="C1468" i="5"/>
  <c r="C1469" i="5"/>
  <c r="C1470" i="5"/>
  <c r="C1471" i="5"/>
  <c r="C1472" i="5"/>
  <c r="C1473" i="5"/>
  <c r="C1474" i="5"/>
  <c r="C1475" i="5"/>
  <c r="C1476" i="5"/>
  <c r="C1477" i="5"/>
  <c r="C1478" i="5"/>
  <c r="C1479" i="5"/>
  <c r="C1480" i="5"/>
  <c r="C1481" i="5"/>
  <c r="C1482" i="5"/>
  <c r="C1483" i="5"/>
  <c r="C1484" i="5"/>
  <c r="C1485" i="5"/>
  <c r="C1486" i="5"/>
  <c r="C1487" i="5"/>
  <c r="C1488" i="5"/>
  <c r="C1489" i="5"/>
  <c r="C1490" i="5"/>
  <c r="C1491" i="5"/>
  <c r="C1492" i="5"/>
  <c r="C1493" i="5"/>
  <c r="C1494" i="5"/>
  <c r="C1495" i="5"/>
  <c r="C1496" i="5"/>
  <c r="C1497" i="5"/>
  <c r="C1498" i="5"/>
  <c r="C1499" i="5"/>
  <c r="C1500" i="5"/>
  <c r="C1501" i="5"/>
  <c r="C1502" i="5"/>
  <c r="C1503" i="5"/>
  <c r="C1504" i="5"/>
  <c r="C1505" i="5"/>
  <c r="C1506" i="5"/>
  <c r="C1507" i="5"/>
  <c r="C1508" i="5"/>
  <c r="C1509" i="5"/>
  <c r="C1510" i="5"/>
  <c r="C1511" i="5"/>
  <c r="C1512" i="5"/>
  <c r="C1513" i="5"/>
  <c r="C1514" i="5"/>
  <c r="C1515" i="5"/>
  <c r="C1516" i="5"/>
  <c r="C1517" i="5"/>
  <c r="C1518" i="5"/>
  <c r="C1519" i="5"/>
  <c r="C1520" i="5"/>
  <c r="C1521" i="5"/>
  <c r="C1522" i="5"/>
  <c r="C1523" i="5"/>
  <c r="C1524" i="5"/>
  <c r="C1525" i="5"/>
  <c r="C1526" i="5"/>
  <c r="C1527" i="5"/>
  <c r="C1528" i="5"/>
  <c r="C1529" i="5"/>
  <c r="C1530" i="5"/>
  <c r="C1531" i="5"/>
  <c r="C1532" i="5"/>
  <c r="C1533" i="5"/>
  <c r="C1534" i="5"/>
  <c r="C1535" i="5"/>
  <c r="C1536" i="5"/>
  <c r="C1537" i="5"/>
  <c r="C1538" i="5"/>
  <c r="C1539" i="5"/>
  <c r="C1540" i="5"/>
  <c r="C1541" i="5"/>
  <c r="C1542" i="5"/>
  <c r="C1543" i="5"/>
  <c r="C1544" i="5"/>
  <c r="C1545" i="5"/>
  <c r="C1546" i="5"/>
  <c r="C1547" i="5"/>
  <c r="C1548" i="5"/>
  <c r="C1549" i="5"/>
  <c r="C1550" i="5"/>
  <c r="C1551" i="5"/>
  <c r="C1552" i="5"/>
  <c r="C1553" i="5"/>
  <c r="C1554" i="5"/>
  <c r="C1555" i="5"/>
  <c r="C1556" i="5"/>
  <c r="C1557" i="5"/>
  <c r="C1558" i="5"/>
  <c r="C1559" i="5"/>
  <c r="C1560" i="5"/>
  <c r="C1561" i="5"/>
  <c r="C1562" i="5"/>
  <c r="C1563" i="5"/>
  <c r="C1564" i="5"/>
  <c r="C1565" i="5"/>
  <c r="C1566" i="5"/>
  <c r="C1567" i="5"/>
  <c r="C1568" i="5"/>
  <c r="C1569" i="5"/>
  <c r="C1570" i="5"/>
  <c r="C1571" i="5"/>
  <c r="C1572" i="5"/>
  <c r="C1573" i="5"/>
  <c r="C1574" i="5"/>
  <c r="C1575" i="5"/>
  <c r="C1576" i="5"/>
  <c r="C1577" i="5"/>
  <c r="C1578" i="5"/>
  <c r="C1579" i="5"/>
  <c r="C1580" i="5"/>
  <c r="C1581" i="5"/>
  <c r="C1582" i="5"/>
  <c r="C1583" i="5"/>
  <c r="C1584" i="5"/>
  <c r="C1585" i="5"/>
  <c r="C1586" i="5"/>
  <c r="C1587" i="5"/>
  <c r="C1588" i="5"/>
  <c r="C1589" i="5"/>
  <c r="C1590" i="5"/>
  <c r="C1591" i="5"/>
  <c r="C1592" i="5"/>
  <c r="C1593" i="5"/>
  <c r="C1594" i="5"/>
  <c r="C1595" i="5"/>
  <c r="C1596" i="5"/>
  <c r="C1597" i="5"/>
  <c r="C1598" i="5"/>
  <c r="C1599" i="5"/>
  <c r="C1600" i="5"/>
  <c r="C1601" i="5"/>
  <c r="C1602" i="5"/>
  <c r="C1603" i="5"/>
  <c r="C1604" i="5"/>
  <c r="C1605" i="5"/>
  <c r="C1606" i="5"/>
  <c r="C1607" i="5"/>
  <c r="C1608" i="5"/>
  <c r="C1609" i="5"/>
  <c r="C1610" i="5"/>
  <c r="C1611" i="5"/>
  <c r="C1612" i="5"/>
  <c r="C1613" i="5"/>
  <c r="C1614" i="5"/>
  <c r="C1615" i="5"/>
  <c r="C1616" i="5"/>
  <c r="C1617" i="5"/>
  <c r="C1618" i="5"/>
  <c r="C1619" i="5"/>
  <c r="C1620" i="5"/>
  <c r="C1621" i="5"/>
  <c r="C1622" i="5"/>
  <c r="C1623" i="5"/>
  <c r="C1624" i="5"/>
  <c r="C1625" i="5"/>
  <c r="C1626" i="5"/>
  <c r="C1627" i="5"/>
  <c r="C1628" i="5"/>
  <c r="C1629" i="5"/>
  <c r="C1630" i="5"/>
  <c r="C1631" i="5"/>
  <c r="C1632" i="5"/>
  <c r="C1633" i="5"/>
  <c r="C1634" i="5"/>
  <c r="C1635" i="5"/>
  <c r="C1636" i="5"/>
  <c r="C1637" i="5"/>
  <c r="C1638" i="5"/>
  <c r="C1639" i="5"/>
  <c r="C1640" i="5"/>
  <c r="C1641" i="5"/>
  <c r="C1642" i="5"/>
  <c r="C1643" i="5"/>
  <c r="C1644" i="5"/>
  <c r="C1645" i="5"/>
  <c r="C1646" i="5"/>
  <c r="C1647" i="5"/>
  <c r="C1648" i="5"/>
  <c r="C1649" i="5"/>
  <c r="C1650" i="5"/>
  <c r="C1651" i="5"/>
  <c r="C1652" i="5"/>
  <c r="C1653" i="5"/>
  <c r="C1654" i="5"/>
  <c r="C1655" i="5"/>
  <c r="C1656" i="5"/>
  <c r="C1657" i="5"/>
  <c r="C1658" i="5"/>
  <c r="C1659" i="5"/>
  <c r="C1660" i="5"/>
  <c r="C1661" i="5"/>
  <c r="C1662" i="5"/>
  <c r="C1663" i="5"/>
  <c r="C1664" i="5"/>
  <c r="C1665" i="5"/>
  <c r="C1666" i="5"/>
  <c r="C1667" i="5"/>
  <c r="C1668" i="5"/>
  <c r="C1669" i="5"/>
  <c r="C1670" i="5"/>
  <c r="C1671" i="5"/>
  <c r="C1672" i="5"/>
  <c r="C1673" i="5"/>
  <c r="C1674" i="5"/>
  <c r="C1675" i="5"/>
  <c r="C1676" i="5"/>
  <c r="C1677" i="5"/>
  <c r="C1678" i="5"/>
  <c r="C1679" i="5"/>
  <c r="C1680" i="5"/>
  <c r="C1681" i="5"/>
  <c r="C1682" i="5"/>
  <c r="C1683" i="5"/>
  <c r="C1684" i="5"/>
  <c r="C1685" i="5"/>
  <c r="C1686" i="5"/>
  <c r="C1687" i="5"/>
  <c r="C1688" i="5"/>
  <c r="C1689" i="5"/>
  <c r="C1690" i="5"/>
  <c r="C1691" i="5"/>
  <c r="C1692" i="5"/>
  <c r="C1693" i="5"/>
  <c r="C1694" i="5"/>
  <c r="C1695" i="5"/>
  <c r="C1696" i="5"/>
  <c r="C1697" i="5"/>
  <c r="C1698" i="5"/>
  <c r="C1699" i="5"/>
  <c r="C1700" i="5"/>
  <c r="C1701" i="5"/>
  <c r="C1702" i="5"/>
  <c r="C1703" i="5"/>
  <c r="C1704" i="5"/>
  <c r="C1705" i="5"/>
  <c r="C1706" i="5"/>
  <c r="C1707" i="5"/>
  <c r="C1708" i="5"/>
  <c r="C1709" i="5"/>
  <c r="C1710" i="5"/>
  <c r="C1711" i="5"/>
  <c r="C1712" i="5"/>
  <c r="C1713" i="5"/>
  <c r="C1714" i="5"/>
  <c r="C1715" i="5"/>
  <c r="C1716" i="5"/>
  <c r="C1717" i="5"/>
  <c r="C1718" i="5"/>
  <c r="C1719" i="5"/>
  <c r="C1720" i="5"/>
  <c r="C1721" i="5"/>
  <c r="C1722" i="5"/>
  <c r="C1723" i="5"/>
  <c r="C1724" i="5"/>
  <c r="C1725" i="5"/>
  <c r="C1726" i="5"/>
  <c r="C1727" i="5"/>
  <c r="C1728" i="5"/>
  <c r="C1729" i="5"/>
  <c r="C1730" i="5"/>
  <c r="C1731" i="5"/>
  <c r="C1732" i="5"/>
  <c r="C1733" i="5"/>
  <c r="C1734" i="5"/>
  <c r="C1735" i="5"/>
  <c r="C1736" i="5"/>
  <c r="C1737" i="5"/>
  <c r="C1738" i="5"/>
  <c r="C1739" i="5"/>
  <c r="C1740" i="5"/>
  <c r="C1741" i="5"/>
  <c r="C1742" i="5"/>
  <c r="C1743" i="5"/>
  <c r="C1744" i="5"/>
  <c r="C1745" i="5"/>
  <c r="C1746" i="5"/>
  <c r="C1747" i="5"/>
  <c r="C1748" i="5"/>
  <c r="C1749" i="5"/>
  <c r="C1750" i="5"/>
  <c r="C1751" i="5"/>
  <c r="C1752" i="5"/>
  <c r="C1753" i="5"/>
  <c r="C1754" i="5"/>
  <c r="C1755" i="5"/>
  <c r="C1756" i="5"/>
  <c r="C1757" i="5"/>
  <c r="C1758" i="5"/>
  <c r="C1759" i="5"/>
  <c r="C1760" i="5"/>
  <c r="C1761" i="5"/>
  <c r="C1762" i="5"/>
  <c r="C1763" i="5"/>
  <c r="C1764" i="5"/>
  <c r="C1765" i="5"/>
  <c r="C1766" i="5"/>
  <c r="C1767" i="5"/>
  <c r="C1768" i="5"/>
  <c r="C1769" i="5"/>
  <c r="C1770" i="5"/>
  <c r="C1771" i="5"/>
  <c r="C1772" i="5"/>
  <c r="C1773" i="5"/>
  <c r="C1774" i="5"/>
  <c r="C1775" i="5"/>
  <c r="C1776" i="5"/>
  <c r="C1777" i="5"/>
  <c r="C1778" i="5"/>
  <c r="C1779" i="5"/>
  <c r="C1780" i="5"/>
  <c r="C1781" i="5"/>
  <c r="C1782" i="5"/>
  <c r="C1783" i="5"/>
  <c r="C1784" i="5"/>
  <c r="C1785" i="5"/>
  <c r="C1786" i="5"/>
  <c r="C1787" i="5"/>
  <c r="C1788" i="5"/>
  <c r="C1789" i="5"/>
  <c r="C1790" i="5"/>
  <c r="C1791" i="5"/>
  <c r="C1792" i="5"/>
  <c r="C1793" i="5"/>
  <c r="C1794" i="5"/>
  <c r="C1795" i="5"/>
  <c r="C1796" i="5"/>
  <c r="C1797" i="5"/>
  <c r="C1798" i="5"/>
  <c r="C1799" i="5"/>
  <c r="C1800" i="5"/>
  <c r="C1801" i="5"/>
  <c r="C1802" i="5"/>
  <c r="C1803" i="5"/>
  <c r="C1804" i="5"/>
  <c r="C1805" i="5"/>
  <c r="C1806" i="5"/>
  <c r="C1807" i="5"/>
  <c r="C1808" i="5"/>
  <c r="C1809" i="5"/>
  <c r="C1810" i="5"/>
  <c r="C1811" i="5"/>
  <c r="C1812" i="5"/>
  <c r="C1813" i="5"/>
  <c r="C1814" i="5"/>
  <c r="C1815" i="5"/>
  <c r="C1816" i="5"/>
  <c r="C1817" i="5"/>
  <c r="C1818" i="5"/>
  <c r="C1819" i="5"/>
  <c r="C1820" i="5"/>
  <c r="C1821" i="5"/>
  <c r="C1822" i="5"/>
  <c r="C1823" i="5"/>
  <c r="C1824" i="5"/>
  <c r="C1825" i="5"/>
  <c r="C1826" i="5"/>
  <c r="C1827" i="5"/>
  <c r="C1828" i="5"/>
  <c r="C1829" i="5"/>
  <c r="C1830" i="5"/>
  <c r="C1831" i="5"/>
  <c r="C1832" i="5"/>
  <c r="C1833" i="5"/>
  <c r="C1834" i="5"/>
  <c r="C1835" i="5"/>
  <c r="C1836" i="5"/>
  <c r="C1837" i="5"/>
  <c r="C1838" i="5"/>
  <c r="C1839" i="5"/>
  <c r="C1840" i="5"/>
  <c r="C1841" i="5"/>
  <c r="C1842" i="5"/>
  <c r="C1843" i="5"/>
  <c r="C1844" i="5"/>
  <c r="C1845" i="5"/>
  <c r="C1846" i="5"/>
  <c r="C1847" i="5"/>
  <c r="C1848" i="5"/>
  <c r="C1849" i="5"/>
  <c r="C1850" i="5"/>
  <c r="C1851" i="5"/>
  <c r="C1852" i="5"/>
  <c r="C1853" i="5"/>
  <c r="C1854" i="5"/>
  <c r="C1855" i="5"/>
  <c r="C1856" i="5"/>
  <c r="C1857" i="5"/>
  <c r="C1858" i="5"/>
  <c r="C1859" i="5"/>
  <c r="C1860" i="5"/>
  <c r="C1861" i="5"/>
  <c r="C1862" i="5"/>
  <c r="C1863" i="5"/>
  <c r="C1864" i="5"/>
  <c r="C1865" i="5"/>
  <c r="C1866" i="5"/>
  <c r="C1867" i="5"/>
  <c r="C1868" i="5"/>
  <c r="C1869" i="5"/>
  <c r="C1870" i="5"/>
  <c r="C1871" i="5"/>
  <c r="C1872" i="5"/>
  <c r="C1873" i="5"/>
  <c r="C1874" i="5"/>
  <c r="C1875" i="5"/>
  <c r="C1876" i="5"/>
  <c r="C1877" i="5"/>
  <c r="C1878" i="5"/>
  <c r="C1879" i="5"/>
  <c r="C1880" i="5"/>
  <c r="C1881" i="5"/>
  <c r="C1882" i="5"/>
  <c r="C1883" i="5"/>
  <c r="C1884" i="5"/>
  <c r="C1885" i="5"/>
  <c r="C1886" i="5"/>
  <c r="C1887" i="5"/>
  <c r="C1888" i="5"/>
  <c r="C1889" i="5"/>
  <c r="C1890" i="5"/>
  <c r="C1891" i="5"/>
  <c r="C1892" i="5"/>
  <c r="C1893" i="5"/>
  <c r="C1894" i="5"/>
  <c r="C1895" i="5"/>
  <c r="C1896" i="5"/>
  <c r="C1897" i="5"/>
  <c r="C1898" i="5"/>
  <c r="C1899" i="5"/>
  <c r="C1900" i="5"/>
  <c r="C1901" i="5"/>
  <c r="C1902" i="5"/>
  <c r="C1903" i="5"/>
  <c r="C1904" i="5"/>
  <c r="C1905" i="5"/>
  <c r="C1906" i="5"/>
  <c r="C1907" i="5"/>
  <c r="C1908" i="5"/>
  <c r="C1909" i="5"/>
  <c r="C1910" i="5"/>
  <c r="C1911" i="5"/>
  <c r="C1912" i="5"/>
  <c r="C1913" i="5"/>
  <c r="C1914" i="5"/>
  <c r="C1915" i="5"/>
  <c r="C1916" i="5"/>
  <c r="C1917" i="5"/>
  <c r="C1918" i="5"/>
  <c r="C1919" i="5"/>
  <c r="C1920" i="5"/>
  <c r="C1921" i="5"/>
  <c r="C1922" i="5"/>
  <c r="C1923" i="5"/>
  <c r="C1924" i="5"/>
  <c r="C1925" i="5"/>
  <c r="C1926" i="5"/>
  <c r="C1927" i="5"/>
  <c r="C1928" i="5"/>
  <c r="C1929" i="5"/>
  <c r="C1930" i="5"/>
  <c r="C1931" i="5"/>
  <c r="C1932" i="5"/>
  <c r="C1933" i="5"/>
  <c r="C1934" i="5"/>
  <c r="C1935" i="5"/>
  <c r="C1936" i="5"/>
  <c r="C1937" i="5"/>
  <c r="C1938" i="5"/>
  <c r="C1939" i="5"/>
  <c r="C1940" i="5"/>
  <c r="C1941" i="5"/>
  <c r="C1942" i="5"/>
  <c r="C1943" i="5"/>
  <c r="C1944" i="5"/>
  <c r="C1945" i="5"/>
  <c r="C1946" i="5"/>
  <c r="C1947" i="5"/>
  <c r="C1948" i="5"/>
  <c r="C1949" i="5"/>
  <c r="C1950" i="5"/>
  <c r="C1951" i="5"/>
  <c r="C1952" i="5"/>
  <c r="C1953" i="5"/>
  <c r="C1954" i="5"/>
  <c r="C1955" i="5"/>
  <c r="C1956" i="5"/>
  <c r="C1957" i="5"/>
  <c r="C1958" i="5"/>
  <c r="C1959" i="5"/>
  <c r="C1960" i="5"/>
  <c r="C1961" i="5"/>
  <c r="C1962" i="5"/>
  <c r="C1963" i="5"/>
  <c r="C1964" i="5"/>
  <c r="C1965" i="5"/>
  <c r="C1966" i="5"/>
  <c r="C1967" i="5"/>
  <c r="C1968" i="5"/>
  <c r="C1969" i="5"/>
  <c r="C1970" i="5"/>
  <c r="C1971" i="5"/>
  <c r="C1972" i="5"/>
  <c r="C1973" i="5"/>
  <c r="C1974" i="5"/>
  <c r="C1975" i="5"/>
  <c r="C1976" i="5"/>
  <c r="C1977" i="5"/>
  <c r="C1978" i="5"/>
  <c r="C1979" i="5"/>
  <c r="C1980" i="5"/>
  <c r="C1981" i="5"/>
  <c r="C1982" i="5"/>
  <c r="C1983" i="5"/>
  <c r="C1984" i="5"/>
  <c r="C1985" i="5"/>
  <c r="C1986" i="5"/>
  <c r="C1987" i="5"/>
  <c r="C1988" i="5"/>
  <c r="C1989" i="5"/>
  <c r="C1990" i="5"/>
  <c r="C1991" i="5"/>
  <c r="C1992" i="5"/>
  <c r="C1993" i="5"/>
  <c r="C1994" i="5"/>
  <c r="C1995" i="5"/>
  <c r="C1996" i="5"/>
  <c r="C1997" i="5"/>
  <c r="C1998" i="5"/>
  <c r="C1999" i="5"/>
  <c r="C2000" i="5"/>
  <c r="C2001" i="5"/>
  <c r="C2002" i="5"/>
  <c r="C2003" i="5"/>
  <c r="C2004" i="5"/>
  <c r="C2005" i="5"/>
  <c r="C2006" i="5"/>
  <c r="C2007" i="5"/>
  <c r="C2008" i="5"/>
  <c r="C2009" i="5"/>
  <c r="C2010" i="5"/>
  <c r="C2011" i="5"/>
  <c r="C2012" i="5"/>
  <c r="C2013" i="5"/>
  <c r="C2014" i="5"/>
  <c r="C2015" i="5"/>
  <c r="C2016" i="5"/>
  <c r="C2017" i="5"/>
  <c r="C2018" i="5"/>
  <c r="C2019" i="5"/>
  <c r="C2020" i="5"/>
  <c r="C2021" i="5"/>
  <c r="C2022" i="5"/>
  <c r="C2023" i="5"/>
  <c r="C2024" i="5"/>
  <c r="C2025" i="5"/>
  <c r="C2026" i="5"/>
  <c r="C2027" i="5"/>
  <c r="C2028" i="5"/>
  <c r="C2029" i="5"/>
  <c r="C2030" i="5"/>
  <c r="C2031" i="5"/>
  <c r="C2032" i="5"/>
  <c r="C2033" i="5"/>
  <c r="C2034" i="5"/>
  <c r="C2035" i="5"/>
  <c r="C2036" i="5"/>
  <c r="C2037" i="5"/>
  <c r="C2038" i="5"/>
  <c r="C2039" i="5"/>
  <c r="C2040" i="5"/>
  <c r="C2041" i="5"/>
  <c r="C2042" i="5"/>
  <c r="C2043" i="5"/>
  <c r="C2044" i="5"/>
  <c r="C2045" i="5"/>
  <c r="C2046" i="5"/>
  <c r="C2047" i="5"/>
  <c r="C2048" i="5"/>
  <c r="C2049" i="5"/>
  <c r="C2050" i="5"/>
  <c r="C2051" i="5"/>
  <c r="C2052" i="5"/>
  <c r="C2053" i="5"/>
  <c r="C2054" i="5"/>
  <c r="C2055" i="5"/>
  <c r="C2056" i="5"/>
  <c r="C2057" i="5"/>
  <c r="C2058" i="5"/>
  <c r="C2059" i="5"/>
  <c r="C2060" i="5"/>
  <c r="C2061" i="5"/>
  <c r="C2062" i="5"/>
  <c r="C2063" i="5"/>
  <c r="C2064" i="5"/>
  <c r="C2065" i="5"/>
  <c r="C2066" i="5"/>
  <c r="C2067" i="5"/>
  <c r="C2068" i="5"/>
  <c r="C2069" i="5"/>
  <c r="C2070" i="5"/>
  <c r="C2071" i="5"/>
  <c r="C2072" i="5"/>
  <c r="C2073" i="5"/>
  <c r="C2074" i="5"/>
  <c r="C2075" i="5"/>
  <c r="C2076" i="5"/>
  <c r="C2077" i="5"/>
  <c r="C2078" i="5"/>
  <c r="C2079" i="5"/>
  <c r="C2080" i="5"/>
  <c r="C2081" i="5"/>
  <c r="C2082" i="5"/>
  <c r="C2083" i="5"/>
  <c r="C2084" i="5"/>
  <c r="C2085" i="5"/>
  <c r="C2086" i="5"/>
  <c r="C2087" i="5"/>
  <c r="C2088" i="5"/>
  <c r="C2089" i="5"/>
  <c r="C2090" i="5"/>
  <c r="C2091" i="5"/>
  <c r="C2092" i="5"/>
  <c r="C2093" i="5"/>
  <c r="C2094" i="5"/>
  <c r="C2095" i="5"/>
  <c r="C2096" i="5"/>
  <c r="C2097" i="5"/>
  <c r="C2098" i="5"/>
  <c r="C2099" i="5"/>
  <c r="C2100" i="5"/>
  <c r="C2101" i="5"/>
  <c r="C2102" i="5"/>
  <c r="C2103" i="5"/>
  <c r="C2104" i="5"/>
  <c r="C2105" i="5"/>
  <c r="C2106" i="5"/>
  <c r="C2107" i="5"/>
  <c r="C2108" i="5"/>
  <c r="C2109" i="5"/>
  <c r="C2110" i="5"/>
  <c r="C2111" i="5"/>
  <c r="C2112" i="5"/>
  <c r="C2113" i="5"/>
  <c r="C2114" i="5"/>
  <c r="C2115" i="5"/>
  <c r="C2116" i="5"/>
  <c r="C2117" i="5"/>
  <c r="C2118" i="5"/>
  <c r="C2119" i="5"/>
  <c r="C2120" i="5"/>
  <c r="C2121" i="5"/>
  <c r="C2122" i="5"/>
  <c r="C2123" i="5"/>
  <c r="C2124" i="5"/>
  <c r="C2125" i="5"/>
  <c r="C2126" i="5"/>
  <c r="C2127" i="5"/>
  <c r="C2128" i="5"/>
  <c r="C2129" i="5"/>
  <c r="C2130" i="5"/>
  <c r="C2131" i="5"/>
  <c r="C2132" i="5"/>
  <c r="C2133" i="5"/>
  <c r="C2134" i="5"/>
  <c r="C2135" i="5"/>
  <c r="C2136" i="5"/>
  <c r="C2137" i="5"/>
  <c r="C2138" i="5"/>
  <c r="C2139" i="5"/>
  <c r="C2140" i="5"/>
  <c r="C2141" i="5"/>
  <c r="C2142" i="5"/>
  <c r="C2143" i="5"/>
  <c r="C2144" i="5"/>
  <c r="C2145" i="5"/>
  <c r="C2146" i="5"/>
  <c r="C2147" i="5"/>
  <c r="C2148" i="5"/>
  <c r="C2149" i="5"/>
  <c r="C2150" i="5"/>
  <c r="C2151" i="5"/>
  <c r="C2152" i="5"/>
  <c r="C2153" i="5"/>
  <c r="C2154" i="5"/>
  <c r="C2155" i="5"/>
  <c r="C2156" i="5"/>
  <c r="C2157" i="5"/>
  <c r="C2158" i="5"/>
  <c r="C2159" i="5"/>
  <c r="C2160" i="5"/>
  <c r="C2161" i="5"/>
  <c r="C2162" i="5"/>
  <c r="C2163" i="5"/>
  <c r="C2164" i="5"/>
  <c r="C2165" i="5"/>
  <c r="C2166" i="5"/>
  <c r="C2167" i="5"/>
  <c r="C2168" i="5"/>
  <c r="C2169" i="5"/>
  <c r="C2170" i="5"/>
  <c r="C2171" i="5"/>
  <c r="C2172" i="5"/>
  <c r="C2173" i="5"/>
  <c r="C2174" i="5"/>
  <c r="C2175" i="5"/>
  <c r="C2176" i="5"/>
  <c r="C2177" i="5"/>
  <c r="C2178" i="5"/>
  <c r="C2179" i="5"/>
  <c r="C2180" i="5"/>
  <c r="C2181" i="5"/>
  <c r="C2182" i="5"/>
  <c r="C2183" i="5"/>
  <c r="C2184" i="5"/>
  <c r="C2185" i="5"/>
  <c r="C2186" i="5"/>
  <c r="C2187" i="5"/>
  <c r="C2188" i="5"/>
  <c r="C2189" i="5"/>
  <c r="C2190" i="5"/>
  <c r="C2191" i="5"/>
  <c r="C2192" i="5"/>
  <c r="C2193" i="5"/>
  <c r="C2194" i="5"/>
  <c r="C2195" i="5"/>
  <c r="C2196" i="5"/>
  <c r="C2197" i="5"/>
  <c r="C2198" i="5"/>
  <c r="C2199" i="5"/>
  <c r="C2200" i="5"/>
  <c r="C2201" i="5"/>
  <c r="C2202" i="5"/>
  <c r="C2203" i="5"/>
  <c r="C2204" i="5"/>
  <c r="C2205" i="5"/>
  <c r="C2206" i="5"/>
  <c r="C2207" i="5"/>
  <c r="C2208" i="5"/>
  <c r="C2209" i="5"/>
  <c r="C2210" i="5"/>
  <c r="C2211" i="5"/>
  <c r="C2212" i="5"/>
  <c r="C2213" i="5"/>
  <c r="C2214" i="5"/>
  <c r="C2215" i="5"/>
  <c r="C2216" i="5"/>
  <c r="C2217" i="5"/>
  <c r="C2218" i="5"/>
  <c r="C2219" i="5"/>
  <c r="C2220" i="5"/>
  <c r="C2221" i="5"/>
  <c r="C2222" i="5"/>
  <c r="C2223" i="5"/>
  <c r="C2224" i="5"/>
  <c r="C2225" i="5"/>
  <c r="C2226" i="5"/>
  <c r="C2227" i="5"/>
  <c r="C2228" i="5"/>
  <c r="C2229" i="5"/>
  <c r="C2230" i="5"/>
  <c r="C2231" i="5"/>
  <c r="C2232" i="5"/>
  <c r="C2233" i="5"/>
  <c r="C2234" i="5"/>
  <c r="C2235" i="5"/>
  <c r="C2236" i="5"/>
  <c r="C2237" i="5"/>
  <c r="C2238" i="5"/>
  <c r="C2239" i="5"/>
  <c r="C2240" i="5"/>
  <c r="C2241" i="5"/>
  <c r="C2242" i="5"/>
  <c r="C2243" i="5"/>
  <c r="C2244" i="5"/>
  <c r="C2245" i="5"/>
  <c r="C2246" i="5"/>
  <c r="C2247" i="5"/>
  <c r="C2248" i="5"/>
  <c r="C2249" i="5"/>
  <c r="C2250" i="5"/>
  <c r="C2251" i="5"/>
  <c r="C2252" i="5"/>
  <c r="C2253" i="5"/>
  <c r="C2254" i="5"/>
  <c r="C2255" i="5"/>
  <c r="C2256" i="5"/>
  <c r="C2257" i="5"/>
  <c r="C2258" i="5"/>
  <c r="C2259" i="5"/>
  <c r="C2260" i="5"/>
  <c r="C2261" i="5"/>
  <c r="C2262" i="5"/>
  <c r="C2263" i="5"/>
  <c r="C2264" i="5"/>
  <c r="C2265" i="5"/>
  <c r="C2266" i="5"/>
  <c r="C2267" i="5"/>
  <c r="C2268" i="5"/>
  <c r="C2269" i="5"/>
  <c r="C2270" i="5"/>
  <c r="C2271" i="5"/>
  <c r="C2272" i="5"/>
  <c r="C2273" i="5"/>
  <c r="C2274" i="5"/>
  <c r="C2275" i="5"/>
  <c r="C2276" i="5"/>
  <c r="C2277" i="5"/>
  <c r="C2278" i="5"/>
  <c r="C2279" i="5"/>
  <c r="C2280" i="5"/>
  <c r="C2281" i="5"/>
  <c r="C2282" i="5"/>
  <c r="C2283" i="5"/>
  <c r="C2284" i="5"/>
  <c r="C2285" i="5"/>
  <c r="C2286" i="5"/>
  <c r="C2287" i="5"/>
  <c r="C2288" i="5"/>
  <c r="C2289" i="5"/>
  <c r="C2290" i="5"/>
  <c r="C2291" i="5"/>
  <c r="C2292" i="5"/>
  <c r="C2293" i="5"/>
  <c r="C2294" i="5"/>
  <c r="C2295" i="5"/>
  <c r="C2296" i="5"/>
  <c r="C2297" i="5"/>
  <c r="C2298" i="5"/>
  <c r="C2299" i="5"/>
  <c r="C2300" i="5"/>
  <c r="C2301" i="5"/>
  <c r="C2302" i="5"/>
  <c r="C2303" i="5"/>
  <c r="C2304" i="5"/>
  <c r="C2305" i="5"/>
  <c r="C2306" i="5"/>
  <c r="C2307" i="5"/>
  <c r="C2308" i="5"/>
  <c r="C2309" i="5"/>
  <c r="C2310" i="5"/>
  <c r="C2311" i="5"/>
  <c r="C2312" i="5"/>
  <c r="C2313" i="5"/>
  <c r="C2314" i="5"/>
  <c r="C2315" i="5"/>
  <c r="C2316" i="5"/>
  <c r="C2317" i="5"/>
  <c r="C2318" i="5"/>
  <c r="C2319" i="5"/>
  <c r="C2320" i="5"/>
  <c r="C2321" i="5"/>
  <c r="C2322" i="5"/>
  <c r="C2323" i="5"/>
  <c r="C2324" i="5"/>
  <c r="C2325" i="5"/>
  <c r="C2326" i="5"/>
  <c r="C2327" i="5"/>
  <c r="C2328" i="5"/>
  <c r="C2329" i="5"/>
  <c r="C2330" i="5"/>
  <c r="C2331" i="5"/>
  <c r="C2332" i="5"/>
  <c r="C2333" i="5"/>
  <c r="C2334" i="5"/>
  <c r="C2335" i="5"/>
  <c r="C2336" i="5"/>
  <c r="C2337" i="5"/>
  <c r="C2338" i="5"/>
  <c r="C2339" i="5"/>
  <c r="C2340" i="5"/>
  <c r="C2341" i="5"/>
  <c r="C2342" i="5"/>
  <c r="C2343" i="5"/>
  <c r="C2344" i="5"/>
  <c r="C2345" i="5"/>
  <c r="C2346" i="5"/>
  <c r="C2347" i="5"/>
  <c r="C2348" i="5"/>
  <c r="C2349" i="5"/>
  <c r="C2350" i="5"/>
  <c r="C2351" i="5"/>
  <c r="C2352" i="5"/>
  <c r="C2353" i="5"/>
  <c r="C2354" i="5"/>
  <c r="C2355" i="5"/>
  <c r="C2356" i="5"/>
  <c r="C2357" i="5"/>
  <c r="C2358" i="5"/>
  <c r="C2359" i="5"/>
  <c r="C2360" i="5"/>
  <c r="C2361" i="5"/>
  <c r="C2362" i="5"/>
  <c r="C2363" i="5"/>
  <c r="C2364" i="5"/>
  <c r="C2365" i="5"/>
  <c r="C2366" i="5"/>
  <c r="C2367" i="5"/>
  <c r="C2368" i="5"/>
  <c r="C2369" i="5"/>
  <c r="C2370" i="5"/>
  <c r="C2371" i="5"/>
  <c r="C2372" i="5"/>
  <c r="C2373" i="5"/>
  <c r="C2374" i="5"/>
  <c r="C2375" i="5"/>
  <c r="C2376" i="5"/>
  <c r="C2377" i="5"/>
  <c r="C2378" i="5"/>
  <c r="C2379" i="5"/>
  <c r="C2380" i="5"/>
  <c r="C2381" i="5"/>
  <c r="C2382" i="5"/>
  <c r="C2383" i="5"/>
  <c r="C2384" i="5"/>
  <c r="C2385" i="5"/>
  <c r="C2386" i="5"/>
  <c r="C2387" i="5"/>
  <c r="C2388" i="5"/>
  <c r="C2389" i="5"/>
  <c r="C2390" i="5"/>
  <c r="C2391" i="5"/>
  <c r="C2392" i="5"/>
  <c r="C2393" i="5"/>
  <c r="C2394" i="5"/>
  <c r="C2395" i="5"/>
  <c r="C2396" i="5"/>
  <c r="C2397" i="5"/>
  <c r="C2398" i="5"/>
  <c r="C2399" i="5"/>
  <c r="C2400" i="5"/>
  <c r="C2401" i="5"/>
  <c r="C2402" i="5"/>
  <c r="C2403" i="5"/>
  <c r="C2404" i="5"/>
  <c r="C2405" i="5"/>
  <c r="C2406" i="5"/>
  <c r="C2407" i="5"/>
  <c r="C2408" i="5"/>
  <c r="C2409" i="5"/>
  <c r="C2410" i="5"/>
  <c r="C2411" i="5"/>
  <c r="C2412" i="5"/>
  <c r="C2413" i="5"/>
  <c r="C2414" i="5"/>
  <c r="C2415" i="5"/>
  <c r="C2416" i="5"/>
  <c r="C2417" i="5"/>
  <c r="C2418" i="5"/>
  <c r="C2419" i="5"/>
  <c r="C2420" i="5"/>
  <c r="C2421" i="5"/>
  <c r="C2422" i="5"/>
  <c r="C2423" i="5"/>
  <c r="C2424" i="5"/>
  <c r="C2425" i="5"/>
  <c r="C2426" i="5"/>
  <c r="C2427" i="5"/>
  <c r="C2428" i="5"/>
  <c r="C2429" i="5"/>
  <c r="C2430" i="5"/>
  <c r="C2431" i="5"/>
  <c r="C2432" i="5"/>
  <c r="C2433" i="5"/>
  <c r="C2434" i="5"/>
  <c r="C2435" i="5"/>
  <c r="C2436" i="5"/>
  <c r="C2437" i="5"/>
  <c r="C2438" i="5"/>
  <c r="C2439" i="5"/>
  <c r="C2440" i="5"/>
  <c r="C2441" i="5"/>
  <c r="C2442" i="5"/>
  <c r="C2443" i="5"/>
  <c r="C2444" i="5"/>
  <c r="C2445" i="5"/>
  <c r="C2446" i="5"/>
  <c r="C2447" i="5"/>
  <c r="C2448" i="5"/>
  <c r="C2449" i="5"/>
  <c r="C2450" i="5"/>
  <c r="C2451" i="5"/>
  <c r="C2452" i="5"/>
  <c r="C2453" i="5"/>
  <c r="C2454" i="5"/>
  <c r="C2455" i="5"/>
  <c r="C2456" i="5"/>
  <c r="C2457" i="5"/>
  <c r="C2458" i="5"/>
  <c r="C2459" i="5"/>
  <c r="C2460" i="5"/>
  <c r="C2461" i="5"/>
  <c r="C2462" i="5"/>
  <c r="C2463" i="5"/>
  <c r="C2464" i="5"/>
  <c r="C2465" i="5"/>
  <c r="C2466" i="5"/>
  <c r="C2467" i="5"/>
  <c r="C2468" i="5"/>
  <c r="C2469" i="5"/>
  <c r="C2470" i="5"/>
  <c r="C2471" i="5"/>
  <c r="C2472" i="5"/>
  <c r="C2473" i="5"/>
  <c r="C2474" i="5"/>
  <c r="C2475" i="5"/>
  <c r="C2476" i="5"/>
  <c r="C2477" i="5"/>
  <c r="C2478" i="5"/>
  <c r="C2479" i="5"/>
  <c r="C2480" i="5"/>
  <c r="C2481" i="5"/>
  <c r="C2482" i="5"/>
  <c r="C2483" i="5"/>
  <c r="C2484" i="5"/>
  <c r="C2485" i="5"/>
  <c r="C2486" i="5"/>
  <c r="C2487" i="5"/>
  <c r="C2488" i="5"/>
  <c r="C2489" i="5"/>
  <c r="C2490" i="5"/>
  <c r="C2491" i="5"/>
  <c r="C2492" i="5"/>
  <c r="C2493" i="5"/>
  <c r="C2494" i="5"/>
  <c r="C2495" i="5"/>
  <c r="C2496" i="5"/>
  <c r="C2497" i="5"/>
  <c r="C2498" i="5"/>
  <c r="C2499" i="5"/>
  <c r="C2500" i="5"/>
  <c r="C2501" i="5"/>
  <c r="C2502" i="5"/>
  <c r="C2503" i="5"/>
  <c r="C2504" i="5"/>
  <c r="C2505" i="5"/>
  <c r="C2506" i="5"/>
  <c r="C2507" i="5"/>
  <c r="C2508" i="5"/>
  <c r="C2509" i="5"/>
  <c r="C2510" i="5"/>
  <c r="C2511" i="5"/>
  <c r="C2512" i="5"/>
  <c r="C2513" i="5"/>
  <c r="C2514" i="5"/>
  <c r="C2515" i="5"/>
  <c r="C2516" i="5"/>
  <c r="C2517" i="5"/>
  <c r="C2518" i="5"/>
  <c r="C2519" i="5"/>
  <c r="C2520" i="5"/>
  <c r="C2521" i="5"/>
  <c r="C2522" i="5"/>
  <c r="C2523" i="5"/>
  <c r="C2524" i="5"/>
  <c r="C2525" i="5"/>
  <c r="C2526" i="5"/>
  <c r="C2527" i="5"/>
  <c r="C2528" i="5"/>
  <c r="C2529" i="5"/>
  <c r="C2530" i="5"/>
  <c r="C2531" i="5"/>
  <c r="C2532" i="5"/>
  <c r="C2533" i="5"/>
  <c r="C2534" i="5"/>
  <c r="C2535" i="5"/>
  <c r="C2536" i="5"/>
  <c r="C2537" i="5"/>
  <c r="C2538" i="5"/>
  <c r="C2539" i="5"/>
  <c r="C2540" i="5"/>
  <c r="C2541" i="5"/>
  <c r="C2542" i="5"/>
  <c r="C2543" i="5"/>
  <c r="C2544" i="5"/>
  <c r="C2545" i="5"/>
  <c r="C2546" i="5"/>
  <c r="C2547" i="5"/>
  <c r="C2548" i="5"/>
  <c r="C2549" i="5"/>
  <c r="C2550" i="5"/>
  <c r="C2551" i="5"/>
  <c r="C2552" i="5"/>
  <c r="C2553" i="5"/>
  <c r="C2554" i="5"/>
  <c r="C2555" i="5"/>
  <c r="C2556" i="5"/>
  <c r="C2557" i="5"/>
  <c r="C2558" i="5"/>
  <c r="C2559" i="5"/>
  <c r="C2560" i="5"/>
  <c r="C2561" i="5"/>
  <c r="C2562" i="5"/>
  <c r="C2563" i="5"/>
  <c r="C2564" i="5"/>
  <c r="C2565" i="5"/>
  <c r="C2566" i="5"/>
  <c r="C2567" i="5"/>
  <c r="C2568" i="5"/>
  <c r="C2569" i="5"/>
  <c r="C2570" i="5"/>
  <c r="C2571" i="5"/>
  <c r="C2572" i="5"/>
  <c r="C2573" i="5"/>
  <c r="C2574" i="5"/>
  <c r="C2575" i="5"/>
  <c r="C2576" i="5"/>
  <c r="C2577" i="5"/>
  <c r="C2578" i="5"/>
  <c r="C2579" i="5"/>
  <c r="C2580" i="5"/>
  <c r="C2581" i="5"/>
  <c r="C2582" i="5"/>
  <c r="C2583" i="5"/>
  <c r="C2584" i="5"/>
  <c r="C2585" i="5"/>
  <c r="C2586" i="5"/>
  <c r="C2587" i="5"/>
  <c r="C2588" i="5"/>
  <c r="C2589" i="5"/>
  <c r="C2590" i="5"/>
  <c r="C2591" i="5"/>
  <c r="C2592" i="5"/>
  <c r="C2593" i="5"/>
  <c r="C2594" i="5"/>
  <c r="C2595" i="5"/>
  <c r="C2596" i="5"/>
  <c r="C2597" i="5"/>
  <c r="C2598" i="5"/>
  <c r="C2599" i="5"/>
  <c r="C2600" i="5"/>
  <c r="C2601" i="5"/>
  <c r="C2602" i="5"/>
  <c r="C2603" i="5"/>
  <c r="C2604" i="5"/>
  <c r="C2605" i="5"/>
  <c r="C2606" i="5"/>
  <c r="C2607" i="5"/>
  <c r="C2608" i="5"/>
  <c r="C2609" i="5"/>
  <c r="C2610" i="5"/>
  <c r="C2611" i="5"/>
  <c r="C2612" i="5"/>
  <c r="C2613" i="5"/>
  <c r="C2614" i="5"/>
  <c r="C2615" i="5"/>
  <c r="C2616" i="5"/>
  <c r="C2617" i="5"/>
  <c r="C2618" i="5"/>
  <c r="C2619" i="5"/>
  <c r="C2620" i="5"/>
  <c r="C2621" i="5"/>
  <c r="C2622" i="5"/>
  <c r="C2623" i="5"/>
  <c r="C2624" i="5"/>
  <c r="C2625" i="5"/>
  <c r="C2626" i="5"/>
  <c r="C2627" i="5"/>
  <c r="C2628" i="5"/>
  <c r="C2629" i="5"/>
  <c r="C2630" i="5"/>
  <c r="C2631" i="5"/>
  <c r="C2632" i="5"/>
  <c r="C2633" i="5"/>
  <c r="C2634" i="5"/>
  <c r="C2635" i="5"/>
  <c r="C2636" i="5"/>
  <c r="C2637" i="5"/>
  <c r="C2638" i="5"/>
  <c r="C2639" i="5"/>
  <c r="C2640" i="5"/>
  <c r="C2641" i="5"/>
  <c r="C2642" i="5"/>
  <c r="C2643" i="5"/>
  <c r="C2644" i="5"/>
  <c r="C2645" i="5"/>
  <c r="C2646" i="5"/>
  <c r="C2647" i="5"/>
  <c r="C2648" i="5"/>
  <c r="C2649" i="5"/>
  <c r="C2650" i="5"/>
  <c r="C2651" i="5"/>
  <c r="C2652" i="5"/>
  <c r="C2653" i="5"/>
  <c r="C2654" i="5"/>
  <c r="C2655" i="5"/>
  <c r="C2656" i="5"/>
  <c r="C2657" i="5"/>
  <c r="C2658" i="5"/>
  <c r="C2659" i="5"/>
  <c r="C2660" i="5"/>
  <c r="C2661" i="5"/>
  <c r="C2662" i="5"/>
  <c r="C2663" i="5"/>
  <c r="C2664" i="5"/>
  <c r="C2665" i="5"/>
  <c r="C2666" i="5"/>
  <c r="C2667" i="5"/>
  <c r="C2668" i="5"/>
  <c r="C2669" i="5"/>
  <c r="C2670" i="5"/>
  <c r="C2671" i="5"/>
  <c r="C2672" i="5"/>
  <c r="C2673" i="5"/>
  <c r="C2674" i="5"/>
  <c r="C2675" i="5"/>
  <c r="C2676" i="5"/>
  <c r="C2677" i="5"/>
  <c r="C2678" i="5"/>
  <c r="C2679" i="5"/>
  <c r="C2680" i="5"/>
  <c r="C2681" i="5"/>
  <c r="C2682" i="5"/>
  <c r="C2683" i="5"/>
  <c r="C2684" i="5"/>
  <c r="C2685" i="5"/>
  <c r="C2686" i="5"/>
  <c r="C2687" i="5"/>
  <c r="C2688" i="5"/>
  <c r="C2689" i="5"/>
  <c r="C2690" i="5"/>
  <c r="C2691" i="5"/>
  <c r="C2692" i="5"/>
  <c r="C2693" i="5"/>
  <c r="C2694" i="5"/>
  <c r="C2695" i="5"/>
  <c r="C2696" i="5"/>
  <c r="C2697" i="5"/>
  <c r="C2698" i="5"/>
  <c r="C2699" i="5"/>
  <c r="C2700" i="5"/>
  <c r="C2701" i="5"/>
  <c r="C2702" i="5"/>
  <c r="C2703" i="5"/>
  <c r="C2704" i="5"/>
  <c r="C2705" i="5"/>
  <c r="C2706" i="5"/>
  <c r="C2707" i="5"/>
  <c r="C2708" i="5"/>
  <c r="C2709" i="5"/>
  <c r="C2710" i="5"/>
  <c r="C2711" i="5"/>
  <c r="C2712" i="5"/>
  <c r="C2713" i="5"/>
  <c r="C2714" i="5"/>
  <c r="C2715" i="5"/>
  <c r="C2716" i="5"/>
  <c r="C2717" i="5"/>
  <c r="C2718" i="5"/>
  <c r="C2719" i="5"/>
  <c r="C2720" i="5"/>
  <c r="C2721" i="5"/>
  <c r="C2722" i="5"/>
  <c r="C2723" i="5"/>
  <c r="C2724" i="5"/>
  <c r="C2725" i="5"/>
  <c r="C2726" i="5"/>
  <c r="C2727" i="5"/>
  <c r="C2728" i="5"/>
  <c r="C2729" i="5"/>
  <c r="C2730" i="5"/>
  <c r="C2731" i="5"/>
  <c r="C2732" i="5"/>
  <c r="C2733" i="5"/>
  <c r="C2734" i="5"/>
  <c r="C2735" i="5"/>
  <c r="C2736" i="5"/>
  <c r="C2737" i="5"/>
  <c r="C2738" i="5"/>
  <c r="C2739" i="5"/>
  <c r="C2740" i="5"/>
  <c r="C2741" i="5"/>
  <c r="C2742" i="5"/>
  <c r="C2743" i="5"/>
  <c r="C2744" i="5"/>
  <c r="C2745" i="5"/>
  <c r="C2746" i="5"/>
  <c r="C2747" i="5"/>
  <c r="C2748" i="5"/>
  <c r="C2749" i="5"/>
  <c r="C2750" i="5"/>
  <c r="C2751" i="5"/>
  <c r="C2752" i="5"/>
  <c r="C2753" i="5"/>
  <c r="C2754" i="5"/>
  <c r="C2755" i="5"/>
  <c r="C2756" i="5"/>
  <c r="C2757" i="5"/>
  <c r="C2758" i="5"/>
  <c r="C2759" i="5"/>
  <c r="C2760" i="5"/>
  <c r="C2761" i="5"/>
  <c r="C2762" i="5"/>
  <c r="C2763" i="5"/>
  <c r="C2764" i="5"/>
  <c r="C2765" i="5"/>
  <c r="C2766" i="5"/>
  <c r="C2767" i="5"/>
  <c r="C2768" i="5"/>
  <c r="C2769" i="5"/>
  <c r="C2770" i="5"/>
  <c r="C2771" i="5"/>
  <c r="C2772" i="5"/>
  <c r="C2773" i="5"/>
  <c r="C2774" i="5"/>
  <c r="C2775" i="5"/>
  <c r="C2776" i="5"/>
  <c r="C2777" i="5"/>
  <c r="C2778" i="5"/>
  <c r="C2779" i="5"/>
  <c r="C2780" i="5"/>
  <c r="C2781" i="5"/>
  <c r="C2782" i="5"/>
  <c r="C2783" i="5"/>
  <c r="C2784" i="5"/>
  <c r="C2785" i="5"/>
  <c r="C2786" i="5"/>
  <c r="C2787" i="5"/>
  <c r="C2788" i="5"/>
  <c r="C2789" i="5"/>
  <c r="C2790" i="5"/>
  <c r="C2791" i="5"/>
  <c r="C2792" i="5"/>
  <c r="C2793" i="5"/>
  <c r="C2794" i="5"/>
  <c r="C2795" i="5"/>
  <c r="C2796" i="5"/>
  <c r="C2797" i="5"/>
  <c r="C2798" i="5"/>
  <c r="C2799" i="5"/>
  <c r="C2800" i="5"/>
  <c r="C2801" i="5"/>
  <c r="C2802" i="5"/>
  <c r="C2803" i="5"/>
  <c r="C2804" i="5"/>
  <c r="C2805" i="5"/>
  <c r="C2806" i="5"/>
  <c r="C2807" i="5"/>
  <c r="C2808" i="5"/>
  <c r="C2809" i="5"/>
  <c r="C2810" i="5"/>
  <c r="C2811" i="5"/>
  <c r="C2812" i="5"/>
  <c r="C2813" i="5"/>
  <c r="C2814" i="5"/>
  <c r="C2815" i="5"/>
  <c r="C2816" i="5"/>
  <c r="C2817" i="5"/>
  <c r="C2818" i="5"/>
  <c r="C2819" i="5"/>
  <c r="C2820" i="5"/>
  <c r="C2821" i="5"/>
  <c r="C2822" i="5"/>
  <c r="C2823" i="5"/>
  <c r="C2824" i="5"/>
  <c r="C2825" i="5"/>
  <c r="C2826" i="5"/>
  <c r="C2827" i="5"/>
  <c r="C2828" i="5"/>
  <c r="C2829" i="5"/>
  <c r="C2830" i="5"/>
  <c r="C2831" i="5"/>
  <c r="C2832" i="5"/>
  <c r="C2833" i="5"/>
  <c r="C2834" i="5"/>
  <c r="C2835" i="5"/>
  <c r="C2836" i="5"/>
  <c r="C2837" i="5"/>
  <c r="C2838" i="5"/>
  <c r="C2839" i="5"/>
  <c r="C2840" i="5"/>
  <c r="C2841" i="5"/>
  <c r="C2842" i="5"/>
  <c r="C2843" i="5"/>
  <c r="C2844" i="5"/>
  <c r="C2845" i="5"/>
  <c r="C2846" i="5"/>
  <c r="C2847" i="5"/>
  <c r="C2848" i="5"/>
  <c r="C2849" i="5"/>
  <c r="C2850" i="5"/>
  <c r="C2851" i="5"/>
  <c r="C2852" i="5"/>
  <c r="C2853" i="5"/>
  <c r="C2854" i="5"/>
  <c r="C2855" i="5"/>
  <c r="C2856" i="5"/>
  <c r="C2857" i="5"/>
  <c r="C2858" i="5"/>
  <c r="C2859" i="5"/>
  <c r="C2860" i="5"/>
  <c r="C2861" i="5"/>
  <c r="C2862" i="5"/>
  <c r="C2863" i="5"/>
  <c r="C2864" i="5"/>
  <c r="C2865" i="5"/>
  <c r="C2866" i="5"/>
  <c r="C2867" i="5"/>
  <c r="C2868" i="5"/>
  <c r="C2869" i="5"/>
  <c r="C2870" i="5"/>
  <c r="C2871" i="5"/>
  <c r="C2872" i="5"/>
  <c r="C2873" i="5"/>
  <c r="C2874" i="5"/>
  <c r="C2875" i="5"/>
  <c r="C2876" i="5"/>
  <c r="C2877" i="5"/>
  <c r="C2878" i="5"/>
  <c r="C2879" i="5"/>
  <c r="C2880" i="5"/>
  <c r="C2881" i="5"/>
  <c r="C2882" i="5"/>
  <c r="C2883" i="5"/>
  <c r="C2884" i="5"/>
  <c r="C2885" i="5"/>
  <c r="C2886" i="5"/>
  <c r="C2887" i="5"/>
  <c r="C2888" i="5"/>
  <c r="C2889" i="5"/>
  <c r="C2890" i="5"/>
  <c r="C2891" i="5"/>
  <c r="C2892" i="5"/>
  <c r="C2893" i="5"/>
  <c r="C2894" i="5"/>
  <c r="C2895" i="5"/>
  <c r="C2896" i="5"/>
  <c r="C2897" i="5"/>
  <c r="C2898" i="5"/>
  <c r="C2899" i="5"/>
  <c r="C2900" i="5"/>
  <c r="C2901" i="5"/>
  <c r="C2902" i="5"/>
  <c r="C2903" i="5"/>
  <c r="C2904" i="5"/>
  <c r="C2905" i="5"/>
  <c r="C2906" i="5"/>
  <c r="C2907" i="5"/>
  <c r="C2908" i="5"/>
  <c r="C2909" i="5"/>
  <c r="C2910" i="5"/>
  <c r="C2911" i="5"/>
  <c r="C2912" i="5"/>
  <c r="C2913" i="5"/>
  <c r="C2914" i="5"/>
  <c r="C2915" i="5"/>
  <c r="C2916" i="5"/>
  <c r="C2917" i="5"/>
  <c r="C2918" i="5"/>
  <c r="C2919" i="5"/>
  <c r="C2920" i="5"/>
  <c r="C2921" i="5"/>
  <c r="C2922" i="5"/>
  <c r="C2923" i="5"/>
  <c r="C2924" i="5"/>
  <c r="C2925" i="5"/>
  <c r="C2926" i="5"/>
  <c r="C2927" i="5"/>
  <c r="C2928" i="5"/>
  <c r="C2929" i="5"/>
  <c r="C2930" i="5"/>
  <c r="C2931" i="5"/>
  <c r="C2932" i="5"/>
  <c r="C2933" i="5"/>
  <c r="C2934" i="5"/>
  <c r="C2935" i="5"/>
  <c r="C2936" i="5"/>
  <c r="C2937" i="5"/>
  <c r="C2938" i="5"/>
  <c r="C2939" i="5"/>
  <c r="C2940" i="5"/>
  <c r="C2941" i="5"/>
  <c r="C2942" i="5"/>
  <c r="C2943" i="5"/>
  <c r="C2944" i="5"/>
  <c r="C2945" i="5"/>
  <c r="C2946" i="5"/>
  <c r="C2947" i="5"/>
  <c r="C2948" i="5"/>
  <c r="C2949" i="5"/>
  <c r="C2950" i="5"/>
  <c r="C2951" i="5"/>
  <c r="C2952" i="5"/>
  <c r="C2953" i="5"/>
  <c r="C2954" i="5"/>
  <c r="C2955" i="5"/>
  <c r="C2956" i="5"/>
  <c r="C2957" i="5"/>
  <c r="C2958" i="5"/>
  <c r="C2959" i="5"/>
  <c r="C2960" i="5"/>
  <c r="C2961" i="5"/>
  <c r="C2962" i="5"/>
  <c r="C2963" i="5"/>
  <c r="C2964" i="5"/>
  <c r="C2965" i="5"/>
  <c r="C2966" i="5"/>
  <c r="C2967" i="5"/>
  <c r="C2968" i="5"/>
  <c r="C2969" i="5"/>
  <c r="C2970" i="5"/>
  <c r="C2971" i="5"/>
  <c r="C2972" i="5"/>
  <c r="C2973" i="5"/>
  <c r="C2974" i="5"/>
  <c r="C2975" i="5"/>
  <c r="C2976" i="5"/>
  <c r="C2977" i="5"/>
  <c r="C2978" i="5"/>
  <c r="C2979" i="5"/>
  <c r="C2980" i="5"/>
  <c r="C2981" i="5"/>
  <c r="C2982" i="5"/>
  <c r="C2983" i="5"/>
  <c r="C2984" i="5"/>
  <c r="C2985" i="5"/>
  <c r="C2986" i="5"/>
  <c r="C2987" i="5"/>
  <c r="C2988" i="5"/>
  <c r="C2989" i="5"/>
  <c r="C2990" i="5"/>
  <c r="C2991" i="5"/>
  <c r="C2992" i="5"/>
  <c r="C2993" i="5"/>
  <c r="C2994" i="5"/>
  <c r="C2995" i="5"/>
  <c r="C2996" i="5"/>
  <c r="C2997" i="5"/>
  <c r="C2998" i="5"/>
  <c r="C2999" i="5"/>
  <c r="C3000" i="5"/>
  <c r="C3001" i="5"/>
  <c r="C3002" i="5"/>
  <c r="C3003" i="5"/>
  <c r="C3004" i="5"/>
  <c r="C3005" i="5"/>
  <c r="C3006" i="5"/>
  <c r="C3007" i="5"/>
  <c r="C3008" i="5"/>
  <c r="C3009" i="5"/>
  <c r="C3010" i="5"/>
  <c r="C3011" i="5"/>
  <c r="C3012" i="5"/>
  <c r="C3013" i="5"/>
  <c r="C3014" i="5"/>
  <c r="C3015" i="5"/>
  <c r="C3016" i="5"/>
  <c r="C3017" i="5"/>
  <c r="C3018" i="5"/>
  <c r="C3019" i="5"/>
  <c r="C3020" i="5"/>
  <c r="C3021" i="5"/>
  <c r="C3022" i="5"/>
  <c r="C3023" i="5"/>
  <c r="C3024" i="5"/>
  <c r="C3025" i="5"/>
  <c r="C3026" i="5"/>
  <c r="C3027" i="5"/>
  <c r="C3028" i="5"/>
  <c r="C3029" i="5"/>
  <c r="C3030" i="5"/>
  <c r="C3031" i="5"/>
  <c r="C3032" i="5"/>
  <c r="C3033" i="5"/>
  <c r="C3034" i="5"/>
  <c r="C3035" i="5"/>
  <c r="C3036" i="5"/>
  <c r="C3037" i="5"/>
  <c r="C3038" i="5"/>
  <c r="C3039" i="5"/>
  <c r="C3040" i="5"/>
  <c r="C3041" i="5"/>
  <c r="C3042" i="5"/>
  <c r="C3043" i="5"/>
  <c r="C3044" i="5"/>
  <c r="C3045" i="5"/>
  <c r="C3046" i="5"/>
  <c r="C3047" i="5"/>
  <c r="C3048" i="5"/>
  <c r="C3049" i="5"/>
  <c r="C3050" i="5"/>
  <c r="C3051" i="5"/>
  <c r="C3052" i="5"/>
  <c r="C3053" i="5"/>
  <c r="C3054" i="5"/>
  <c r="C3055" i="5"/>
  <c r="C3056" i="5"/>
  <c r="C3057" i="5"/>
  <c r="C3058" i="5"/>
  <c r="C3059" i="5"/>
  <c r="C3060" i="5"/>
  <c r="C3061" i="5"/>
  <c r="C3062" i="5"/>
  <c r="C3063" i="5"/>
  <c r="C3064" i="5"/>
  <c r="C3065" i="5"/>
  <c r="C3066" i="5"/>
  <c r="C3067" i="5"/>
  <c r="C3068" i="5"/>
  <c r="C3069" i="5"/>
  <c r="C3070" i="5"/>
  <c r="C3071" i="5"/>
  <c r="C3072" i="5"/>
  <c r="C3073" i="5"/>
  <c r="C3074" i="5"/>
  <c r="C3075" i="5"/>
  <c r="C3076" i="5"/>
  <c r="C3077" i="5"/>
  <c r="C3078" i="5"/>
  <c r="C3079" i="5"/>
  <c r="C3080" i="5"/>
  <c r="C3081" i="5"/>
  <c r="C3082" i="5"/>
  <c r="C3083" i="5"/>
  <c r="C3084" i="5"/>
  <c r="C3085" i="5"/>
  <c r="C3086" i="5"/>
  <c r="C3087" i="5"/>
  <c r="C3088" i="5"/>
  <c r="C3089" i="5"/>
  <c r="C3090" i="5"/>
  <c r="C3091" i="5"/>
  <c r="C3092" i="5"/>
  <c r="C3093" i="5"/>
  <c r="C3094" i="5"/>
  <c r="C3095" i="5"/>
  <c r="C3096" i="5"/>
  <c r="C3097" i="5"/>
  <c r="C3098" i="5"/>
  <c r="C3099" i="5"/>
  <c r="C3100" i="5"/>
  <c r="C3101" i="5"/>
  <c r="C3102" i="5"/>
  <c r="C3103" i="5"/>
  <c r="C3104" i="5"/>
  <c r="C3105" i="5"/>
  <c r="C3106" i="5"/>
  <c r="C3107" i="5"/>
  <c r="C3108" i="5"/>
  <c r="C3109" i="5"/>
  <c r="C3110" i="5"/>
  <c r="C3111" i="5"/>
  <c r="C3112" i="5"/>
  <c r="C3113" i="5"/>
  <c r="C3114" i="5"/>
  <c r="C3115" i="5"/>
  <c r="C3116" i="5"/>
  <c r="C3117" i="5"/>
  <c r="C3118" i="5"/>
  <c r="C3119" i="5"/>
  <c r="C3120" i="5"/>
  <c r="C3121" i="5"/>
  <c r="C3122" i="5"/>
  <c r="C3123" i="5"/>
  <c r="C3124" i="5"/>
  <c r="C3125" i="5"/>
  <c r="C3126" i="5"/>
  <c r="C3127" i="5"/>
  <c r="C3128" i="5"/>
  <c r="C3129" i="5"/>
  <c r="C3130" i="5"/>
  <c r="C3131" i="5"/>
  <c r="C3132" i="5"/>
  <c r="C3133" i="5"/>
  <c r="C3134" i="5"/>
  <c r="C3135" i="5"/>
  <c r="C3136" i="5"/>
  <c r="C3137" i="5"/>
  <c r="C3138" i="5"/>
  <c r="C3139" i="5"/>
  <c r="C3140" i="5"/>
  <c r="C3141" i="5"/>
  <c r="C3142" i="5"/>
  <c r="C3143" i="5"/>
  <c r="C3144" i="5"/>
  <c r="C3145" i="5"/>
  <c r="C3146" i="5"/>
  <c r="C3147" i="5"/>
  <c r="C3148" i="5"/>
  <c r="C3149" i="5"/>
  <c r="C3150" i="5"/>
  <c r="C3151" i="5"/>
  <c r="C3152" i="5"/>
  <c r="C3153" i="5"/>
  <c r="C3154" i="5"/>
  <c r="C3155" i="5"/>
  <c r="C3156" i="5"/>
  <c r="C3157" i="5"/>
  <c r="C3158" i="5"/>
  <c r="C3159" i="5"/>
  <c r="C3160" i="5"/>
  <c r="C3161" i="5"/>
  <c r="C3162" i="5"/>
  <c r="C3163" i="5"/>
  <c r="C3164" i="5"/>
  <c r="C3165" i="5"/>
  <c r="C3166" i="5"/>
  <c r="C3167" i="5"/>
  <c r="C3168" i="5"/>
  <c r="C3169" i="5"/>
  <c r="C3170" i="5"/>
  <c r="C3171" i="5"/>
  <c r="C3172" i="5"/>
  <c r="C3173" i="5"/>
  <c r="C3174" i="5"/>
  <c r="C3175" i="5"/>
  <c r="C3176" i="5"/>
  <c r="C3177" i="5"/>
  <c r="C3178" i="5"/>
  <c r="C3179" i="5"/>
  <c r="C3180" i="5"/>
  <c r="C3181" i="5"/>
  <c r="C3182" i="5"/>
  <c r="C3183" i="5"/>
  <c r="C3184" i="5"/>
  <c r="C3185" i="5"/>
  <c r="C3186" i="5"/>
  <c r="C3187" i="5"/>
  <c r="C3188" i="5"/>
  <c r="C3189" i="5"/>
  <c r="C3190" i="5"/>
  <c r="C3191" i="5"/>
  <c r="C3192" i="5"/>
  <c r="C3193" i="5"/>
  <c r="C3194" i="5"/>
  <c r="C3195" i="5"/>
  <c r="C3196" i="5"/>
  <c r="C3197" i="5"/>
  <c r="C3198" i="5"/>
  <c r="C3199" i="5"/>
  <c r="C3200" i="5"/>
  <c r="C3201" i="5"/>
  <c r="C3202" i="5"/>
  <c r="C3203" i="5"/>
  <c r="C3204" i="5"/>
  <c r="C3205" i="5"/>
  <c r="C3206" i="5"/>
  <c r="C3207" i="5"/>
  <c r="C3208" i="5"/>
  <c r="C3209" i="5"/>
  <c r="C3210" i="5"/>
  <c r="C3211" i="5"/>
  <c r="C3212" i="5"/>
  <c r="C3213" i="5"/>
  <c r="C3214" i="5"/>
  <c r="C3215" i="5"/>
  <c r="C3216" i="5"/>
  <c r="C3217" i="5"/>
  <c r="C3218" i="5"/>
  <c r="C3219" i="5"/>
  <c r="C3220" i="5"/>
  <c r="C3221" i="5"/>
  <c r="C3222" i="5"/>
  <c r="C3223" i="5"/>
  <c r="C3224" i="5"/>
  <c r="C3225" i="5"/>
  <c r="C3226" i="5"/>
  <c r="C3227" i="5"/>
  <c r="C3228" i="5"/>
  <c r="C3229" i="5"/>
  <c r="C3230" i="5"/>
  <c r="C3231" i="5"/>
  <c r="C3232" i="5"/>
  <c r="C3233" i="5"/>
  <c r="C3234" i="5"/>
  <c r="C3235" i="5"/>
  <c r="C3236" i="5"/>
  <c r="C3237" i="5"/>
  <c r="C3238" i="5"/>
  <c r="C3239" i="5"/>
  <c r="C3240" i="5"/>
  <c r="C3241" i="5"/>
  <c r="C3242" i="5"/>
  <c r="C3243" i="5"/>
  <c r="C3244" i="5"/>
  <c r="C3245" i="5"/>
  <c r="C3246" i="5"/>
  <c r="C3247" i="5"/>
  <c r="C3248" i="5"/>
  <c r="C3249" i="5"/>
  <c r="C3250" i="5"/>
  <c r="C3251" i="5"/>
  <c r="C3252" i="5"/>
  <c r="C3253" i="5"/>
  <c r="C3254" i="5"/>
  <c r="C3255" i="5"/>
  <c r="C3256" i="5"/>
  <c r="C3257" i="5"/>
  <c r="C3258" i="5"/>
  <c r="C3259" i="5"/>
  <c r="C3260" i="5"/>
  <c r="C3261" i="5"/>
  <c r="C3262" i="5"/>
  <c r="C3263" i="5"/>
  <c r="C3264" i="5"/>
  <c r="C3265" i="5"/>
  <c r="C3266" i="5"/>
  <c r="C3267" i="5"/>
  <c r="C3268" i="5"/>
  <c r="C3269" i="5"/>
  <c r="C3270" i="5"/>
  <c r="C3271" i="5"/>
  <c r="C3272" i="5"/>
  <c r="C3273" i="5"/>
  <c r="C3274" i="5"/>
  <c r="C3275" i="5"/>
  <c r="C3276" i="5"/>
  <c r="C3277" i="5"/>
  <c r="C3278" i="5"/>
  <c r="C3279" i="5"/>
  <c r="C3280" i="5"/>
  <c r="C3281" i="5"/>
  <c r="C3282" i="5"/>
  <c r="C3283" i="5"/>
  <c r="C3284" i="5"/>
  <c r="C3285" i="5"/>
  <c r="C3286" i="5"/>
  <c r="C3287" i="5"/>
  <c r="C3288" i="5"/>
  <c r="C3289" i="5"/>
  <c r="C3290" i="5"/>
  <c r="C3291" i="5"/>
  <c r="C3292" i="5"/>
  <c r="C3293" i="5"/>
  <c r="C3294" i="5"/>
  <c r="C3295" i="5"/>
  <c r="C3296" i="5"/>
  <c r="C3297" i="5"/>
  <c r="C3298" i="5"/>
  <c r="C3299" i="5"/>
  <c r="C3300" i="5"/>
  <c r="C3301" i="5"/>
  <c r="C3302" i="5"/>
  <c r="C3303" i="5"/>
  <c r="C3304" i="5"/>
  <c r="C3305" i="5"/>
  <c r="C3306" i="5"/>
  <c r="C3307" i="5"/>
  <c r="C3308" i="5"/>
  <c r="C3309" i="5"/>
  <c r="C3310" i="5"/>
  <c r="C3311" i="5"/>
  <c r="C3312" i="5"/>
  <c r="C3313" i="5"/>
  <c r="C3314" i="5"/>
  <c r="C3315" i="5"/>
  <c r="C3316" i="5"/>
  <c r="C3317" i="5"/>
  <c r="C3318" i="5"/>
  <c r="C3319" i="5"/>
  <c r="C3320" i="5"/>
  <c r="C3321" i="5"/>
  <c r="C3322" i="5"/>
  <c r="C3323" i="5"/>
  <c r="C3324" i="5"/>
  <c r="C3325" i="5"/>
  <c r="C3326" i="5"/>
  <c r="C3327" i="5"/>
  <c r="C3328" i="5"/>
  <c r="C3329" i="5"/>
  <c r="C3330" i="5"/>
  <c r="C3331" i="5"/>
  <c r="C3332" i="5"/>
  <c r="C3333" i="5"/>
  <c r="C3334" i="5"/>
  <c r="C3335" i="5"/>
  <c r="C3336" i="5"/>
  <c r="C3337" i="5"/>
  <c r="C3338" i="5"/>
  <c r="C3339" i="5"/>
  <c r="C3340" i="5"/>
  <c r="C3341" i="5"/>
  <c r="C3342" i="5"/>
  <c r="C3343" i="5"/>
  <c r="C3344" i="5"/>
  <c r="C3345" i="5"/>
  <c r="C3346" i="5"/>
  <c r="C3347" i="5"/>
  <c r="C3348" i="5"/>
  <c r="C3349" i="5"/>
  <c r="C3350" i="5"/>
  <c r="C3351" i="5"/>
  <c r="C3352" i="5"/>
  <c r="C3353" i="5"/>
  <c r="C3354" i="5"/>
  <c r="C3355" i="5"/>
  <c r="C3356" i="5"/>
  <c r="C3357" i="5"/>
  <c r="C3358" i="5"/>
  <c r="C3359" i="5"/>
  <c r="C3360" i="5"/>
  <c r="C3361" i="5"/>
  <c r="C3362" i="5"/>
  <c r="C3363" i="5"/>
  <c r="C3364" i="5"/>
  <c r="C3365" i="5"/>
  <c r="C3366" i="5"/>
  <c r="C3367" i="5"/>
  <c r="C3368" i="5"/>
  <c r="C3369" i="5"/>
  <c r="C3370" i="5"/>
  <c r="C3371" i="5"/>
  <c r="C3372" i="5"/>
  <c r="C3373" i="5"/>
  <c r="C3374" i="5"/>
  <c r="C3375" i="5"/>
  <c r="C3376" i="5"/>
  <c r="C3377" i="5"/>
  <c r="C3378" i="5"/>
  <c r="C3379" i="5"/>
  <c r="C3380" i="5"/>
  <c r="C3381" i="5"/>
  <c r="C3382" i="5"/>
  <c r="C3383" i="5"/>
  <c r="C3384" i="5"/>
  <c r="C3385" i="5"/>
  <c r="C3386" i="5"/>
  <c r="C3387" i="5"/>
  <c r="C3388" i="5"/>
  <c r="C3389" i="5"/>
  <c r="C3390" i="5"/>
  <c r="C3391" i="5"/>
  <c r="C3392" i="5"/>
  <c r="C3393" i="5"/>
  <c r="C3394" i="5"/>
  <c r="C3395" i="5"/>
  <c r="C3396" i="5"/>
  <c r="C3397" i="5"/>
  <c r="C3398" i="5"/>
  <c r="C3399" i="5"/>
  <c r="C3400" i="5"/>
  <c r="C3401" i="5"/>
  <c r="C3402" i="5"/>
  <c r="C3403" i="5"/>
  <c r="C3404" i="5"/>
  <c r="C3405" i="5"/>
  <c r="C3406" i="5"/>
  <c r="C3407" i="5"/>
  <c r="C3408" i="5"/>
  <c r="C3409" i="5"/>
  <c r="C3410" i="5"/>
  <c r="C3411" i="5"/>
  <c r="C3412" i="5"/>
  <c r="C3413" i="5"/>
  <c r="C3414" i="5"/>
  <c r="C3415" i="5"/>
  <c r="C3416" i="5"/>
  <c r="C3417" i="5"/>
  <c r="C3418" i="5"/>
  <c r="C3419" i="5"/>
  <c r="C3420" i="5"/>
  <c r="C3421" i="5"/>
  <c r="C3422" i="5"/>
  <c r="C3423" i="5"/>
  <c r="C3424" i="5"/>
  <c r="C3425" i="5"/>
  <c r="C3426" i="5"/>
  <c r="C3427" i="5"/>
  <c r="C3428" i="5"/>
  <c r="C3429" i="5"/>
  <c r="C3430" i="5"/>
  <c r="C3431" i="5"/>
  <c r="C3432" i="5"/>
  <c r="C3433" i="5"/>
  <c r="C3434" i="5"/>
  <c r="C3435" i="5"/>
  <c r="C3436" i="5"/>
  <c r="C3437" i="5"/>
  <c r="C3438" i="5"/>
  <c r="C3439" i="5"/>
  <c r="C3440" i="5"/>
  <c r="C3441" i="5"/>
  <c r="C3442" i="5"/>
  <c r="C3443" i="5"/>
  <c r="C3444" i="5"/>
  <c r="C3445" i="5"/>
  <c r="C3446" i="5"/>
  <c r="C3447" i="5"/>
  <c r="C3448" i="5"/>
  <c r="C3449" i="5"/>
  <c r="C3450" i="5"/>
  <c r="C3451" i="5"/>
  <c r="C3452" i="5"/>
  <c r="C3453" i="5"/>
  <c r="C3454" i="5"/>
  <c r="C3455" i="5"/>
  <c r="C3456" i="5"/>
  <c r="C3457" i="5"/>
  <c r="C3458" i="5"/>
  <c r="C3459" i="5"/>
  <c r="C3460" i="5"/>
  <c r="C3461" i="5"/>
  <c r="C3462" i="5"/>
  <c r="C3463" i="5"/>
  <c r="C3464" i="5"/>
  <c r="C3465" i="5"/>
  <c r="C3466" i="5"/>
  <c r="C3467" i="5"/>
  <c r="C3468" i="5"/>
  <c r="C3469" i="5"/>
  <c r="C3470" i="5"/>
  <c r="C3471" i="5"/>
  <c r="C3472" i="5"/>
  <c r="D3472" i="5" s="1"/>
  <c r="C3473" i="5"/>
  <c r="C3474" i="5"/>
  <c r="C3475" i="5"/>
  <c r="C3476" i="5"/>
  <c r="C3477" i="5"/>
  <c r="C3478" i="5"/>
  <c r="C3479" i="5"/>
  <c r="C3480" i="5"/>
  <c r="D3480" i="5" s="1"/>
  <c r="C3481" i="5"/>
  <c r="C3482" i="5"/>
  <c r="C3483" i="5"/>
  <c r="C3484" i="5"/>
  <c r="C3485" i="5"/>
  <c r="C3486" i="5"/>
  <c r="C3487" i="5"/>
  <c r="C3488" i="5"/>
  <c r="D3488" i="5" s="1"/>
  <c r="C3489" i="5"/>
  <c r="C3490" i="5"/>
  <c r="C3491" i="5"/>
  <c r="C3492" i="5"/>
  <c r="C3493" i="5"/>
  <c r="C3494" i="5"/>
  <c r="C3495" i="5"/>
  <c r="C3496" i="5"/>
  <c r="D3496" i="5" s="1"/>
  <c r="C3497" i="5"/>
  <c r="C3498" i="5"/>
  <c r="C3499" i="5"/>
  <c r="C3500" i="5"/>
  <c r="C3501" i="5"/>
  <c r="C3502" i="5"/>
  <c r="C3503" i="5"/>
  <c r="C3504" i="5"/>
  <c r="D3504" i="5" s="1"/>
  <c r="C3505" i="5"/>
  <c r="C3506" i="5"/>
  <c r="C3507" i="5"/>
  <c r="C3508" i="5"/>
  <c r="C3509" i="5"/>
  <c r="C3510" i="5"/>
  <c r="C3511" i="5"/>
  <c r="C3512" i="5"/>
  <c r="D3512" i="5" s="1"/>
  <c r="C3513" i="5"/>
  <c r="C3514" i="5"/>
  <c r="C3515" i="5"/>
  <c r="C3516" i="5"/>
  <c r="C3517" i="5"/>
  <c r="C3518" i="5"/>
  <c r="C3519" i="5"/>
  <c r="C3520" i="5"/>
  <c r="D3520" i="5" s="1"/>
  <c r="C3521" i="5"/>
  <c r="C3522" i="5"/>
  <c r="C3523" i="5"/>
  <c r="C3524" i="5"/>
  <c r="C3525" i="5"/>
  <c r="C3526" i="5"/>
  <c r="C3527" i="5"/>
  <c r="C3528" i="5"/>
  <c r="D3528" i="5" s="1"/>
  <c r="C3529" i="5"/>
  <c r="C3530" i="5"/>
  <c r="C3531" i="5"/>
  <c r="C3532" i="5"/>
  <c r="C3533" i="5"/>
  <c r="C3534" i="5"/>
  <c r="C3535" i="5"/>
  <c r="C3536" i="5"/>
  <c r="D3536" i="5" s="1"/>
  <c r="C3537" i="5"/>
  <c r="C3538" i="5"/>
  <c r="C3539" i="5"/>
  <c r="C3540" i="5"/>
  <c r="C3541" i="5"/>
  <c r="C3542" i="5"/>
  <c r="C3543" i="5"/>
  <c r="C3544" i="5"/>
  <c r="D3544" i="5" s="1"/>
  <c r="C3545" i="5"/>
  <c r="C3546" i="5"/>
  <c r="C3547" i="5"/>
  <c r="C3548" i="5"/>
  <c r="C3549" i="5"/>
  <c r="C3550" i="5"/>
  <c r="C3551" i="5"/>
  <c r="C3552" i="5"/>
  <c r="D3552" i="5" s="1"/>
  <c r="C3553" i="5"/>
  <c r="C3554" i="5"/>
  <c r="C3555" i="5"/>
  <c r="C3556" i="5"/>
  <c r="C3557" i="5"/>
  <c r="C3558" i="5"/>
  <c r="C3559" i="5"/>
  <c r="C3560" i="5"/>
  <c r="D3560" i="5" s="1"/>
  <c r="C3561" i="5"/>
  <c r="C3562" i="5"/>
  <c r="C3563" i="5"/>
  <c r="C3564" i="5"/>
  <c r="C3565" i="5"/>
  <c r="C3566" i="5"/>
  <c r="C3567" i="5"/>
  <c r="C3568" i="5"/>
  <c r="D3568" i="5" s="1"/>
  <c r="C3569" i="5"/>
  <c r="C3570" i="5"/>
  <c r="C3571" i="5"/>
  <c r="C3572" i="5"/>
  <c r="C3573" i="5"/>
  <c r="C3574" i="5"/>
  <c r="C3575" i="5"/>
  <c r="C3576" i="5"/>
  <c r="D3576" i="5" s="1"/>
  <c r="C3577" i="5"/>
  <c r="C3578" i="5"/>
  <c r="C3579" i="5"/>
  <c r="C3580" i="5"/>
  <c r="C3581" i="5"/>
  <c r="C3582" i="5"/>
  <c r="C3583" i="5"/>
  <c r="C3584" i="5"/>
  <c r="D3584" i="5" s="1"/>
  <c r="C3585" i="5"/>
  <c r="C3586" i="5"/>
  <c r="C3587" i="5"/>
  <c r="C3588" i="5"/>
  <c r="C3589" i="5"/>
  <c r="C3590" i="5"/>
  <c r="C3591" i="5"/>
  <c r="C3592" i="5"/>
  <c r="D3592" i="5" s="1"/>
  <c r="C3593" i="5"/>
  <c r="C3594" i="5"/>
  <c r="C3595" i="5"/>
  <c r="C3596" i="5"/>
  <c r="C3597" i="5"/>
  <c r="C3598" i="5"/>
  <c r="C3599" i="5"/>
  <c r="C3600" i="5"/>
  <c r="D3600" i="5" s="1"/>
  <c r="C3601" i="5"/>
  <c r="C3602" i="5"/>
  <c r="C3603" i="5"/>
  <c r="C3604" i="5"/>
  <c r="C3605" i="5"/>
  <c r="C3606" i="5"/>
  <c r="C3607" i="5"/>
  <c r="C3608" i="5"/>
  <c r="D3608" i="5" s="1"/>
  <c r="C3609" i="5"/>
  <c r="C3610" i="5"/>
  <c r="C3611" i="5"/>
  <c r="C3612" i="5"/>
  <c r="C3613" i="5"/>
  <c r="C3614" i="5"/>
  <c r="C3615" i="5"/>
  <c r="C3616" i="5"/>
  <c r="D3616" i="5" s="1"/>
  <c r="C3617" i="5"/>
  <c r="C3618" i="5"/>
  <c r="C3619" i="5"/>
  <c r="C3620" i="5"/>
  <c r="C3621" i="5"/>
  <c r="C3622" i="5"/>
  <c r="C3623" i="5"/>
  <c r="C3624" i="5"/>
  <c r="D3624" i="5" s="1"/>
  <c r="C3625" i="5"/>
  <c r="C3626" i="5"/>
  <c r="C3627" i="5"/>
  <c r="C3628" i="5"/>
  <c r="C3629" i="5"/>
  <c r="C3630" i="5"/>
  <c r="C3631" i="5"/>
  <c r="C3632" i="5"/>
  <c r="D3632" i="5" s="1"/>
  <c r="C3633" i="5"/>
  <c r="C3634" i="5"/>
  <c r="C3635" i="5"/>
  <c r="C3636" i="5"/>
  <c r="C3637" i="5"/>
  <c r="C3638" i="5"/>
  <c r="C3639" i="5"/>
  <c r="C3640" i="5"/>
  <c r="D3640" i="5" s="1"/>
  <c r="C3641" i="5"/>
  <c r="C3642" i="5"/>
  <c r="C3643" i="5"/>
  <c r="C3644" i="5"/>
  <c r="C3645" i="5"/>
  <c r="C3646" i="5"/>
  <c r="C3647" i="5"/>
  <c r="C3648" i="5"/>
  <c r="D3648" i="5" s="1"/>
  <c r="C3649" i="5"/>
  <c r="C3650" i="5"/>
  <c r="C3651" i="5"/>
  <c r="C3652" i="5"/>
  <c r="C3653" i="5"/>
  <c r="C3654" i="5"/>
  <c r="C3655" i="5"/>
  <c r="C3656" i="5"/>
  <c r="D3656" i="5" s="1"/>
  <c r="C3657" i="5"/>
  <c r="C3658" i="5"/>
  <c r="C3659" i="5"/>
  <c r="C3660" i="5"/>
  <c r="D3660" i="5" s="1"/>
  <c r="C3661" i="5"/>
  <c r="C3662" i="5"/>
  <c r="C3663" i="5"/>
  <c r="D3663" i="5" s="1"/>
  <c r="C3664" i="5"/>
  <c r="C3665" i="5"/>
  <c r="D3665" i="5"/>
  <c r="C3666" i="5"/>
  <c r="C3667" i="5"/>
  <c r="C3668" i="5"/>
  <c r="C3669" i="5"/>
  <c r="D3669" i="5" s="1"/>
  <c r="C3670" i="5"/>
  <c r="C3671" i="5"/>
  <c r="C3672" i="5"/>
  <c r="D3672" i="5"/>
  <c r="C3673" i="5"/>
  <c r="C3674" i="5"/>
  <c r="C3675" i="5"/>
  <c r="C3676" i="5"/>
  <c r="C3677" i="5"/>
  <c r="C3678" i="5"/>
  <c r="C3679" i="5"/>
  <c r="D3679" i="5" s="1"/>
  <c r="C3680" i="5"/>
  <c r="C3681" i="5"/>
  <c r="C3682" i="5"/>
  <c r="C3683" i="5"/>
  <c r="C3684" i="5"/>
  <c r="C3685" i="5"/>
  <c r="C3686" i="5"/>
  <c r="C3687" i="5"/>
  <c r="C3688" i="5"/>
  <c r="C3689" i="5"/>
  <c r="D3689" i="5"/>
  <c r="C3690" i="5"/>
  <c r="C3691" i="5"/>
  <c r="C3692" i="5"/>
  <c r="C3693" i="5"/>
  <c r="C3694" i="5"/>
  <c r="C3695" i="5"/>
  <c r="C3696" i="5"/>
  <c r="C3697" i="5"/>
  <c r="D3697" i="5" s="1"/>
  <c r="C3698" i="5"/>
  <c r="C3699" i="5"/>
  <c r="C3700" i="5"/>
  <c r="C3701" i="5"/>
  <c r="C3702" i="5"/>
  <c r="C3703" i="5"/>
  <c r="D3703" i="5" s="1"/>
  <c r="C3704" i="5"/>
  <c r="C3705" i="5"/>
  <c r="C3706" i="5"/>
  <c r="C3707" i="5"/>
  <c r="C3708" i="5"/>
  <c r="C3709" i="5"/>
  <c r="D3709" i="5" s="1"/>
  <c r="C3710" i="5"/>
  <c r="C3711" i="5"/>
  <c r="C3712" i="5"/>
  <c r="C3713" i="5"/>
  <c r="C3714" i="5"/>
  <c r="C3715" i="5"/>
  <c r="C3716" i="5"/>
  <c r="C3717" i="5"/>
  <c r="C3718" i="5"/>
  <c r="C3719" i="5"/>
  <c r="D3719" i="5" s="1"/>
  <c r="C3720" i="5"/>
  <c r="C3721" i="5"/>
  <c r="C3722" i="5"/>
  <c r="C3723" i="5"/>
  <c r="D3723" i="5" s="1"/>
  <c r="C3724" i="5"/>
  <c r="C3725" i="5"/>
  <c r="C3726" i="5"/>
  <c r="C3727" i="5"/>
  <c r="C3728" i="5"/>
  <c r="D3728" i="5"/>
  <c r="C3729" i="5"/>
  <c r="C3730" i="5"/>
  <c r="C3731" i="5"/>
  <c r="C3732" i="5"/>
  <c r="D3732" i="5" s="1"/>
  <c r="C3733" i="5"/>
  <c r="C3734" i="5"/>
  <c r="C3735" i="5"/>
  <c r="D3735" i="5" s="1"/>
  <c r="C3736" i="5"/>
  <c r="C3737" i="5"/>
  <c r="D3737" i="5"/>
  <c r="C3738" i="5"/>
  <c r="C3739" i="5"/>
  <c r="C3740" i="5"/>
  <c r="D3740" i="5"/>
  <c r="C3741" i="5"/>
  <c r="C3742" i="5"/>
  <c r="C3743" i="5"/>
  <c r="C3744" i="5"/>
  <c r="C3745" i="5"/>
  <c r="C3746" i="5"/>
  <c r="C3747" i="5"/>
  <c r="C3748" i="5"/>
  <c r="C3749" i="5"/>
  <c r="C3750" i="5"/>
  <c r="C3751" i="5"/>
  <c r="D3751" i="5"/>
  <c r="C3752" i="5"/>
  <c r="C3753" i="5"/>
  <c r="C3754" i="5"/>
  <c r="C3755" i="5"/>
  <c r="C3756" i="5"/>
  <c r="C3757" i="5"/>
  <c r="C3758" i="5"/>
  <c r="C3759" i="5"/>
  <c r="C3760" i="5"/>
  <c r="C3761" i="5"/>
  <c r="D3761" i="5"/>
  <c r="C3762" i="5"/>
  <c r="C3763" i="5"/>
  <c r="C3764" i="5"/>
  <c r="D3764" i="5"/>
  <c r="C3765" i="5"/>
  <c r="C3766" i="5"/>
  <c r="C3767" i="5"/>
  <c r="C3768" i="5"/>
  <c r="C3769" i="5"/>
  <c r="C3770" i="5"/>
  <c r="C3771" i="5"/>
  <c r="C3772" i="5"/>
  <c r="D3772" i="5" s="1"/>
  <c r="C3773" i="5"/>
  <c r="C3774" i="5"/>
  <c r="C3775" i="5"/>
  <c r="D3775" i="5"/>
  <c r="C3776" i="5"/>
  <c r="C3777" i="5"/>
  <c r="C3778" i="5"/>
  <c r="C3779" i="5"/>
  <c r="C3780" i="5"/>
  <c r="C3781" i="5"/>
  <c r="D3781" i="5"/>
  <c r="C3782" i="5"/>
  <c r="C3783" i="5"/>
  <c r="C3784" i="5"/>
  <c r="C3785" i="5"/>
  <c r="C3786" i="5"/>
  <c r="C3787" i="5"/>
  <c r="C3788" i="5"/>
  <c r="D3788" i="5"/>
  <c r="C3789" i="5"/>
  <c r="C3790" i="5"/>
  <c r="C3791" i="5"/>
  <c r="C3792" i="5"/>
  <c r="C3793" i="5"/>
  <c r="C3794" i="5"/>
  <c r="C3795" i="5"/>
  <c r="D3795" i="5" s="1"/>
  <c r="C3796" i="5"/>
  <c r="C3797" i="5"/>
  <c r="C3798" i="5"/>
  <c r="C3799" i="5"/>
  <c r="C3800" i="5"/>
  <c r="D3800" i="5"/>
  <c r="C3801" i="5"/>
  <c r="C3802" i="5"/>
  <c r="C3803" i="5"/>
  <c r="D3803" i="5"/>
  <c r="C3804" i="5"/>
  <c r="C3805" i="5"/>
  <c r="C3806" i="5"/>
  <c r="D3806" i="5"/>
  <c r="C3807" i="5"/>
  <c r="C3808" i="5"/>
  <c r="C3809" i="5"/>
  <c r="C3810" i="5"/>
  <c r="C3811" i="5"/>
  <c r="C3812" i="5"/>
  <c r="D3812" i="5" s="1"/>
  <c r="C3813" i="5"/>
  <c r="C3814" i="5"/>
  <c r="D3814" i="5"/>
  <c r="C3815" i="5"/>
  <c r="C3816" i="5"/>
  <c r="C3817" i="5"/>
  <c r="C3818" i="5"/>
  <c r="C3819" i="5"/>
  <c r="D3819" i="5"/>
  <c r="C3820" i="5"/>
  <c r="C3821" i="5"/>
  <c r="C3822" i="5"/>
  <c r="D3822" i="5"/>
  <c r="C3823" i="5"/>
  <c r="C3824" i="5"/>
  <c r="D3824" i="5"/>
  <c r="C3825" i="5"/>
  <c r="C3826" i="5"/>
  <c r="C3827" i="5"/>
  <c r="D3827" i="5" s="1"/>
  <c r="C3828" i="5"/>
  <c r="C3829" i="5"/>
  <c r="C3830" i="5"/>
  <c r="C3831" i="5"/>
  <c r="C3832" i="5"/>
  <c r="D3832" i="5" s="1"/>
  <c r="C3833" i="5"/>
  <c r="C3834" i="5"/>
  <c r="C3835" i="5"/>
  <c r="D3835" i="5" s="1"/>
  <c r="C3836" i="5"/>
  <c r="C3837" i="5"/>
  <c r="C3838" i="5"/>
  <c r="D3838" i="5" s="1"/>
  <c r="C3839" i="5"/>
  <c r="C3840" i="5"/>
  <c r="D3840" i="5"/>
  <c r="C3841" i="5"/>
  <c r="C3842" i="5"/>
  <c r="C357" i="5"/>
  <c r="D357" i="5" s="1"/>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D355" i="5" s="1"/>
  <c r="C356" i="5"/>
  <c r="C358" i="5"/>
  <c r="C359" i="5"/>
  <c r="C360" i="5"/>
  <c r="C361" i="5"/>
  <c r="C362" i="5"/>
  <c r="D252" i="5"/>
  <c r="D292" i="5"/>
  <c r="D332" i="5"/>
  <c r="D356" i="5"/>
  <c r="D2845" i="5"/>
  <c r="C120" i="5"/>
  <c r="C121" i="5"/>
  <c r="C122" i="5"/>
  <c r="C123" i="5"/>
  <c r="C124" i="5"/>
  <c r="C125" i="5"/>
  <c r="C126" i="5"/>
  <c r="D126" i="5" s="1"/>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D156" i="5" s="1"/>
  <c r="C157" i="5"/>
  <c r="C158" i="5"/>
  <c r="C159" i="5"/>
  <c r="C160" i="5"/>
  <c r="D160" i="5" s="1"/>
  <c r="C161" i="5"/>
  <c r="C162" i="5"/>
  <c r="C163" i="5"/>
  <c r="C164" i="5"/>
  <c r="C165" i="5"/>
  <c r="C166" i="5"/>
  <c r="C167" i="5"/>
  <c r="C168" i="5"/>
  <c r="C169" i="5"/>
  <c r="C170" i="5"/>
  <c r="C171" i="5"/>
  <c r="C172" i="5"/>
  <c r="D172" i="5" s="1"/>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D220" i="5" s="1"/>
  <c r="C221" i="5"/>
  <c r="C222" i="5"/>
  <c r="C223" i="5"/>
  <c r="C224" i="5"/>
  <c r="C225" i="5"/>
  <c r="C226" i="5"/>
  <c r="C227" i="5"/>
  <c r="C228" i="5"/>
  <c r="C229" i="5"/>
  <c r="C230" i="5"/>
  <c r="C231" i="5"/>
  <c r="C232" i="5"/>
  <c r="C233" i="5"/>
  <c r="C234" i="5"/>
  <c r="C235" i="5"/>
  <c r="C236" i="5"/>
  <c r="C237" i="5"/>
  <c r="C238" i="5"/>
  <c r="C119" i="5"/>
  <c r="D152" i="5"/>
  <c r="D185" i="5"/>
  <c r="D188" i="5"/>
  <c r="D221" i="5"/>
  <c r="D229" i="5"/>
  <c r="D201" i="5"/>
  <c r="E98" i="17" l="1"/>
  <c r="D98" i="17" s="1"/>
  <c r="F98" i="17" s="1"/>
  <c r="G54" i="14"/>
  <c r="F54" i="14"/>
  <c r="L110" i="11"/>
  <c r="J111" i="11" s="1"/>
  <c r="E113" i="11"/>
  <c r="C114" i="11" s="1"/>
  <c r="E114" i="11" s="1"/>
  <c r="J14" i="11"/>
  <c r="G15" i="11" s="1"/>
  <c r="H15" i="11" s="1"/>
  <c r="N21" i="11"/>
  <c r="O18" i="11"/>
  <c r="P55" i="10"/>
  <c r="Q55" i="10" s="1"/>
  <c r="V63" i="10"/>
  <c r="U64" i="10" s="1"/>
  <c r="E24" i="10"/>
  <c r="D25" i="10"/>
  <c r="I28" i="7"/>
  <c r="I26" i="7"/>
  <c r="G42" i="7"/>
  <c r="G44" i="7"/>
  <c r="H59" i="7" s="1"/>
  <c r="G63" i="6"/>
  <c r="H63" i="6"/>
  <c r="E64" i="6" s="1"/>
  <c r="F64" i="6" s="1"/>
  <c r="G64" i="6" s="1"/>
  <c r="D288" i="5"/>
  <c r="D350" i="5"/>
  <c r="D338" i="5"/>
  <c r="D322" i="5"/>
  <c r="D306" i="5"/>
  <c r="D294" i="5"/>
  <c r="D274" i="5"/>
  <c r="D262" i="5"/>
  <c r="D250" i="5"/>
  <c r="D3826" i="5"/>
  <c r="D3808" i="5"/>
  <c r="D3784" i="5"/>
  <c r="D3747" i="5"/>
  <c r="D3692" i="5"/>
  <c r="D2751" i="5"/>
  <c r="D324" i="5"/>
  <c r="D358" i="5"/>
  <c r="D346" i="5"/>
  <c r="D334" i="5"/>
  <c r="D326" i="5"/>
  <c r="D314" i="5"/>
  <c r="D302" i="5"/>
  <c r="D290" i="5"/>
  <c r="D282" i="5"/>
  <c r="D270" i="5"/>
  <c r="D258" i="5"/>
  <c r="D246" i="5"/>
  <c r="D3831" i="5"/>
  <c r="D3791" i="5"/>
  <c r="D3757" i="5"/>
  <c r="D3743" i="5"/>
  <c r="D3711" i="5"/>
  <c r="D3699" i="5"/>
  <c r="D3685" i="5"/>
  <c r="D2819" i="5"/>
  <c r="D316" i="5"/>
  <c r="D3823" i="5"/>
  <c r="D3818" i="5"/>
  <c r="D3815" i="5"/>
  <c r="D3796" i="5"/>
  <c r="K259" i="5"/>
  <c r="H41" i="6"/>
  <c r="E42" i="6" s="1"/>
  <c r="D362" i="5"/>
  <c r="D354" i="5"/>
  <c r="D342" i="5"/>
  <c r="D330" i="5"/>
  <c r="D318" i="5"/>
  <c r="D310" i="5"/>
  <c r="D298" i="5"/>
  <c r="D286" i="5"/>
  <c r="D278" i="5"/>
  <c r="D266" i="5"/>
  <c r="D254" i="5"/>
  <c r="D3842" i="5"/>
  <c r="D3828" i="5"/>
  <c r="D3816" i="5"/>
  <c r="D3771" i="5"/>
  <c r="D3708" i="5"/>
  <c r="D177" i="5"/>
  <c r="D352" i="5"/>
  <c r="D280" i="5"/>
  <c r="D3836" i="5"/>
  <c r="D3810" i="5"/>
  <c r="D3799" i="5"/>
  <c r="D3793" i="5"/>
  <c r="D3776" i="5"/>
  <c r="D3756" i="5"/>
  <c r="D3752" i="5"/>
  <c r="D3733" i="5"/>
  <c r="D3727" i="5"/>
  <c r="D3713" i="5"/>
  <c r="D3704" i="5"/>
  <c r="D3701" i="5"/>
  <c r="D3695" i="5"/>
  <c r="D3684" i="5"/>
  <c r="D3677" i="5"/>
  <c r="D3673" i="5"/>
  <c r="D3654" i="5"/>
  <c r="D3646" i="5"/>
  <c r="D3638" i="5"/>
  <c r="D3630" i="5"/>
  <c r="D3622" i="5"/>
  <c r="D3614" i="5"/>
  <c r="D3606" i="5"/>
  <c r="D3598" i="5"/>
  <c r="D3590" i="5"/>
  <c r="D3582" i="5"/>
  <c r="D3574" i="5"/>
  <c r="D3566" i="5"/>
  <c r="D3558" i="5"/>
  <c r="D3550" i="5"/>
  <c r="D2758" i="5"/>
  <c r="D197" i="5"/>
  <c r="D237" i="5"/>
  <c r="D213" i="5"/>
  <c r="D205" i="5"/>
  <c r="D189" i="5"/>
  <c r="D181" i="5"/>
  <c r="D173" i="5"/>
  <c r="D165" i="5"/>
  <c r="D157" i="5"/>
  <c r="D149" i="5"/>
  <c r="D141" i="5"/>
  <c r="D133" i="5"/>
  <c r="D125" i="5"/>
  <c r="D348" i="5"/>
  <c r="D296" i="5"/>
  <c r="D260" i="5"/>
  <c r="D360" i="5"/>
  <c r="D336" i="5"/>
  <c r="D264" i="5"/>
  <c r="D3820" i="5"/>
  <c r="D3804" i="5"/>
  <c r="D3769" i="5"/>
  <c r="D3755" i="5"/>
  <c r="D3745" i="5"/>
  <c r="D3716" i="5"/>
  <c r="D3683" i="5"/>
  <c r="D2813" i="5"/>
  <c r="D3668" i="5"/>
  <c r="D3655" i="5"/>
  <c r="D3647" i="5"/>
  <c r="D3639" i="5"/>
  <c r="D3631" i="5"/>
  <c r="D3623" i="5"/>
  <c r="D3615" i="5"/>
  <c r="D3607" i="5"/>
  <c r="D3599" i="5"/>
  <c r="D3591" i="5"/>
  <c r="D2851" i="5"/>
  <c r="G93" i="6"/>
  <c r="E110" i="6"/>
  <c r="F111" i="6" s="1"/>
  <c r="D3542" i="5"/>
  <c r="D3534" i="5"/>
  <c r="D3526" i="5"/>
  <c r="D3518" i="5"/>
  <c r="D3510" i="5"/>
  <c r="D3502" i="5"/>
  <c r="D3494" i="5"/>
  <c r="D3486" i="5"/>
  <c r="D3478" i="5"/>
  <c r="D3470" i="5"/>
  <c r="D3462" i="5"/>
  <c r="D3454" i="5"/>
  <c r="D3446" i="5"/>
  <c r="D3438" i="5"/>
  <c r="D3430" i="5"/>
  <c r="D3422" i="5"/>
  <c r="D3414" i="5"/>
  <c r="D3406" i="5"/>
  <c r="D3398" i="5"/>
  <c r="D3390" i="5"/>
  <c r="D3382" i="5"/>
  <c r="D3374" i="5"/>
  <c r="D3366" i="5"/>
  <c r="D3358" i="5"/>
  <c r="D3350" i="5"/>
  <c r="D3342" i="5"/>
  <c r="D3334" i="5"/>
  <c r="D3326" i="5"/>
  <c r="D3318" i="5"/>
  <c r="D3310" i="5"/>
  <c r="D3302" i="5"/>
  <c r="D3294" i="5"/>
  <c r="D3286" i="5"/>
  <c r="D3278" i="5"/>
  <c r="D3270" i="5"/>
  <c r="D3262" i="5"/>
  <c r="D3254" i="5"/>
  <c r="D3246" i="5"/>
  <c r="D3238" i="5"/>
  <c r="D3230" i="5"/>
  <c r="D3222" i="5"/>
  <c r="D3214" i="5"/>
  <c r="D3206" i="5"/>
  <c r="D3198" i="5"/>
  <c r="D3190" i="5"/>
  <c r="D3182" i="5"/>
  <c r="D3174" i="5"/>
  <c r="D3166" i="5"/>
  <c r="D3158" i="5"/>
  <c r="D3150" i="5"/>
  <c r="D3142" i="5"/>
  <c r="D3134" i="5"/>
  <c r="D3126" i="5"/>
  <c r="D3118" i="5"/>
  <c r="D3110" i="5"/>
  <c r="D3102" i="5"/>
  <c r="D3094" i="5"/>
  <c r="D3086" i="5"/>
  <c r="D3078" i="5"/>
  <c r="D3070" i="5"/>
  <c r="D3062" i="5"/>
  <c r="D3054" i="5"/>
  <c r="D3046" i="5"/>
  <c r="D3038" i="5"/>
  <c r="D3030" i="5"/>
  <c r="D3022" i="5"/>
  <c r="D3014" i="5"/>
  <c r="D3006" i="5"/>
  <c r="D2998" i="5"/>
  <c r="D2990" i="5"/>
  <c r="D2982" i="5"/>
  <c r="D2974" i="5"/>
  <c r="D2966" i="5"/>
  <c r="D2958" i="5"/>
  <c r="D2950" i="5"/>
  <c r="D2942" i="5"/>
  <c r="D2934" i="5"/>
  <c r="D2744" i="5"/>
  <c r="D2736" i="5"/>
  <c r="D2728" i="5"/>
  <c r="D2720" i="5"/>
  <c r="D2712" i="5"/>
  <c r="F94" i="6"/>
  <c r="N7" i="6"/>
  <c r="O8" i="6" s="1"/>
  <c r="I15" i="6"/>
  <c r="J15" i="6" s="1"/>
  <c r="D169" i="5"/>
  <c r="D236" i="5"/>
  <c r="D204" i="5"/>
  <c r="D168" i="5"/>
  <c r="D129" i="5"/>
  <c r="D232" i="5"/>
  <c r="D224" i="5"/>
  <c r="D216" i="5"/>
  <c r="D208" i="5"/>
  <c r="D200" i="5"/>
  <c r="D192" i="5"/>
  <c r="D176" i="5"/>
  <c r="D144" i="5"/>
  <c r="D136" i="5"/>
  <c r="D128" i="5"/>
  <c r="D120" i="5"/>
  <c r="D349" i="5"/>
  <c r="D341" i="5"/>
  <c r="D333" i="5"/>
  <c r="D325" i="5"/>
  <c r="D317" i="5"/>
  <c r="D309" i="5"/>
  <c r="D301" i="5"/>
  <c r="D293" i="5"/>
  <c r="D285" i="5"/>
  <c r="D277" i="5"/>
  <c r="D269" i="5"/>
  <c r="D261" i="5"/>
  <c r="D253" i="5"/>
  <c r="D245" i="5"/>
  <c r="D3839" i="5"/>
  <c r="D3830" i="5"/>
  <c r="D3807" i="5"/>
  <c r="D3780" i="5"/>
  <c r="D3741" i="5"/>
  <c r="D3736" i="5"/>
  <c r="D3731" i="5"/>
  <c r="D3712" i="5"/>
  <c r="D3664" i="5"/>
  <c r="D3659" i="5"/>
  <c r="D233" i="5"/>
  <c r="E119" i="5"/>
  <c r="F119" i="5" s="1"/>
  <c r="D231" i="5"/>
  <c r="D223" i="5"/>
  <c r="D215" i="5"/>
  <c r="D207" i="5"/>
  <c r="D199" i="5"/>
  <c r="D191" i="5"/>
  <c r="D183" i="5"/>
  <c r="D175" i="5"/>
  <c r="D167" i="5"/>
  <c r="D159" i="5"/>
  <c r="D151" i="5"/>
  <c r="D143" i="5"/>
  <c r="D135" i="5"/>
  <c r="D127" i="5"/>
  <c r="D367" i="5"/>
  <c r="D371" i="5"/>
  <c r="D375" i="5"/>
  <c r="D379" i="5"/>
  <c r="D383" i="5"/>
  <c r="D387" i="5"/>
  <c r="D391" i="5"/>
  <c r="D395" i="5"/>
  <c r="D399" i="5"/>
  <c r="D403" i="5"/>
  <c r="D407" i="5"/>
  <c r="D411" i="5"/>
  <c r="D415" i="5"/>
  <c r="D419" i="5"/>
  <c r="D428" i="5"/>
  <c r="D438" i="5"/>
  <c r="D453" i="5"/>
  <c r="D462" i="5"/>
  <c r="D364" i="5"/>
  <c r="D368" i="5"/>
  <c r="D372" i="5"/>
  <c r="D376" i="5"/>
  <c r="D380" i="5"/>
  <c r="D384" i="5"/>
  <c r="D388" i="5"/>
  <c r="D392" i="5"/>
  <c r="D396" i="5"/>
  <c r="D400" i="5"/>
  <c r="D404" i="5"/>
  <c r="D408" i="5"/>
  <c r="D412" i="5"/>
  <c r="D416" i="5"/>
  <c r="D420" i="5"/>
  <c r="D454" i="5"/>
  <c r="D484" i="5"/>
  <c r="D493" i="5"/>
  <c r="D498" i="5"/>
  <c r="D516" i="5"/>
  <c r="D553" i="5"/>
  <c r="D569" i="5"/>
  <c r="D585" i="5"/>
  <c r="D601" i="5"/>
  <c r="D617" i="5"/>
  <c r="D633" i="5"/>
  <c r="D373" i="5"/>
  <c r="D378" i="5"/>
  <c r="D389" i="5"/>
  <c r="D394" i="5"/>
  <c r="D405" i="5"/>
  <c r="D410" i="5"/>
  <c r="D421" i="5"/>
  <c r="D441" i="5"/>
  <c r="D461" i="5"/>
  <c r="D577" i="5"/>
  <c r="D641" i="5"/>
  <c r="D661" i="5"/>
  <c r="D673" i="5"/>
  <c r="D436" i="5"/>
  <c r="D549" i="5"/>
  <c r="D613" i="5"/>
  <c r="D680" i="5"/>
  <c r="D696" i="5"/>
  <c r="D712" i="5"/>
  <c r="D369" i="5"/>
  <c r="D374" i="5"/>
  <c r="D385" i="5"/>
  <c r="D390" i="5"/>
  <c r="D401" i="5"/>
  <c r="D406" i="5"/>
  <c r="D417" i="5"/>
  <c r="D422" i="5"/>
  <c r="D442" i="5"/>
  <c r="D437" i="5"/>
  <c r="D485" i="5"/>
  <c r="D506" i="5"/>
  <c r="D565" i="5"/>
  <c r="D629" i="5"/>
  <c r="D657" i="5"/>
  <c r="D365" i="5"/>
  <c r="D370" i="5"/>
  <c r="D381" i="5"/>
  <c r="D386" i="5"/>
  <c r="D397" i="5"/>
  <c r="D402" i="5"/>
  <c r="D413" i="5"/>
  <c r="D418" i="5"/>
  <c r="D609" i="5"/>
  <c r="D682" i="5"/>
  <c r="D698" i="5"/>
  <c r="D714" i="5"/>
  <c r="D730" i="5"/>
  <c r="D366" i="5"/>
  <c r="D377" i="5"/>
  <c r="D382" i="5"/>
  <c r="D393" i="5"/>
  <c r="D398" i="5"/>
  <c r="D409" i="5"/>
  <c r="D414" i="5"/>
  <c r="D460" i="5"/>
  <c r="D494" i="5"/>
  <c r="D524" i="5"/>
  <c r="D561" i="5"/>
  <c r="D625" i="5"/>
  <c r="D665" i="5"/>
  <c r="D465" i="5"/>
  <c r="D581" i="5"/>
  <c r="D649" i="5"/>
  <c r="D720" i="5"/>
  <c r="D746" i="5"/>
  <c r="D764" i="5"/>
  <c r="D782" i="5"/>
  <c r="D794" i="5"/>
  <c r="D861" i="5"/>
  <c r="D895" i="5"/>
  <c r="D927" i="5"/>
  <c r="D959" i="5"/>
  <c r="D991" i="5"/>
  <c r="D734" i="5"/>
  <c r="D752" i="5"/>
  <c r="D770" i="5"/>
  <c r="D800" i="5"/>
  <c r="D812" i="5"/>
  <c r="D824" i="5"/>
  <c r="D872" i="5"/>
  <c r="D882" i="5"/>
  <c r="D891" i="5"/>
  <c r="D905" i="5"/>
  <c r="D914" i="5"/>
  <c r="D923" i="5"/>
  <c r="D937" i="5"/>
  <c r="D946" i="5"/>
  <c r="D955" i="5"/>
  <c r="D969" i="5"/>
  <c r="D978" i="5"/>
  <c r="D987" i="5"/>
  <c r="D1001" i="5"/>
  <c r="D1230" i="5"/>
  <c r="D1246" i="5"/>
  <c r="D1262" i="5"/>
  <c r="D1278" i="5"/>
  <c r="D1294" i="5"/>
  <c r="D1310" i="5"/>
  <c r="D452" i="5"/>
  <c r="D466" i="5"/>
  <c r="D597" i="5"/>
  <c r="D688" i="5"/>
  <c r="D702" i="5"/>
  <c r="D716" i="5"/>
  <c r="D778" i="5"/>
  <c r="D842" i="5"/>
  <c r="D852" i="5"/>
  <c r="D887" i="5"/>
  <c r="D919" i="5"/>
  <c r="D951" i="5"/>
  <c r="D983" i="5"/>
  <c r="D645" i="5"/>
  <c r="D722" i="5"/>
  <c r="D748" i="5"/>
  <c r="D766" i="5"/>
  <c r="D784" i="5"/>
  <c r="D796" i="5"/>
  <c r="D808" i="5"/>
  <c r="D848" i="5"/>
  <c r="D858" i="5"/>
  <c r="D873" i="5"/>
  <c r="D883" i="5"/>
  <c r="D897" i="5"/>
  <c r="D906" i="5"/>
  <c r="D915" i="5"/>
  <c r="D929" i="5"/>
  <c r="D938" i="5"/>
  <c r="D947" i="5"/>
  <c r="D961" i="5"/>
  <c r="D970" i="5"/>
  <c r="D979" i="5"/>
  <c r="D993" i="5"/>
  <c r="D1002" i="5"/>
  <c r="D1242" i="5"/>
  <c r="D1258" i="5"/>
  <c r="D1274" i="5"/>
  <c r="D1290" i="5"/>
  <c r="D684" i="5"/>
  <c r="D736" i="5"/>
  <c r="D754" i="5"/>
  <c r="D826" i="5"/>
  <c r="D879" i="5"/>
  <c r="D911" i="5"/>
  <c r="D943" i="5"/>
  <c r="D975" i="5"/>
  <c r="D532" i="5"/>
  <c r="D732" i="5"/>
  <c r="D750" i="5"/>
  <c r="D810" i="5"/>
  <c r="D870" i="5"/>
  <c r="D903" i="5"/>
  <c r="D935" i="5"/>
  <c r="D967" i="5"/>
  <c r="D999" i="5"/>
  <c r="D593" i="5"/>
  <c r="D816" i="5"/>
  <c r="D844" i="5"/>
  <c r="D850" i="5"/>
  <c r="D899" i="5"/>
  <c r="D913" i="5"/>
  <c r="D994" i="5"/>
  <c r="D1282" i="5"/>
  <c r="D1354" i="5"/>
  <c r="D718" i="5"/>
  <c r="D907" i="5"/>
  <c r="D921" i="5"/>
  <c r="D954" i="5"/>
  <c r="D1254" i="5"/>
  <c r="D1330" i="5"/>
  <c r="D1378" i="5"/>
  <c r="D1384" i="5"/>
  <c r="D1390" i="5"/>
  <c r="D704" i="5"/>
  <c r="D780" i="5"/>
  <c r="D832" i="5"/>
  <c r="D866" i="5"/>
  <c r="D881" i="5"/>
  <c r="D962" i="5"/>
  <c r="D995" i="5"/>
  <c r="D1234" i="5"/>
  <c r="D1298" i="5"/>
  <c r="D1318" i="5"/>
  <c r="D1350" i="5"/>
  <c r="D1402" i="5"/>
  <c r="D840" i="5"/>
  <c r="D889" i="5"/>
  <c r="D922" i="5"/>
  <c r="D1270" i="5"/>
  <c r="D1338" i="5"/>
  <c r="D1362" i="5"/>
  <c r="D1368" i="5"/>
  <c r="D1374" i="5"/>
  <c r="D486" i="5"/>
  <c r="D686" i="5"/>
  <c r="D738" i="5"/>
  <c r="D849" i="5"/>
  <c r="D898" i="5"/>
  <c r="D931" i="5"/>
  <c r="D945" i="5"/>
  <c r="D1266" i="5"/>
  <c r="D1334" i="5"/>
  <c r="D1370" i="5"/>
  <c r="D792" i="5"/>
  <c r="D854" i="5"/>
  <c r="D939" i="5"/>
  <c r="D762" i="5"/>
  <c r="D700" i="5"/>
  <c r="D963" i="5"/>
  <c r="D977" i="5"/>
  <c r="D1238" i="5"/>
  <c r="D1306" i="5"/>
  <c r="D1392" i="5"/>
  <c r="D1398" i="5"/>
  <c r="D971" i="5"/>
  <c r="D985" i="5"/>
  <c r="D1314" i="5"/>
  <c r="D1386" i="5"/>
  <c r="D930" i="5"/>
  <c r="D1346" i="5"/>
  <c r="D2275" i="5"/>
  <c r="D2803" i="5"/>
  <c r="D890" i="5"/>
  <c r="D953" i="5"/>
  <c r="D1286" i="5"/>
  <c r="D1376" i="5"/>
  <c r="D828" i="5"/>
  <c r="D1302" i="5"/>
  <c r="D1406" i="5"/>
  <c r="D2771" i="5"/>
  <c r="D986" i="5"/>
  <c r="D2243" i="5"/>
  <c r="D2271" i="5"/>
  <c r="D2755" i="5"/>
  <c r="D2777" i="5"/>
  <c r="D2783" i="5"/>
  <c r="D2805" i="5"/>
  <c r="D2827" i="5"/>
  <c r="D2833" i="5"/>
  <c r="D2849" i="5"/>
  <c r="D2865" i="5"/>
  <c r="D2881" i="5"/>
  <c r="D3658" i="5"/>
  <c r="D3662" i="5"/>
  <c r="D3666" i="5"/>
  <c r="D3670" i="5"/>
  <c r="D3674" i="5"/>
  <c r="D3678" i="5"/>
  <c r="D3682" i="5"/>
  <c r="D3686" i="5"/>
  <c r="D3690" i="5"/>
  <c r="D3694" i="5"/>
  <c r="D3698" i="5"/>
  <c r="D3702" i="5"/>
  <c r="D3706" i="5"/>
  <c r="D3710" i="5"/>
  <c r="D3714" i="5"/>
  <c r="D3718" i="5"/>
  <c r="D3722" i="5"/>
  <c r="D3726" i="5"/>
  <c r="D3730" i="5"/>
  <c r="D3734" i="5"/>
  <c r="D3738" i="5"/>
  <c r="D3742" i="5"/>
  <c r="D3746" i="5"/>
  <c r="D3750" i="5"/>
  <c r="D3754" i="5"/>
  <c r="D3758" i="5"/>
  <c r="D3762" i="5"/>
  <c r="D3766" i="5"/>
  <c r="D3770" i="5"/>
  <c r="D3774" i="5"/>
  <c r="D3778" i="5"/>
  <c r="D3782" i="5"/>
  <c r="D3786" i="5"/>
  <c r="D3790" i="5"/>
  <c r="D3794" i="5"/>
  <c r="D3798" i="5"/>
  <c r="D1250" i="5"/>
  <c r="D1326" i="5"/>
  <c r="D1394" i="5"/>
  <c r="D1322" i="5"/>
  <c r="D2211" i="5"/>
  <c r="D2789" i="5"/>
  <c r="D2183" i="5"/>
  <c r="D2759" i="5"/>
  <c r="D2809" i="5"/>
  <c r="D2815" i="5"/>
  <c r="D2835" i="5"/>
  <c r="D2853" i="5"/>
  <c r="D2871" i="5"/>
  <c r="D1410" i="5"/>
  <c r="D2207" i="5"/>
  <c r="D2179" i="5"/>
  <c r="D2231" i="5"/>
  <c r="D2761" i="5"/>
  <c r="D2767" i="5"/>
  <c r="D1358" i="5"/>
  <c r="D2779" i="5"/>
  <c r="D2867" i="5"/>
  <c r="D2887" i="5"/>
  <c r="D2773" i="5"/>
  <c r="D2787" i="5"/>
  <c r="D2801" i="5"/>
  <c r="D2855" i="5"/>
  <c r="D2861" i="5"/>
  <c r="D3680" i="5"/>
  <c r="D3767" i="5"/>
  <c r="D344" i="5"/>
  <c r="D3657" i="5"/>
  <c r="D3667" i="5"/>
  <c r="D3691" i="5"/>
  <c r="D3720" i="5"/>
  <c r="D3749" i="5"/>
  <c r="D3759" i="5"/>
  <c r="D3783" i="5"/>
  <c r="D272" i="5"/>
  <c r="D312" i="5"/>
  <c r="D2837" i="5"/>
  <c r="D2869" i="5"/>
  <c r="D3671" i="5"/>
  <c r="D3676" i="5"/>
  <c r="D3700" i="5"/>
  <c r="D3724" i="5"/>
  <c r="D3729" i="5"/>
  <c r="D3753" i="5"/>
  <c r="D3763" i="5"/>
  <c r="D3777" i="5"/>
  <c r="D3787" i="5"/>
  <c r="D3792" i="5"/>
  <c r="D3801" i="5"/>
  <c r="D3805" i="5"/>
  <c r="D3809" i="5"/>
  <c r="D3813" i="5"/>
  <c r="D3817" i="5"/>
  <c r="D3821" i="5"/>
  <c r="D3825" i="5"/>
  <c r="D3829" i="5"/>
  <c r="D3833" i="5"/>
  <c r="D3837" i="5"/>
  <c r="D3841" i="5"/>
  <c r="D304" i="5"/>
  <c r="D3696" i="5"/>
  <c r="D3715" i="5"/>
  <c r="D3744" i="5"/>
  <c r="D3773" i="5"/>
  <c r="D347" i="5"/>
  <c r="D2769" i="5"/>
  <c r="D2817" i="5"/>
  <c r="D3681" i="5"/>
  <c r="D3705" i="5"/>
  <c r="D3768" i="5"/>
  <c r="D3797" i="5"/>
  <c r="D1352" i="5"/>
  <c r="D2239" i="5"/>
  <c r="D2791" i="5"/>
  <c r="D2839" i="5"/>
  <c r="D3721" i="5"/>
  <c r="D248" i="5"/>
  <c r="D320" i="5"/>
  <c r="D351" i="5"/>
  <c r="D328" i="5"/>
  <c r="D256" i="5"/>
  <c r="D340" i="5"/>
  <c r="D308" i="5"/>
  <c r="D300" i="5"/>
  <c r="D284" i="5"/>
  <c r="D276" i="5"/>
  <c r="D268" i="5"/>
  <c r="D244" i="5"/>
  <c r="E244" i="5" s="1"/>
  <c r="D3834" i="5"/>
  <c r="D3811" i="5"/>
  <c r="D3802" i="5"/>
  <c r="D3785" i="5"/>
  <c r="D3779" i="5"/>
  <c r="D3765" i="5"/>
  <c r="D3760" i="5"/>
  <c r="D3717" i="5"/>
  <c r="D3693" i="5"/>
  <c r="D3687" i="5"/>
  <c r="D3675" i="5"/>
  <c r="D2852" i="5"/>
  <c r="D2807" i="5"/>
  <c r="D2873" i="5"/>
  <c r="D2857" i="5"/>
  <c r="D2834" i="5"/>
  <c r="D2826" i="5"/>
  <c r="D2811" i="5"/>
  <c r="D2757" i="5"/>
  <c r="D2270" i="5"/>
  <c r="D153" i="5"/>
  <c r="D121" i="5"/>
  <c r="D137" i="5"/>
  <c r="D209" i="5"/>
  <c r="D225" i="5"/>
  <c r="D140" i="5"/>
  <c r="D228" i="5"/>
  <c r="D122" i="5"/>
  <c r="D193" i="5"/>
  <c r="D212" i="5"/>
  <c r="D161" i="5"/>
  <c r="D217" i="5"/>
  <c r="D184" i="5"/>
  <c r="D145" i="5"/>
  <c r="D2880" i="5"/>
  <c r="D2818" i="5"/>
  <c r="D2763" i="5"/>
  <c r="D2926" i="5"/>
  <c r="D2918" i="5"/>
  <c r="D2910" i="5"/>
  <c r="D2902" i="5"/>
  <c r="D2894" i="5"/>
  <c r="D2832" i="5"/>
  <c r="D2786" i="5"/>
  <c r="D3688" i="5"/>
  <c r="D2885" i="5"/>
  <c r="D2823" i="5"/>
  <c r="D2704" i="5"/>
  <c r="D2696" i="5"/>
  <c r="D2688" i="5"/>
  <c r="D2680" i="5"/>
  <c r="D2672" i="5"/>
  <c r="D2664" i="5"/>
  <c r="D2656" i="5"/>
  <c r="D2648" i="5"/>
  <c r="D2640" i="5"/>
  <c r="D2632" i="5"/>
  <c r="D2624" i="5"/>
  <c r="D2616" i="5"/>
  <c r="D2608" i="5"/>
  <c r="D2600" i="5"/>
  <c r="D2592" i="5"/>
  <c r="D2584" i="5"/>
  <c r="D2576" i="5"/>
  <c r="D2568" i="5"/>
  <c r="D2560" i="5"/>
  <c r="D2552" i="5"/>
  <c r="D2544" i="5"/>
  <c r="D2536" i="5"/>
  <c r="D2528" i="5"/>
  <c r="D2520" i="5"/>
  <c r="D2512" i="5"/>
  <c r="D2504" i="5"/>
  <c r="D2496" i="5"/>
  <c r="D2488" i="5"/>
  <c r="D2480" i="5"/>
  <c r="D2472" i="5"/>
  <c r="D2464" i="5"/>
  <c r="D2456" i="5"/>
  <c r="D2448" i="5"/>
  <c r="D2440" i="5"/>
  <c r="D2432" i="5"/>
  <c r="D2424" i="5"/>
  <c r="D2416" i="5"/>
  <c r="D2408" i="5"/>
  <c r="D2400" i="5"/>
  <c r="D2392" i="5"/>
  <c r="D2384" i="5"/>
  <c r="D2376" i="5"/>
  <c r="D2368" i="5"/>
  <c r="D2360" i="5"/>
  <c r="D2352" i="5"/>
  <c r="D2344" i="5"/>
  <c r="D2336" i="5"/>
  <c r="D2328" i="5"/>
  <c r="D2320" i="5"/>
  <c r="D2312" i="5"/>
  <c r="D2304" i="5"/>
  <c r="D2296" i="5"/>
  <c r="D2288" i="5"/>
  <c r="D2280" i="5"/>
  <c r="D2272" i="5"/>
  <c r="D2256" i="5"/>
  <c r="D2240" i="5"/>
  <c r="D2233" i="5"/>
  <c r="D2225" i="5"/>
  <c r="D238" i="5"/>
  <c r="D230" i="5"/>
  <c r="D222" i="5"/>
  <c r="D214" i="5"/>
  <c r="D206" i="5"/>
  <c r="D198" i="5"/>
  <c r="D190" i="5"/>
  <c r="D182" i="5"/>
  <c r="D174" i="5"/>
  <c r="D166" i="5"/>
  <c r="D158" i="5"/>
  <c r="D150" i="5"/>
  <c r="D142" i="5"/>
  <c r="D134" i="5"/>
  <c r="D3789" i="5"/>
  <c r="D3707" i="5"/>
  <c r="D2879" i="5"/>
  <c r="D2825" i="5"/>
  <c r="D2812" i="5"/>
  <c r="D2806" i="5"/>
  <c r="D2799" i="5"/>
  <c r="D2785" i="5"/>
  <c r="D2743" i="5"/>
  <c r="D2735" i="5"/>
  <c r="D2727" i="5"/>
  <c r="D2719" i="5"/>
  <c r="D2711" i="5"/>
  <c r="D2703" i="5"/>
  <c r="D2695" i="5"/>
  <c r="D2687" i="5"/>
  <c r="D2679" i="5"/>
  <c r="D2671" i="5"/>
  <c r="D2663" i="5"/>
  <c r="D2655" i="5"/>
  <c r="D2647" i="5"/>
  <c r="D2639" i="5"/>
  <c r="D2631" i="5"/>
  <c r="D2623" i="5"/>
  <c r="D2615" i="5"/>
  <c r="D2607" i="5"/>
  <c r="D2599" i="5"/>
  <c r="D2591" i="5"/>
  <c r="D2583" i="5"/>
  <c r="D2575" i="5"/>
  <c r="D2567" i="5"/>
  <c r="D2559" i="5"/>
  <c r="D2551" i="5"/>
  <c r="D2543" i="5"/>
  <c r="D2535" i="5"/>
  <c r="D2527" i="5"/>
  <c r="D2519" i="5"/>
  <c r="D2511" i="5"/>
  <c r="D2503" i="5"/>
  <c r="D2495" i="5"/>
  <c r="D2487" i="5"/>
  <c r="D2479" i="5"/>
  <c r="D2471" i="5"/>
  <c r="D2463" i="5"/>
  <c r="D2455" i="5"/>
  <c r="D2447" i="5"/>
  <c r="D2439" i="5"/>
  <c r="D2431" i="5"/>
  <c r="D2423" i="5"/>
  <c r="D2415" i="5"/>
  <c r="D2407" i="5"/>
  <c r="D2399" i="5"/>
  <c r="D2391" i="5"/>
  <c r="D2383" i="5"/>
  <c r="D2375" i="5"/>
  <c r="D2367" i="5"/>
  <c r="D2359" i="5"/>
  <c r="D2351" i="5"/>
  <c r="D2343" i="5"/>
  <c r="D2335" i="5"/>
  <c r="D2327" i="5"/>
  <c r="D2319" i="5"/>
  <c r="D2311" i="5"/>
  <c r="D2303" i="5"/>
  <c r="D2295" i="5"/>
  <c r="D2287" i="5"/>
  <c r="D2279" i="5"/>
  <c r="D2263" i="5"/>
  <c r="D2247" i="5"/>
  <c r="D1329" i="5"/>
  <c r="D361" i="5"/>
  <c r="D305" i="5"/>
  <c r="D3725" i="5"/>
  <c r="D3651" i="5"/>
  <c r="D3619" i="5"/>
  <c r="D3587" i="5"/>
  <c r="D3547" i="5"/>
  <c r="D3499" i="5"/>
  <c r="D3459" i="5"/>
  <c r="D3427" i="5"/>
  <c r="D3387" i="5"/>
  <c r="D3363" i="5"/>
  <c r="D3331" i="5"/>
  <c r="D3299" i="5"/>
  <c r="D3275" i="5"/>
  <c r="D3251" i="5"/>
  <c r="D3235" i="5"/>
  <c r="D3227" i="5"/>
  <c r="D3211" i="5"/>
  <c r="D3195" i="5"/>
  <c r="D3187" i="5"/>
  <c r="D3179" i="5"/>
  <c r="D3171" i="5"/>
  <c r="D3163" i="5"/>
  <c r="D3155" i="5"/>
  <c r="D3147" i="5"/>
  <c r="D3139" i="5"/>
  <c r="D3131" i="5"/>
  <c r="D3123" i="5"/>
  <c r="D3115" i="5"/>
  <c r="D3107" i="5"/>
  <c r="D3099" i="5"/>
  <c r="D3091" i="5"/>
  <c r="D3083" i="5"/>
  <c r="D3075" i="5"/>
  <c r="D3067" i="5"/>
  <c r="D3059" i="5"/>
  <c r="D3051" i="5"/>
  <c r="D3043" i="5"/>
  <c r="D3035" i="5"/>
  <c r="D3027" i="5"/>
  <c r="D3019" i="5"/>
  <c r="D3011" i="5"/>
  <c r="D3003" i="5"/>
  <c r="D2995" i="5"/>
  <c r="D2987" i="5"/>
  <c r="D2979" i="5"/>
  <c r="D2971" i="5"/>
  <c r="D2963" i="5"/>
  <c r="D2955" i="5"/>
  <c r="D2947" i="5"/>
  <c r="D2939" i="5"/>
  <c r="D2931" i="5"/>
  <c r="D2923" i="5"/>
  <c r="D2915" i="5"/>
  <c r="D2907" i="5"/>
  <c r="D2899" i="5"/>
  <c r="D2891" i="5"/>
  <c r="D2877" i="5"/>
  <c r="D2864" i="5"/>
  <c r="D2831" i="5"/>
  <c r="D148" i="5"/>
  <c r="D345" i="5"/>
  <c r="D297" i="5"/>
  <c r="D3643" i="5"/>
  <c r="D3603" i="5"/>
  <c r="D3571" i="5"/>
  <c r="D3539" i="5"/>
  <c r="D3507" i="5"/>
  <c r="D3467" i="5"/>
  <c r="D3435" i="5"/>
  <c r="D3403" i="5"/>
  <c r="D3347" i="5"/>
  <c r="D3219" i="5"/>
  <c r="D219" i="5"/>
  <c r="D195" i="5"/>
  <c r="D171" i="5"/>
  <c r="D139" i="5"/>
  <c r="D3739" i="5"/>
  <c r="D2863" i="5"/>
  <c r="D2830" i="5"/>
  <c r="D2782" i="5"/>
  <c r="D2775" i="5"/>
  <c r="D2762" i="5"/>
  <c r="D196" i="5"/>
  <c r="D180" i="5"/>
  <c r="D164" i="5"/>
  <c r="D132" i="5"/>
  <c r="D124" i="5"/>
  <c r="D353" i="5"/>
  <c r="D337" i="5"/>
  <c r="D329" i="5"/>
  <c r="D321" i="5"/>
  <c r="D313" i="5"/>
  <c r="D289" i="5"/>
  <c r="D3635" i="5"/>
  <c r="D3627" i="5"/>
  <c r="D3611" i="5"/>
  <c r="D3595" i="5"/>
  <c r="D3579" i="5"/>
  <c r="D3563" i="5"/>
  <c r="D3555" i="5"/>
  <c r="D3531" i="5"/>
  <c r="D3523" i="5"/>
  <c r="D3515" i="5"/>
  <c r="D3491" i="5"/>
  <c r="D3483" i="5"/>
  <c r="D3475" i="5"/>
  <c r="D3451" i="5"/>
  <c r="D3443" i="5"/>
  <c r="D3419" i="5"/>
  <c r="D3411" i="5"/>
  <c r="D3395" i="5"/>
  <c r="D3379" i="5"/>
  <c r="D3371" i="5"/>
  <c r="D3355" i="5"/>
  <c r="D3339" i="5"/>
  <c r="D3323" i="5"/>
  <c r="D3315" i="5"/>
  <c r="D3307" i="5"/>
  <c r="D3291" i="5"/>
  <c r="D3283" i="5"/>
  <c r="D3267" i="5"/>
  <c r="D3259" i="5"/>
  <c r="D3243" i="5"/>
  <c r="D3203" i="5"/>
  <c r="D235" i="5"/>
  <c r="D227" i="5"/>
  <c r="D211" i="5"/>
  <c r="D203" i="5"/>
  <c r="D187" i="5"/>
  <c r="D179" i="5"/>
  <c r="D163" i="5"/>
  <c r="D155" i="5"/>
  <c r="D147" i="5"/>
  <c r="D131" i="5"/>
  <c r="D123" i="5"/>
  <c r="D234" i="5"/>
  <c r="D226" i="5"/>
  <c r="D218" i="5"/>
  <c r="D210" i="5"/>
  <c r="D202" i="5"/>
  <c r="D194" i="5"/>
  <c r="D186" i="5"/>
  <c r="D178" i="5"/>
  <c r="D170" i="5"/>
  <c r="D162" i="5"/>
  <c r="D154" i="5"/>
  <c r="D146" i="5"/>
  <c r="D138" i="5"/>
  <c r="D130" i="5"/>
  <c r="D359" i="5"/>
  <c r="D343" i="5"/>
  <c r="D335" i="5"/>
  <c r="D327" i="5"/>
  <c r="D319" i="5"/>
  <c r="D311" i="5"/>
  <c r="D303" i="5"/>
  <c r="D295" i="5"/>
  <c r="D287" i="5"/>
  <c r="D279" i="5"/>
  <c r="D271" i="5"/>
  <c r="D263" i="5"/>
  <c r="D255" i="5"/>
  <c r="D247" i="5"/>
  <c r="D3748" i="5"/>
  <c r="D3661" i="5"/>
  <c r="D3649" i="5"/>
  <c r="D3641" i="5"/>
  <c r="D3633" i="5"/>
  <c r="D3625" i="5"/>
  <c r="D3617" i="5"/>
  <c r="D3609" i="5"/>
  <c r="D3601" i="5"/>
  <c r="D3593" i="5"/>
  <c r="D3585" i="5"/>
  <c r="D3577" i="5"/>
  <c r="D3569" i="5"/>
  <c r="D3561" i="5"/>
  <c r="D3553" i="5"/>
  <c r="D3545" i="5"/>
  <c r="D3537" i="5"/>
  <c r="D3529" i="5"/>
  <c r="D3521" i="5"/>
  <c r="D3513" i="5"/>
  <c r="D3505" i="5"/>
  <c r="D3497" i="5"/>
  <c r="D3489" i="5"/>
  <c r="D3481" i="5"/>
  <c r="D3473" i="5"/>
  <c r="D3465" i="5"/>
  <c r="D3457" i="5"/>
  <c r="D3449" i="5"/>
  <c r="D2889" i="5"/>
  <c r="D2883" i="5"/>
  <c r="D2875" i="5"/>
  <c r="D2862" i="5"/>
  <c r="D2856" i="5"/>
  <c r="D2850" i="5"/>
  <c r="D2843" i="5"/>
  <c r="D2795" i="5"/>
  <c r="D2774" i="5"/>
  <c r="D2768" i="5"/>
  <c r="D2259" i="5"/>
  <c r="D2196" i="5"/>
  <c r="D3464" i="5"/>
  <c r="D3456" i="5"/>
  <c r="D3448" i="5"/>
  <c r="D3440" i="5"/>
  <c r="D3432" i="5"/>
  <c r="D3424" i="5"/>
  <c r="D3416" i="5"/>
  <c r="D3408" i="5"/>
  <c r="D3400" i="5"/>
  <c r="D3392" i="5"/>
  <c r="D3384" i="5"/>
  <c r="D3376" i="5"/>
  <c r="D3368" i="5"/>
  <c r="D3360" i="5"/>
  <c r="D3352" i="5"/>
  <c r="D3344" i="5"/>
  <c r="D3336" i="5"/>
  <c r="D3328" i="5"/>
  <c r="D3320" i="5"/>
  <c r="D3312" i="5"/>
  <c r="D3304" i="5"/>
  <c r="D3296" i="5"/>
  <c r="D3288" i="5"/>
  <c r="D3280" i="5"/>
  <c r="D3272" i="5"/>
  <c r="D3264" i="5"/>
  <c r="D3256" i="5"/>
  <c r="D3248" i="5"/>
  <c r="D3240" i="5"/>
  <c r="D3232" i="5"/>
  <c r="D3224" i="5"/>
  <c r="D3216" i="5"/>
  <c r="D3208" i="5"/>
  <c r="D3200" i="5"/>
  <c r="D3192" i="5"/>
  <c r="D3184" i="5"/>
  <c r="D3176" i="5"/>
  <c r="D3168" i="5"/>
  <c r="D3160" i="5"/>
  <c r="D3152" i="5"/>
  <c r="D3144" i="5"/>
  <c r="D3136" i="5"/>
  <c r="D3128" i="5"/>
  <c r="D3120" i="5"/>
  <c r="D3112" i="5"/>
  <c r="D3104" i="5"/>
  <c r="D3096" i="5"/>
  <c r="D3088" i="5"/>
  <c r="D3080" i="5"/>
  <c r="D3072" i="5"/>
  <c r="D3064" i="5"/>
  <c r="D3056" i="5"/>
  <c r="D3048" i="5"/>
  <c r="D3040" i="5"/>
  <c r="D3032" i="5"/>
  <c r="D3024" i="5"/>
  <c r="D3016" i="5"/>
  <c r="D3008" i="5"/>
  <c r="D3000" i="5"/>
  <c r="D2992" i="5"/>
  <c r="D2984" i="5"/>
  <c r="D2976" i="5"/>
  <c r="D2968" i="5"/>
  <c r="D2960" i="5"/>
  <c r="D2888" i="5"/>
  <c r="D2882" i="5"/>
  <c r="D2868" i="5"/>
  <c r="D2780" i="5"/>
  <c r="D2227" i="5"/>
  <c r="D2219" i="5"/>
  <c r="D2203" i="5"/>
  <c r="D3583" i="5"/>
  <c r="D3575" i="5"/>
  <c r="D3567" i="5"/>
  <c r="D3559" i="5"/>
  <c r="D3551" i="5"/>
  <c r="D3543" i="5"/>
  <c r="D3535" i="5"/>
  <c r="D3527" i="5"/>
  <c r="D3519" i="5"/>
  <c r="D3511" i="5"/>
  <c r="D3503" i="5"/>
  <c r="D3495" i="5"/>
  <c r="D3487" i="5"/>
  <c r="D3479" i="5"/>
  <c r="D3471" i="5"/>
  <c r="D3463" i="5"/>
  <c r="D3455" i="5"/>
  <c r="D3447" i="5"/>
  <c r="D3439" i="5"/>
  <c r="D3431" i="5"/>
  <c r="D3423" i="5"/>
  <c r="D3415" i="5"/>
  <c r="D3407" i="5"/>
  <c r="D3399" i="5"/>
  <c r="D3391" i="5"/>
  <c r="D3383" i="5"/>
  <c r="D3375" i="5"/>
  <c r="D3367" i="5"/>
  <c r="D3359" i="5"/>
  <c r="D3351" i="5"/>
  <c r="D3343" i="5"/>
  <c r="D3335" i="5"/>
  <c r="D3327" i="5"/>
  <c r="D3319" i="5"/>
  <c r="D3311" i="5"/>
  <c r="D3303" i="5"/>
  <c r="D3295" i="5"/>
  <c r="D3287" i="5"/>
  <c r="D3279" i="5"/>
  <c r="D3271" i="5"/>
  <c r="D3263" i="5"/>
  <c r="D3255" i="5"/>
  <c r="D3247" i="5"/>
  <c r="D3239" i="5"/>
  <c r="D3231" i="5"/>
  <c r="D3223" i="5"/>
  <c r="D3215" i="5"/>
  <c r="D3207" i="5"/>
  <c r="D3199" i="5"/>
  <c r="D3191" i="5"/>
  <c r="D3183" i="5"/>
  <c r="D3175" i="5"/>
  <c r="D3167" i="5"/>
  <c r="D3159" i="5"/>
  <c r="D3151" i="5"/>
  <c r="D3143" i="5"/>
  <c r="D3135" i="5"/>
  <c r="D3127" i="5"/>
  <c r="D3119" i="5"/>
  <c r="D3111" i="5"/>
  <c r="D3103" i="5"/>
  <c r="D3095" i="5"/>
  <c r="D3087" i="5"/>
  <c r="D3079" i="5"/>
  <c r="D3071" i="5"/>
  <c r="D3063" i="5"/>
  <c r="D3055" i="5"/>
  <c r="D3047" i="5"/>
  <c r="D3039" i="5"/>
  <c r="D3031" i="5"/>
  <c r="D3023" i="5"/>
  <c r="D3015" i="5"/>
  <c r="D3007" i="5"/>
  <c r="D2999" i="5"/>
  <c r="D2991" i="5"/>
  <c r="D2983" i="5"/>
  <c r="D2975" i="5"/>
  <c r="D2967" i="5"/>
  <c r="D2959" i="5"/>
  <c r="D2951" i="5"/>
  <c r="D2943" i="5"/>
  <c r="D2935" i="5"/>
  <c r="D2927" i="5"/>
  <c r="D2919" i="5"/>
  <c r="D2911" i="5"/>
  <c r="D2903" i="5"/>
  <c r="D2895" i="5"/>
  <c r="D2841" i="5"/>
  <c r="D2814" i="5"/>
  <c r="D2793" i="5"/>
  <c r="D2218" i="5"/>
  <c r="D2195" i="5"/>
  <c r="D1382" i="5"/>
  <c r="D1366" i="5"/>
  <c r="D2756" i="5"/>
  <c r="D2254" i="5"/>
  <c r="D2246" i="5"/>
  <c r="D2224" i="5"/>
  <c r="D2186" i="5"/>
  <c r="D2172" i="5"/>
  <c r="D2164" i="5"/>
  <c r="D2156" i="5"/>
  <c r="D2148" i="5"/>
  <c r="D2140" i="5"/>
  <c r="D2132" i="5"/>
  <c r="D2124" i="5"/>
  <c r="D2116" i="5"/>
  <c r="D2108" i="5"/>
  <c r="D2100" i="5"/>
  <c r="D2092" i="5"/>
  <c r="D2084" i="5"/>
  <c r="D2076" i="5"/>
  <c r="D2068" i="5"/>
  <c r="D2060" i="5"/>
  <c r="D2052" i="5"/>
  <c r="D2044" i="5"/>
  <c r="D2036" i="5"/>
  <c r="D2028" i="5"/>
  <c r="D2020" i="5"/>
  <c r="D2012" i="5"/>
  <c r="D2004" i="5"/>
  <c r="D1996" i="5"/>
  <c r="D1988" i="5"/>
  <c r="D1980" i="5"/>
  <c r="D1972" i="5"/>
  <c r="D1964" i="5"/>
  <c r="D1956" i="5"/>
  <c r="D1948" i="5"/>
  <c r="D1940" i="5"/>
  <c r="D1932" i="5"/>
  <c r="D1924" i="5"/>
  <c r="D1916" i="5"/>
  <c r="D1908" i="5"/>
  <c r="D1900" i="5"/>
  <c r="D1892" i="5"/>
  <c r="D1884" i="5"/>
  <c r="D1876" i="5"/>
  <c r="D1868" i="5"/>
  <c r="D1860" i="5"/>
  <c r="D1852" i="5"/>
  <c r="D1844" i="5"/>
  <c r="D1836" i="5"/>
  <c r="D1828" i="5"/>
  <c r="D1820" i="5"/>
  <c r="D1812" i="5"/>
  <c r="D1804" i="5"/>
  <c r="D1796" i="5"/>
  <c r="D1788" i="5"/>
  <c r="D1780" i="5"/>
  <c r="D1772" i="5"/>
  <c r="D1764" i="5"/>
  <c r="D1756" i="5"/>
  <c r="D1748" i="5"/>
  <c r="D1740" i="5"/>
  <c r="D1732" i="5"/>
  <c r="D1724" i="5"/>
  <c r="D1716" i="5"/>
  <c r="D1708" i="5"/>
  <c r="D1700" i="5"/>
  <c r="D1692" i="5"/>
  <c r="D1684" i="5"/>
  <c r="D1676" i="5"/>
  <c r="D1668" i="5"/>
  <c r="D1660" i="5"/>
  <c r="D1652" i="5"/>
  <c r="D1644" i="5"/>
  <c r="D1636" i="5"/>
  <c r="D1628" i="5"/>
  <c r="D1620" i="5"/>
  <c r="D1612" i="5"/>
  <c r="D1381" i="5"/>
  <c r="D944" i="5"/>
  <c r="D776" i="5"/>
  <c r="D768" i="5"/>
  <c r="D608" i="5"/>
  <c r="D2748" i="5"/>
  <c r="D2740" i="5"/>
  <c r="D2732" i="5"/>
  <c r="D2724" i="5"/>
  <c r="D2716" i="5"/>
  <c r="D2708" i="5"/>
  <c r="D2700" i="5"/>
  <c r="D2692" i="5"/>
  <c r="D2684" i="5"/>
  <c r="D2676" i="5"/>
  <c r="D2668" i="5"/>
  <c r="D2660" i="5"/>
  <c r="D2652" i="5"/>
  <c r="D2644" i="5"/>
  <c r="D2636" i="5"/>
  <c r="D2628" i="5"/>
  <c r="D2620" i="5"/>
  <c r="D2612" i="5"/>
  <c r="D2604" i="5"/>
  <c r="D2596" i="5"/>
  <c r="D2588" i="5"/>
  <c r="D2580" i="5"/>
  <c r="D2572" i="5"/>
  <c r="D2564" i="5"/>
  <c r="D2556" i="5"/>
  <c r="D2548" i="5"/>
  <c r="D2540" i="5"/>
  <c r="D2532" i="5"/>
  <c r="D2524" i="5"/>
  <c r="D2516" i="5"/>
  <c r="D2508" i="5"/>
  <c r="D2500" i="5"/>
  <c r="D2492" i="5"/>
  <c r="D2484" i="5"/>
  <c r="D2476" i="5"/>
  <c r="D2468" i="5"/>
  <c r="D2460" i="5"/>
  <c r="D2452" i="5"/>
  <c r="D2444" i="5"/>
  <c r="D2436" i="5"/>
  <c r="D2428" i="5"/>
  <c r="D2420" i="5"/>
  <c r="D2412" i="5"/>
  <c r="D2404" i="5"/>
  <c r="D2396" i="5"/>
  <c r="D2388" i="5"/>
  <c r="D2380" i="5"/>
  <c r="D2372" i="5"/>
  <c r="D2364" i="5"/>
  <c r="D2356" i="5"/>
  <c r="D2348" i="5"/>
  <c r="D2340" i="5"/>
  <c r="D2332" i="5"/>
  <c r="D2324" i="5"/>
  <c r="D2316" i="5"/>
  <c r="D2308" i="5"/>
  <c r="D2300" i="5"/>
  <c r="D2292" i="5"/>
  <c r="D2284" i="5"/>
  <c r="D2276" i="5"/>
  <c r="D2260" i="5"/>
  <c r="D2253" i="5"/>
  <c r="D2238" i="5"/>
  <c r="D2215" i="5"/>
  <c r="D1404" i="5"/>
  <c r="D1388" i="5"/>
  <c r="D339" i="5"/>
  <c r="D331" i="5"/>
  <c r="D323" i="5"/>
  <c r="D315" i="5"/>
  <c r="D307" i="5"/>
  <c r="D299" i="5"/>
  <c r="D291" i="5"/>
  <c r="D283" i="5"/>
  <c r="D275" i="5"/>
  <c r="D267" i="5"/>
  <c r="D259" i="5"/>
  <c r="D251" i="5"/>
  <c r="D3650" i="5"/>
  <c r="D3642" i="5"/>
  <c r="D3634" i="5"/>
  <c r="D3626" i="5"/>
  <c r="D3618" i="5"/>
  <c r="D3610" i="5"/>
  <c r="D3602" i="5"/>
  <c r="D3594" i="5"/>
  <c r="D3586" i="5"/>
  <c r="D3578" i="5"/>
  <c r="D3570" i="5"/>
  <c r="D3562" i="5"/>
  <c r="D3554" i="5"/>
  <c r="D3546" i="5"/>
  <c r="D3538" i="5"/>
  <c r="D3530" i="5"/>
  <c r="D3522" i="5"/>
  <c r="D3514" i="5"/>
  <c r="D3506" i="5"/>
  <c r="D3498" i="5"/>
  <c r="D3490" i="5"/>
  <c r="D3482" i="5"/>
  <c r="D3474" i="5"/>
  <c r="D3466" i="5"/>
  <c r="D3458" i="5"/>
  <c r="D3450" i="5"/>
  <c r="D3442" i="5"/>
  <c r="D3434" i="5"/>
  <c r="D3426" i="5"/>
  <c r="D3418" i="5"/>
  <c r="D3410" i="5"/>
  <c r="D3402" i="5"/>
  <c r="D3394" i="5"/>
  <c r="D3386" i="5"/>
  <c r="D3378" i="5"/>
  <c r="D3370" i="5"/>
  <c r="D3362" i="5"/>
  <c r="D3354" i="5"/>
  <c r="D3346" i="5"/>
  <c r="D3338" i="5"/>
  <c r="D3330" i="5"/>
  <c r="D3322" i="5"/>
  <c r="D3314" i="5"/>
  <c r="D3306" i="5"/>
  <c r="D3298" i="5"/>
  <c r="D3290" i="5"/>
  <c r="D3282" i="5"/>
  <c r="D3274" i="5"/>
  <c r="D3266" i="5"/>
  <c r="D3258" i="5"/>
  <c r="D3250" i="5"/>
  <c r="D3242" i="5"/>
  <c r="D3234" i="5"/>
  <c r="D3226" i="5"/>
  <c r="D3218" i="5"/>
  <c r="D3210" i="5"/>
  <c r="D3202" i="5"/>
  <c r="D3194" i="5"/>
  <c r="D3186" i="5"/>
  <c r="D3178" i="5"/>
  <c r="D3170" i="5"/>
  <c r="D3162" i="5"/>
  <c r="D3154" i="5"/>
  <c r="D3146" i="5"/>
  <c r="D3138" i="5"/>
  <c r="D3130" i="5"/>
  <c r="D3122" i="5"/>
  <c r="D3114" i="5"/>
  <c r="D3106" i="5"/>
  <c r="D3098" i="5"/>
  <c r="D3090" i="5"/>
  <c r="D3082" i="5"/>
  <c r="D3074" i="5"/>
  <c r="D3066" i="5"/>
  <c r="D3058" i="5"/>
  <c r="D3050" i="5"/>
  <c r="D3042" i="5"/>
  <c r="D3034" i="5"/>
  <c r="D3026" i="5"/>
  <c r="D3018" i="5"/>
  <c r="D2878" i="5"/>
  <c r="D2872" i="5"/>
  <c r="D2848" i="5"/>
  <c r="D2836" i="5"/>
  <c r="D2829" i="5"/>
  <c r="D2804" i="5"/>
  <c r="D2797" i="5"/>
  <c r="D2754" i="5"/>
  <c r="D2267" i="5"/>
  <c r="D2252" i="5"/>
  <c r="D2244" i="5"/>
  <c r="D2214" i="5"/>
  <c r="D2192" i="5"/>
  <c r="D1222" i="5"/>
  <c r="D1214" i="5"/>
  <c r="D1206" i="5"/>
  <c r="D1198" i="5"/>
  <c r="D1190" i="5"/>
  <c r="D1182" i="5"/>
  <c r="D1174" i="5"/>
  <c r="D1166" i="5"/>
  <c r="D1158" i="5"/>
  <c r="D1150" i="5"/>
  <c r="D1142" i="5"/>
  <c r="D1134" i="5"/>
  <c r="D1126" i="5"/>
  <c r="D1118" i="5"/>
  <c r="D1110" i="5"/>
  <c r="D1102" i="5"/>
  <c r="D1094" i="5"/>
  <c r="D1086" i="5"/>
  <c r="D1078" i="5"/>
  <c r="D1070" i="5"/>
  <c r="D1062" i="5"/>
  <c r="D1054" i="5"/>
  <c r="D1046" i="5"/>
  <c r="D1038" i="5"/>
  <c r="D1030" i="5"/>
  <c r="D1022" i="5"/>
  <c r="D1014" i="5"/>
  <c r="D998" i="5"/>
  <c r="D966" i="5"/>
  <c r="D958" i="5"/>
  <c r="D926" i="5"/>
  <c r="D918" i="5"/>
  <c r="D910" i="5"/>
  <c r="D3441" i="5"/>
  <c r="D3433" i="5"/>
  <c r="D3425" i="5"/>
  <c r="D3417" i="5"/>
  <c r="D3409" i="5"/>
  <c r="D3401" i="5"/>
  <c r="D3393" i="5"/>
  <c r="D3385" i="5"/>
  <c r="D3377" i="5"/>
  <c r="D3369" i="5"/>
  <c r="D3361" i="5"/>
  <c r="D3353" i="5"/>
  <c r="D3345" i="5"/>
  <c r="D3337" i="5"/>
  <c r="D3329" i="5"/>
  <c r="D3321" i="5"/>
  <c r="D3313" i="5"/>
  <c r="D3305" i="5"/>
  <c r="D3297" i="5"/>
  <c r="D3289" i="5"/>
  <c r="D3281" i="5"/>
  <c r="D3273" i="5"/>
  <c r="D3265" i="5"/>
  <c r="D3257" i="5"/>
  <c r="D3249" i="5"/>
  <c r="D3241" i="5"/>
  <c r="D3233" i="5"/>
  <c r="D3225" i="5"/>
  <c r="D3217" i="5"/>
  <c r="D3209" i="5"/>
  <c r="D3201" i="5"/>
  <c r="D3193" i="5"/>
  <c r="D3185" i="5"/>
  <c r="D3177" i="5"/>
  <c r="D3169" i="5"/>
  <c r="D3161" i="5"/>
  <c r="D3153" i="5"/>
  <c r="D3145" i="5"/>
  <c r="D3137" i="5"/>
  <c r="D3129" i="5"/>
  <c r="D3121" i="5"/>
  <c r="D3113" i="5"/>
  <c r="D3105" i="5"/>
  <c r="D3097" i="5"/>
  <c r="D3089" i="5"/>
  <c r="D3081" i="5"/>
  <c r="D3073" i="5"/>
  <c r="D3065" i="5"/>
  <c r="D3057" i="5"/>
  <c r="D3049" i="5"/>
  <c r="D3041" i="5"/>
  <c r="D3033" i="5"/>
  <c r="D3025" i="5"/>
  <c r="D3017" i="5"/>
  <c r="D3009" i="5"/>
  <c r="D3001" i="5"/>
  <c r="D2993" i="5"/>
  <c r="D2985" i="5"/>
  <c r="D2977" i="5"/>
  <c r="D2969" i="5"/>
  <c r="D2961" i="5"/>
  <c r="D2953" i="5"/>
  <c r="D2945" i="5"/>
  <c r="D2937" i="5"/>
  <c r="D2929" i="5"/>
  <c r="D2921" i="5"/>
  <c r="D2913" i="5"/>
  <c r="D2905" i="5"/>
  <c r="D2897" i="5"/>
  <c r="D2884" i="5"/>
  <c r="D2866" i="5"/>
  <c r="D2859" i="5"/>
  <c r="D2847" i="5"/>
  <c r="D2828" i="5"/>
  <c r="D2821" i="5"/>
  <c r="D2796" i="5"/>
  <c r="D2790" i="5"/>
  <c r="D2778" i="5"/>
  <c r="D2765" i="5"/>
  <c r="D2753" i="5"/>
  <c r="D2746" i="5"/>
  <c r="D2266" i="5"/>
  <c r="D2251" i="5"/>
  <c r="D2221" i="5"/>
  <c r="D2199" i="5"/>
  <c r="D2191" i="5"/>
  <c r="D2177" i="5"/>
  <c r="D2169" i="5"/>
  <c r="D2161" i="5"/>
  <c r="D2153" i="5"/>
  <c r="D2145" i="5"/>
  <c r="D2137" i="5"/>
  <c r="D2129" i="5"/>
  <c r="D2121" i="5"/>
  <c r="D2113" i="5"/>
  <c r="D2105" i="5"/>
  <c r="D2097" i="5"/>
  <c r="D2089" i="5"/>
  <c r="D2081" i="5"/>
  <c r="D2073" i="5"/>
  <c r="D2065" i="5"/>
  <c r="D2057" i="5"/>
  <c r="D2049" i="5"/>
  <c r="D2041" i="5"/>
  <c r="D2033" i="5"/>
  <c r="D2025" i="5"/>
  <c r="D2017" i="5"/>
  <c r="D2009" i="5"/>
  <c r="D2001" i="5"/>
  <c r="D1993" i="5"/>
  <c r="D1985" i="5"/>
  <c r="D1977" i="5"/>
  <c r="D1969" i="5"/>
  <c r="D1961" i="5"/>
  <c r="D1953" i="5"/>
  <c r="D1945" i="5"/>
  <c r="D1937" i="5"/>
  <c r="D1929" i="5"/>
  <c r="D1921" i="5"/>
  <c r="D1913" i="5"/>
  <c r="D1905" i="5"/>
  <c r="D1897" i="5"/>
  <c r="D1889" i="5"/>
  <c r="D1881" i="5"/>
  <c r="D1873" i="5"/>
  <c r="D1865" i="5"/>
  <c r="D1857" i="5"/>
  <c r="D1849" i="5"/>
  <c r="D1841" i="5"/>
  <c r="D1833" i="5"/>
  <c r="D1825" i="5"/>
  <c r="D1817" i="5"/>
  <c r="D1809" i="5"/>
  <c r="D1801" i="5"/>
  <c r="D1793" i="5"/>
  <c r="D1785" i="5"/>
  <c r="D1777" i="5"/>
  <c r="D1769" i="5"/>
  <c r="D1761" i="5"/>
  <c r="D1753" i="5"/>
  <c r="D1745" i="5"/>
  <c r="D1737" i="5"/>
  <c r="D1729" i="5"/>
  <c r="D1721" i="5"/>
  <c r="D1713" i="5"/>
  <c r="D1705" i="5"/>
  <c r="D1697" i="5"/>
  <c r="D1689" i="5"/>
  <c r="D1681" i="5"/>
  <c r="D1673" i="5"/>
  <c r="D1665" i="5"/>
  <c r="D1657" i="5"/>
  <c r="D1649" i="5"/>
  <c r="D1641" i="5"/>
  <c r="D1633" i="5"/>
  <c r="D1625" i="5"/>
  <c r="D1617" i="5"/>
  <c r="D1609" i="5"/>
  <c r="D1601" i="5"/>
  <c r="D1593" i="5"/>
  <c r="D1585" i="5"/>
  <c r="D1577" i="5"/>
  <c r="D1569" i="5"/>
  <c r="D1561" i="5"/>
  <c r="D1553" i="5"/>
  <c r="D1545" i="5"/>
  <c r="D1537" i="5"/>
  <c r="D1529" i="5"/>
  <c r="D1521" i="5"/>
  <c r="D1513" i="5"/>
  <c r="D1505" i="5"/>
  <c r="D1497" i="5"/>
  <c r="D1489" i="5"/>
  <c r="D1481" i="5"/>
  <c r="D1473" i="5"/>
  <c r="D1465" i="5"/>
  <c r="D1457" i="5"/>
  <c r="D1449" i="5"/>
  <c r="D1441" i="5"/>
  <c r="D1433" i="5"/>
  <c r="D1425" i="5"/>
  <c r="D1417" i="5"/>
  <c r="D973" i="5"/>
  <c r="D2952" i="5"/>
  <c r="D2944" i="5"/>
  <c r="D2936" i="5"/>
  <c r="D2928" i="5"/>
  <c r="D2920" i="5"/>
  <c r="D2912" i="5"/>
  <c r="D2904" i="5"/>
  <c r="D2896" i="5"/>
  <c r="D2846" i="5"/>
  <c r="D2840" i="5"/>
  <c r="D2802" i="5"/>
  <c r="D2784" i="5"/>
  <c r="D2752" i="5"/>
  <c r="D2745" i="5"/>
  <c r="D2737" i="5"/>
  <c r="D2729" i="5"/>
  <c r="D2721" i="5"/>
  <c r="D2713" i="5"/>
  <c r="D2705" i="5"/>
  <c r="D2697" i="5"/>
  <c r="D2689" i="5"/>
  <c r="D2681" i="5"/>
  <c r="D2673" i="5"/>
  <c r="D2665" i="5"/>
  <c r="D2657" i="5"/>
  <c r="D2649" i="5"/>
  <c r="D2641" i="5"/>
  <c r="D2633" i="5"/>
  <c r="D2625" i="5"/>
  <c r="D2617" i="5"/>
  <c r="D2609" i="5"/>
  <c r="D2601" i="5"/>
  <c r="D2593" i="5"/>
  <c r="D2585" i="5"/>
  <c r="D2577" i="5"/>
  <c r="D2569" i="5"/>
  <c r="D2561" i="5"/>
  <c r="D2553" i="5"/>
  <c r="D2545" i="5"/>
  <c r="D2537" i="5"/>
  <c r="D2529" i="5"/>
  <c r="D2521" i="5"/>
  <c r="D2513" i="5"/>
  <c r="D2505" i="5"/>
  <c r="D2497" i="5"/>
  <c r="D2489" i="5"/>
  <c r="D2481" i="5"/>
  <c r="D2473" i="5"/>
  <c r="D2273" i="5"/>
  <c r="D2265" i="5"/>
  <c r="D2235" i="5"/>
  <c r="D2228" i="5"/>
  <c r="D2212" i="5"/>
  <c r="D2206" i="5"/>
  <c r="D2190" i="5"/>
  <c r="D2176" i="5"/>
  <c r="D2168" i="5"/>
  <c r="D2160" i="5"/>
  <c r="D2152" i="5"/>
  <c r="D2144" i="5"/>
  <c r="D2136" i="5"/>
  <c r="D2128" i="5"/>
  <c r="D2120" i="5"/>
  <c r="D2112" i="5"/>
  <c r="D2104" i="5"/>
  <c r="D2096" i="5"/>
  <c r="D2088" i="5"/>
  <c r="D2080" i="5"/>
  <c r="D2072" i="5"/>
  <c r="D2064" i="5"/>
  <c r="D2056" i="5"/>
  <c r="D2048" i="5"/>
  <c r="D2040" i="5"/>
  <c r="D2032" i="5"/>
  <c r="D2024" i="5"/>
  <c r="D2016" i="5"/>
  <c r="D2008" i="5"/>
  <c r="D2000" i="5"/>
  <c r="D1992" i="5"/>
  <c r="D1416" i="5"/>
  <c r="D1260" i="5"/>
  <c r="D1236" i="5"/>
  <c r="D2205" i="5"/>
  <c r="D2189" i="5"/>
  <c r="D2182" i="5"/>
  <c r="D2175" i="5"/>
  <c r="D2167" i="5"/>
  <c r="D2159" i="5"/>
  <c r="D2151" i="5"/>
  <c r="D2143" i="5"/>
  <c r="D2135" i="5"/>
  <c r="D2127" i="5"/>
  <c r="D2119" i="5"/>
  <c r="D2111" i="5"/>
  <c r="D2103" i="5"/>
  <c r="D2095" i="5"/>
  <c r="D2087" i="5"/>
  <c r="D2079" i="5"/>
  <c r="D2071" i="5"/>
  <c r="D2063" i="5"/>
  <c r="D2055" i="5"/>
  <c r="D2047" i="5"/>
  <c r="D2039" i="5"/>
  <c r="D2031" i="5"/>
  <c r="D2023" i="5"/>
  <c r="D2015" i="5"/>
  <c r="D2007" i="5"/>
  <c r="D1999" i="5"/>
  <c r="D1991" i="5"/>
  <c r="D1983" i="5"/>
  <c r="D1975" i="5"/>
  <c r="D1967" i="5"/>
  <c r="D1959" i="5"/>
  <c r="D1951" i="5"/>
  <c r="D1943" i="5"/>
  <c r="D1935" i="5"/>
  <c r="D1927" i="5"/>
  <c r="D1919" i="5"/>
  <c r="D1911" i="5"/>
  <c r="D1903" i="5"/>
  <c r="D1895" i="5"/>
  <c r="D1887" i="5"/>
  <c r="D1879" i="5"/>
  <c r="D1871" i="5"/>
  <c r="D1863" i="5"/>
  <c r="D1855" i="5"/>
  <c r="D1847" i="5"/>
  <c r="D1839" i="5"/>
  <c r="D1831" i="5"/>
  <c r="D1823" i="5"/>
  <c r="D1815" i="5"/>
  <c r="D1807" i="5"/>
  <c r="D1799" i="5"/>
  <c r="D1791" i="5"/>
  <c r="D1783" i="5"/>
  <c r="D1775" i="5"/>
  <c r="D1767" i="5"/>
  <c r="D1759" i="5"/>
  <c r="D1751" i="5"/>
  <c r="D1743" i="5"/>
  <c r="D1735" i="5"/>
  <c r="D1727" i="5"/>
  <c r="D1719" i="5"/>
  <c r="D1711" i="5"/>
  <c r="D1703" i="5"/>
  <c r="D1695" i="5"/>
  <c r="D1687" i="5"/>
  <c r="D1679" i="5"/>
  <c r="D1671" i="5"/>
  <c r="D1663" i="5"/>
  <c r="D1655" i="5"/>
  <c r="D1647" i="5"/>
  <c r="D1639" i="5"/>
  <c r="D1631" i="5"/>
  <c r="D1623" i="5"/>
  <c r="D1615" i="5"/>
  <c r="D1607" i="5"/>
  <c r="D1599" i="5"/>
  <c r="D1591" i="5"/>
  <c r="D1583" i="5"/>
  <c r="D1575" i="5"/>
  <c r="D1567" i="5"/>
  <c r="D1559" i="5"/>
  <c r="D1551" i="5"/>
  <c r="D1543" i="5"/>
  <c r="D1535" i="5"/>
  <c r="D1527" i="5"/>
  <c r="D1519" i="5"/>
  <c r="D1511" i="5"/>
  <c r="D1503" i="5"/>
  <c r="D1495" i="5"/>
  <c r="D1487" i="5"/>
  <c r="D1479" i="5"/>
  <c r="D1471" i="5"/>
  <c r="D1463" i="5"/>
  <c r="D1455" i="5"/>
  <c r="D1447" i="5"/>
  <c r="D1439" i="5"/>
  <c r="D1431" i="5"/>
  <c r="D1423" i="5"/>
  <c r="D1400" i="5"/>
  <c r="D1387" i="5"/>
  <c r="D1342" i="5"/>
  <c r="D1320" i="5"/>
  <c r="D830" i="5"/>
  <c r="D823" i="5"/>
  <c r="D3653" i="5"/>
  <c r="D3645" i="5"/>
  <c r="D3637" i="5"/>
  <c r="D3629" i="5"/>
  <c r="D3621" i="5"/>
  <c r="D3613" i="5"/>
  <c r="D3605" i="5"/>
  <c r="D3597" i="5"/>
  <c r="D3589" i="5"/>
  <c r="D3581" i="5"/>
  <c r="D3573" i="5"/>
  <c r="D3565" i="5"/>
  <c r="D3557" i="5"/>
  <c r="D3549" i="5"/>
  <c r="D3541" i="5"/>
  <c r="D3533" i="5"/>
  <c r="D3525" i="5"/>
  <c r="D3517" i="5"/>
  <c r="D3509" i="5"/>
  <c r="D3501" i="5"/>
  <c r="D3493" i="5"/>
  <c r="D3485" i="5"/>
  <c r="D3477" i="5"/>
  <c r="D3469" i="5"/>
  <c r="D3461" i="5"/>
  <c r="D3453" i="5"/>
  <c r="D3445" i="5"/>
  <c r="D3437" i="5"/>
  <c r="D3429" i="5"/>
  <c r="D3421" i="5"/>
  <c r="D3413" i="5"/>
  <c r="D3405" i="5"/>
  <c r="D3397" i="5"/>
  <c r="D3389" i="5"/>
  <c r="D3381" i="5"/>
  <c r="D3373" i="5"/>
  <c r="D3365" i="5"/>
  <c r="D3357" i="5"/>
  <c r="D3349" i="5"/>
  <c r="D3341" i="5"/>
  <c r="D3333" i="5"/>
  <c r="D3325" i="5"/>
  <c r="D3317" i="5"/>
  <c r="D3309" i="5"/>
  <c r="D3301" i="5"/>
  <c r="D3293" i="5"/>
  <c r="D3285" i="5"/>
  <c r="D3277" i="5"/>
  <c r="D3269" i="5"/>
  <c r="D3261" i="5"/>
  <c r="D3253" i="5"/>
  <c r="D3245" i="5"/>
  <c r="D3237" i="5"/>
  <c r="D3229" i="5"/>
  <c r="D3221" i="5"/>
  <c r="D3213" i="5"/>
  <c r="D3205" i="5"/>
  <c r="D3197" i="5"/>
  <c r="D3189" i="5"/>
  <c r="D3181" i="5"/>
  <c r="D3173" i="5"/>
  <c r="D3165" i="5"/>
  <c r="D3157" i="5"/>
  <c r="D3149" i="5"/>
  <c r="D3141" i="5"/>
  <c r="D3133" i="5"/>
  <c r="D3125" i="5"/>
  <c r="D3117" i="5"/>
  <c r="D3109" i="5"/>
  <c r="D3101" i="5"/>
  <c r="D3093" i="5"/>
  <c r="D3085" i="5"/>
  <c r="D3077" i="5"/>
  <c r="D3069" i="5"/>
  <c r="D3061" i="5"/>
  <c r="D3053" i="5"/>
  <c r="D3045" i="5"/>
  <c r="D3037" i="5"/>
  <c r="D3029" i="5"/>
  <c r="D3021" i="5"/>
  <c r="D3013" i="5"/>
  <c r="D3005" i="5"/>
  <c r="D2997" i="5"/>
  <c r="D2989" i="5"/>
  <c r="D2981" i="5"/>
  <c r="D2973" i="5"/>
  <c r="D2965" i="5"/>
  <c r="D2957" i="5"/>
  <c r="D2949" i="5"/>
  <c r="D2941" i="5"/>
  <c r="D2933" i="5"/>
  <c r="D2925" i="5"/>
  <c r="D2917" i="5"/>
  <c r="D2909" i="5"/>
  <c r="D2901" i="5"/>
  <c r="D2893" i="5"/>
  <c r="D2876" i="5"/>
  <c r="D2860" i="5"/>
  <c r="D2844" i="5"/>
  <c r="D2822" i="5"/>
  <c r="D2800" i="5"/>
  <c r="D2794" i="5"/>
  <c r="D2772" i="5"/>
  <c r="D2750" i="5"/>
  <c r="D2742" i="5"/>
  <c r="D2734" i="5"/>
  <c r="D2726" i="5"/>
  <c r="D2718" i="5"/>
  <c r="D2710" i="5"/>
  <c r="D2702" i="5"/>
  <c r="D2694" i="5"/>
  <c r="D2686" i="5"/>
  <c r="D2678" i="5"/>
  <c r="D2670" i="5"/>
  <c r="D2662" i="5"/>
  <c r="D2654" i="5"/>
  <c r="D2646" i="5"/>
  <c r="D2638" i="5"/>
  <c r="D2630" i="5"/>
  <c r="D2622" i="5"/>
  <c r="D2614" i="5"/>
  <c r="D2606" i="5"/>
  <c r="D2598" i="5"/>
  <c r="D2590" i="5"/>
  <c r="D2582" i="5"/>
  <c r="D2574" i="5"/>
  <c r="D2566" i="5"/>
  <c r="D2558" i="5"/>
  <c r="D2550" i="5"/>
  <c r="D2542" i="5"/>
  <c r="D2534" i="5"/>
  <c r="D2526" i="5"/>
  <c r="D2518" i="5"/>
  <c r="D2510" i="5"/>
  <c r="D2502" i="5"/>
  <c r="D2494" i="5"/>
  <c r="D2486" i="5"/>
  <c r="D2478" i="5"/>
  <c r="D2470" i="5"/>
  <c r="D2462" i="5"/>
  <c r="D2454" i="5"/>
  <c r="D2446" i="5"/>
  <c r="D2438" i="5"/>
  <c r="D2430" i="5"/>
  <c r="D2422" i="5"/>
  <c r="D2414" i="5"/>
  <c r="D2406" i="5"/>
  <c r="D2398" i="5"/>
  <c r="D2390" i="5"/>
  <c r="D2382" i="5"/>
  <c r="D2374" i="5"/>
  <c r="D2366" i="5"/>
  <c r="D2358" i="5"/>
  <c r="D2350" i="5"/>
  <c r="D2342" i="5"/>
  <c r="D2334" i="5"/>
  <c r="D2326" i="5"/>
  <c r="D2318" i="5"/>
  <c r="D2310" i="5"/>
  <c r="D2302" i="5"/>
  <c r="D2294" i="5"/>
  <c r="D2286" i="5"/>
  <c r="D2278" i="5"/>
  <c r="D2250" i="5"/>
  <c r="D2237" i="5"/>
  <c r="D2223" i="5"/>
  <c r="D2209" i="5"/>
  <c r="D2202" i="5"/>
  <c r="D2188" i="5"/>
  <c r="D1414" i="5"/>
  <c r="D1371" i="5"/>
  <c r="D1363" i="5"/>
  <c r="D877" i="5"/>
  <c r="D869" i="5"/>
  <c r="D281" i="5"/>
  <c r="D273" i="5"/>
  <c r="D265" i="5"/>
  <c r="D257" i="5"/>
  <c r="D249" i="5"/>
  <c r="D3652" i="5"/>
  <c r="D3644" i="5"/>
  <c r="D3636" i="5"/>
  <c r="D3628" i="5"/>
  <c r="D3620" i="5"/>
  <c r="D3612" i="5"/>
  <c r="D3604" i="5"/>
  <c r="D3596" i="5"/>
  <c r="D3588" i="5"/>
  <c r="D3580" i="5"/>
  <c r="D3572" i="5"/>
  <c r="D3564" i="5"/>
  <c r="D3556" i="5"/>
  <c r="D3548" i="5"/>
  <c r="D3540" i="5"/>
  <c r="D3532" i="5"/>
  <c r="D3524" i="5"/>
  <c r="D3516" i="5"/>
  <c r="D3508" i="5"/>
  <c r="D3500" i="5"/>
  <c r="D3492" i="5"/>
  <c r="D3484" i="5"/>
  <c r="D3476" i="5"/>
  <c r="D3468" i="5"/>
  <c r="D3460" i="5"/>
  <c r="D3452" i="5"/>
  <c r="D3444" i="5"/>
  <c r="D3436" i="5"/>
  <c r="D3428" i="5"/>
  <c r="D3420" i="5"/>
  <c r="D3412" i="5"/>
  <c r="D3404" i="5"/>
  <c r="D3396" i="5"/>
  <c r="D3388" i="5"/>
  <c r="D3380" i="5"/>
  <c r="D3372" i="5"/>
  <c r="D3364" i="5"/>
  <c r="D3356" i="5"/>
  <c r="D3348" i="5"/>
  <c r="D3340" i="5"/>
  <c r="D3332" i="5"/>
  <c r="D3324" i="5"/>
  <c r="D3316" i="5"/>
  <c r="D3308" i="5"/>
  <c r="D3300" i="5"/>
  <c r="D3292" i="5"/>
  <c r="D3284" i="5"/>
  <c r="D3276" i="5"/>
  <c r="D3268" i="5"/>
  <c r="D3260" i="5"/>
  <c r="D3252" i="5"/>
  <c r="D3244" i="5"/>
  <c r="D3236" i="5"/>
  <c r="D3228" i="5"/>
  <c r="D3220" i="5"/>
  <c r="D3212" i="5"/>
  <c r="D3204" i="5"/>
  <c r="D3196" i="5"/>
  <c r="D3188" i="5"/>
  <c r="D3180" i="5"/>
  <c r="D3172" i="5"/>
  <c r="D3164" i="5"/>
  <c r="D3156" i="5"/>
  <c r="D3148" i="5"/>
  <c r="D3140" i="5"/>
  <c r="D3132" i="5"/>
  <c r="D3124" i="5"/>
  <c r="D3116" i="5"/>
  <c r="D3108" i="5"/>
  <c r="D3100" i="5"/>
  <c r="D3092" i="5"/>
  <c r="D3084" i="5"/>
  <c r="D3076" i="5"/>
  <c r="D3068" i="5"/>
  <c r="D3060" i="5"/>
  <c r="D3052" i="5"/>
  <c r="D3044" i="5"/>
  <c r="D3036" i="5"/>
  <c r="D3028" i="5"/>
  <c r="D3020" i="5"/>
  <c r="D3012" i="5"/>
  <c r="D3004" i="5"/>
  <c r="D2996" i="5"/>
  <c r="D2988" i="5"/>
  <c r="D2980" i="5"/>
  <c r="D2972" i="5"/>
  <c r="D2964" i="5"/>
  <c r="D2956" i="5"/>
  <c r="D2948" i="5"/>
  <c r="D2940" i="5"/>
  <c r="D2932" i="5"/>
  <c r="D2924" i="5"/>
  <c r="D2916" i="5"/>
  <c r="D2908" i="5"/>
  <c r="D2900" i="5"/>
  <c r="D2892" i="5"/>
  <c r="D2886" i="5"/>
  <c r="D2870" i="5"/>
  <c r="D2854" i="5"/>
  <c r="D2838" i="5"/>
  <c r="D2816" i="5"/>
  <c r="D2810" i="5"/>
  <c r="D2788" i="5"/>
  <c r="D2766" i="5"/>
  <c r="D2257" i="5"/>
  <c r="D2222" i="5"/>
  <c r="D2208" i="5"/>
  <c r="D2201" i="5"/>
  <c r="D2187" i="5"/>
  <c r="D2180" i="5"/>
  <c r="D2173" i="5"/>
  <c r="D2165" i="5"/>
  <c r="D2157" i="5"/>
  <c r="D2149" i="5"/>
  <c r="D2141" i="5"/>
  <c r="D2133" i="5"/>
  <c r="D2125" i="5"/>
  <c r="D2117" i="5"/>
  <c r="D2109" i="5"/>
  <c r="D2101" i="5"/>
  <c r="D2093" i="5"/>
  <c r="D2085" i="5"/>
  <c r="D2077" i="5"/>
  <c r="D2069" i="5"/>
  <c r="D2061" i="5"/>
  <c r="D2053" i="5"/>
  <c r="D2045" i="5"/>
  <c r="D2037" i="5"/>
  <c r="D2029" i="5"/>
  <c r="D2021" i="5"/>
  <c r="D2013" i="5"/>
  <c r="D2005" i="5"/>
  <c r="D1997" i="5"/>
  <c r="D1989" i="5"/>
  <c r="D1981" i="5"/>
  <c r="D1973" i="5"/>
  <c r="D1965" i="5"/>
  <c r="D1957" i="5"/>
  <c r="D1949" i="5"/>
  <c r="D1941" i="5"/>
  <c r="D1933" i="5"/>
  <c r="D1925" i="5"/>
  <c r="D1917" i="5"/>
  <c r="D1909" i="5"/>
  <c r="D1901" i="5"/>
  <c r="D1893" i="5"/>
  <c r="D1885" i="5"/>
  <c r="D1877" i="5"/>
  <c r="D1869" i="5"/>
  <c r="D1340" i="5"/>
  <c r="D1280" i="5"/>
  <c r="D1272" i="5"/>
  <c r="D821" i="5"/>
  <c r="D805" i="5"/>
  <c r="D1604" i="5"/>
  <c r="D1596" i="5"/>
  <c r="D1588" i="5"/>
  <c r="D1580" i="5"/>
  <c r="D1572" i="5"/>
  <c r="D1564" i="5"/>
  <c r="D1556" i="5"/>
  <c r="D1548" i="5"/>
  <c r="D1540" i="5"/>
  <c r="D1532" i="5"/>
  <c r="D1524" i="5"/>
  <c r="D1516" i="5"/>
  <c r="D1508" i="5"/>
  <c r="D1500" i="5"/>
  <c r="D1492" i="5"/>
  <c r="D1484" i="5"/>
  <c r="D1476" i="5"/>
  <c r="D1468" i="5"/>
  <c r="D1460" i="5"/>
  <c r="D1369" i="5"/>
  <c r="D1309" i="5"/>
  <c r="D3010" i="5"/>
  <c r="D3002" i="5"/>
  <c r="D2994" i="5"/>
  <c r="D2986" i="5"/>
  <c r="D2978" i="5"/>
  <c r="D2970" i="5"/>
  <c r="D2962" i="5"/>
  <c r="D2954" i="5"/>
  <c r="D2946" i="5"/>
  <c r="D2938" i="5"/>
  <c r="D2930" i="5"/>
  <c r="D2922" i="5"/>
  <c r="D2914" i="5"/>
  <c r="D2906" i="5"/>
  <c r="D2898" i="5"/>
  <c r="D2890" i="5"/>
  <c r="D2874" i="5"/>
  <c r="D2858" i="5"/>
  <c r="D2842" i="5"/>
  <c r="D2820" i="5"/>
  <c r="D2798" i="5"/>
  <c r="D2781" i="5"/>
  <c r="D2770" i="5"/>
  <c r="D2764" i="5"/>
  <c r="D2747" i="5"/>
  <c r="D2739" i="5"/>
  <c r="D2731" i="5"/>
  <c r="D2723" i="5"/>
  <c r="D2715" i="5"/>
  <c r="D2707" i="5"/>
  <c r="D2699" i="5"/>
  <c r="D2691" i="5"/>
  <c r="D2683" i="5"/>
  <c r="D2675" i="5"/>
  <c r="D2667" i="5"/>
  <c r="D2659" i="5"/>
  <c r="D2651" i="5"/>
  <c r="D2643" i="5"/>
  <c r="D2635" i="5"/>
  <c r="D2627" i="5"/>
  <c r="D2619" i="5"/>
  <c r="D2611" i="5"/>
  <c r="D2603" i="5"/>
  <c r="D2595" i="5"/>
  <c r="D2587" i="5"/>
  <c r="D2579" i="5"/>
  <c r="D2571" i="5"/>
  <c r="D2563" i="5"/>
  <c r="D2555" i="5"/>
  <c r="D2547" i="5"/>
  <c r="D2539" i="5"/>
  <c r="D2531" i="5"/>
  <c r="D2523" i="5"/>
  <c r="D2515" i="5"/>
  <c r="D2507" i="5"/>
  <c r="D2499" i="5"/>
  <c r="D2491" i="5"/>
  <c r="D2483" i="5"/>
  <c r="D2475" i="5"/>
  <c r="D2467" i="5"/>
  <c r="D2459" i="5"/>
  <c r="D2451" i="5"/>
  <c r="D2443" i="5"/>
  <c r="D2435" i="5"/>
  <c r="D2427" i="5"/>
  <c r="D2419" i="5"/>
  <c r="D2411" i="5"/>
  <c r="D2403" i="5"/>
  <c r="D2395" i="5"/>
  <c r="D2387" i="5"/>
  <c r="D2379" i="5"/>
  <c r="D2371" i="5"/>
  <c r="D2363" i="5"/>
  <c r="D2355" i="5"/>
  <c r="D2347" i="5"/>
  <c r="D2339" i="5"/>
  <c r="D2331" i="5"/>
  <c r="D2323" i="5"/>
  <c r="D2315" i="5"/>
  <c r="D2307" i="5"/>
  <c r="D2299" i="5"/>
  <c r="D2291" i="5"/>
  <c r="D2283" i="5"/>
  <c r="D2269" i="5"/>
  <c r="D2255" i="5"/>
  <c r="D2241" i="5"/>
  <c r="D2234" i="5"/>
  <c r="D2220" i="5"/>
  <c r="D2193" i="5"/>
  <c r="D1316" i="5"/>
  <c r="D2824" i="5"/>
  <c r="D2808" i="5"/>
  <c r="D2792" i="5"/>
  <c r="D2776" i="5"/>
  <c r="D2760" i="5"/>
  <c r="D2749" i="5"/>
  <c r="D2741" i="5"/>
  <c r="D2733" i="5"/>
  <c r="D2725" i="5"/>
  <c r="D2717" i="5"/>
  <c r="D2709" i="5"/>
  <c r="D2701" i="5"/>
  <c r="D2693" i="5"/>
  <c r="D2685" i="5"/>
  <c r="D2677" i="5"/>
  <c r="D2669" i="5"/>
  <c r="D2661" i="5"/>
  <c r="D2653" i="5"/>
  <c r="D2645" i="5"/>
  <c r="D2637" i="5"/>
  <c r="D2629" i="5"/>
  <c r="D2621" i="5"/>
  <c r="D2613" i="5"/>
  <c r="D2605" i="5"/>
  <c r="D2597" i="5"/>
  <c r="D2589" i="5"/>
  <c r="D2581" i="5"/>
  <c r="D2573" i="5"/>
  <c r="D2565" i="5"/>
  <c r="D2557" i="5"/>
  <c r="D2549" i="5"/>
  <c r="D2541" i="5"/>
  <c r="D2533" i="5"/>
  <c r="D2525" i="5"/>
  <c r="D2517" i="5"/>
  <c r="D2509" i="5"/>
  <c r="D2501" i="5"/>
  <c r="D2493" i="5"/>
  <c r="D2485" i="5"/>
  <c r="D2477" i="5"/>
  <c r="D2469" i="5"/>
  <c r="D2461" i="5"/>
  <c r="D2453" i="5"/>
  <c r="D2445" i="5"/>
  <c r="D2437" i="5"/>
  <c r="D2429" i="5"/>
  <c r="D2421" i="5"/>
  <c r="D2413" i="5"/>
  <c r="D2405" i="5"/>
  <c r="D2397" i="5"/>
  <c r="D2389" i="5"/>
  <c r="D2381" i="5"/>
  <c r="D2373" i="5"/>
  <c r="D2365" i="5"/>
  <c r="D2357" i="5"/>
  <c r="D2349" i="5"/>
  <c r="D2341" i="5"/>
  <c r="D2333" i="5"/>
  <c r="D2325" i="5"/>
  <c r="D2317" i="5"/>
  <c r="D2309" i="5"/>
  <c r="D2301" i="5"/>
  <c r="D2293" i="5"/>
  <c r="D2285" i="5"/>
  <c r="D2277" i="5"/>
  <c r="D2264" i="5"/>
  <c r="D2258" i="5"/>
  <c r="D2245" i="5"/>
  <c r="D2232" i="5"/>
  <c r="D2226" i="5"/>
  <c r="D2213" i="5"/>
  <c r="D2200" i="5"/>
  <c r="D2194" i="5"/>
  <c r="D2181" i="5"/>
  <c r="D2174" i="5"/>
  <c r="D2166" i="5"/>
  <c r="D2158" i="5"/>
  <c r="D2150" i="5"/>
  <c r="D2142" i="5"/>
  <c r="D2134" i="5"/>
  <c r="D2126" i="5"/>
  <c r="D2118" i="5"/>
  <c r="D2110" i="5"/>
  <c r="D2102" i="5"/>
  <c r="D2094" i="5"/>
  <c r="D2086" i="5"/>
  <c r="D2078" i="5"/>
  <c r="D2070" i="5"/>
  <c r="D2062" i="5"/>
  <c r="D2054" i="5"/>
  <c r="D2046" i="5"/>
  <c r="D2038" i="5"/>
  <c r="D2030" i="5"/>
  <c r="D2022" i="5"/>
  <c r="D2014" i="5"/>
  <c r="D2006" i="5"/>
  <c r="D1998" i="5"/>
  <c r="D1990" i="5"/>
  <c r="D1982" i="5"/>
  <c r="D1974" i="5"/>
  <c r="D1966" i="5"/>
  <c r="D1958" i="5"/>
  <c r="D1950" i="5"/>
  <c r="D1942" i="5"/>
  <c r="D1934" i="5"/>
  <c r="D1926" i="5"/>
  <c r="D1918" i="5"/>
  <c r="D1910" i="5"/>
  <c r="D1902" i="5"/>
  <c r="D1894" i="5"/>
  <c r="D1886" i="5"/>
  <c r="D1878" i="5"/>
  <c r="D1870" i="5"/>
  <c r="D1862" i="5"/>
  <c r="D1854" i="5"/>
  <c r="D1846" i="5"/>
  <c r="D1838" i="5"/>
  <c r="D1830" i="5"/>
  <c r="D1822" i="5"/>
  <c r="D1814" i="5"/>
  <c r="D1806" i="5"/>
  <c r="D1798" i="5"/>
  <c r="D1790" i="5"/>
  <c r="D1782" i="5"/>
  <c r="D1774" i="5"/>
  <c r="D1766" i="5"/>
  <c r="D1758" i="5"/>
  <c r="D1750" i="5"/>
  <c r="D1742" i="5"/>
  <c r="D1734" i="5"/>
  <c r="D1726" i="5"/>
  <c r="D1718" i="5"/>
  <c r="D1710" i="5"/>
  <c r="D1702" i="5"/>
  <c r="D1694" i="5"/>
  <c r="D1686" i="5"/>
  <c r="D1678" i="5"/>
  <c r="D1670" i="5"/>
  <c r="D1662" i="5"/>
  <c r="D1654" i="5"/>
  <c r="D1646" i="5"/>
  <c r="D1638" i="5"/>
  <c r="D1408" i="5"/>
  <c r="D1389" i="5"/>
  <c r="D1360" i="5"/>
  <c r="D1296" i="5"/>
  <c r="D1288" i="5"/>
  <c r="D1265" i="5"/>
  <c r="D868" i="5"/>
  <c r="D814" i="5"/>
  <c r="D798" i="5"/>
  <c r="D744" i="5"/>
  <c r="D2738" i="5"/>
  <c r="D2730" i="5"/>
  <c r="D2722" i="5"/>
  <c r="D2714" i="5"/>
  <c r="D2706" i="5"/>
  <c r="D2698" i="5"/>
  <c r="D2690" i="5"/>
  <c r="D2682" i="5"/>
  <c r="D2674" i="5"/>
  <c r="D2666" i="5"/>
  <c r="D2658" i="5"/>
  <c r="D2650" i="5"/>
  <c r="D2642" i="5"/>
  <c r="D2634" i="5"/>
  <c r="D2626" i="5"/>
  <c r="D2618" i="5"/>
  <c r="D2610" i="5"/>
  <c r="D2602" i="5"/>
  <c r="D2594" i="5"/>
  <c r="D2586" i="5"/>
  <c r="D2578" i="5"/>
  <c r="D2570" i="5"/>
  <c r="D2562" i="5"/>
  <c r="D2554" i="5"/>
  <c r="D2546" i="5"/>
  <c r="D2538" i="5"/>
  <c r="D2530" i="5"/>
  <c r="D2522" i="5"/>
  <c r="D2514" i="5"/>
  <c r="D2506" i="5"/>
  <c r="D2498" i="5"/>
  <c r="D2490" i="5"/>
  <c r="D2482" i="5"/>
  <c r="D2474" i="5"/>
  <c r="D2466" i="5"/>
  <c r="D2458" i="5"/>
  <c r="D2450" i="5"/>
  <c r="D2442" i="5"/>
  <c r="D2434" i="5"/>
  <c r="D2426" i="5"/>
  <c r="D2418" i="5"/>
  <c r="D2410" i="5"/>
  <c r="D2402" i="5"/>
  <c r="D2394" i="5"/>
  <c r="D2386" i="5"/>
  <c r="D2378" i="5"/>
  <c r="D2370" i="5"/>
  <c r="D2362" i="5"/>
  <c r="D2354" i="5"/>
  <c r="D2346" i="5"/>
  <c r="D2338" i="5"/>
  <c r="D2330" i="5"/>
  <c r="D2322" i="5"/>
  <c r="D2314" i="5"/>
  <c r="D2306" i="5"/>
  <c r="D2298" i="5"/>
  <c r="D2290" i="5"/>
  <c r="D2282" i="5"/>
  <c r="D2268" i="5"/>
  <c r="D2262" i="5"/>
  <c r="D2249" i="5"/>
  <c r="D2236" i="5"/>
  <c r="D2230" i="5"/>
  <c r="D2217" i="5"/>
  <c r="D2204" i="5"/>
  <c r="D2198" i="5"/>
  <c r="D2185" i="5"/>
  <c r="D2171" i="5"/>
  <c r="D2163" i="5"/>
  <c r="D2155" i="5"/>
  <c r="D2147" i="5"/>
  <c r="D2139" i="5"/>
  <c r="D2131" i="5"/>
  <c r="D2123" i="5"/>
  <c r="D2115" i="5"/>
  <c r="D2107" i="5"/>
  <c r="D2099" i="5"/>
  <c r="D2091" i="5"/>
  <c r="D2083" i="5"/>
  <c r="D2075" i="5"/>
  <c r="D2067" i="5"/>
  <c r="D2059" i="5"/>
  <c r="D2051" i="5"/>
  <c r="D2043" i="5"/>
  <c r="D2035" i="5"/>
  <c r="D2027" i="5"/>
  <c r="D2019" i="5"/>
  <c r="D2011" i="5"/>
  <c r="D2003" i="5"/>
  <c r="D1995" i="5"/>
  <c r="D1987" i="5"/>
  <c r="D1979" i="5"/>
  <c r="D1971" i="5"/>
  <c r="D1963" i="5"/>
  <c r="D1955" i="5"/>
  <c r="D1947" i="5"/>
  <c r="D1939" i="5"/>
  <c r="D1931" i="5"/>
  <c r="D1923" i="5"/>
  <c r="D1915" i="5"/>
  <c r="D1907" i="5"/>
  <c r="D1899" i="5"/>
  <c r="D1891" i="5"/>
  <c r="D1883" i="5"/>
  <c r="D1875" i="5"/>
  <c r="D1867" i="5"/>
  <c r="D1859" i="5"/>
  <c r="D1851" i="5"/>
  <c r="D1843" i="5"/>
  <c r="D1835" i="5"/>
  <c r="D1827" i="5"/>
  <c r="D1819" i="5"/>
  <c r="D1811" i="5"/>
  <c r="D1803" i="5"/>
  <c r="D1795" i="5"/>
  <c r="D1787" i="5"/>
  <c r="D1779" i="5"/>
  <c r="D1771" i="5"/>
  <c r="D1763" i="5"/>
  <c r="D1755" i="5"/>
  <c r="D1747" i="5"/>
  <c r="D1739" i="5"/>
  <c r="D1731" i="5"/>
  <c r="D1723" i="5"/>
  <c r="D1715" i="5"/>
  <c r="D1707" i="5"/>
  <c r="D1699" i="5"/>
  <c r="D1691" i="5"/>
  <c r="D1683" i="5"/>
  <c r="D1675" i="5"/>
  <c r="D1667" i="5"/>
  <c r="D1659" i="5"/>
  <c r="D1651" i="5"/>
  <c r="D1643" i="5"/>
  <c r="D1635" i="5"/>
  <c r="D1627" i="5"/>
  <c r="D1619" i="5"/>
  <c r="D1611" i="5"/>
  <c r="D1603" i="5"/>
  <c r="D1595" i="5"/>
  <c r="D1587" i="5"/>
  <c r="D1579" i="5"/>
  <c r="D1571" i="5"/>
  <c r="D1563" i="5"/>
  <c r="D1555" i="5"/>
  <c r="D1547" i="5"/>
  <c r="D1539" i="5"/>
  <c r="D1531" i="5"/>
  <c r="D1523" i="5"/>
  <c r="D1515" i="5"/>
  <c r="D1507" i="5"/>
  <c r="D1499" i="5"/>
  <c r="D1491" i="5"/>
  <c r="D1483" i="5"/>
  <c r="D1412" i="5"/>
  <c r="D1393" i="5"/>
  <c r="D1293" i="5"/>
  <c r="D1232" i="5"/>
  <c r="D1000" i="5"/>
  <c r="D957" i="5"/>
  <c r="D904" i="5"/>
  <c r="D834" i="5"/>
  <c r="D678" i="5"/>
  <c r="D2465" i="5"/>
  <c r="D2457" i="5"/>
  <c r="D2449" i="5"/>
  <c r="D2441" i="5"/>
  <c r="D2433" i="5"/>
  <c r="D2425" i="5"/>
  <c r="D2417" i="5"/>
  <c r="D2409" i="5"/>
  <c r="D2401" i="5"/>
  <c r="D2393" i="5"/>
  <c r="D2385" i="5"/>
  <c r="D2377" i="5"/>
  <c r="D2369" i="5"/>
  <c r="D2361" i="5"/>
  <c r="D2353" i="5"/>
  <c r="D2345" i="5"/>
  <c r="D2337" i="5"/>
  <c r="D2329" i="5"/>
  <c r="D2321" i="5"/>
  <c r="D2313" i="5"/>
  <c r="D2305" i="5"/>
  <c r="D2297" i="5"/>
  <c r="D2289" i="5"/>
  <c r="D2281" i="5"/>
  <c r="D2274" i="5"/>
  <c r="D2261" i="5"/>
  <c r="D2248" i="5"/>
  <c r="D2242" i="5"/>
  <c r="D2229" i="5"/>
  <c r="D2216" i="5"/>
  <c r="D2210" i="5"/>
  <c r="D2197" i="5"/>
  <c r="D2184" i="5"/>
  <c r="D2178" i="5"/>
  <c r="D2170" i="5"/>
  <c r="D2162" i="5"/>
  <c r="D2154" i="5"/>
  <c r="D2146" i="5"/>
  <c r="D2138" i="5"/>
  <c r="D2130" i="5"/>
  <c r="D2122" i="5"/>
  <c r="D2114" i="5"/>
  <c r="D2106" i="5"/>
  <c r="D2098" i="5"/>
  <c r="D2090" i="5"/>
  <c r="D2082" i="5"/>
  <c r="D2074" i="5"/>
  <c r="D2066" i="5"/>
  <c r="D2058" i="5"/>
  <c r="D2050" i="5"/>
  <c r="D2042" i="5"/>
  <c r="D2034" i="5"/>
  <c r="D2026" i="5"/>
  <c r="D2018" i="5"/>
  <c r="D2010" i="5"/>
  <c r="D2002" i="5"/>
  <c r="D1994" i="5"/>
  <c r="D1986" i="5"/>
  <c r="D1978" i="5"/>
  <c r="D1970" i="5"/>
  <c r="D1962" i="5"/>
  <c r="D1954" i="5"/>
  <c r="D1946" i="5"/>
  <c r="D1938" i="5"/>
  <c r="D1411" i="5"/>
  <c r="D1405" i="5"/>
  <c r="D1364" i="5"/>
  <c r="D1300" i="5"/>
  <c r="D864" i="5"/>
  <c r="D856" i="5"/>
  <c r="D724" i="5"/>
  <c r="D871" i="5"/>
  <c r="D1984" i="5"/>
  <c r="D1976" i="5"/>
  <c r="D1968" i="5"/>
  <c r="D1960" i="5"/>
  <c r="D1952" i="5"/>
  <c r="D1944" i="5"/>
  <c r="D1936" i="5"/>
  <c r="D1928" i="5"/>
  <c r="D1920" i="5"/>
  <c r="D1912" i="5"/>
  <c r="D1904" i="5"/>
  <c r="D1896" i="5"/>
  <c r="D1888" i="5"/>
  <c r="D1880" i="5"/>
  <c r="D1872" i="5"/>
  <c r="D1864" i="5"/>
  <c r="D1856" i="5"/>
  <c r="D1848" i="5"/>
  <c r="D1840" i="5"/>
  <c r="D1832" i="5"/>
  <c r="D1824" i="5"/>
  <c r="D1816" i="5"/>
  <c r="D1808" i="5"/>
  <c r="D1800" i="5"/>
  <c r="D1792" i="5"/>
  <c r="D1784" i="5"/>
  <c r="D1776" i="5"/>
  <c r="D1768" i="5"/>
  <c r="D1760" i="5"/>
  <c r="D1752" i="5"/>
  <c r="D1744" i="5"/>
  <c r="D1736" i="5"/>
  <c r="D1728" i="5"/>
  <c r="D1720" i="5"/>
  <c r="D1712" i="5"/>
  <c r="D1704" i="5"/>
  <c r="D1696" i="5"/>
  <c r="D1688" i="5"/>
  <c r="D1680" i="5"/>
  <c r="D1672" i="5"/>
  <c r="D1664" i="5"/>
  <c r="D1656" i="5"/>
  <c r="D1648" i="5"/>
  <c r="D1640" i="5"/>
  <c r="D1632" i="5"/>
  <c r="D1624" i="5"/>
  <c r="D1616" i="5"/>
  <c r="D1608" i="5"/>
  <c r="D1600" i="5"/>
  <c r="D1592" i="5"/>
  <c r="D1584" i="5"/>
  <c r="D1576" i="5"/>
  <c r="D1568" i="5"/>
  <c r="D1560" i="5"/>
  <c r="D1552" i="5"/>
  <c r="D1544" i="5"/>
  <c r="D1536" i="5"/>
  <c r="D1528" i="5"/>
  <c r="D1520" i="5"/>
  <c r="D1512" i="5"/>
  <c r="D1504" i="5"/>
  <c r="D1496" i="5"/>
  <c r="D1488" i="5"/>
  <c r="D1480" i="5"/>
  <c r="D1472" i="5"/>
  <c r="D1464" i="5"/>
  <c r="D1456" i="5"/>
  <c r="D1448" i="5"/>
  <c r="D1440" i="5"/>
  <c r="D1432" i="5"/>
  <c r="D1424" i="5"/>
  <c r="D1377" i="5"/>
  <c r="D1348" i="5"/>
  <c r="D1333" i="5"/>
  <c r="D1244" i="5"/>
  <c r="D1229" i="5"/>
  <c r="D997" i="5"/>
  <c r="D917" i="5"/>
  <c r="D886" i="5"/>
  <c r="D706" i="5"/>
  <c r="D1365" i="5"/>
  <c r="D1353" i="5"/>
  <c r="D1347" i="5"/>
  <c r="D1341" i="5"/>
  <c r="D1328" i="5"/>
  <c r="D1308" i="5"/>
  <c r="D1281" i="5"/>
  <c r="D1252" i="5"/>
  <c r="D1245" i="5"/>
  <c r="D965" i="5"/>
  <c r="D925" i="5"/>
  <c r="D912" i="5"/>
  <c r="D885" i="5"/>
  <c r="D878" i="5"/>
  <c r="D647" i="5"/>
  <c r="D518" i="5"/>
  <c r="D510" i="5"/>
  <c r="D1630" i="5"/>
  <c r="D1622" i="5"/>
  <c r="D1614" i="5"/>
  <c r="D1606" i="5"/>
  <c r="D1598" i="5"/>
  <c r="D1590" i="5"/>
  <c r="D1582" i="5"/>
  <c r="D1574" i="5"/>
  <c r="D1566" i="5"/>
  <c r="D1558" i="5"/>
  <c r="D1550" i="5"/>
  <c r="D1542" i="5"/>
  <c r="D1534" i="5"/>
  <c r="D1526" i="5"/>
  <c r="D1518" i="5"/>
  <c r="D1510" i="5"/>
  <c r="D1502" i="5"/>
  <c r="D1494" i="5"/>
  <c r="D1486" i="5"/>
  <c r="D1478" i="5"/>
  <c r="D1470" i="5"/>
  <c r="D1462" i="5"/>
  <c r="D1454" i="5"/>
  <c r="D1446" i="5"/>
  <c r="D1438" i="5"/>
  <c r="D1430" i="5"/>
  <c r="D1422" i="5"/>
  <c r="D1415" i="5"/>
  <c r="D1409" i="5"/>
  <c r="D1403" i="5"/>
  <c r="D1380" i="5"/>
  <c r="D1357" i="5"/>
  <c r="D1345" i="5"/>
  <c r="D1332" i="5"/>
  <c r="D1313" i="5"/>
  <c r="D1292" i="5"/>
  <c r="D1264" i="5"/>
  <c r="D1256" i="5"/>
  <c r="D1228" i="5"/>
  <c r="D1220" i="5"/>
  <c r="D1212" i="5"/>
  <c r="D1204" i="5"/>
  <c r="D1196" i="5"/>
  <c r="D1188" i="5"/>
  <c r="D1180" i="5"/>
  <c r="D1172" i="5"/>
  <c r="D1164" i="5"/>
  <c r="D1156" i="5"/>
  <c r="D1148" i="5"/>
  <c r="D1140" i="5"/>
  <c r="D1132" i="5"/>
  <c r="D1124" i="5"/>
  <c r="D1116" i="5"/>
  <c r="D1108" i="5"/>
  <c r="D1100" i="5"/>
  <c r="D1092" i="5"/>
  <c r="D1084" i="5"/>
  <c r="D1076" i="5"/>
  <c r="D1068" i="5"/>
  <c r="D1060" i="5"/>
  <c r="D1052" i="5"/>
  <c r="D1044" i="5"/>
  <c r="D1036" i="5"/>
  <c r="D1028" i="5"/>
  <c r="D1020" i="5"/>
  <c r="D1012" i="5"/>
  <c r="D1004" i="5"/>
  <c r="D990" i="5"/>
  <c r="D950" i="5"/>
  <c r="D936" i="5"/>
  <c r="D909" i="5"/>
  <c r="D902" i="5"/>
  <c r="D875" i="5"/>
  <c r="D860" i="5"/>
  <c r="D827" i="5"/>
  <c r="D774" i="5"/>
  <c r="D699" i="5"/>
  <c r="D1861" i="5"/>
  <c r="D1853" i="5"/>
  <c r="D1845" i="5"/>
  <c r="D1837" i="5"/>
  <c r="D1829" i="5"/>
  <c r="D1821" i="5"/>
  <c r="D1813" i="5"/>
  <c r="D1805" i="5"/>
  <c r="D1797" i="5"/>
  <c r="D1789" i="5"/>
  <c r="D1781" i="5"/>
  <c r="D1773" i="5"/>
  <c r="D1765" i="5"/>
  <c r="D1757" i="5"/>
  <c r="D1749" i="5"/>
  <c r="D1741" i="5"/>
  <c r="D1733" i="5"/>
  <c r="D1725" i="5"/>
  <c r="D1717" i="5"/>
  <c r="D1709" i="5"/>
  <c r="D1701" i="5"/>
  <c r="D1693" i="5"/>
  <c r="D1685" i="5"/>
  <c r="D1677" i="5"/>
  <c r="D1669" i="5"/>
  <c r="D1661" i="5"/>
  <c r="D1653" i="5"/>
  <c r="D1645" i="5"/>
  <c r="D1637" i="5"/>
  <c r="D1629" i="5"/>
  <c r="D1621" i="5"/>
  <c r="D1613" i="5"/>
  <c r="D1605" i="5"/>
  <c r="D1597" i="5"/>
  <c r="D1589" i="5"/>
  <c r="D1581" i="5"/>
  <c r="D1573" i="5"/>
  <c r="D1565" i="5"/>
  <c r="D1557" i="5"/>
  <c r="D1549" i="5"/>
  <c r="D1541" i="5"/>
  <c r="D1533" i="5"/>
  <c r="D1525" i="5"/>
  <c r="D1517" i="5"/>
  <c r="D1509" i="5"/>
  <c r="D1501" i="5"/>
  <c r="D1493" i="5"/>
  <c r="D1485" i="5"/>
  <c r="D1477" i="5"/>
  <c r="D1469" i="5"/>
  <c r="D1461" i="5"/>
  <c r="D1453" i="5"/>
  <c r="D1445" i="5"/>
  <c r="D1437" i="5"/>
  <c r="D1429" i="5"/>
  <c r="D1421" i="5"/>
  <c r="D1397" i="5"/>
  <c r="D1385" i="5"/>
  <c r="D1379" i="5"/>
  <c r="D1356" i="5"/>
  <c r="D1344" i="5"/>
  <c r="D1325" i="5"/>
  <c r="D1312" i="5"/>
  <c r="D1284" i="5"/>
  <c r="D1277" i="5"/>
  <c r="D1249" i="5"/>
  <c r="D989" i="5"/>
  <c r="D976" i="5"/>
  <c r="D949" i="5"/>
  <c r="D942" i="5"/>
  <c r="D901" i="5"/>
  <c r="D846" i="5"/>
  <c r="D818" i="5"/>
  <c r="D811" i="5"/>
  <c r="D803" i="5"/>
  <c r="D1452" i="5"/>
  <c r="D1444" i="5"/>
  <c r="D1436" i="5"/>
  <c r="D1428" i="5"/>
  <c r="D1420" i="5"/>
  <c r="D1396" i="5"/>
  <c r="D1373" i="5"/>
  <c r="D1361" i="5"/>
  <c r="D1337" i="5"/>
  <c r="D1324" i="5"/>
  <c r="D1304" i="5"/>
  <c r="D1276" i="5"/>
  <c r="D1248" i="5"/>
  <c r="D1240" i="5"/>
  <c r="D982" i="5"/>
  <c r="D968" i="5"/>
  <c r="D941" i="5"/>
  <c r="D934" i="5"/>
  <c r="D894" i="5"/>
  <c r="D839" i="5"/>
  <c r="D802" i="5"/>
  <c r="D757" i="5"/>
  <c r="D726" i="5"/>
  <c r="D579" i="5"/>
  <c r="D555" i="5"/>
  <c r="D1475" i="5"/>
  <c r="D1467" i="5"/>
  <c r="D1459" i="5"/>
  <c r="D1451" i="5"/>
  <c r="D1443" i="5"/>
  <c r="D1435" i="5"/>
  <c r="D1427" i="5"/>
  <c r="D1419" i="5"/>
  <c r="D1413" i="5"/>
  <c r="D1401" i="5"/>
  <c r="D1395" i="5"/>
  <c r="D1372" i="5"/>
  <c r="D1349" i="5"/>
  <c r="D1336" i="5"/>
  <c r="D1317" i="5"/>
  <c r="D1297" i="5"/>
  <c r="D1268" i="5"/>
  <c r="D1261" i="5"/>
  <c r="D1233" i="5"/>
  <c r="D981" i="5"/>
  <c r="D974" i="5"/>
  <c r="D933" i="5"/>
  <c r="D893" i="5"/>
  <c r="D880" i="5"/>
  <c r="D865" i="5"/>
  <c r="D857" i="5"/>
  <c r="D786" i="5"/>
  <c r="D733" i="5"/>
  <c r="D1399" i="5"/>
  <c r="D1383" i="5"/>
  <c r="D1367" i="5"/>
  <c r="D1351" i="5"/>
  <c r="D1335" i="5"/>
  <c r="D1319" i="5"/>
  <c r="D1303" i="5"/>
  <c r="D1287" i="5"/>
  <c r="D1271" i="5"/>
  <c r="D1255" i="5"/>
  <c r="D1239" i="5"/>
  <c r="D1221" i="5"/>
  <c r="D1213" i="5"/>
  <c r="D1205" i="5"/>
  <c r="D1197" i="5"/>
  <c r="D1189" i="5"/>
  <c r="D1181" i="5"/>
  <c r="D1173" i="5"/>
  <c r="D1165" i="5"/>
  <c r="D1157" i="5"/>
  <c r="D1149" i="5"/>
  <c r="D1141" i="5"/>
  <c r="D1133" i="5"/>
  <c r="D1125" i="5"/>
  <c r="D1117" i="5"/>
  <c r="D1109" i="5"/>
  <c r="D1101" i="5"/>
  <c r="D1093" i="5"/>
  <c r="D1085" i="5"/>
  <c r="D1077" i="5"/>
  <c r="D1069" i="5"/>
  <c r="D1061" i="5"/>
  <c r="D1053" i="5"/>
  <c r="D1045" i="5"/>
  <c r="D1037" i="5"/>
  <c r="D1029" i="5"/>
  <c r="D1021" i="5"/>
  <c r="D1013" i="5"/>
  <c r="D1005" i="5"/>
  <c r="D972" i="5"/>
  <c r="D940" i="5"/>
  <c r="D908" i="5"/>
  <c r="D876" i="5"/>
  <c r="D855" i="5"/>
  <c r="D845" i="5"/>
  <c r="D822" i="5"/>
  <c r="D804" i="5"/>
  <c r="D793" i="5"/>
  <c r="D781" i="5"/>
  <c r="D775" i="5"/>
  <c r="D763" i="5"/>
  <c r="D756" i="5"/>
  <c r="D745" i="5"/>
  <c r="D713" i="5"/>
  <c r="D692" i="5"/>
  <c r="D679" i="5"/>
  <c r="D671" i="5"/>
  <c r="D663" i="5"/>
  <c r="D572" i="5"/>
  <c r="D540" i="5"/>
  <c r="D501" i="5"/>
  <c r="D433" i="5"/>
  <c r="D425" i="5"/>
  <c r="D1355" i="5"/>
  <c r="D1339" i="5"/>
  <c r="D1323" i="5"/>
  <c r="D1307" i="5"/>
  <c r="D1291" i="5"/>
  <c r="D1275" i="5"/>
  <c r="D1259" i="5"/>
  <c r="D1243" i="5"/>
  <c r="D1227" i="5"/>
  <c r="D1219" i="5"/>
  <c r="D1211" i="5"/>
  <c r="D1203" i="5"/>
  <c r="D1195" i="5"/>
  <c r="D1187" i="5"/>
  <c r="D1179" i="5"/>
  <c r="D1171" i="5"/>
  <c r="D1163" i="5"/>
  <c r="D1155" i="5"/>
  <c r="D1147" i="5"/>
  <c r="D1139" i="5"/>
  <c r="D1131" i="5"/>
  <c r="D1123" i="5"/>
  <c r="D1115" i="5"/>
  <c r="D1107" i="5"/>
  <c r="D1099" i="5"/>
  <c r="D1091" i="5"/>
  <c r="D1083" i="5"/>
  <c r="D1075" i="5"/>
  <c r="D1067" i="5"/>
  <c r="D1059" i="5"/>
  <c r="D980" i="5"/>
  <c r="D948" i="5"/>
  <c r="D916" i="5"/>
  <c r="D884" i="5"/>
  <c r="D874" i="5"/>
  <c r="D859" i="5"/>
  <c r="D838" i="5"/>
  <c r="D820" i="5"/>
  <c r="D809" i="5"/>
  <c r="D797" i="5"/>
  <c r="D773" i="5"/>
  <c r="D749" i="5"/>
  <c r="D743" i="5"/>
  <c r="D731" i="5"/>
  <c r="D711" i="5"/>
  <c r="D690" i="5"/>
  <c r="D669" i="5"/>
  <c r="D639" i="5"/>
  <c r="D631" i="5"/>
  <c r="D531" i="5"/>
  <c r="D491" i="5"/>
  <c r="D447" i="5"/>
  <c r="D1301" i="5"/>
  <c r="D1285" i="5"/>
  <c r="D1269" i="5"/>
  <c r="D1253" i="5"/>
  <c r="D1237" i="5"/>
  <c r="D1226" i="5"/>
  <c r="D1218" i="5"/>
  <c r="D1210" i="5"/>
  <c r="D1202" i="5"/>
  <c r="D1194" i="5"/>
  <c r="D1186" i="5"/>
  <c r="D1178" i="5"/>
  <c r="D1170" i="5"/>
  <c r="D1162" i="5"/>
  <c r="D1154" i="5"/>
  <c r="D1146" i="5"/>
  <c r="D1138" i="5"/>
  <c r="D1130" i="5"/>
  <c r="D1122" i="5"/>
  <c r="D1114" i="5"/>
  <c r="D1106" i="5"/>
  <c r="D1098" i="5"/>
  <c r="D1090" i="5"/>
  <c r="D1082" i="5"/>
  <c r="D1074" i="5"/>
  <c r="D1066" i="5"/>
  <c r="D1058" i="5"/>
  <c r="D1050" i="5"/>
  <c r="D1042" i="5"/>
  <c r="D1034" i="5"/>
  <c r="D1026" i="5"/>
  <c r="D1018" i="5"/>
  <c r="D1010" i="5"/>
  <c r="D984" i="5"/>
  <c r="D952" i="5"/>
  <c r="D920" i="5"/>
  <c r="D888" i="5"/>
  <c r="D853" i="5"/>
  <c r="D843" i="5"/>
  <c r="D837" i="5"/>
  <c r="D819" i="5"/>
  <c r="D791" i="5"/>
  <c r="D779" i="5"/>
  <c r="D772" i="5"/>
  <c r="D761" i="5"/>
  <c r="D742" i="5"/>
  <c r="D717" i="5"/>
  <c r="D710" i="5"/>
  <c r="D697" i="5"/>
  <c r="D652" i="5"/>
  <c r="D1930" i="5"/>
  <c r="D1922" i="5"/>
  <c r="D1914" i="5"/>
  <c r="D1906" i="5"/>
  <c r="D1898" i="5"/>
  <c r="D1890" i="5"/>
  <c r="D1882" i="5"/>
  <c r="D1874" i="5"/>
  <c r="D1866" i="5"/>
  <c r="D1858" i="5"/>
  <c r="D1850" i="5"/>
  <c r="D1842" i="5"/>
  <c r="D1834" i="5"/>
  <c r="D1826" i="5"/>
  <c r="D1818" i="5"/>
  <c r="D1810" i="5"/>
  <c r="D1802" i="5"/>
  <c r="D1794" i="5"/>
  <c r="D1786" i="5"/>
  <c r="D1778" i="5"/>
  <c r="D1770" i="5"/>
  <c r="D1762" i="5"/>
  <c r="D1754" i="5"/>
  <c r="D1746" i="5"/>
  <c r="D1738" i="5"/>
  <c r="D1730" i="5"/>
  <c r="D1722" i="5"/>
  <c r="D1714" i="5"/>
  <c r="D1706" i="5"/>
  <c r="D1698" i="5"/>
  <c r="D1690" i="5"/>
  <c r="D1682" i="5"/>
  <c r="D1674" i="5"/>
  <c r="D1666" i="5"/>
  <c r="D1658" i="5"/>
  <c r="D1650" i="5"/>
  <c r="D1642" i="5"/>
  <c r="D1634" i="5"/>
  <c r="D1626" i="5"/>
  <c r="D1618" i="5"/>
  <c r="D1610" i="5"/>
  <c r="D1602" i="5"/>
  <c r="D1594" i="5"/>
  <c r="D1586" i="5"/>
  <c r="D1578" i="5"/>
  <c r="D1570" i="5"/>
  <c r="D1562" i="5"/>
  <c r="D1554" i="5"/>
  <c r="D1546" i="5"/>
  <c r="D1538" i="5"/>
  <c r="D1530" i="5"/>
  <c r="D1522" i="5"/>
  <c r="D1514" i="5"/>
  <c r="D1506" i="5"/>
  <c r="D1498" i="5"/>
  <c r="D1490" i="5"/>
  <c r="D1482" i="5"/>
  <c r="D1474" i="5"/>
  <c r="D1466" i="5"/>
  <c r="D1458" i="5"/>
  <c r="D1450" i="5"/>
  <c r="D1442" i="5"/>
  <c r="D1434" i="5"/>
  <c r="D1426" i="5"/>
  <c r="D1418" i="5"/>
  <c r="D1407" i="5"/>
  <c r="D1391" i="5"/>
  <c r="D1375" i="5"/>
  <c r="D1359" i="5"/>
  <c r="D1343" i="5"/>
  <c r="D1327" i="5"/>
  <c r="D1311" i="5"/>
  <c r="D1295" i="5"/>
  <c r="D1279" i="5"/>
  <c r="D1263" i="5"/>
  <c r="D1247" i="5"/>
  <c r="D1231" i="5"/>
  <c r="D1225" i="5"/>
  <c r="D1217" i="5"/>
  <c r="D1209" i="5"/>
  <c r="D1201" i="5"/>
  <c r="D1193" i="5"/>
  <c r="D1185" i="5"/>
  <c r="D1177" i="5"/>
  <c r="D1169" i="5"/>
  <c r="D1161" i="5"/>
  <c r="D1153" i="5"/>
  <c r="D1145" i="5"/>
  <c r="D1137" i="5"/>
  <c r="D1129" i="5"/>
  <c r="D1121" i="5"/>
  <c r="D1113" i="5"/>
  <c r="D1105" i="5"/>
  <c r="D1097" i="5"/>
  <c r="D1089" i="5"/>
  <c r="D1081" i="5"/>
  <c r="D1073" i="5"/>
  <c r="D1065" i="5"/>
  <c r="D1057" i="5"/>
  <c r="D1049" i="5"/>
  <c r="D1041" i="5"/>
  <c r="D1033" i="5"/>
  <c r="D1025" i="5"/>
  <c r="D1017" i="5"/>
  <c r="D1009" i="5"/>
  <c r="D988" i="5"/>
  <c r="D956" i="5"/>
  <c r="D924" i="5"/>
  <c r="D892" i="5"/>
  <c r="D863" i="5"/>
  <c r="D836" i="5"/>
  <c r="D825" i="5"/>
  <c r="D813" i="5"/>
  <c r="D790" i="5"/>
  <c r="D760" i="5"/>
  <c r="D729" i="5"/>
  <c r="D683" i="5"/>
  <c r="D675" i="5"/>
  <c r="D659" i="5"/>
  <c r="D605" i="5"/>
  <c r="D591" i="5"/>
  <c r="D583" i="5"/>
  <c r="D513" i="5"/>
  <c r="D482" i="5"/>
  <c r="D474" i="5"/>
  <c r="D445" i="5"/>
  <c r="D1321" i="5"/>
  <c r="D1305" i="5"/>
  <c r="D1289" i="5"/>
  <c r="D1273" i="5"/>
  <c r="D1257" i="5"/>
  <c r="D1241" i="5"/>
  <c r="D1224" i="5"/>
  <c r="D1216" i="5"/>
  <c r="D1208" i="5"/>
  <c r="D1200" i="5"/>
  <c r="D1192" i="5"/>
  <c r="D1184" i="5"/>
  <c r="D1176" i="5"/>
  <c r="D1168" i="5"/>
  <c r="D1160" i="5"/>
  <c r="D1152" i="5"/>
  <c r="D1144" i="5"/>
  <c r="D1136" i="5"/>
  <c r="D1128" i="5"/>
  <c r="D1120" i="5"/>
  <c r="D1112" i="5"/>
  <c r="D1104" i="5"/>
  <c r="D1096" i="5"/>
  <c r="D1088" i="5"/>
  <c r="D1080" i="5"/>
  <c r="D1072" i="5"/>
  <c r="D1064" i="5"/>
  <c r="D1056" i="5"/>
  <c r="D1048" i="5"/>
  <c r="D1040" i="5"/>
  <c r="D1032" i="5"/>
  <c r="D1024" i="5"/>
  <c r="D1016" i="5"/>
  <c r="D1008" i="5"/>
  <c r="D992" i="5"/>
  <c r="D960" i="5"/>
  <c r="D928" i="5"/>
  <c r="D896" i="5"/>
  <c r="D862" i="5"/>
  <c r="D835" i="5"/>
  <c r="D807" i="5"/>
  <c r="D795" i="5"/>
  <c r="D789" i="5"/>
  <c r="D765" i="5"/>
  <c r="D759" i="5"/>
  <c r="D747" i="5"/>
  <c r="D740" i="5"/>
  <c r="D728" i="5"/>
  <c r="D708" i="5"/>
  <c r="D695" i="5"/>
  <c r="D636" i="5"/>
  <c r="D575" i="5"/>
  <c r="D567" i="5"/>
  <c r="D528" i="5"/>
  <c r="D488" i="5"/>
  <c r="D1331" i="5"/>
  <c r="D1315" i="5"/>
  <c r="D1299" i="5"/>
  <c r="D1283" i="5"/>
  <c r="D1267" i="5"/>
  <c r="D1251" i="5"/>
  <c r="D1235" i="5"/>
  <c r="D1223" i="5"/>
  <c r="D1215" i="5"/>
  <c r="D1207" i="5"/>
  <c r="D1199" i="5"/>
  <c r="D1191" i="5"/>
  <c r="D1183" i="5"/>
  <c r="D1175" i="5"/>
  <c r="D1167" i="5"/>
  <c r="D1159" i="5"/>
  <c r="D1151" i="5"/>
  <c r="D1143" i="5"/>
  <c r="D1135" i="5"/>
  <c r="D1127" i="5"/>
  <c r="D1119" i="5"/>
  <c r="D1111" i="5"/>
  <c r="D1103" i="5"/>
  <c r="D1095" i="5"/>
  <c r="D1087" i="5"/>
  <c r="D1079" i="5"/>
  <c r="D1071" i="5"/>
  <c r="D1063" i="5"/>
  <c r="D1055" i="5"/>
  <c r="D1047" i="5"/>
  <c r="D1039" i="5"/>
  <c r="D1031" i="5"/>
  <c r="D1023" i="5"/>
  <c r="D1015" i="5"/>
  <c r="D1007" i="5"/>
  <c r="D996" i="5"/>
  <c r="D964" i="5"/>
  <c r="D932" i="5"/>
  <c r="D900" i="5"/>
  <c r="D851" i="5"/>
  <c r="D841" i="5"/>
  <c r="D829" i="5"/>
  <c r="D806" i="5"/>
  <c r="D788" i="5"/>
  <c r="D777" i="5"/>
  <c r="D758" i="5"/>
  <c r="D727" i="5"/>
  <c r="D715" i="5"/>
  <c r="D694" i="5"/>
  <c r="D681" i="5"/>
  <c r="D643" i="5"/>
  <c r="D619" i="5"/>
  <c r="D603" i="5"/>
  <c r="D589" i="5"/>
  <c r="D427" i="5"/>
  <c r="D1006" i="5"/>
  <c r="D867" i="5"/>
  <c r="D833" i="5"/>
  <c r="D817" i="5"/>
  <c r="D801" i="5"/>
  <c r="D785" i="5"/>
  <c r="D769" i="5"/>
  <c r="D753" i="5"/>
  <c r="D737" i="5"/>
  <c r="D721" i="5"/>
  <c r="D705" i="5"/>
  <c r="D689" i="5"/>
  <c r="D672" i="5"/>
  <c r="D660" i="5"/>
  <c r="D653" i="5"/>
  <c r="D640" i="5"/>
  <c r="D611" i="5"/>
  <c r="D604" i="5"/>
  <c r="D576" i="5"/>
  <c r="D547" i="5"/>
  <c r="D539" i="5"/>
  <c r="D502" i="5"/>
  <c r="D481" i="5"/>
  <c r="D473" i="5"/>
  <c r="D446" i="5"/>
  <c r="D434" i="5"/>
  <c r="D426" i="5"/>
  <c r="D741" i="5"/>
  <c r="D725" i="5"/>
  <c r="D709" i="5"/>
  <c r="D693" i="5"/>
  <c r="D677" i="5"/>
  <c r="D664" i="5"/>
  <c r="D658" i="5"/>
  <c r="D651" i="5"/>
  <c r="D624" i="5"/>
  <c r="D595" i="5"/>
  <c r="D588" i="5"/>
  <c r="D560" i="5"/>
  <c r="D545" i="5"/>
  <c r="D537" i="5"/>
  <c r="D500" i="5"/>
  <c r="D471" i="5"/>
  <c r="D444" i="5"/>
  <c r="D424" i="5"/>
  <c r="D1051" i="5"/>
  <c r="D1043" i="5"/>
  <c r="D1035" i="5"/>
  <c r="D1027" i="5"/>
  <c r="D1019" i="5"/>
  <c r="D1011" i="5"/>
  <c r="D1003" i="5"/>
  <c r="D847" i="5"/>
  <c r="D831" i="5"/>
  <c r="D815" i="5"/>
  <c r="D799" i="5"/>
  <c r="D783" i="5"/>
  <c r="D767" i="5"/>
  <c r="D751" i="5"/>
  <c r="D735" i="5"/>
  <c r="D719" i="5"/>
  <c r="D703" i="5"/>
  <c r="D687" i="5"/>
  <c r="D676" i="5"/>
  <c r="D637" i="5"/>
  <c r="D623" i="5"/>
  <c r="D615" i="5"/>
  <c r="D587" i="5"/>
  <c r="D573" i="5"/>
  <c r="D559" i="5"/>
  <c r="D551" i="5"/>
  <c r="D544" i="5"/>
  <c r="D536" i="5"/>
  <c r="D492" i="5"/>
  <c r="D478" i="5"/>
  <c r="D470" i="5"/>
  <c r="D458" i="5"/>
  <c r="D451" i="5"/>
  <c r="D431" i="5"/>
  <c r="D477" i="5"/>
  <c r="D469" i="5"/>
  <c r="D457" i="5"/>
  <c r="D450" i="5"/>
  <c r="D430" i="5"/>
  <c r="K36" i="2"/>
  <c r="D787" i="5"/>
  <c r="D771" i="5"/>
  <c r="D755" i="5"/>
  <c r="D739" i="5"/>
  <c r="D723" i="5"/>
  <c r="D707" i="5"/>
  <c r="D691" i="5"/>
  <c r="D674" i="5"/>
  <c r="D668" i="5"/>
  <c r="D656" i="5"/>
  <c r="D635" i="5"/>
  <c r="D621" i="5"/>
  <c r="D607" i="5"/>
  <c r="D599" i="5"/>
  <c r="D571" i="5"/>
  <c r="D557" i="5"/>
  <c r="D520" i="5"/>
  <c r="D505" i="5"/>
  <c r="D497" i="5"/>
  <c r="D490" i="5"/>
  <c r="D468" i="5"/>
  <c r="D456" i="5"/>
  <c r="D449" i="5"/>
  <c r="D363" i="5"/>
  <c r="D701" i="5"/>
  <c r="D685" i="5"/>
  <c r="D667" i="5"/>
  <c r="D655" i="5"/>
  <c r="D627" i="5"/>
  <c r="D620" i="5"/>
  <c r="D592" i="5"/>
  <c r="D563" i="5"/>
  <c r="D556" i="5"/>
  <c r="D526" i="5"/>
  <c r="D511" i="5"/>
  <c r="D496" i="5"/>
  <c r="D489" i="5"/>
  <c r="D475" i="5"/>
  <c r="D662" i="5"/>
  <c r="D646" i="5"/>
  <c r="D630" i="5"/>
  <c r="D614" i="5"/>
  <c r="D598" i="5"/>
  <c r="D582" i="5"/>
  <c r="D566" i="5"/>
  <c r="D550" i="5"/>
  <c r="D538" i="5"/>
  <c r="D525" i="5"/>
  <c r="D519" i="5"/>
  <c r="D512" i="5"/>
  <c r="D495" i="5"/>
  <c r="D476" i="5"/>
  <c r="D432" i="5"/>
  <c r="D666" i="5"/>
  <c r="D650" i="5"/>
  <c r="D634" i="5"/>
  <c r="D618" i="5"/>
  <c r="D602" i="5"/>
  <c r="D586" i="5"/>
  <c r="D570" i="5"/>
  <c r="D554" i="5"/>
  <c r="D543" i="5"/>
  <c r="D530" i="5"/>
  <c r="D517" i="5"/>
  <c r="D504" i="5"/>
  <c r="D499" i="5"/>
  <c r="D480" i="5"/>
  <c r="D455" i="5"/>
  <c r="D644" i="5"/>
  <c r="D628" i="5"/>
  <c r="D612" i="5"/>
  <c r="D596" i="5"/>
  <c r="D580" i="5"/>
  <c r="D564" i="5"/>
  <c r="D548" i="5"/>
  <c r="D542" i="5"/>
  <c r="D529" i="5"/>
  <c r="D523" i="5"/>
  <c r="D503" i="5"/>
  <c r="D479" i="5"/>
  <c r="D464" i="5"/>
  <c r="D459" i="5"/>
  <c r="D440" i="5"/>
  <c r="D435" i="5"/>
  <c r="D670" i="5"/>
  <c r="D654" i="5"/>
  <c r="D638" i="5"/>
  <c r="D622" i="5"/>
  <c r="D606" i="5"/>
  <c r="D590" i="5"/>
  <c r="D574" i="5"/>
  <c r="D558" i="5"/>
  <c r="D541" i="5"/>
  <c r="D535" i="5"/>
  <c r="D522" i="5"/>
  <c r="D509" i="5"/>
  <c r="D463" i="5"/>
  <c r="D439" i="5"/>
  <c r="D429" i="5"/>
  <c r="D648" i="5"/>
  <c r="D632" i="5"/>
  <c r="D616" i="5"/>
  <c r="D600" i="5"/>
  <c r="D584" i="5"/>
  <c r="D568" i="5"/>
  <c r="D552" i="5"/>
  <c r="D534" i="5"/>
  <c r="D521" i="5"/>
  <c r="D515" i="5"/>
  <c r="D508" i="5"/>
  <c r="D483" i="5"/>
  <c r="D642" i="5"/>
  <c r="D626" i="5"/>
  <c r="D610" i="5"/>
  <c r="D594" i="5"/>
  <c r="D578" i="5"/>
  <c r="D562" i="5"/>
  <c r="D546" i="5"/>
  <c r="D533" i="5"/>
  <c r="D527" i="5"/>
  <c r="D514" i="5"/>
  <c r="D507" i="5"/>
  <c r="D487" i="5"/>
  <c r="D472" i="5"/>
  <c r="D467" i="5"/>
  <c r="D448" i="5"/>
  <c r="D443" i="5"/>
  <c r="D423" i="5"/>
  <c r="E63" i="5"/>
  <c r="D64" i="5" s="1"/>
  <c r="E65" i="5" s="1"/>
  <c r="D61" i="5"/>
  <c r="D56" i="5"/>
  <c r="D58" i="5" s="1"/>
  <c r="E59" i="5" s="1"/>
  <c r="E55" i="5"/>
  <c r="E53" i="5"/>
  <c r="E51" i="5"/>
  <c r="E49" i="5"/>
  <c r="E47" i="5"/>
  <c r="E45" i="5"/>
  <c r="E41" i="5"/>
  <c r="E27" i="5"/>
  <c r="D23" i="5"/>
  <c r="E24" i="5" s="1"/>
  <c r="D21" i="5"/>
  <c r="E20" i="5"/>
  <c r="D16" i="5"/>
  <c r="E17" i="5" s="1"/>
  <c r="D14" i="5"/>
  <c r="E13" i="5"/>
  <c r="D15" i="5" s="1"/>
  <c r="D61" i="4"/>
  <c r="E67" i="4"/>
  <c r="D68" i="4" s="1"/>
  <c r="E69" i="4" s="1"/>
  <c r="E63" i="4"/>
  <c r="D64" i="4" s="1"/>
  <c r="E65" i="4" s="1"/>
  <c r="D56" i="4"/>
  <c r="E57" i="4" s="1"/>
  <c r="E55" i="4"/>
  <c r="E53" i="4"/>
  <c r="E51" i="4"/>
  <c r="E49" i="4"/>
  <c r="E47" i="4"/>
  <c r="E45" i="4"/>
  <c r="E41" i="4"/>
  <c r="E20" i="4"/>
  <c r="D22" i="4" s="1"/>
  <c r="E27" i="4"/>
  <c r="D23" i="4"/>
  <c r="E24" i="4" s="1"/>
  <c r="D21" i="4"/>
  <c r="D16" i="4"/>
  <c r="E17" i="4" s="1"/>
  <c r="D14" i="4"/>
  <c r="E13" i="4"/>
  <c r="D15" i="4" s="1"/>
  <c r="E99" i="17" l="1"/>
  <c r="D99" i="17" s="1"/>
  <c r="F99" i="17" s="1"/>
  <c r="F55" i="14"/>
  <c r="G55" i="14" s="1"/>
  <c r="L111" i="11"/>
  <c r="J112" i="11" s="1"/>
  <c r="D115" i="11"/>
  <c r="E115" i="11" s="1"/>
  <c r="O22" i="11"/>
  <c r="J15" i="11"/>
  <c r="G16" i="11" s="1"/>
  <c r="H16" i="11" s="1"/>
  <c r="N25" i="11"/>
  <c r="O26" i="11" s="1"/>
  <c r="O56" i="10"/>
  <c r="P56" i="10" s="1"/>
  <c r="Q56" i="10" s="1"/>
  <c r="O57" i="10" s="1"/>
  <c r="P57" i="10" s="1"/>
  <c r="Q57" i="10" s="1"/>
  <c r="O58" i="10" s="1"/>
  <c r="P58" i="10" s="1"/>
  <c r="Q58" i="10" s="1"/>
  <c r="O59" i="10" s="1"/>
  <c r="P59" i="10" s="1"/>
  <c r="Q59" i="10" s="1"/>
  <c r="O60" i="10" s="1"/>
  <c r="P60" i="10" s="1"/>
  <c r="Q60" i="10" s="1"/>
  <c r="O61" i="10" s="1"/>
  <c r="P61" i="10" s="1"/>
  <c r="Q61" i="10" s="1"/>
  <c r="D89" i="10"/>
  <c r="E89" i="10" s="1"/>
  <c r="E25" i="10"/>
  <c r="D26" i="10"/>
  <c r="J30" i="7"/>
  <c r="H46" i="7"/>
  <c r="H45" i="7"/>
  <c r="E120" i="5"/>
  <c r="H64" i="6"/>
  <c r="E65" i="6" s="1"/>
  <c r="F42" i="6"/>
  <c r="G42" i="6" s="1"/>
  <c r="H42" i="6"/>
  <c r="E43" i="6" s="1"/>
  <c r="F43" i="6" s="1"/>
  <c r="G43" i="6" s="1"/>
  <c r="G94" i="6"/>
  <c r="E112" i="6"/>
  <c r="F113" i="6" s="1"/>
  <c r="H94" i="6"/>
  <c r="E95" i="6" s="1"/>
  <c r="F65" i="6"/>
  <c r="G65" i="6" s="1"/>
  <c r="H43" i="6"/>
  <c r="E44" i="6" s="1"/>
  <c r="I16" i="6"/>
  <c r="F244" i="5"/>
  <c r="E245" i="5"/>
  <c r="E121" i="5"/>
  <c r="F120" i="5"/>
  <c r="D22" i="5"/>
  <c r="D25" i="5" s="1"/>
  <c r="D79" i="5"/>
  <c r="D100" i="5" s="1"/>
  <c r="E101" i="5" s="1"/>
  <c r="D83" i="5"/>
  <c r="D108" i="5" s="1"/>
  <c r="E109" i="5" s="1"/>
  <c r="D85" i="5"/>
  <c r="D112" i="5" s="1"/>
  <c r="E113" i="5" s="1"/>
  <c r="D98" i="5"/>
  <c r="E99" i="5" s="1"/>
  <c r="D86" i="5"/>
  <c r="D114" i="5" s="1"/>
  <c r="E115" i="5" s="1"/>
  <c r="D80" i="5"/>
  <c r="D102" i="5" s="1"/>
  <c r="E103" i="5" s="1"/>
  <c r="D84" i="5"/>
  <c r="D110" i="5" s="1"/>
  <c r="E111" i="5" s="1"/>
  <c r="D81" i="5"/>
  <c r="D104" i="5" s="1"/>
  <c r="E105" i="5" s="1"/>
  <c r="D82" i="5"/>
  <c r="D106" i="5" s="1"/>
  <c r="E107" i="5" s="1"/>
  <c r="E57" i="5"/>
  <c r="D18" i="5"/>
  <c r="D58" i="4"/>
  <c r="E59" i="4" s="1"/>
  <c r="D25" i="4"/>
  <c r="D18" i="4"/>
  <c r="C114" i="3"/>
  <c r="C115" i="3" s="1"/>
  <c r="E95" i="3"/>
  <c r="D96" i="3" s="1"/>
  <c r="E97" i="3" s="1"/>
  <c r="E92" i="3"/>
  <c r="D93" i="3" s="1"/>
  <c r="E94" i="3" s="1"/>
  <c r="E89" i="3"/>
  <c r="D90" i="3" s="1"/>
  <c r="E91" i="3" s="1"/>
  <c r="E85" i="3"/>
  <c r="D86" i="3" s="1"/>
  <c r="D87" i="3" s="1"/>
  <c r="E88" i="3" s="1"/>
  <c r="E82" i="3"/>
  <c r="D83" i="3" s="1"/>
  <c r="E84" i="3" s="1"/>
  <c r="C31" i="3"/>
  <c r="D29" i="3"/>
  <c r="E98" i="3" s="1"/>
  <c r="R5" i="3"/>
  <c r="D40" i="3" s="1"/>
  <c r="E41" i="3" s="1"/>
  <c r="C23" i="3"/>
  <c r="O6" i="3" s="1"/>
  <c r="D44" i="3" s="1"/>
  <c r="D17" i="3"/>
  <c r="E100" i="17" l="1"/>
  <c r="D100" i="17" s="1"/>
  <c r="F100" i="17" s="1"/>
  <c r="F56" i="14"/>
  <c r="G56" i="14" s="1"/>
  <c r="L112" i="11"/>
  <c r="J113" i="11" s="1"/>
  <c r="E116" i="11"/>
  <c r="J16" i="11"/>
  <c r="G17" i="11" s="1"/>
  <c r="H17" i="11" s="1"/>
  <c r="N29" i="11"/>
  <c r="O62" i="10"/>
  <c r="P62" i="10" s="1"/>
  <c r="Q62" i="10" s="1"/>
  <c r="E26" i="10"/>
  <c r="D27" i="10"/>
  <c r="J29" i="7"/>
  <c r="D36" i="3"/>
  <c r="H65" i="6"/>
  <c r="E66" i="6" s="1"/>
  <c r="H66" i="6" s="1"/>
  <c r="E67" i="6" s="1"/>
  <c r="F95" i="6"/>
  <c r="F66" i="6"/>
  <c r="G66" i="6"/>
  <c r="F44" i="6"/>
  <c r="G44" i="6" s="1"/>
  <c r="J16" i="6"/>
  <c r="I17" i="6"/>
  <c r="F245" i="5"/>
  <c r="E246" i="5"/>
  <c r="E122" i="5"/>
  <c r="F121" i="5"/>
  <c r="D96" i="5"/>
  <c r="E97" i="5" s="1"/>
  <c r="D18" i="3"/>
  <c r="E76" i="3" s="1"/>
  <c r="D77" i="3" s="1"/>
  <c r="E78" i="3" s="1"/>
  <c r="P6" i="3"/>
  <c r="D42" i="3" s="1"/>
  <c r="E43" i="3" s="1"/>
  <c r="E38" i="3"/>
  <c r="D39" i="3" s="1"/>
  <c r="E37" i="3"/>
  <c r="E45" i="3"/>
  <c r="O7" i="3"/>
  <c r="D48" i="3" s="1"/>
  <c r="E49" i="3" s="1"/>
  <c r="O12" i="3"/>
  <c r="D68" i="3" s="1"/>
  <c r="E69" i="3" s="1"/>
  <c r="O8" i="3"/>
  <c r="D52" i="3" s="1"/>
  <c r="E53" i="3" s="1"/>
  <c r="O11" i="3"/>
  <c r="D64" i="3" s="1"/>
  <c r="E65" i="3" s="1"/>
  <c r="O10" i="3"/>
  <c r="D60" i="3" s="1"/>
  <c r="E61" i="3" s="1"/>
  <c r="O13" i="3"/>
  <c r="D72" i="3" s="1"/>
  <c r="E73" i="3" s="1"/>
  <c r="O9" i="3"/>
  <c r="D56" i="3" s="1"/>
  <c r="E57" i="3" s="1"/>
  <c r="K31" i="2"/>
  <c r="K35" i="2" s="1"/>
  <c r="C37" i="2" s="1"/>
  <c r="C39" i="2" s="1"/>
  <c r="D42" i="2" s="1"/>
  <c r="C23" i="2"/>
  <c r="E14" i="2"/>
  <c r="E101" i="17" l="1"/>
  <c r="D101" i="17" s="1"/>
  <c r="F101" i="17" s="1"/>
  <c r="L113" i="11"/>
  <c r="J114" i="11" s="1"/>
  <c r="C117" i="11"/>
  <c r="E117" i="11" s="1"/>
  <c r="O30" i="11"/>
  <c r="J17" i="11"/>
  <c r="G18" i="11" s="1"/>
  <c r="H18" i="11" s="1"/>
  <c r="N33" i="11"/>
  <c r="O34" i="11" s="1"/>
  <c r="O63" i="10"/>
  <c r="P63" i="10" s="1"/>
  <c r="Q63" i="10" s="1"/>
  <c r="D28" i="10"/>
  <c r="E28" i="10" s="1"/>
  <c r="E27" i="10"/>
  <c r="E26" i="7"/>
  <c r="F26" i="7"/>
  <c r="C27" i="7" s="1"/>
  <c r="G95" i="6"/>
  <c r="E114" i="6"/>
  <c r="F115" i="6" s="1"/>
  <c r="H95" i="6"/>
  <c r="E96" i="6" s="1"/>
  <c r="F67" i="6"/>
  <c r="H67" i="6" s="1"/>
  <c r="E68" i="6" s="1"/>
  <c r="G67" i="6"/>
  <c r="H44" i="6"/>
  <c r="E45" i="6" s="1"/>
  <c r="J17" i="6"/>
  <c r="I18" i="6"/>
  <c r="F246" i="5"/>
  <c r="E247" i="5"/>
  <c r="E123" i="5"/>
  <c r="F122" i="5"/>
  <c r="E78" i="5"/>
  <c r="F78" i="5" s="1"/>
  <c r="Q6" i="3"/>
  <c r="R6" i="3" s="1"/>
  <c r="P7" i="3" s="1"/>
  <c r="D46" i="3" s="1"/>
  <c r="E47" i="3" s="1"/>
  <c r="D19" i="3"/>
  <c r="E79" i="3" s="1"/>
  <c r="D80" i="3" s="1"/>
  <c r="E81" i="3" s="1"/>
  <c r="G4" i="1"/>
  <c r="I17" i="1"/>
  <c r="G11" i="1"/>
  <c r="H10" i="1"/>
  <c r="G8" i="1"/>
  <c r="H7" i="1"/>
  <c r="N15" i="1"/>
  <c r="E102" i="17" l="1"/>
  <c r="D102" i="17" s="1"/>
  <c r="F102" i="17" s="1"/>
  <c r="L114" i="11"/>
  <c r="C118" i="11"/>
  <c r="E118" i="11" s="1"/>
  <c r="J18" i="11"/>
  <c r="G19" i="11" s="1"/>
  <c r="N37" i="11"/>
  <c r="O38" i="11" s="1"/>
  <c r="O64" i="10"/>
  <c r="P64" i="10" s="1"/>
  <c r="Q64" i="10" s="1"/>
  <c r="D27" i="7"/>
  <c r="E27" i="7" s="1"/>
  <c r="F96" i="6"/>
  <c r="G68" i="6"/>
  <c r="F68" i="6"/>
  <c r="H68" i="6" s="1"/>
  <c r="E69" i="6" s="1"/>
  <c r="F45" i="6"/>
  <c r="G45" i="6" s="1"/>
  <c r="I19" i="6"/>
  <c r="J18" i="6"/>
  <c r="I20" i="1"/>
  <c r="L19" i="1"/>
  <c r="J20" i="1" s="1"/>
  <c r="F247" i="5"/>
  <c r="E248" i="5"/>
  <c r="E124" i="5"/>
  <c r="F123" i="5"/>
  <c r="E79" i="5"/>
  <c r="F79" i="5" s="1"/>
  <c r="Q7" i="3"/>
  <c r="R7" i="3" s="1"/>
  <c r="P8" i="3" s="1"/>
  <c r="D50" i="3" s="1"/>
  <c r="E51" i="3" s="1"/>
  <c r="E43" i="2"/>
  <c r="I21" i="1"/>
  <c r="I27" i="1"/>
  <c r="I24" i="1"/>
  <c r="I31" i="1"/>
  <c r="I23" i="1"/>
  <c r="I28" i="1"/>
  <c r="I30" i="1"/>
  <c r="I26" i="1"/>
  <c r="I22" i="1"/>
  <c r="I29" i="1"/>
  <c r="I25" i="1"/>
  <c r="G5" i="1"/>
  <c r="G6" i="1" s="1"/>
  <c r="E103" i="17" l="1"/>
  <c r="D103" i="17" s="1"/>
  <c r="F103" i="17" s="1"/>
  <c r="C119" i="11"/>
  <c r="E119" i="11" s="1"/>
  <c r="H19" i="11"/>
  <c r="N41" i="11" s="1"/>
  <c r="J19" i="11"/>
  <c r="O65" i="10"/>
  <c r="P65" i="10" s="1"/>
  <c r="Q65" i="10" s="1"/>
  <c r="F27" i="7"/>
  <c r="C28" i="7" s="1"/>
  <c r="G96" i="6"/>
  <c r="E116" i="6"/>
  <c r="F117" i="6" s="1"/>
  <c r="K20" i="1"/>
  <c r="H45" i="6"/>
  <c r="E46" i="6" s="1"/>
  <c r="H96" i="6"/>
  <c r="E97" i="6" s="1"/>
  <c r="F69" i="6"/>
  <c r="G69" i="6" s="1"/>
  <c r="F46" i="6"/>
  <c r="G46" i="6" s="1"/>
  <c r="J19" i="6"/>
  <c r="I20" i="6"/>
  <c r="J20" i="6" s="1"/>
  <c r="G14" i="1"/>
  <c r="F248" i="5"/>
  <c r="E249" i="5"/>
  <c r="E125" i="5"/>
  <c r="F124" i="5"/>
  <c r="E80" i="5"/>
  <c r="F80" i="5" s="1"/>
  <c r="Q8" i="3"/>
  <c r="R8" i="3" s="1"/>
  <c r="P9" i="3" s="1"/>
  <c r="D54" i="3" s="1"/>
  <c r="E55" i="3" s="1"/>
  <c r="L20" i="1"/>
  <c r="J21" i="1" s="1"/>
  <c r="E104" i="17" l="1"/>
  <c r="D104" i="17" s="1"/>
  <c r="F104" i="17" s="1"/>
  <c r="C120" i="11"/>
  <c r="E120" i="11" s="1"/>
  <c r="O42" i="11"/>
  <c r="N45" i="11"/>
  <c r="O66" i="10"/>
  <c r="P66" i="10" s="1"/>
  <c r="Q66" i="10" s="1"/>
  <c r="D28" i="7"/>
  <c r="E28" i="7" s="1"/>
  <c r="F97" i="6"/>
  <c r="H69" i="6"/>
  <c r="E70" i="6" s="1"/>
  <c r="H46" i="6"/>
  <c r="E47" i="6" s="1"/>
  <c r="I21" i="6"/>
  <c r="Q9" i="3"/>
  <c r="R9" i="3" s="1"/>
  <c r="P10" i="3" s="1"/>
  <c r="D58" i="3" s="1"/>
  <c r="E59" i="3" s="1"/>
  <c r="F249" i="5"/>
  <c r="E250" i="5"/>
  <c r="E126" i="5"/>
  <c r="F125" i="5"/>
  <c r="E81" i="5"/>
  <c r="F81" i="5" s="1"/>
  <c r="K21" i="1"/>
  <c r="L21" i="1" s="1"/>
  <c r="J22" i="1" s="1"/>
  <c r="E105" i="17" l="1"/>
  <c r="D105" i="17" s="1"/>
  <c r="F105" i="17" s="1"/>
  <c r="L116" i="11"/>
  <c r="J117" i="11" s="1"/>
  <c r="C121" i="11"/>
  <c r="E121" i="11" s="1"/>
  <c r="O45" i="11"/>
  <c r="O46" i="11"/>
  <c r="N46" i="11"/>
  <c r="O67" i="10"/>
  <c r="P67" i="10" s="1"/>
  <c r="Q67" i="10" s="1"/>
  <c r="F28" i="7"/>
  <c r="C29" i="7" s="1"/>
  <c r="G97" i="6"/>
  <c r="E118" i="6"/>
  <c r="F119" i="6" s="1"/>
  <c r="H97" i="6"/>
  <c r="E98" i="6" s="1"/>
  <c r="F70" i="6"/>
  <c r="G70" i="6" s="1"/>
  <c r="F47" i="6"/>
  <c r="G47" i="6" s="1"/>
  <c r="I22" i="6"/>
  <c r="J21" i="6"/>
  <c r="Q10" i="3"/>
  <c r="R10" i="3" s="1"/>
  <c r="P11" i="3" s="1"/>
  <c r="D62" i="3" s="1"/>
  <c r="E63" i="3" s="1"/>
  <c r="F250" i="5"/>
  <c r="E251" i="5"/>
  <c r="E127" i="5"/>
  <c r="F126" i="5"/>
  <c r="E82" i="5"/>
  <c r="F82" i="5" s="1"/>
  <c r="K22" i="1"/>
  <c r="L22" i="1" s="1"/>
  <c r="J23" i="1" s="1"/>
  <c r="E106" i="17" l="1"/>
  <c r="D106" i="17" s="1"/>
  <c r="F106" i="17" s="1"/>
  <c r="C122" i="11"/>
  <c r="E122" i="11" s="1"/>
  <c r="O68" i="10"/>
  <c r="P68" i="10" s="1"/>
  <c r="Q68" i="10" s="1"/>
  <c r="D29" i="7"/>
  <c r="E29" i="7" s="1"/>
  <c r="F29" i="7"/>
  <c r="C30" i="7" s="1"/>
  <c r="F98" i="6"/>
  <c r="E120" i="6" s="1"/>
  <c r="F121" i="6" s="1"/>
  <c r="H70" i="6"/>
  <c r="E71" i="6" s="1"/>
  <c r="H47" i="6"/>
  <c r="E48" i="6" s="1"/>
  <c r="I23" i="6"/>
  <c r="J22" i="6"/>
  <c r="Q11" i="3"/>
  <c r="R11" i="3" s="1"/>
  <c r="P12" i="3" s="1"/>
  <c r="D66" i="3" s="1"/>
  <c r="E67" i="3" s="1"/>
  <c r="F251" i="5"/>
  <c r="E252" i="5"/>
  <c r="E128" i="5"/>
  <c r="F127" i="5"/>
  <c r="E83" i="5"/>
  <c r="F83" i="5" s="1"/>
  <c r="K23" i="1"/>
  <c r="L23" i="1" s="1"/>
  <c r="J24" i="1" s="1"/>
  <c r="K24" i="1" s="1"/>
  <c r="L24" i="1" s="1"/>
  <c r="J25" i="1" s="1"/>
  <c r="K25" i="1" s="1"/>
  <c r="L25" i="1" s="1"/>
  <c r="E107" i="17" l="1"/>
  <c r="D107" i="17" s="1"/>
  <c r="F107" i="17" s="1"/>
  <c r="L117" i="11"/>
  <c r="J118" i="11" s="1"/>
  <c r="C123" i="11"/>
  <c r="E123" i="11" s="1"/>
  <c r="O69" i="10"/>
  <c r="P69" i="10" s="1"/>
  <c r="Q69" i="10" s="1"/>
  <c r="D30" i="7"/>
  <c r="E30" i="7" s="1"/>
  <c r="F30" i="7"/>
  <c r="C31" i="7" s="1"/>
  <c r="Q12" i="3"/>
  <c r="R12" i="3" s="1"/>
  <c r="P13" i="3" s="1"/>
  <c r="G98" i="6"/>
  <c r="H98" i="6"/>
  <c r="E99" i="6" s="1"/>
  <c r="E100" i="6" s="1"/>
  <c r="F71" i="6"/>
  <c r="G71" i="6" s="1"/>
  <c r="F48" i="6"/>
  <c r="G48" i="6" s="1"/>
  <c r="I24" i="6"/>
  <c r="J23" i="6"/>
  <c r="F252" i="5"/>
  <c r="E253" i="5"/>
  <c r="E129" i="5"/>
  <c r="F128" i="5"/>
  <c r="E84" i="5"/>
  <c r="F84" i="5" s="1"/>
  <c r="D70" i="3"/>
  <c r="D20" i="3"/>
  <c r="C32" i="3" s="1"/>
  <c r="Q13" i="3"/>
  <c r="R13" i="3" s="1"/>
  <c r="J26" i="1"/>
  <c r="G12" i="1" s="1"/>
  <c r="G13" i="1" s="1"/>
  <c r="E108" i="17" l="1"/>
  <c r="D108" i="17" s="1"/>
  <c r="F108" i="17" s="1"/>
  <c r="C124" i="11"/>
  <c r="E124" i="11" s="1"/>
  <c r="O70" i="10"/>
  <c r="P70" i="10" s="1"/>
  <c r="Q70" i="10" s="1"/>
  <c r="D31" i="7"/>
  <c r="F31" i="7"/>
  <c r="F99" i="6"/>
  <c r="H71" i="6"/>
  <c r="E72" i="6" s="1"/>
  <c r="H48" i="6"/>
  <c r="E49" i="6" s="1"/>
  <c r="I25" i="6"/>
  <c r="J24" i="6"/>
  <c r="F253" i="5"/>
  <c r="E254" i="5"/>
  <c r="E130" i="5"/>
  <c r="F129" i="5"/>
  <c r="E85" i="5"/>
  <c r="F85" i="5" s="1"/>
  <c r="E71" i="3"/>
  <c r="E75" i="3"/>
  <c r="E99" i="3" s="1"/>
  <c r="C109" i="3"/>
  <c r="C112" i="3" s="1"/>
  <c r="C116" i="3" s="1"/>
  <c r="C117" i="3" s="1"/>
  <c r="D74" i="3"/>
  <c r="D99" i="3" s="1"/>
  <c r="K26" i="1"/>
  <c r="L26" i="1" s="1"/>
  <c r="E109" i="17" l="1"/>
  <c r="D109" i="17" s="1"/>
  <c r="F109" i="17" s="1"/>
  <c r="L118" i="11"/>
  <c r="J119" i="11" s="1"/>
  <c r="L119" i="11"/>
  <c r="J120" i="11" s="1"/>
  <c r="C125" i="11"/>
  <c r="E125" i="11" s="1"/>
  <c r="O71" i="10"/>
  <c r="P71" i="10" s="1"/>
  <c r="Q71" i="10" s="1"/>
  <c r="E31" i="7"/>
  <c r="G99" i="6"/>
  <c r="E122" i="6"/>
  <c r="H99" i="6"/>
  <c r="I101" i="6" s="1"/>
  <c r="F100" i="6" s="1"/>
  <c r="F72" i="6"/>
  <c r="G72" i="6" s="1"/>
  <c r="F49" i="6"/>
  <c r="G49" i="6" s="1"/>
  <c r="I26" i="6"/>
  <c r="J25" i="6"/>
  <c r="I112" i="3"/>
  <c r="H111" i="3"/>
  <c r="F254" i="5"/>
  <c r="E255" i="5"/>
  <c r="E131" i="5"/>
  <c r="F130" i="5"/>
  <c r="E86" i="5"/>
  <c r="F86" i="5" s="1"/>
  <c r="J27" i="1"/>
  <c r="K27" i="1" s="1"/>
  <c r="L27" i="1" s="1"/>
  <c r="E110" i="17" l="1"/>
  <c r="D110" i="17" s="1"/>
  <c r="F110" i="17" s="1"/>
  <c r="L120" i="11"/>
  <c r="J121" i="11" s="1"/>
  <c r="C126" i="11"/>
  <c r="E126" i="11"/>
  <c r="O72" i="10"/>
  <c r="P72" i="10" s="1"/>
  <c r="Q72" i="10" s="1"/>
  <c r="F127" i="6"/>
  <c r="E128" i="6" s="1"/>
  <c r="H100" i="6"/>
  <c r="G100" i="6"/>
  <c r="F125" i="6"/>
  <c r="E126" i="6" s="1"/>
  <c r="F123" i="6"/>
  <c r="H72" i="6"/>
  <c r="E73" i="6" s="1"/>
  <c r="H49" i="6"/>
  <c r="E50" i="6" s="1"/>
  <c r="I27" i="6"/>
  <c r="J26" i="6"/>
  <c r="F255" i="5"/>
  <c r="E256" i="5"/>
  <c r="E132" i="5"/>
  <c r="F131" i="5"/>
  <c r="J28" i="1"/>
  <c r="K28" i="1" s="1"/>
  <c r="L28" i="1" s="1"/>
  <c r="E111" i="17" l="1"/>
  <c r="D111" i="17" s="1"/>
  <c r="F111" i="17" s="1"/>
  <c r="L121" i="11"/>
  <c r="J122" i="11" s="1"/>
  <c r="C127" i="11"/>
  <c r="E127" i="11" s="1"/>
  <c r="C128" i="11" s="1"/>
  <c r="O73" i="10"/>
  <c r="P73" i="10" s="1"/>
  <c r="Q73" i="10" s="1"/>
  <c r="F73" i="6"/>
  <c r="G73" i="6" s="1"/>
  <c r="F50" i="6"/>
  <c r="G50" i="6" s="1"/>
  <c r="I28" i="6"/>
  <c r="J27" i="6"/>
  <c r="F256" i="5"/>
  <c r="E257" i="5"/>
  <c r="E133" i="5"/>
  <c r="F132" i="5"/>
  <c r="J29" i="1"/>
  <c r="K29" i="1" s="1"/>
  <c r="L29" i="1" s="1"/>
  <c r="E112" i="17" l="1"/>
  <c r="D112" i="17" s="1"/>
  <c r="F112" i="17" s="1"/>
  <c r="L122" i="11"/>
  <c r="J123" i="11" s="1"/>
  <c r="E128" i="11"/>
  <c r="C129" i="11" s="1"/>
  <c r="O74" i="10"/>
  <c r="P74" i="10" s="1"/>
  <c r="Q74" i="10" s="1"/>
  <c r="H73" i="6"/>
  <c r="E74" i="6" s="1"/>
  <c r="H50" i="6"/>
  <c r="E51" i="6" s="1"/>
  <c r="I29" i="6"/>
  <c r="J28" i="6"/>
  <c r="F257" i="5"/>
  <c r="E258" i="5"/>
  <c r="E134" i="5"/>
  <c r="F133" i="5"/>
  <c r="J30" i="1"/>
  <c r="K30" i="1" s="1"/>
  <c r="L30" i="1" s="1"/>
  <c r="E113" i="17" l="1"/>
  <c r="D113" i="17" s="1"/>
  <c r="F113" i="17" s="1"/>
  <c r="L123" i="11"/>
  <c r="J124" i="11" s="1"/>
  <c r="E129" i="11"/>
  <c r="O75" i="10"/>
  <c r="P75" i="10" s="1"/>
  <c r="Q75" i="10" s="1"/>
  <c r="G31" i="7"/>
  <c r="G33" i="7" s="1"/>
  <c r="F74" i="6"/>
  <c r="G74" i="6" s="1"/>
  <c r="F51" i="6"/>
  <c r="G51" i="6" s="1"/>
  <c r="I30" i="6"/>
  <c r="J29" i="6"/>
  <c r="F258" i="5"/>
  <c r="E259" i="5"/>
  <c r="E135" i="5"/>
  <c r="F134" i="5"/>
  <c r="J31" i="1"/>
  <c r="K31" i="1" s="1"/>
  <c r="L31" i="1" s="1"/>
  <c r="E114" i="17" l="1"/>
  <c r="D114" i="17" s="1"/>
  <c r="F114" i="17" s="1"/>
  <c r="L124" i="11"/>
  <c r="J125" i="11" s="1"/>
  <c r="C130" i="11"/>
  <c r="O76" i="10"/>
  <c r="P76" i="10" s="1"/>
  <c r="Q76" i="10" s="1"/>
  <c r="F32" i="7"/>
  <c r="H74" i="6"/>
  <c r="E75" i="6" s="1"/>
  <c r="H51" i="6"/>
  <c r="E52" i="6" s="1"/>
  <c r="I31" i="6"/>
  <c r="J30" i="6"/>
  <c r="F259" i="5"/>
  <c r="E260" i="5"/>
  <c r="F135" i="5"/>
  <c r="E136" i="5"/>
  <c r="E115" i="17" l="1"/>
  <c r="D115" i="17" s="1"/>
  <c r="F115" i="17" s="1"/>
  <c r="L125" i="11"/>
  <c r="J126" i="11" s="1"/>
  <c r="E130" i="11"/>
  <c r="C131" i="11" s="1"/>
  <c r="E131" i="11" s="1"/>
  <c r="O77" i="10"/>
  <c r="P77" i="10" s="1"/>
  <c r="Q77" i="10" s="1"/>
  <c r="F75" i="6"/>
  <c r="G75" i="6" s="1"/>
  <c r="F52" i="6"/>
  <c r="G52" i="6" s="1"/>
  <c r="I32" i="6"/>
  <c r="J31" i="6"/>
  <c r="F260" i="5"/>
  <c r="E261" i="5"/>
  <c r="F136" i="5"/>
  <c r="E137" i="5"/>
  <c r="E116" i="17" l="1"/>
  <c r="D116" i="17" s="1"/>
  <c r="F116" i="17" s="1"/>
  <c r="L126" i="11"/>
  <c r="J127" i="11" s="1"/>
  <c r="C132" i="11"/>
  <c r="E132" i="11" s="1"/>
  <c r="O78" i="10"/>
  <c r="P78" i="10" s="1"/>
  <c r="Q78" i="10" s="1"/>
  <c r="H75" i="6"/>
  <c r="E76" i="6" s="1"/>
  <c r="H52" i="6"/>
  <c r="E53" i="6" s="1"/>
  <c r="I33" i="6"/>
  <c r="J32" i="6"/>
  <c r="F261" i="5"/>
  <c r="E262" i="5"/>
  <c r="E138" i="5"/>
  <c r="F137" i="5"/>
  <c r="E117" i="17" l="1"/>
  <c r="D117" i="17" s="1"/>
  <c r="F117" i="17" s="1"/>
  <c r="J128" i="11"/>
  <c r="C133" i="11"/>
  <c r="E133" i="11" s="1"/>
  <c r="O79" i="10"/>
  <c r="P79" i="10" s="1"/>
  <c r="Q79" i="10" s="1"/>
  <c r="F76" i="6"/>
  <c r="G76" i="6" s="1"/>
  <c r="F53" i="6"/>
  <c r="G53" i="6" s="1"/>
  <c r="I34" i="6"/>
  <c r="J34" i="6" s="1"/>
  <c r="J33" i="6"/>
  <c r="F262" i="5"/>
  <c r="E263" i="5"/>
  <c r="E139" i="5"/>
  <c r="F138" i="5"/>
  <c r="E118" i="17" l="1"/>
  <c r="D118" i="17" s="1"/>
  <c r="F118" i="17" s="1"/>
  <c r="C134" i="11"/>
  <c r="E134" i="11" s="1"/>
  <c r="O80" i="10"/>
  <c r="P80" i="10" s="1"/>
  <c r="Q80" i="10" s="1"/>
  <c r="H76" i="6"/>
  <c r="E77" i="6" s="1"/>
  <c r="H53" i="6"/>
  <c r="E54" i="6" s="1"/>
  <c r="F263" i="5"/>
  <c r="E264" i="5"/>
  <c r="E140" i="5"/>
  <c r="F139" i="5"/>
  <c r="E119" i="17" l="1"/>
  <c r="D119" i="17" s="1"/>
  <c r="F119" i="17" s="1"/>
  <c r="L128" i="11"/>
  <c r="J129" i="11" s="1"/>
  <c r="C135" i="11"/>
  <c r="E135" i="11" s="1"/>
  <c r="O81" i="10"/>
  <c r="P81" i="10" s="1"/>
  <c r="Q81" i="10" s="1"/>
  <c r="F77" i="6"/>
  <c r="G77" i="6" s="1"/>
  <c r="F54" i="6"/>
  <c r="G54" i="6" s="1"/>
  <c r="F264" i="5"/>
  <c r="E265" i="5"/>
  <c r="E141" i="5"/>
  <c r="F140" i="5"/>
  <c r="E120" i="17" l="1"/>
  <c r="D120" i="17" s="1"/>
  <c r="F120" i="17" s="1"/>
  <c r="C136" i="11"/>
  <c r="E136" i="11" s="1"/>
  <c r="O82" i="10"/>
  <c r="P82" i="10" s="1"/>
  <c r="Q82" i="10" s="1"/>
  <c r="H77" i="6"/>
  <c r="E78" i="6" s="1"/>
  <c r="H54" i="6"/>
  <c r="E55" i="6" s="1"/>
  <c r="F265" i="5"/>
  <c r="E266" i="5"/>
  <c r="E142" i="5"/>
  <c r="F141" i="5"/>
  <c r="E121" i="17" l="1"/>
  <c r="D121" i="17" s="1"/>
  <c r="F121" i="17" s="1"/>
  <c r="L129" i="11"/>
  <c r="J130" i="11" s="1"/>
  <c r="C137" i="11"/>
  <c r="E137" i="11" s="1"/>
  <c r="O83" i="10"/>
  <c r="P83" i="10" s="1"/>
  <c r="Q83" i="10" s="1"/>
  <c r="F78" i="6"/>
  <c r="G78" i="6" s="1"/>
  <c r="F55" i="6"/>
  <c r="G55" i="6" s="1"/>
  <c r="F266" i="5"/>
  <c r="E267" i="5"/>
  <c r="E143" i="5"/>
  <c r="F142" i="5"/>
  <c r="E122" i="17" l="1"/>
  <c r="D122" i="17" s="1"/>
  <c r="F122" i="17" s="1"/>
  <c r="C138" i="11"/>
  <c r="O84" i="10"/>
  <c r="P84" i="10" s="1"/>
  <c r="Q84" i="10" s="1"/>
  <c r="H78" i="6"/>
  <c r="E79" i="6" s="1"/>
  <c r="H55" i="6"/>
  <c r="E56" i="6" s="1"/>
  <c r="F267" i="5"/>
  <c r="E268" i="5"/>
  <c r="E144" i="5"/>
  <c r="F143" i="5"/>
  <c r="E123" i="17" l="1"/>
  <c r="D123" i="17" s="1"/>
  <c r="F123" i="17" s="1"/>
  <c r="L130" i="11"/>
  <c r="J131" i="11" s="1"/>
  <c r="C139" i="11"/>
  <c r="D139" i="11" s="1"/>
  <c r="O85" i="10"/>
  <c r="P85" i="10" s="1"/>
  <c r="Q85" i="10" s="1"/>
  <c r="F79" i="6"/>
  <c r="G79" i="6" s="1"/>
  <c r="F56" i="6"/>
  <c r="G56" i="6" s="1"/>
  <c r="F268" i="5"/>
  <c r="E269" i="5"/>
  <c r="E145" i="5"/>
  <c r="F144" i="5"/>
  <c r="E124" i="17" l="1"/>
  <c r="D124" i="17" s="1"/>
  <c r="F124" i="17"/>
  <c r="J132" i="11"/>
  <c r="O86" i="10"/>
  <c r="P86" i="10" s="1"/>
  <c r="Q86" i="10" s="1"/>
  <c r="H79" i="6"/>
  <c r="E80" i="6" s="1"/>
  <c r="H56" i="6"/>
  <c r="E57" i="6" s="1"/>
  <c r="F269" i="5"/>
  <c r="E270" i="5"/>
  <c r="E146" i="5"/>
  <c r="F145" i="5"/>
  <c r="E125" i="17" l="1"/>
  <c r="D125" i="17" s="1"/>
  <c r="F125" i="17"/>
  <c r="L132" i="11"/>
  <c r="J133" i="11" s="1"/>
  <c r="O87" i="10"/>
  <c r="P87" i="10" s="1"/>
  <c r="Q87" i="10" s="1"/>
  <c r="F80" i="6"/>
  <c r="G80" i="6" s="1"/>
  <c r="F57" i="6"/>
  <c r="G57" i="6" s="1"/>
  <c r="F270" i="5"/>
  <c r="E271" i="5"/>
  <c r="E147" i="5"/>
  <c r="F146" i="5"/>
  <c r="E126" i="17" l="1"/>
  <c r="D126" i="17" s="1"/>
  <c r="F126" i="17" s="1"/>
  <c r="L133" i="11"/>
  <c r="J134" i="11" s="1"/>
  <c r="O88" i="10"/>
  <c r="P88" i="10" s="1"/>
  <c r="Q88" i="10" s="1"/>
  <c r="H80" i="6"/>
  <c r="E81" i="6" s="1"/>
  <c r="E82" i="6" s="1"/>
  <c r="H57" i="6"/>
  <c r="E58" i="6" s="1"/>
  <c r="F271" i="5"/>
  <c r="E272" i="5"/>
  <c r="E148" i="5"/>
  <c r="F147" i="5"/>
  <c r="E127" i="17" l="1"/>
  <c r="D127" i="17" s="1"/>
  <c r="F127" i="17" s="1"/>
  <c r="L134" i="11"/>
  <c r="J135" i="11" s="1"/>
  <c r="O89" i="10"/>
  <c r="P89" i="10" s="1"/>
  <c r="Q89" i="10" s="1"/>
  <c r="F81" i="6"/>
  <c r="F58" i="6"/>
  <c r="G58" i="6" s="1"/>
  <c r="F272" i="5"/>
  <c r="E273" i="5"/>
  <c r="E149" i="5"/>
  <c r="F148" i="5"/>
  <c r="E128" i="17" l="1"/>
  <c r="D128" i="17" s="1"/>
  <c r="F128" i="17" s="1"/>
  <c r="J136" i="11"/>
  <c r="O90" i="10"/>
  <c r="P90" i="10" s="1"/>
  <c r="Q90" i="10" s="1"/>
  <c r="G81" i="6"/>
  <c r="H81" i="6"/>
  <c r="H58" i="6"/>
  <c r="H60" i="6" s="1"/>
  <c r="F82" i="6" s="1"/>
  <c r="F273" i="5"/>
  <c r="E274" i="5"/>
  <c r="E150" i="5"/>
  <c r="F149" i="5"/>
  <c r="E129" i="17" l="1"/>
  <c r="D129" i="17" s="1"/>
  <c r="F129" i="17" s="1"/>
  <c r="L136" i="11"/>
  <c r="O91" i="10"/>
  <c r="P91" i="10" s="1"/>
  <c r="Q91" i="10" s="1"/>
  <c r="G82" i="6"/>
  <c r="H82" i="6"/>
  <c r="F274" i="5"/>
  <c r="E275" i="5"/>
  <c r="E151" i="5"/>
  <c r="F150" i="5"/>
  <c r="E130" i="17" l="1"/>
  <c r="D130" i="17" s="1"/>
  <c r="F130" i="17" s="1"/>
  <c r="O92" i="10"/>
  <c r="P92" i="10" s="1"/>
  <c r="Q92" i="10" s="1"/>
  <c r="F275" i="5"/>
  <c r="E276" i="5"/>
  <c r="E152" i="5"/>
  <c r="F151" i="5"/>
  <c r="E131" i="17" l="1"/>
  <c r="D131" i="17" s="1"/>
  <c r="F131" i="17"/>
  <c r="J139" i="11"/>
  <c r="O93" i="10"/>
  <c r="P93" i="10" s="1"/>
  <c r="Q93" i="10" s="1"/>
  <c r="F276" i="5"/>
  <c r="E277" i="5"/>
  <c r="E153" i="5"/>
  <c r="F152" i="5"/>
  <c r="E132" i="17" l="1"/>
  <c r="D132" i="17" s="1"/>
  <c r="F132" i="17" s="1"/>
  <c r="O94" i="10"/>
  <c r="P94" i="10" s="1"/>
  <c r="Q94" i="10" s="1"/>
  <c r="F277" i="5"/>
  <c r="E278" i="5"/>
  <c r="E154" i="5"/>
  <c r="F153" i="5"/>
  <c r="E133" i="17" l="1"/>
  <c r="D133" i="17" s="1"/>
  <c r="F133" i="17"/>
  <c r="O95" i="10"/>
  <c r="P95" i="10" s="1"/>
  <c r="Q95" i="10" s="1"/>
  <c r="E279" i="5"/>
  <c r="F278" i="5"/>
  <c r="E155" i="5"/>
  <c r="F154" i="5"/>
  <c r="E134" i="17" l="1"/>
  <c r="D134" i="17" s="1"/>
  <c r="F134" i="17"/>
  <c r="O96" i="10"/>
  <c r="P96" i="10" s="1"/>
  <c r="Q96" i="10" s="1"/>
  <c r="E280" i="5"/>
  <c r="F279" i="5"/>
  <c r="E156" i="5"/>
  <c r="F155" i="5"/>
  <c r="E135" i="17" l="1"/>
  <c r="D135" i="17" s="1"/>
  <c r="F135" i="17" s="1"/>
  <c r="O97" i="10"/>
  <c r="P97" i="10" s="1"/>
  <c r="Q97" i="10" s="1"/>
  <c r="F280" i="5"/>
  <c r="E281" i="5"/>
  <c r="E157" i="5"/>
  <c r="F156" i="5"/>
  <c r="E136" i="17" l="1"/>
  <c r="D136" i="17" s="1"/>
  <c r="F136" i="17"/>
  <c r="O98" i="10"/>
  <c r="P98" i="10" s="1"/>
  <c r="Q98" i="10" s="1"/>
  <c r="F281" i="5"/>
  <c r="E282" i="5"/>
  <c r="E158" i="5"/>
  <c r="F157" i="5"/>
  <c r="E137" i="17" l="1"/>
  <c r="D137" i="17" s="1"/>
  <c r="F137" i="17" s="1"/>
  <c r="O99" i="10"/>
  <c r="P99" i="10" s="1"/>
  <c r="Q99" i="10" s="1"/>
  <c r="E283" i="5"/>
  <c r="F282" i="5"/>
  <c r="E159" i="5"/>
  <c r="F158" i="5"/>
  <c r="E138" i="17" l="1"/>
  <c r="D138" i="17" s="1"/>
  <c r="F138" i="17" s="1"/>
  <c r="O100" i="10"/>
  <c r="P100" i="10" s="1"/>
  <c r="Q100" i="10" s="1"/>
  <c r="E284" i="5"/>
  <c r="F283" i="5"/>
  <c r="E160" i="5"/>
  <c r="F159" i="5"/>
  <c r="E139" i="17" l="1"/>
  <c r="D139" i="17" s="1"/>
  <c r="F139" i="17"/>
  <c r="O101" i="10"/>
  <c r="P101" i="10" s="1"/>
  <c r="Q101" i="10" s="1"/>
  <c r="F284" i="5"/>
  <c r="E285" i="5"/>
  <c r="E161" i="5"/>
  <c r="F160" i="5"/>
  <c r="E140" i="17" l="1"/>
  <c r="D140" i="17" s="1"/>
  <c r="F140" i="17" s="1"/>
  <c r="O102" i="10"/>
  <c r="P102" i="10" s="1"/>
  <c r="Q102" i="10" s="1"/>
  <c r="F285" i="5"/>
  <c r="E286" i="5"/>
  <c r="E162" i="5"/>
  <c r="F161" i="5"/>
  <c r="E141" i="17" l="1"/>
  <c r="D141" i="17" s="1"/>
  <c r="F141" i="17" s="1"/>
  <c r="O103" i="10"/>
  <c r="P103" i="10" s="1"/>
  <c r="Q103" i="10" s="1"/>
  <c r="E287" i="5"/>
  <c r="F286" i="5"/>
  <c r="E163" i="5"/>
  <c r="F162" i="5"/>
  <c r="E142" i="17" l="1"/>
  <c r="D142" i="17" s="1"/>
  <c r="F142" i="17"/>
  <c r="O104" i="10"/>
  <c r="P104" i="10" s="1"/>
  <c r="Q104" i="10" s="1"/>
  <c r="E288" i="5"/>
  <c r="F287" i="5"/>
  <c r="E164" i="5"/>
  <c r="F163" i="5"/>
  <c r="E143" i="17" l="1"/>
  <c r="D143" i="17" s="1"/>
  <c r="F143" i="17" s="1"/>
  <c r="O105" i="10"/>
  <c r="P105" i="10" s="1"/>
  <c r="Q105" i="10" s="1"/>
  <c r="F288" i="5"/>
  <c r="E289" i="5"/>
  <c r="E165" i="5"/>
  <c r="F164" i="5"/>
  <c r="E144" i="17" l="1"/>
  <c r="D144" i="17" s="1"/>
  <c r="F144" i="17" s="1"/>
  <c r="O106" i="10"/>
  <c r="P106" i="10" s="1"/>
  <c r="Q106" i="10" s="1"/>
  <c r="F289" i="5"/>
  <c r="E290" i="5"/>
  <c r="E166" i="5"/>
  <c r="F165" i="5"/>
  <c r="E145" i="17" l="1"/>
  <c r="D145" i="17" s="1"/>
  <c r="F145" i="17" s="1"/>
  <c r="O107" i="10"/>
  <c r="P107" i="10" s="1"/>
  <c r="Q107" i="10" s="1"/>
  <c r="F290" i="5"/>
  <c r="E291" i="5"/>
  <c r="E167" i="5"/>
  <c r="F166" i="5"/>
  <c r="E146" i="17" l="1"/>
  <c r="D146" i="17" s="1"/>
  <c r="F146" i="17"/>
  <c r="O108" i="10"/>
  <c r="P108" i="10" s="1"/>
  <c r="Q108" i="10" s="1"/>
  <c r="E292" i="5"/>
  <c r="F291" i="5"/>
  <c r="E168" i="5"/>
  <c r="F167" i="5"/>
  <c r="E147" i="17" l="1"/>
  <c r="D147" i="17" s="1"/>
  <c r="F147" i="17"/>
  <c r="O109" i="10"/>
  <c r="P109" i="10" s="1"/>
  <c r="Q109" i="10" s="1"/>
  <c r="F292" i="5"/>
  <c r="E293" i="5"/>
  <c r="E169" i="5"/>
  <c r="F168" i="5"/>
  <c r="E148" i="17" l="1"/>
  <c r="D148" i="17" s="1"/>
  <c r="F148" i="17"/>
  <c r="O110" i="10"/>
  <c r="P110" i="10" s="1"/>
  <c r="Q110" i="10" s="1"/>
  <c r="F293" i="5"/>
  <c r="E294" i="5"/>
  <c r="E170" i="5"/>
  <c r="F169" i="5"/>
  <c r="E149" i="17" l="1"/>
  <c r="D149" i="17" s="1"/>
  <c r="F149" i="17" s="1"/>
  <c r="O111" i="10"/>
  <c r="P111" i="10" s="1"/>
  <c r="Q111" i="10" s="1"/>
  <c r="E295" i="5"/>
  <c r="F294" i="5"/>
  <c r="E171" i="5"/>
  <c r="F170" i="5"/>
  <c r="E150" i="17" l="1"/>
  <c r="D150" i="17" s="1"/>
  <c r="F150" i="17"/>
  <c r="O112" i="10"/>
  <c r="P112" i="10" s="1"/>
  <c r="Q112" i="10" s="1"/>
  <c r="E296" i="5"/>
  <c r="F295" i="5"/>
  <c r="E172" i="5"/>
  <c r="F171" i="5"/>
  <c r="E151" i="17" l="1"/>
  <c r="D151" i="17" s="1"/>
  <c r="F151" i="17"/>
  <c r="F296" i="5"/>
  <c r="E297" i="5"/>
  <c r="E173" i="5"/>
  <c r="F172" i="5"/>
  <c r="E152" i="17" l="1"/>
  <c r="D152" i="17" s="1"/>
  <c r="F152" i="17" s="1"/>
  <c r="F297" i="5"/>
  <c r="E298" i="5"/>
  <c r="E174" i="5"/>
  <c r="F173" i="5"/>
  <c r="E153" i="17" l="1"/>
  <c r="D153" i="17" s="1"/>
  <c r="F153" i="17" s="1"/>
  <c r="E299" i="5"/>
  <c r="F298" i="5"/>
  <c r="E175" i="5"/>
  <c r="F174" i="5"/>
  <c r="E154" i="17" l="1"/>
  <c r="D154" i="17" s="1"/>
  <c r="F154" i="17" s="1"/>
  <c r="E300" i="5"/>
  <c r="F299" i="5"/>
  <c r="E176" i="5"/>
  <c r="F175" i="5"/>
  <c r="E155" i="17" l="1"/>
  <c r="D155" i="17" s="1"/>
  <c r="F155" i="17"/>
  <c r="F300" i="5"/>
  <c r="E301" i="5"/>
  <c r="E177" i="5"/>
  <c r="F176" i="5"/>
  <c r="E156" i="17" l="1"/>
  <c r="D156" i="17" s="1"/>
  <c r="F156" i="17"/>
  <c r="F301" i="5"/>
  <c r="E302" i="5"/>
  <c r="E178" i="5"/>
  <c r="F177" i="5"/>
  <c r="E157" i="17" l="1"/>
  <c r="D157" i="17" s="1"/>
  <c r="F157" i="17"/>
  <c r="E303" i="5"/>
  <c r="F302" i="5"/>
  <c r="E179" i="5"/>
  <c r="F178" i="5"/>
  <c r="E158" i="17" l="1"/>
  <c r="D158" i="17" s="1"/>
  <c r="F158" i="17"/>
  <c r="E304" i="5"/>
  <c r="F303" i="5"/>
  <c r="E180" i="5"/>
  <c r="F179" i="5"/>
  <c r="E159" i="17" l="1"/>
  <c r="D159" i="17" s="1"/>
  <c r="F159" i="17"/>
  <c r="F304" i="5"/>
  <c r="E305" i="5"/>
  <c r="E181" i="5"/>
  <c r="F180" i="5"/>
  <c r="E160" i="17" l="1"/>
  <c r="D160" i="17" s="1"/>
  <c r="F160" i="17"/>
  <c r="F305" i="5"/>
  <c r="E306" i="5"/>
  <c r="E182" i="5"/>
  <c r="F181" i="5"/>
  <c r="E161" i="17" l="1"/>
  <c r="D161" i="17" s="1"/>
  <c r="F161" i="17" s="1"/>
  <c r="E307" i="5"/>
  <c r="F306" i="5"/>
  <c r="E183" i="5"/>
  <c r="F182" i="5"/>
  <c r="E162" i="17" l="1"/>
  <c r="D162" i="17" s="1"/>
  <c r="F162" i="17"/>
  <c r="E308" i="5"/>
  <c r="F307" i="5"/>
  <c r="E184" i="5"/>
  <c r="F183" i="5"/>
  <c r="E163" i="17" l="1"/>
  <c r="D163" i="17" s="1"/>
  <c r="F163" i="17"/>
  <c r="F308" i="5"/>
  <c r="E309" i="5"/>
  <c r="E185" i="5"/>
  <c r="F184" i="5"/>
  <c r="E164" i="17" l="1"/>
  <c r="D164" i="17" s="1"/>
  <c r="F164" i="17"/>
  <c r="F309" i="5"/>
  <c r="E310" i="5"/>
  <c r="E186" i="5"/>
  <c r="F185" i="5"/>
  <c r="E165" i="17" l="1"/>
  <c r="D165" i="17" s="1"/>
  <c r="F165" i="17" s="1"/>
  <c r="E311" i="5"/>
  <c r="F310" i="5"/>
  <c r="E187" i="5"/>
  <c r="F186" i="5"/>
  <c r="E166" i="17" l="1"/>
  <c r="D166" i="17" s="1"/>
  <c r="F166" i="17"/>
  <c r="E312" i="5"/>
  <c r="F311" i="5"/>
  <c r="E188" i="5"/>
  <c r="F187" i="5"/>
  <c r="E167" i="17" l="1"/>
  <c r="D167" i="17" s="1"/>
  <c r="F167" i="17"/>
  <c r="F312" i="5"/>
  <c r="E313" i="5"/>
  <c r="E189" i="5"/>
  <c r="F188" i="5"/>
  <c r="E168" i="17" l="1"/>
  <c r="D168" i="17" s="1"/>
  <c r="F168" i="17"/>
  <c r="F313" i="5"/>
  <c r="E314" i="5"/>
  <c r="E190" i="5"/>
  <c r="F189" i="5"/>
  <c r="E169" i="17" l="1"/>
  <c r="D169" i="17" s="1"/>
  <c r="F169" i="17" s="1"/>
  <c r="E315" i="5"/>
  <c r="F314" i="5"/>
  <c r="E191" i="5"/>
  <c r="F190" i="5"/>
  <c r="E170" i="17" l="1"/>
  <c r="D170" i="17" s="1"/>
  <c r="F170" i="17"/>
  <c r="E316" i="5"/>
  <c r="F315" i="5"/>
  <c r="E192" i="5"/>
  <c r="F191" i="5"/>
  <c r="E171" i="17" l="1"/>
  <c r="D171" i="17" s="1"/>
  <c r="F171" i="17"/>
  <c r="F316" i="5"/>
  <c r="E317" i="5"/>
  <c r="E193" i="5"/>
  <c r="F192" i="5"/>
  <c r="E172" i="17" l="1"/>
  <c r="D172" i="17" s="1"/>
  <c r="F172" i="17"/>
  <c r="F317" i="5"/>
  <c r="E318" i="5"/>
  <c r="E194" i="5"/>
  <c r="F193" i="5"/>
  <c r="E173" i="17" l="1"/>
  <c r="D173" i="17" s="1"/>
  <c r="F173" i="17"/>
  <c r="E319" i="5"/>
  <c r="F318" i="5"/>
  <c r="E195" i="5"/>
  <c r="F194" i="5"/>
  <c r="E174" i="17" l="1"/>
  <c r="D174" i="17" s="1"/>
  <c r="F174" i="17"/>
  <c r="E320" i="5"/>
  <c r="F319" i="5"/>
  <c r="E196" i="5"/>
  <c r="F195" i="5"/>
  <c r="E175" i="17" l="1"/>
  <c r="D175" i="17" s="1"/>
  <c r="F175" i="17"/>
  <c r="F320" i="5"/>
  <c r="E321" i="5"/>
  <c r="E197" i="5"/>
  <c r="F196" i="5"/>
  <c r="E176" i="17" l="1"/>
  <c r="D176" i="17" s="1"/>
  <c r="F176" i="17"/>
  <c r="F321" i="5"/>
  <c r="E322" i="5"/>
  <c r="E198" i="5"/>
  <c r="F197" i="5"/>
  <c r="E177" i="17" l="1"/>
  <c r="D177" i="17" s="1"/>
  <c r="F177" i="17"/>
  <c r="E323" i="5"/>
  <c r="F322" i="5"/>
  <c r="E199" i="5"/>
  <c r="F198" i="5"/>
  <c r="E178" i="17" l="1"/>
  <c r="D178" i="17" s="1"/>
  <c r="F178" i="17" s="1"/>
  <c r="E324" i="5"/>
  <c r="F323" i="5"/>
  <c r="E200" i="5"/>
  <c r="F199" i="5"/>
  <c r="E179" i="17" l="1"/>
  <c r="D179" i="17" s="1"/>
  <c r="F179" i="17" s="1"/>
  <c r="F324" i="5"/>
  <c r="E325" i="5"/>
  <c r="E201" i="5"/>
  <c r="F200" i="5"/>
  <c r="E180" i="17" l="1"/>
  <c r="D180" i="17" s="1"/>
  <c r="F180" i="17"/>
  <c r="F325" i="5"/>
  <c r="E326" i="5"/>
  <c r="E202" i="5"/>
  <c r="F201" i="5"/>
  <c r="E181" i="17" l="1"/>
  <c r="D181" i="17" s="1"/>
  <c r="F181" i="17" s="1"/>
  <c r="F326" i="5"/>
  <c r="E327" i="5"/>
  <c r="E203" i="5"/>
  <c r="F202" i="5"/>
  <c r="E182" i="17" l="1"/>
  <c r="D182" i="17" s="1"/>
  <c r="F182" i="17"/>
  <c r="E328" i="5"/>
  <c r="F327" i="5"/>
  <c r="E204" i="5"/>
  <c r="F203" i="5"/>
  <c r="E183" i="17" l="1"/>
  <c r="D183" i="17" s="1"/>
  <c r="F183" i="17" s="1"/>
  <c r="F328" i="5"/>
  <c r="E329" i="5"/>
  <c r="E205" i="5"/>
  <c r="F204" i="5"/>
  <c r="E184" i="17" l="1"/>
  <c r="D184" i="17" s="1"/>
  <c r="F184" i="17" s="1"/>
  <c r="F329" i="5"/>
  <c r="E330" i="5"/>
  <c r="E206" i="5"/>
  <c r="F205" i="5"/>
  <c r="E185" i="17" l="1"/>
  <c r="D185" i="17" s="1"/>
  <c r="F185" i="17" s="1"/>
  <c r="E331" i="5"/>
  <c r="F330" i="5"/>
  <c r="E207" i="5"/>
  <c r="F206" i="5"/>
  <c r="E186" i="17" l="1"/>
  <c r="D186" i="17" s="1"/>
  <c r="F186" i="17"/>
  <c r="E332" i="5"/>
  <c r="F331" i="5"/>
  <c r="E208" i="5"/>
  <c r="F207" i="5"/>
  <c r="E187" i="17" l="1"/>
  <c r="D187" i="17" s="1"/>
  <c r="F187" i="17" s="1"/>
  <c r="F332" i="5"/>
  <c r="E333" i="5"/>
  <c r="E209" i="5"/>
  <c r="F208" i="5"/>
  <c r="E188" i="17" l="1"/>
  <c r="D188" i="17" s="1"/>
  <c r="F188" i="17" s="1"/>
  <c r="F333" i="5"/>
  <c r="E334" i="5"/>
  <c r="E210" i="5"/>
  <c r="F209" i="5"/>
  <c r="E189" i="17" l="1"/>
  <c r="D189" i="17" s="1"/>
  <c r="F189" i="17" s="1"/>
  <c r="E335" i="5"/>
  <c r="F334" i="5"/>
  <c r="E211" i="5"/>
  <c r="F210" i="5"/>
  <c r="E190" i="17" l="1"/>
  <c r="D190" i="17" s="1"/>
  <c r="F190" i="17" s="1"/>
  <c r="E336" i="5"/>
  <c r="F335" i="5"/>
  <c r="E212" i="5"/>
  <c r="F211" i="5"/>
  <c r="E191" i="17" l="1"/>
  <c r="D191" i="17" s="1"/>
  <c r="F191" i="17" s="1"/>
  <c r="F336" i="5"/>
  <c r="E337" i="5"/>
  <c r="E213" i="5"/>
  <c r="F212" i="5"/>
  <c r="E192" i="17" l="1"/>
  <c r="D192" i="17" s="1"/>
  <c r="F192" i="17" s="1"/>
  <c r="F337" i="5"/>
  <c r="E338" i="5"/>
  <c r="E214" i="5"/>
  <c r="F213" i="5"/>
  <c r="E193" i="17" l="1"/>
  <c r="D193" i="17" s="1"/>
  <c r="F193" i="17" s="1"/>
  <c r="E339" i="5"/>
  <c r="F338" i="5"/>
  <c r="E215" i="5"/>
  <c r="F214" i="5"/>
  <c r="E194" i="17" l="1"/>
  <c r="D194" i="17" s="1"/>
  <c r="F194" i="17" s="1"/>
  <c r="E340" i="5"/>
  <c r="F339" i="5"/>
  <c r="E216" i="5"/>
  <c r="F215" i="5"/>
  <c r="E195" i="17" l="1"/>
  <c r="D195" i="17" s="1"/>
  <c r="F195" i="17" s="1"/>
  <c r="F340" i="5"/>
  <c r="E341" i="5"/>
  <c r="E217" i="5"/>
  <c r="F216" i="5"/>
  <c r="E196" i="17" l="1"/>
  <c r="D196" i="17" s="1"/>
  <c r="F196" i="17" s="1"/>
  <c r="F341" i="5"/>
  <c r="E342" i="5"/>
  <c r="E218" i="5"/>
  <c r="F217" i="5"/>
  <c r="E197" i="17" l="1"/>
  <c r="D197" i="17" s="1"/>
  <c r="F197" i="17" s="1"/>
  <c r="E343" i="5"/>
  <c r="F342" i="5"/>
  <c r="E219" i="5"/>
  <c r="F218" i="5"/>
  <c r="E198" i="17" l="1"/>
  <c r="D198" i="17" s="1"/>
  <c r="F198" i="17" s="1"/>
  <c r="E344" i="5"/>
  <c r="F343" i="5"/>
  <c r="E220" i="5"/>
  <c r="F219" i="5"/>
  <c r="E199" i="17" l="1"/>
  <c r="D199" i="17" s="1"/>
  <c r="F199" i="17" s="1"/>
  <c r="F344" i="5"/>
  <c r="E345" i="5"/>
  <c r="E221" i="5"/>
  <c r="F220" i="5"/>
  <c r="E200" i="17" l="1"/>
  <c r="D200" i="17" s="1"/>
  <c r="F200" i="17" s="1"/>
  <c r="F345" i="5"/>
  <c r="E346" i="5"/>
  <c r="E222" i="5"/>
  <c r="F221" i="5"/>
  <c r="E201" i="17" l="1"/>
  <c r="D201" i="17" s="1"/>
  <c r="F201" i="17" s="1"/>
  <c r="E347" i="5"/>
  <c r="F346" i="5"/>
  <c r="E223" i="5"/>
  <c r="F222" i="5"/>
  <c r="E202" i="17" l="1"/>
  <c r="D202" i="17" s="1"/>
  <c r="F202" i="17"/>
  <c r="E348" i="5"/>
  <c r="F347" i="5"/>
  <c r="E224" i="5"/>
  <c r="F223" i="5"/>
  <c r="E203" i="17" l="1"/>
  <c r="D203" i="17" s="1"/>
  <c r="F203" i="17" s="1"/>
  <c r="F348" i="5"/>
  <c r="E349" i="5"/>
  <c r="E225" i="5"/>
  <c r="F224" i="5"/>
  <c r="E204" i="17" l="1"/>
  <c r="D204" i="17" s="1"/>
  <c r="F204" i="17" s="1"/>
  <c r="F349" i="5"/>
  <c r="E350" i="5"/>
  <c r="E226" i="5"/>
  <c r="F225" i="5"/>
  <c r="E205" i="17" l="1"/>
  <c r="D205" i="17" s="1"/>
  <c r="F205" i="17" s="1"/>
  <c r="E351" i="5"/>
  <c r="F350" i="5"/>
  <c r="E227" i="5"/>
  <c r="F226" i="5"/>
  <c r="E206" i="17" l="1"/>
  <c r="D206" i="17" s="1"/>
  <c r="F206" i="17" s="1"/>
  <c r="E352" i="5"/>
  <c r="F351" i="5"/>
  <c r="E228" i="5"/>
  <c r="F227" i="5"/>
  <c r="E207" i="17" l="1"/>
  <c r="D207" i="17" s="1"/>
  <c r="F207" i="17" s="1"/>
  <c r="F352" i="5"/>
  <c r="E353" i="5"/>
  <c r="E229" i="5"/>
  <c r="F228" i="5"/>
  <c r="E208" i="17" l="1"/>
  <c r="D208" i="17" s="1"/>
  <c r="F208" i="17" s="1"/>
  <c r="F353" i="5"/>
  <c r="E354" i="5"/>
  <c r="E230" i="5"/>
  <c r="F229" i="5"/>
  <c r="E209" i="17" l="1"/>
  <c r="D209" i="17" s="1"/>
  <c r="F209" i="17" s="1"/>
  <c r="E355" i="5"/>
  <c r="F354" i="5"/>
  <c r="E231" i="5"/>
  <c r="F230" i="5"/>
  <c r="E210" i="17" l="1"/>
  <c r="D210" i="17" s="1"/>
  <c r="F210" i="17" s="1"/>
  <c r="E356" i="5"/>
  <c r="F355" i="5"/>
  <c r="E232" i="5"/>
  <c r="F231" i="5"/>
  <c r="E211" i="17" l="1"/>
  <c r="D211" i="17" s="1"/>
  <c r="F211" i="17" s="1"/>
  <c r="F356" i="5"/>
  <c r="E357" i="5"/>
  <c r="E233" i="5"/>
  <c r="F232" i="5"/>
  <c r="E212" i="17" l="1"/>
  <c r="D212" i="17" s="1"/>
  <c r="F212" i="17" s="1"/>
  <c r="F357" i="5"/>
  <c r="E358" i="5"/>
  <c r="E234" i="5"/>
  <c r="F233" i="5"/>
  <c r="E213" i="17" l="1"/>
  <c r="D213" i="17" s="1"/>
  <c r="F213" i="17" s="1"/>
  <c r="E359" i="5"/>
  <c r="F358" i="5"/>
  <c r="E235" i="5"/>
  <c r="F234" i="5"/>
  <c r="E214" i="17" l="1"/>
  <c r="D214" i="17" s="1"/>
  <c r="F214" i="17" s="1"/>
  <c r="E360" i="5"/>
  <c r="F359" i="5"/>
  <c r="E236" i="5"/>
  <c r="F235" i="5"/>
  <c r="E215" i="17" l="1"/>
  <c r="D215" i="17" s="1"/>
  <c r="F215" i="17" s="1"/>
  <c r="F360" i="5"/>
  <c r="E361" i="5"/>
  <c r="E237" i="5"/>
  <c r="F236" i="5"/>
  <c r="E216" i="17" l="1"/>
  <c r="D216" i="17" s="1"/>
  <c r="F216" i="17" s="1"/>
  <c r="F361" i="5"/>
  <c r="E362" i="5"/>
  <c r="E238" i="5"/>
  <c r="F238" i="5" s="1"/>
  <c r="F237" i="5"/>
  <c r="E217" i="17" l="1"/>
  <c r="D217" i="17" s="1"/>
  <c r="F217" i="17"/>
  <c r="F362" i="5"/>
  <c r="E363" i="5"/>
  <c r="E218" i="17" l="1"/>
  <c r="D218" i="17" s="1"/>
  <c r="F218" i="17" s="1"/>
  <c r="F363" i="5"/>
  <c r="E364" i="5"/>
  <c r="E219" i="17" l="1"/>
  <c r="D219" i="17" s="1"/>
  <c r="F219" i="17" s="1"/>
  <c r="E365" i="5"/>
  <c r="F364" i="5"/>
  <c r="E220" i="17" l="1"/>
  <c r="D220" i="17" s="1"/>
  <c r="F220" i="17" s="1"/>
  <c r="E366" i="5"/>
  <c r="F365" i="5"/>
  <c r="E221" i="17" l="1"/>
  <c r="D221" i="17" s="1"/>
  <c r="F221" i="17" s="1"/>
  <c r="E367" i="5"/>
  <c r="F366" i="5"/>
  <c r="E222" i="17" l="1"/>
  <c r="D222" i="17" s="1"/>
  <c r="F222" i="17" s="1"/>
  <c r="F367" i="5"/>
  <c r="E368" i="5"/>
  <c r="E223" i="17" l="1"/>
  <c r="D223" i="17" s="1"/>
  <c r="F223" i="17" s="1"/>
  <c r="E369" i="5"/>
  <c r="F368" i="5"/>
  <c r="E224" i="17" l="1"/>
  <c r="D224" i="17" s="1"/>
  <c r="F224" i="17" s="1"/>
  <c r="E370" i="5"/>
  <c r="F369" i="5"/>
  <c r="E225" i="17" l="1"/>
  <c r="D225" i="17" s="1"/>
  <c r="F225" i="17"/>
  <c r="E371" i="5"/>
  <c r="F370" i="5"/>
  <c r="E226" i="17" l="1"/>
  <c r="D226" i="17" s="1"/>
  <c r="F226" i="17" s="1"/>
  <c r="E372" i="5"/>
  <c r="F371" i="5"/>
  <c r="E227" i="17" l="1"/>
  <c r="D227" i="17" s="1"/>
  <c r="F227" i="17" s="1"/>
  <c r="E373" i="5"/>
  <c r="F372" i="5"/>
  <c r="E228" i="17" l="1"/>
  <c r="D228" i="17" s="1"/>
  <c r="F228" i="17" s="1"/>
  <c r="E374" i="5"/>
  <c r="F373" i="5"/>
  <c r="E229" i="17" l="1"/>
  <c r="D229" i="17" s="1"/>
  <c r="F229" i="17" s="1"/>
  <c r="E375" i="5"/>
  <c r="F374" i="5"/>
  <c r="E230" i="17" l="1"/>
  <c r="D230" i="17" s="1"/>
  <c r="F230" i="17" s="1"/>
  <c r="E376" i="5"/>
  <c r="F375" i="5"/>
  <c r="E231" i="17" l="1"/>
  <c r="D231" i="17" s="1"/>
  <c r="F231" i="17" s="1"/>
  <c r="E377" i="5"/>
  <c r="F376" i="5"/>
  <c r="E232" i="17" l="1"/>
  <c r="D232" i="17" s="1"/>
  <c r="F232" i="17" s="1"/>
  <c r="E378" i="5"/>
  <c r="F377" i="5"/>
  <c r="E233" i="17" l="1"/>
  <c r="D233" i="17" s="1"/>
  <c r="F233" i="17"/>
  <c r="E379" i="5"/>
  <c r="F378" i="5"/>
  <c r="E234" i="17" l="1"/>
  <c r="D234" i="17" s="1"/>
  <c r="F234" i="17"/>
  <c r="E380" i="5"/>
  <c r="F379" i="5"/>
  <c r="E235" i="17" l="1"/>
  <c r="D235" i="17" s="1"/>
  <c r="F235" i="17" s="1"/>
  <c r="E381" i="5"/>
  <c r="F380" i="5"/>
  <c r="E236" i="17" l="1"/>
  <c r="D236" i="17" s="1"/>
  <c r="F236" i="17" s="1"/>
  <c r="E382" i="5"/>
  <c r="F381" i="5"/>
  <c r="E237" i="17" l="1"/>
  <c r="D237" i="17" s="1"/>
  <c r="F237" i="17" s="1"/>
  <c r="E383" i="5"/>
  <c r="F382" i="5"/>
  <c r="E238" i="17" l="1"/>
  <c r="D238" i="17" s="1"/>
  <c r="F238" i="17"/>
  <c r="E384" i="5"/>
  <c r="F383" i="5"/>
  <c r="E239" i="17" l="1"/>
  <c r="D239" i="17" s="1"/>
  <c r="F239" i="17" s="1"/>
  <c r="E385" i="5"/>
  <c r="F384" i="5"/>
  <c r="E240" i="17" l="1"/>
  <c r="D240" i="17" s="1"/>
  <c r="F240" i="17" s="1"/>
  <c r="E386" i="5"/>
  <c r="F385" i="5"/>
  <c r="E241" i="17" l="1"/>
  <c r="D241" i="17" s="1"/>
  <c r="F241" i="17" s="1"/>
  <c r="E387" i="5"/>
  <c r="F386" i="5"/>
  <c r="E242" i="17" l="1"/>
  <c r="D242" i="17" s="1"/>
  <c r="F242" i="17" s="1"/>
  <c r="E388" i="5"/>
  <c r="F387" i="5"/>
  <c r="E243" i="17" l="1"/>
  <c r="D243" i="17" s="1"/>
  <c r="F243" i="17" s="1"/>
  <c r="E389" i="5"/>
  <c r="F388" i="5"/>
  <c r="E244" i="17" l="1"/>
  <c r="D244" i="17" s="1"/>
  <c r="F244" i="17" s="1"/>
  <c r="E390" i="5"/>
  <c r="F389" i="5"/>
  <c r="E245" i="17" l="1"/>
  <c r="D245" i="17" s="1"/>
  <c r="F245" i="17" s="1"/>
  <c r="E391" i="5"/>
  <c r="F390" i="5"/>
  <c r="E246" i="17" l="1"/>
  <c r="D246" i="17" s="1"/>
  <c r="F246" i="17"/>
  <c r="E392" i="5"/>
  <c r="F391" i="5"/>
  <c r="E247" i="17" l="1"/>
  <c r="D247" i="17" s="1"/>
  <c r="F247" i="17" s="1"/>
  <c r="E393" i="5"/>
  <c r="F392" i="5"/>
  <c r="E248" i="17" l="1"/>
  <c r="D248" i="17" s="1"/>
  <c r="F248" i="17" s="1"/>
  <c r="E394" i="5"/>
  <c r="F393" i="5"/>
  <c r="E249" i="17" l="1"/>
  <c r="D249" i="17" s="1"/>
  <c r="F249" i="17"/>
  <c r="E395" i="5"/>
  <c r="F394" i="5"/>
  <c r="E250" i="17" l="1"/>
  <c r="D250" i="17" s="1"/>
  <c r="F250" i="17"/>
  <c r="E396" i="5"/>
  <c r="F395" i="5"/>
  <c r="E251" i="17" l="1"/>
  <c r="D251" i="17" s="1"/>
  <c r="F251" i="17" s="1"/>
  <c r="E397" i="5"/>
  <c r="F396" i="5"/>
  <c r="E252" i="17" l="1"/>
  <c r="D252" i="17" s="1"/>
  <c r="F252" i="17" s="1"/>
  <c r="E398" i="5"/>
  <c r="F397" i="5"/>
  <c r="E253" i="17" l="1"/>
  <c r="D253" i="17" s="1"/>
  <c r="F253" i="17" s="1"/>
  <c r="E399" i="5"/>
  <c r="F398" i="5"/>
  <c r="E254" i="17" l="1"/>
  <c r="D254" i="17" s="1"/>
  <c r="F254" i="17" s="1"/>
  <c r="E400" i="5"/>
  <c r="F399" i="5"/>
  <c r="E255" i="17" l="1"/>
  <c r="D255" i="17" s="1"/>
  <c r="F255" i="17" s="1"/>
  <c r="E401" i="5"/>
  <c r="F400" i="5"/>
  <c r="E256" i="17" l="1"/>
  <c r="D256" i="17" s="1"/>
  <c r="F256" i="17" s="1"/>
  <c r="E402" i="5"/>
  <c r="F401" i="5"/>
  <c r="E257" i="17" l="1"/>
  <c r="D257" i="17" s="1"/>
  <c r="F257" i="17"/>
  <c r="E403" i="5"/>
  <c r="F402" i="5"/>
  <c r="E258" i="17" l="1"/>
  <c r="D258" i="17" s="1"/>
  <c r="F258" i="17"/>
  <c r="E404" i="5"/>
  <c r="F403" i="5"/>
  <c r="E259" i="17" l="1"/>
  <c r="D259" i="17" s="1"/>
  <c r="F259" i="17" s="1"/>
  <c r="E405" i="5"/>
  <c r="F404" i="5"/>
  <c r="E260" i="17" l="1"/>
  <c r="D260" i="17" s="1"/>
  <c r="F260" i="17" s="1"/>
  <c r="E406" i="5"/>
  <c r="F405" i="5"/>
  <c r="E261" i="17" l="1"/>
  <c r="D261" i="17" s="1"/>
  <c r="F261" i="17" s="1"/>
  <c r="E407" i="5"/>
  <c r="F406" i="5"/>
  <c r="E262" i="17" l="1"/>
  <c r="D262" i="17" s="1"/>
  <c r="F262" i="17" s="1"/>
  <c r="E408" i="5"/>
  <c r="F407" i="5"/>
  <c r="E263" i="17" l="1"/>
  <c r="D263" i="17" s="1"/>
  <c r="F263" i="17" s="1"/>
  <c r="E409" i="5"/>
  <c r="F408" i="5"/>
  <c r="E410" i="5" l="1"/>
  <c r="F409" i="5"/>
  <c r="E411" i="5" l="1"/>
  <c r="F410" i="5"/>
  <c r="E412" i="5" l="1"/>
  <c r="F411" i="5"/>
  <c r="E413" i="5" l="1"/>
  <c r="F412" i="5"/>
  <c r="E414" i="5" l="1"/>
  <c r="F413" i="5"/>
  <c r="E415" i="5" l="1"/>
  <c r="F414" i="5"/>
  <c r="E416" i="5" l="1"/>
  <c r="F415" i="5"/>
  <c r="F416" i="5" l="1"/>
  <c r="E417" i="5"/>
  <c r="E418" i="5" l="1"/>
  <c r="F417" i="5"/>
  <c r="E419" i="5" l="1"/>
  <c r="F418" i="5"/>
  <c r="E420" i="5" l="1"/>
  <c r="F419" i="5"/>
  <c r="E421" i="5" l="1"/>
  <c r="F420" i="5"/>
  <c r="E422" i="5" l="1"/>
  <c r="F421" i="5"/>
  <c r="E423" i="5" l="1"/>
  <c r="F422" i="5"/>
  <c r="E424" i="5" l="1"/>
  <c r="F423" i="5"/>
  <c r="E425" i="5" l="1"/>
  <c r="F424" i="5"/>
  <c r="E426" i="5" l="1"/>
  <c r="F425" i="5"/>
  <c r="E427" i="5" l="1"/>
  <c r="F426" i="5"/>
  <c r="E428" i="5" l="1"/>
  <c r="F427" i="5"/>
  <c r="E429" i="5" l="1"/>
  <c r="F428" i="5"/>
  <c r="E430" i="5" l="1"/>
  <c r="F429" i="5"/>
  <c r="E431" i="5" l="1"/>
  <c r="F430" i="5"/>
  <c r="E432" i="5" l="1"/>
  <c r="F431" i="5"/>
  <c r="E433" i="5" l="1"/>
  <c r="F432" i="5"/>
  <c r="E434" i="5" l="1"/>
  <c r="F433" i="5"/>
  <c r="E435" i="5" l="1"/>
  <c r="F434" i="5"/>
  <c r="E436" i="5" l="1"/>
  <c r="F435" i="5"/>
  <c r="E437" i="5" l="1"/>
  <c r="F436" i="5"/>
  <c r="E438" i="5" l="1"/>
  <c r="F437" i="5"/>
  <c r="E439" i="5" l="1"/>
  <c r="F438" i="5"/>
  <c r="E440" i="5" l="1"/>
  <c r="F439" i="5"/>
  <c r="E441" i="5" l="1"/>
  <c r="F440" i="5"/>
  <c r="F441" i="5" l="1"/>
  <c r="E442" i="5"/>
  <c r="E443" i="5" l="1"/>
  <c r="F442" i="5"/>
  <c r="E444" i="5" l="1"/>
  <c r="F443" i="5"/>
  <c r="E445" i="5" l="1"/>
  <c r="F444" i="5"/>
  <c r="E446" i="5" l="1"/>
  <c r="F445" i="5"/>
  <c r="E447" i="5" l="1"/>
  <c r="F446" i="5"/>
  <c r="E448" i="5" l="1"/>
  <c r="F447" i="5"/>
  <c r="E449" i="5" l="1"/>
  <c r="F448" i="5"/>
  <c r="E450" i="5" l="1"/>
  <c r="F449" i="5"/>
  <c r="E451" i="5" l="1"/>
  <c r="F450" i="5"/>
  <c r="E452" i="5" l="1"/>
  <c r="F451" i="5"/>
  <c r="E453" i="5" l="1"/>
  <c r="F452" i="5"/>
  <c r="E454" i="5" l="1"/>
  <c r="F453" i="5"/>
  <c r="E455" i="5" l="1"/>
  <c r="F454" i="5"/>
  <c r="E456" i="5" l="1"/>
  <c r="F455" i="5"/>
  <c r="E457" i="5" l="1"/>
  <c r="F456" i="5"/>
  <c r="E458" i="5" l="1"/>
  <c r="F457" i="5"/>
  <c r="E459" i="5" l="1"/>
  <c r="F458" i="5"/>
  <c r="E460" i="5" l="1"/>
  <c r="F459" i="5"/>
  <c r="E461" i="5" l="1"/>
  <c r="F460" i="5"/>
  <c r="E462" i="5" l="1"/>
  <c r="F461" i="5"/>
  <c r="E463" i="5" l="1"/>
  <c r="F462" i="5"/>
  <c r="E464" i="5" l="1"/>
  <c r="F463" i="5"/>
  <c r="E465" i="5" l="1"/>
  <c r="F464" i="5"/>
  <c r="E466" i="5" l="1"/>
  <c r="F465" i="5"/>
  <c r="E467" i="5" l="1"/>
  <c r="F466" i="5"/>
  <c r="E468" i="5" l="1"/>
  <c r="F467" i="5"/>
  <c r="E469" i="5" l="1"/>
  <c r="F468" i="5"/>
  <c r="E470" i="5" l="1"/>
  <c r="F469" i="5"/>
  <c r="E471" i="5" l="1"/>
  <c r="F470" i="5"/>
  <c r="E472" i="5" l="1"/>
  <c r="F471" i="5"/>
  <c r="E473" i="5" l="1"/>
  <c r="F472" i="5"/>
  <c r="E474" i="5" l="1"/>
  <c r="F473" i="5"/>
  <c r="E475" i="5" l="1"/>
  <c r="F474" i="5"/>
  <c r="E476" i="5" l="1"/>
  <c r="F475" i="5"/>
  <c r="E477" i="5" l="1"/>
  <c r="F476" i="5"/>
  <c r="E478" i="5" l="1"/>
  <c r="F477" i="5"/>
  <c r="E479" i="5" l="1"/>
  <c r="F478" i="5"/>
  <c r="E480" i="5" l="1"/>
  <c r="F479" i="5"/>
  <c r="E481" i="5" l="1"/>
  <c r="F480" i="5"/>
  <c r="E482" i="5" l="1"/>
  <c r="F481" i="5"/>
  <c r="E483" i="5" l="1"/>
  <c r="F482" i="5"/>
  <c r="E484" i="5" l="1"/>
  <c r="F483" i="5"/>
  <c r="E485" i="5" l="1"/>
  <c r="F484" i="5"/>
  <c r="E486" i="5" l="1"/>
  <c r="F485" i="5"/>
  <c r="E487" i="5" l="1"/>
  <c r="F486" i="5"/>
  <c r="E488" i="5" l="1"/>
  <c r="F487" i="5"/>
  <c r="E489" i="5" l="1"/>
  <c r="F488" i="5"/>
  <c r="E490" i="5" l="1"/>
  <c r="F489" i="5"/>
  <c r="E491" i="5" l="1"/>
  <c r="F490" i="5"/>
  <c r="E492" i="5" l="1"/>
  <c r="F491" i="5"/>
  <c r="E493" i="5" l="1"/>
  <c r="F492" i="5"/>
  <c r="E494" i="5" l="1"/>
  <c r="F493" i="5"/>
  <c r="E495" i="5" l="1"/>
  <c r="F494" i="5"/>
  <c r="E496" i="5" l="1"/>
  <c r="F495" i="5"/>
  <c r="E497" i="5" l="1"/>
  <c r="F496" i="5"/>
  <c r="E498" i="5" l="1"/>
  <c r="F497" i="5"/>
  <c r="E499" i="5" l="1"/>
  <c r="F498" i="5"/>
  <c r="E500" i="5" l="1"/>
  <c r="F499" i="5"/>
  <c r="E501" i="5" l="1"/>
  <c r="F500" i="5"/>
  <c r="E502" i="5" l="1"/>
  <c r="F501" i="5"/>
  <c r="E503" i="5" l="1"/>
  <c r="F502" i="5"/>
  <c r="E504" i="5" l="1"/>
  <c r="F503" i="5"/>
  <c r="E505" i="5" l="1"/>
  <c r="F504" i="5"/>
  <c r="E506" i="5" l="1"/>
  <c r="F505" i="5"/>
  <c r="E507" i="5" l="1"/>
  <c r="F506" i="5"/>
  <c r="E508" i="5" l="1"/>
  <c r="F507" i="5"/>
  <c r="E509" i="5" l="1"/>
  <c r="F508" i="5"/>
  <c r="E510" i="5" l="1"/>
  <c r="F509" i="5"/>
  <c r="E511" i="5" l="1"/>
  <c r="F510" i="5"/>
  <c r="E512" i="5" l="1"/>
  <c r="F511" i="5"/>
  <c r="E513" i="5" l="1"/>
  <c r="F512" i="5"/>
  <c r="E514" i="5" l="1"/>
  <c r="F513" i="5"/>
  <c r="E515" i="5" l="1"/>
  <c r="F514" i="5"/>
  <c r="E516" i="5" l="1"/>
  <c r="F515" i="5"/>
  <c r="E517" i="5" l="1"/>
  <c r="F516" i="5"/>
  <c r="E518" i="5" l="1"/>
  <c r="F517" i="5"/>
  <c r="E519" i="5" l="1"/>
  <c r="F518" i="5"/>
  <c r="E520" i="5" l="1"/>
  <c r="F519" i="5"/>
  <c r="E521" i="5" l="1"/>
  <c r="F520" i="5"/>
  <c r="E522" i="5" l="1"/>
  <c r="F521" i="5"/>
  <c r="E523" i="5" l="1"/>
  <c r="F522" i="5"/>
  <c r="E524" i="5" l="1"/>
  <c r="F523" i="5"/>
  <c r="E525" i="5" l="1"/>
  <c r="F524" i="5"/>
  <c r="E526" i="5" l="1"/>
  <c r="F525" i="5"/>
  <c r="E527" i="5" l="1"/>
  <c r="F526" i="5"/>
  <c r="E528" i="5" l="1"/>
  <c r="F527" i="5"/>
  <c r="E529" i="5" l="1"/>
  <c r="F528" i="5"/>
  <c r="E530" i="5" l="1"/>
  <c r="F529" i="5"/>
  <c r="E531" i="5" l="1"/>
  <c r="F530" i="5"/>
  <c r="E532" i="5" l="1"/>
  <c r="F531" i="5"/>
  <c r="E533" i="5" l="1"/>
  <c r="F532" i="5"/>
  <c r="E534" i="5" l="1"/>
  <c r="F533" i="5"/>
  <c r="E535" i="5" l="1"/>
  <c r="F534" i="5"/>
  <c r="E536" i="5" l="1"/>
  <c r="F535" i="5"/>
  <c r="E537" i="5" l="1"/>
  <c r="F536" i="5"/>
  <c r="E538" i="5" l="1"/>
  <c r="F537" i="5"/>
  <c r="E539" i="5" l="1"/>
  <c r="F538" i="5"/>
  <c r="E540" i="5" l="1"/>
  <c r="F539" i="5"/>
  <c r="E541" i="5" l="1"/>
  <c r="F540" i="5"/>
  <c r="E542" i="5" l="1"/>
  <c r="F541" i="5"/>
  <c r="E543" i="5" l="1"/>
  <c r="F542" i="5"/>
  <c r="E544" i="5" l="1"/>
  <c r="F543" i="5"/>
  <c r="E545" i="5" l="1"/>
  <c r="F544" i="5"/>
  <c r="E546" i="5" l="1"/>
  <c r="F545" i="5"/>
  <c r="E547" i="5" l="1"/>
  <c r="F546" i="5"/>
  <c r="E548" i="5" l="1"/>
  <c r="F547" i="5"/>
  <c r="E549" i="5" l="1"/>
  <c r="F548" i="5"/>
  <c r="E550" i="5" l="1"/>
  <c r="F549" i="5"/>
  <c r="E551" i="5" l="1"/>
  <c r="F550" i="5"/>
  <c r="E552" i="5" l="1"/>
  <c r="F551" i="5"/>
  <c r="E553" i="5" l="1"/>
  <c r="F552" i="5"/>
  <c r="E554" i="5" l="1"/>
  <c r="F553" i="5"/>
  <c r="E555" i="5" l="1"/>
  <c r="F554" i="5"/>
  <c r="E556" i="5" l="1"/>
  <c r="F555" i="5"/>
  <c r="E557" i="5" l="1"/>
  <c r="F556" i="5"/>
  <c r="E558" i="5" l="1"/>
  <c r="F557" i="5"/>
  <c r="E559" i="5" l="1"/>
  <c r="F558" i="5"/>
  <c r="E560" i="5" l="1"/>
  <c r="F559" i="5"/>
  <c r="E561" i="5" l="1"/>
  <c r="F560" i="5"/>
  <c r="E562" i="5" l="1"/>
  <c r="F561" i="5"/>
  <c r="E563" i="5" l="1"/>
  <c r="F562" i="5"/>
  <c r="E564" i="5" l="1"/>
  <c r="F563" i="5"/>
  <c r="E565" i="5" l="1"/>
  <c r="F564" i="5"/>
  <c r="E566" i="5" l="1"/>
  <c r="F565" i="5"/>
  <c r="E567" i="5" l="1"/>
  <c r="F566" i="5"/>
  <c r="E568" i="5" l="1"/>
  <c r="F567" i="5"/>
  <c r="E569" i="5" l="1"/>
  <c r="F568" i="5"/>
  <c r="E570" i="5" l="1"/>
  <c r="F569" i="5"/>
  <c r="E571" i="5" l="1"/>
  <c r="F570" i="5"/>
  <c r="E572" i="5" l="1"/>
  <c r="F571" i="5"/>
  <c r="E573" i="5" l="1"/>
  <c r="F572" i="5"/>
  <c r="E574" i="5" l="1"/>
  <c r="F573" i="5"/>
  <c r="E575" i="5" l="1"/>
  <c r="F574" i="5"/>
  <c r="E576" i="5" l="1"/>
  <c r="F575" i="5"/>
  <c r="E577" i="5" l="1"/>
  <c r="F576" i="5"/>
  <c r="E578" i="5" l="1"/>
  <c r="F577" i="5"/>
  <c r="E579" i="5" l="1"/>
  <c r="F578" i="5"/>
  <c r="E580" i="5" l="1"/>
  <c r="F579" i="5"/>
  <c r="E581" i="5" l="1"/>
  <c r="F580" i="5"/>
  <c r="E582" i="5" l="1"/>
  <c r="F581" i="5"/>
  <c r="E583" i="5" l="1"/>
  <c r="F582" i="5"/>
  <c r="E584" i="5" l="1"/>
  <c r="F583" i="5"/>
  <c r="E585" i="5" l="1"/>
  <c r="F584" i="5"/>
  <c r="E586" i="5" l="1"/>
  <c r="F585" i="5"/>
  <c r="E587" i="5" l="1"/>
  <c r="F586" i="5"/>
  <c r="E588" i="5" l="1"/>
  <c r="F587" i="5"/>
  <c r="E589" i="5" l="1"/>
  <c r="F588" i="5"/>
  <c r="E590" i="5" l="1"/>
  <c r="F589" i="5"/>
  <c r="E591" i="5" l="1"/>
  <c r="F590" i="5"/>
  <c r="E592" i="5" l="1"/>
  <c r="F591" i="5"/>
  <c r="E593" i="5" l="1"/>
  <c r="F592" i="5"/>
  <c r="E594" i="5" l="1"/>
  <c r="F593" i="5"/>
  <c r="E595" i="5" l="1"/>
  <c r="F594" i="5"/>
  <c r="E596" i="5" l="1"/>
  <c r="F595" i="5"/>
  <c r="E597" i="5" l="1"/>
  <c r="F596" i="5"/>
  <c r="E598" i="5" l="1"/>
  <c r="F597" i="5"/>
  <c r="E599" i="5" l="1"/>
  <c r="F598" i="5"/>
  <c r="E600" i="5" l="1"/>
  <c r="F599" i="5"/>
  <c r="E601" i="5" l="1"/>
  <c r="F600" i="5"/>
  <c r="E602" i="5" l="1"/>
  <c r="F601" i="5"/>
  <c r="F602" i="5" l="1"/>
  <c r="E603" i="5"/>
  <c r="E604" i="5" l="1"/>
  <c r="F603" i="5"/>
  <c r="E605" i="5" l="1"/>
  <c r="F604" i="5"/>
  <c r="E606" i="5" l="1"/>
  <c r="F605" i="5"/>
  <c r="E607" i="5" l="1"/>
  <c r="F606" i="5"/>
  <c r="F607" i="5" l="1"/>
  <c r="E608" i="5"/>
  <c r="E609" i="5" l="1"/>
  <c r="F608" i="5"/>
  <c r="F609" i="5" l="1"/>
  <c r="E610" i="5"/>
  <c r="E611" i="5" l="1"/>
  <c r="F610" i="5"/>
  <c r="E612" i="5" l="1"/>
  <c r="F611" i="5"/>
  <c r="E613" i="5" l="1"/>
  <c r="F612" i="5"/>
  <c r="E614" i="5" l="1"/>
  <c r="F613" i="5"/>
  <c r="E615" i="5" l="1"/>
  <c r="F614" i="5"/>
  <c r="F615" i="5" l="1"/>
  <c r="E616" i="5"/>
  <c r="E617" i="5" l="1"/>
  <c r="F616" i="5"/>
  <c r="E618" i="5" l="1"/>
  <c r="F617" i="5"/>
  <c r="E619" i="5" l="1"/>
  <c r="F618" i="5"/>
  <c r="F619" i="5" l="1"/>
  <c r="E620" i="5"/>
  <c r="F620" i="5" l="1"/>
  <c r="E621" i="5"/>
  <c r="F621" i="5" l="1"/>
  <c r="E622" i="5"/>
  <c r="E623" i="5" l="1"/>
  <c r="F622" i="5"/>
  <c r="E624" i="5" l="1"/>
  <c r="F623" i="5"/>
  <c r="F624" i="5" l="1"/>
  <c r="E625" i="5"/>
  <c r="E626" i="5" l="1"/>
  <c r="F625" i="5"/>
  <c r="F626" i="5" l="1"/>
  <c r="E627" i="5"/>
  <c r="F627" i="5" l="1"/>
  <c r="E628" i="5"/>
  <c r="F628" i="5" l="1"/>
  <c r="E629" i="5"/>
  <c r="E630" i="5" l="1"/>
  <c r="F629" i="5"/>
  <c r="E631" i="5" l="1"/>
  <c r="F630" i="5"/>
  <c r="E632" i="5" l="1"/>
  <c r="F631" i="5"/>
  <c r="E633" i="5" l="1"/>
  <c r="F632" i="5"/>
  <c r="E634" i="5" l="1"/>
  <c r="F633" i="5"/>
  <c r="E635" i="5" l="1"/>
  <c r="F634" i="5"/>
  <c r="E636" i="5" l="1"/>
  <c r="F635" i="5"/>
  <c r="E637" i="5" l="1"/>
  <c r="F636" i="5"/>
  <c r="E638" i="5" l="1"/>
  <c r="F637" i="5"/>
  <c r="E639" i="5" l="1"/>
  <c r="F638" i="5"/>
  <c r="E640" i="5" l="1"/>
  <c r="F639" i="5"/>
  <c r="E641" i="5" l="1"/>
  <c r="F640" i="5"/>
  <c r="E642" i="5" l="1"/>
  <c r="F641" i="5"/>
  <c r="E643" i="5" l="1"/>
  <c r="F642" i="5"/>
  <c r="E644" i="5" l="1"/>
  <c r="F643" i="5"/>
  <c r="E645" i="5" l="1"/>
  <c r="F644" i="5"/>
  <c r="E646" i="5" l="1"/>
  <c r="F645" i="5"/>
  <c r="E647" i="5" l="1"/>
  <c r="F646" i="5"/>
  <c r="E648" i="5" l="1"/>
  <c r="F647" i="5"/>
  <c r="E649" i="5" l="1"/>
  <c r="F648" i="5"/>
  <c r="E650" i="5" l="1"/>
  <c r="F649" i="5"/>
  <c r="E651" i="5" l="1"/>
  <c r="F650" i="5"/>
  <c r="E652" i="5" l="1"/>
  <c r="F651" i="5"/>
  <c r="E653" i="5" l="1"/>
  <c r="F652" i="5"/>
  <c r="E654" i="5" l="1"/>
  <c r="F653" i="5"/>
  <c r="E655" i="5" l="1"/>
  <c r="F654" i="5"/>
  <c r="E656" i="5" l="1"/>
  <c r="F655" i="5"/>
  <c r="E657" i="5" l="1"/>
  <c r="F656" i="5"/>
  <c r="E658" i="5" l="1"/>
  <c r="F657" i="5"/>
  <c r="E659" i="5" l="1"/>
  <c r="F658" i="5"/>
  <c r="E660" i="5" l="1"/>
  <c r="F659" i="5"/>
  <c r="E661" i="5" l="1"/>
  <c r="F660" i="5"/>
  <c r="E662" i="5" l="1"/>
  <c r="F661" i="5"/>
  <c r="E663" i="5" l="1"/>
  <c r="F662" i="5"/>
  <c r="E664" i="5" l="1"/>
  <c r="F663" i="5"/>
  <c r="E665" i="5" l="1"/>
  <c r="F664" i="5"/>
  <c r="E666" i="5" l="1"/>
  <c r="F665" i="5"/>
  <c r="E667" i="5" l="1"/>
  <c r="F666" i="5"/>
  <c r="E668" i="5" l="1"/>
  <c r="F667" i="5"/>
  <c r="E669" i="5" l="1"/>
  <c r="F668" i="5"/>
  <c r="E670" i="5" l="1"/>
  <c r="F669" i="5"/>
  <c r="E671" i="5" l="1"/>
  <c r="F670" i="5"/>
  <c r="E672" i="5" l="1"/>
  <c r="F671" i="5"/>
  <c r="E673" i="5" l="1"/>
  <c r="F672" i="5"/>
  <c r="E674" i="5" l="1"/>
  <c r="F673" i="5"/>
  <c r="E675" i="5" l="1"/>
  <c r="F674" i="5"/>
  <c r="E676" i="5" l="1"/>
  <c r="F675" i="5"/>
  <c r="E677" i="5" l="1"/>
  <c r="F676" i="5"/>
  <c r="E678" i="5" l="1"/>
  <c r="F677" i="5"/>
  <c r="E679" i="5" l="1"/>
  <c r="F678" i="5"/>
  <c r="E680" i="5" l="1"/>
  <c r="F679" i="5"/>
  <c r="E681" i="5" l="1"/>
  <c r="F680" i="5"/>
  <c r="E682" i="5" l="1"/>
  <c r="F681" i="5"/>
  <c r="E683" i="5" l="1"/>
  <c r="F682" i="5"/>
  <c r="E684" i="5" l="1"/>
  <c r="F683" i="5"/>
  <c r="E685" i="5" l="1"/>
  <c r="F684" i="5"/>
  <c r="E686" i="5" l="1"/>
  <c r="F685" i="5"/>
  <c r="E687" i="5" l="1"/>
  <c r="F686" i="5"/>
  <c r="E688" i="5" l="1"/>
  <c r="F687" i="5"/>
  <c r="E689" i="5" l="1"/>
  <c r="F688" i="5"/>
  <c r="E690" i="5" l="1"/>
  <c r="F689" i="5"/>
  <c r="E691" i="5" l="1"/>
  <c r="F690" i="5"/>
  <c r="E692" i="5" l="1"/>
  <c r="F691" i="5"/>
  <c r="E693" i="5" l="1"/>
  <c r="F692" i="5"/>
  <c r="E694" i="5" l="1"/>
  <c r="F693" i="5"/>
  <c r="E695" i="5" l="1"/>
  <c r="F694" i="5"/>
  <c r="E696" i="5" l="1"/>
  <c r="F695" i="5"/>
  <c r="E697" i="5" l="1"/>
  <c r="F696" i="5"/>
  <c r="E698" i="5" l="1"/>
  <c r="F697" i="5"/>
  <c r="E699" i="5" l="1"/>
  <c r="F698" i="5"/>
  <c r="E700" i="5" l="1"/>
  <c r="F699" i="5"/>
  <c r="E701" i="5" l="1"/>
  <c r="F700" i="5"/>
  <c r="E702" i="5" l="1"/>
  <c r="F701" i="5"/>
  <c r="E703" i="5" l="1"/>
  <c r="F702" i="5"/>
  <c r="E704" i="5" l="1"/>
  <c r="F703" i="5"/>
  <c r="E705" i="5" l="1"/>
  <c r="F704" i="5"/>
  <c r="E706" i="5" l="1"/>
  <c r="F705" i="5"/>
  <c r="E707" i="5" l="1"/>
  <c r="F706" i="5"/>
  <c r="E708" i="5" l="1"/>
  <c r="F707" i="5"/>
  <c r="E709" i="5" l="1"/>
  <c r="F708" i="5"/>
  <c r="E710" i="5" l="1"/>
  <c r="F709" i="5"/>
  <c r="E711" i="5" l="1"/>
  <c r="F710" i="5"/>
  <c r="E712" i="5" l="1"/>
  <c r="F711" i="5"/>
  <c r="E713" i="5" l="1"/>
  <c r="F712" i="5"/>
  <c r="E714" i="5" l="1"/>
  <c r="F713" i="5"/>
  <c r="E715" i="5" l="1"/>
  <c r="F714" i="5"/>
  <c r="E716" i="5" l="1"/>
  <c r="F715" i="5"/>
  <c r="E717" i="5" l="1"/>
  <c r="F716" i="5"/>
  <c r="E718" i="5" l="1"/>
  <c r="F717" i="5"/>
  <c r="E719" i="5" l="1"/>
  <c r="F718" i="5"/>
  <c r="E720" i="5" l="1"/>
  <c r="F719" i="5"/>
  <c r="E721" i="5" l="1"/>
  <c r="F720" i="5"/>
  <c r="E722" i="5" l="1"/>
  <c r="F721" i="5"/>
  <c r="E723" i="5" l="1"/>
  <c r="F722" i="5"/>
  <c r="E724" i="5" l="1"/>
  <c r="F723" i="5"/>
  <c r="E725" i="5" l="1"/>
  <c r="F724" i="5"/>
  <c r="E726" i="5" l="1"/>
  <c r="F725" i="5"/>
  <c r="E727" i="5" l="1"/>
  <c r="F726" i="5"/>
  <c r="E728" i="5" l="1"/>
  <c r="F727" i="5"/>
  <c r="E729" i="5" l="1"/>
  <c r="F728" i="5"/>
  <c r="E730" i="5" l="1"/>
  <c r="F729" i="5"/>
  <c r="E731" i="5" l="1"/>
  <c r="F730" i="5"/>
  <c r="E732" i="5" l="1"/>
  <c r="F731" i="5"/>
  <c r="E733" i="5" l="1"/>
  <c r="F732" i="5"/>
  <c r="E734" i="5" l="1"/>
  <c r="F733" i="5"/>
  <c r="E735" i="5" l="1"/>
  <c r="F734" i="5"/>
  <c r="E736" i="5" l="1"/>
  <c r="F735" i="5"/>
  <c r="E737" i="5" l="1"/>
  <c r="F736" i="5"/>
  <c r="E738" i="5" l="1"/>
  <c r="F737" i="5"/>
  <c r="E739" i="5" l="1"/>
  <c r="F738" i="5"/>
  <c r="E740" i="5" l="1"/>
  <c r="F739" i="5"/>
  <c r="E741" i="5" l="1"/>
  <c r="F740" i="5"/>
  <c r="E742" i="5" l="1"/>
  <c r="F741" i="5"/>
  <c r="E743" i="5" l="1"/>
  <c r="F742" i="5"/>
  <c r="E744" i="5" l="1"/>
  <c r="F743" i="5"/>
  <c r="E745" i="5" l="1"/>
  <c r="F744" i="5"/>
  <c r="E746" i="5" l="1"/>
  <c r="F745" i="5"/>
  <c r="E747" i="5" l="1"/>
  <c r="F746" i="5"/>
  <c r="E748" i="5" l="1"/>
  <c r="F747" i="5"/>
  <c r="E749" i="5" l="1"/>
  <c r="F748" i="5"/>
  <c r="F749" i="5" l="1"/>
  <c r="E750" i="5"/>
  <c r="F750" i="5" l="1"/>
  <c r="E751" i="5"/>
  <c r="F751" i="5" l="1"/>
  <c r="E752" i="5"/>
  <c r="F752" i="5" l="1"/>
  <c r="E753" i="5"/>
  <c r="F753" i="5" l="1"/>
  <c r="E754" i="5"/>
  <c r="F754" i="5" l="1"/>
  <c r="E755" i="5"/>
  <c r="F755" i="5" l="1"/>
  <c r="E756" i="5"/>
  <c r="F756" i="5" l="1"/>
  <c r="E757" i="5"/>
  <c r="F757" i="5" l="1"/>
  <c r="E758" i="5"/>
  <c r="F758" i="5" l="1"/>
  <c r="E759" i="5"/>
  <c r="F759" i="5" l="1"/>
  <c r="E760" i="5"/>
  <c r="F760" i="5" l="1"/>
  <c r="E761" i="5"/>
  <c r="F761" i="5" l="1"/>
  <c r="E762" i="5"/>
  <c r="F762" i="5" l="1"/>
  <c r="E763" i="5"/>
  <c r="F763" i="5" l="1"/>
  <c r="E764" i="5"/>
  <c r="F764" i="5" l="1"/>
  <c r="E765" i="5"/>
  <c r="F765" i="5" l="1"/>
  <c r="E766" i="5"/>
  <c r="F766" i="5" l="1"/>
  <c r="E767" i="5"/>
  <c r="F767" i="5" l="1"/>
  <c r="E768" i="5"/>
  <c r="F768" i="5" l="1"/>
  <c r="E769" i="5"/>
  <c r="F769" i="5" l="1"/>
  <c r="E770" i="5"/>
  <c r="F770" i="5" l="1"/>
  <c r="E771" i="5"/>
  <c r="F771" i="5" l="1"/>
  <c r="E772" i="5"/>
  <c r="F772" i="5" l="1"/>
  <c r="E773" i="5"/>
  <c r="F773" i="5" l="1"/>
  <c r="E774" i="5"/>
  <c r="F774" i="5" l="1"/>
  <c r="E775" i="5"/>
  <c r="F775" i="5" l="1"/>
  <c r="E776" i="5"/>
  <c r="F776" i="5" l="1"/>
  <c r="E777" i="5"/>
  <c r="F777" i="5" l="1"/>
  <c r="E778" i="5"/>
  <c r="F778" i="5" l="1"/>
  <c r="E779" i="5"/>
  <c r="E780" i="5" l="1"/>
  <c r="F779" i="5"/>
  <c r="F780" i="5" l="1"/>
  <c r="E781" i="5"/>
  <c r="F781" i="5" l="1"/>
  <c r="E782" i="5"/>
  <c r="F782" i="5" l="1"/>
  <c r="E783" i="5"/>
  <c r="F783" i="5" l="1"/>
  <c r="E784" i="5"/>
  <c r="F784" i="5" l="1"/>
  <c r="E785" i="5"/>
  <c r="F785" i="5" l="1"/>
  <c r="E786" i="5"/>
  <c r="F786" i="5" l="1"/>
  <c r="E787" i="5"/>
  <c r="F787" i="5" l="1"/>
  <c r="E788" i="5"/>
  <c r="F788" i="5" l="1"/>
  <c r="E789" i="5"/>
  <c r="F789" i="5" l="1"/>
  <c r="E790" i="5"/>
  <c r="F790" i="5" l="1"/>
  <c r="E791" i="5"/>
  <c r="F791" i="5" l="1"/>
  <c r="E792" i="5"/>
  <c r="F792" i="5" l="1"/>
  <c r="E793" i="5"/>
  <c r="F793" i="5" l="1"/>
  <c r="E794" i="5"/>
  <c r="F794" i="5" l="1"/>
  <c r="E795" i="5"/>
  <c r="F795" i="5" l="1"/>
  <c r="E796" i="5"/>
  <c r="F796" i="5" l="1"/>
  <c r="E797" i="5"/>
  <c r="F797" i="5" l="1"/>
  <c r="E798" i="5"/>
  <c r="F798" i="5" l="1"/>
  <c r="E799" i="5"/>
  <c r="F799" i="5" l="1"/>
  <c r="E800" i="5"/>
  <c r="F800" i="5" l="1"/>
  <c r="E801" i="5"/>
  <c r="F801" i="5" l="1"/>
  <c r="E802" i="5"/>
  <c r="F802" i="5" l="1"/>
  <c r="E803" i="5"/>
  <c r="F803" i="5" l="1"/>
  <c r="E804" i="5"/>
  <c r="F804" i="5" l="1"/>
  <c r="E805" i="5"/>
  <c r="F805" i="5" l="1"/>
  <c r="E806" i="5"/>
  <c r="F806" i="5" l="1"/>
  <c r="E807" i="5"/>
  <c r="F807" i="5" l="1"/>
  <c r="E808" i="5"/>
  <c r="F808" i="5" l="1"/>
  <c r="E809" i="5"/>
  <c r="F809" i="5" l="1"/>
  <c r="E810" i="5"/>
  <c r="F810" i="5" l="1"/>
  <c r="E811" i="5"/>
  <c r="F811" i="5" l="1"/>
  <c r="E812" i="5"/>
  <c r="F812" i="5" l="1"/>
  <c r="E813" i="5"/>
  <c r="F813" i="5" l="1"/>
  <c r="E814" i="5"/>
  <c r="F814" i="5" l="1"/>
  <c r="E815" i="5"/>
  <c r="F815" i="5" l="1"/>
  <c r="E816" i="5"/>
  <c r="F816" i="5" l="1"/>
  <c r="E817" i="5"/>
  <c r="F817" i="5" l="1"/>
  <c r="E818" i="5"/>
  <c r="F818" i="5" l="1"/>
  <c r="E819" i="5"/>
  <c r="F819" i="5" l="1"/>
  <c r="E820" i="5"/>
  <c r="F820" i="5" l="1"/>
  <c r="E821" i="5"/>
  <c r="E822" i="5" l="1"/>
  <c r="F821" i="5"/>
  <c r="F822" i="5" l="1"/>
  <c r="E823" i="5"/>
  <c r="F823" i="5" l="1"/>
  <c r="E824" i="5"/>
  <c r="F824" i="5" l="1"/>
  <c r="E825" i="5"/>
  <c r="F825" i="5" l="1"/>
  <c r="E826" i="5"/>
  <c r="F826" i="5" l="1"/>
  <c r="E827" i="5"/>
  <c r="F827" i="5" l="1"/>
  <c r="E828" i="5"/>
  <c r="E829" i="5" l="1"/>
  <c r="F828" i="5"/>
  <c r="F829" i="5" l="1"/>
  <c r="E830" i="5"/>
  <c r="F830" i="5" l="1"/>
  <c r="E831" i="5"/>
  <c r="F831" i="5" l="1"/>
  <c r="E832" i="5"/>
  <c r="F832" i="5" l="1"/>
  <c r="E833" i="5"/>
  <c r="F833" i="5" l="1"/>
  <c r="E834" i="5"/>
  <c r="F834" i="5" l="1"/>
  <c r="E835" i="5"/>
  <c r="F835" i="5" l="1"/>
  <c r="E836" i="5"/>
  <c r="F836" i="5" l="1"/>
  <c r="E837" i="5"/>
  <c r="F837" i="5" l="1"/>
  <c r="E838" i="5"/>
  <c r="F838" i="5" l="1"/>
  <c r="E839" i="5"/>
  <c r="F839" i="5" l="1"/>
  <c r="E840" i="5"/>
  <c r="F840" i="5" l="1"/>
  <c r="E841" i="5"/>
  <c r="F841" i="5" l="1"/>
  <c r="E842" i="5"/>
  <c r="F842" i="5" l="1"/>
  <c r="E843" i="5"/>
  <c r="F843" i="5" l="1"/>
  <c r="E844" i="5"/>
  <c r="F844" i="5" l="1"/>
  <c r="E845" i="5"/>
  <c r="F845" i="5" l="1"/>
  <c r="E846" i="5"/>
  <c r="F846" i="5" l="1"/>
  <c r="E847" i="5"/>
  <c r="F847" i="5" l="1"/>
  <c r="E848" i="5"/>
  <c r="F848" i="5" l="1"/>
  <c r="E849" i="5"/>
  <c r="F849" i="5" l="1"/>
  <c r="E850" i="5"/>
  <c r="F850" i="5" l="1"/>
  <c r="E851" i="5"/>
  <c r="F851" i="5" l="1"/>
  <c r="E852" i="5"/>
  <c r="F852" i="5" l="1"/>
  <c r="E853" i="5"/>
  <c r="F853" i="5" l="1"/>
  <c r="E854" i="5"/>
  <c r="F854" i="5" l="1"/>
  <c r="E855" i="5"/>
  <c r="F855" i="5" l="1"/>
  <c r="E856" i="5"/>
  <c r="F856" i="5" l="1"/>
  <c r="E857" i="5"/>
  <c r="F857" i="5" l="1"/>
  <c r="E858" i="5"/>
  <c r="F858" i="5" l="1"/>
  <c r="E859" i="5"/>
  <c r="F859" i="5" l="1"/>
  <c r="E860" i="5"/>
  <c r="F860" i="5" l="1"/>
  <c r="E861" i="5"/>
  <c r="F861" i="5" l="1"/>
  <c r="E862" i="5"/>
  <c r="F862" i="5" l="1"/>
  <c r="E863" i="5"/>
  <c r="F863" i="5" l="1"/>
  <c r="E864" i="5"/>
  <c r="F864" i="5" l="1"/>
  <c r="E865" i="5"/>
  <c r="F865" i="5" l="1"/>
  <c r="E866" i="5"/>
  <c r="F866" i="5" l="1"/>
  <c r="E867" i="5"/>
  <c r="F867" i="5" l="1"/>
  <c r="E868" i="5"/>
  <c r="F868" i="5" l="1"/>
  <c r="E869" i="5"/>
  <c r="F869" i="5" l="1"/>
  <c r="E870" i="5"/>
  <c r="F870" i="5" l="1"/>
  <c r="E871" i="5"/>
  <c r="F871" i="5" l="1"/>
  <c r="E872" i="5"/>
  <c r="E873" i="5" l="1"/>
  <c r="F872" i="5"/>
  <c r="F873" i="5" l="1"/>
  <c r="E874" i="5"/>
  <c r="F874" i="5" l="1"/>
  <c r="E875" i="5"/>
  <c r="F875" i="5" l="1"/>
  <c r="E876" i="5"/>
  <c r="E877" i="5" l="1"/>
  <c r="F876" i="5"/>
  <c r="F877" i="5" l="1"/>
  <c r="E878" i="5"/>
  <c r="F878" i="5" l="1"/>
  <c r="E879" i="5"/>
  <c r="F879" i="5" l="1"/>
  <c r="E880" i="5"/>
  <c r="F880" i="5" l="1"/>
  <c r="E881" i="5"/>
  <c r="F881" i="5" l="1"/>
  <c r="E882" i="5"/>
  <c r="F882" i="5" l="1"/>
  <c r="E883" i="5"/>
  <c r="F883" i="5" l="1"/>
  <c r="E884" i="5"/>
  <c r="F884" i="5" l="1"/>
  <c r="E885" i="5"/>
  <c r="F885" i="5" l="1"/>
  <c r="E886" i="5"/>
  <c r="E887" i="5" l="1"/>
  <c r="F886" i="5"/>
  <c r="E888" i="5" l="1"/>
  <c r="F887" i="5"/>
  <c r="F888" i="5" l="1"/>
  <c r="E889" i="5"/>
  <c r="E890" i="5" l="1"/>
  <c r="F889" i="5"/>
  <c r="F890" i="5" l="1"/>
  <c r="E891" i="5"/>
  <c r="F891" i="5" l="1"/>
  <c r="E892" i="5"/>
  <c r="F892" i="5" l="1"/>
  <c r="E893" i="5"/>
  <c r="F893" i="5" l="1"/>
  <c r="E894" i="5"/>
  <c r="E895" i="5" l="1"/>
  <c r="F894" i="5"/>
  <c r="F895" i="5" l="1"/>
  <c r="E896" i="5"/>
  <c r="F896" i="5" l="1"/>
  <c r="E897" i="5"/>
  <c r="F897" i="5" l="1"/>
  <c r="E898" i="5"/>
  <c r="F898" i="5" l="1"/>
  <c r="E899" i="5"/>
  <c r="F899" i="5" l="1"/>
  <c r="E900" i="5"/>
  <c r="F900" i="5" l="1"/>
  <c r="E901" i="5"/>
  <c r="E902" i="5" l="1"/>
  <c r="F901" i="5"/>
  <c r="F902" i="5" l="1"/>
  <c r="E903" i="5"/>
  <c r="F903" i="5" l="1"/>
  <c r="E904" i="5"/>
  <c r="F904" i="5" l="1"/>
  <c r="E905" i="5"/>
  <c r="F905" i="5" l="1"/>
  <c r="E906" i="5"/>
  <c r="F906" i="5" l="1"/>
  <c r="E907" i="5"/>
  <c r="F907" i="5" l="1"/>
  <c r="E908" i="5"/>
  <c r="E909" i="5" l="1"/>
  <c r="F908" i="5"/>
  <c r="F909" i="5" l="1"/>
  <c r="E910" i="5"/>
  <c r="E911" i="5" l="1"/>
  <c r="F910" i="5"/>
  <c r="E912" i="5" l="1"/>
  <c r="F911" i="5"/>
  <c r="F912" i="5" l="1"/>
  <c r="E913" i="5"/>
  <c r="F913" i="5" l="1"/>
  <c r="E914" i="5"/>
  <c r="F914" i="5" l="1"/>
  <c r="E915" i="5"/>
  <c r="F915" i="5" l="1"/>
  <c r="E916" i="5"/>
  <c r="F916" i="5" l="1"/>
  <c r="E917" i="5"/>
  <c r="F917" i="5" l="1"/>
  <c r="E918" i="5"/>
  <c r="F918" i="5" l="1"/>
  <c r="E919" i="5"/>
  <c r="F919" i="5" l="1"/>
  <c r="E920" i="5"/>
  <c r="F920" i="5" l="1"/>
  <c r="E921" i="5"/>
  <c r="F921" i="5" l="1"/>
  <c r="E922" i="5"/>
  <c r="F922" i="5" l="1"/>
  <c r="E923" i="5"/>
  <c r="F923" i="5" l="1"/>
  <c r="E924" i="5"/>
  <c r="F924" i="5" l="1"/>
  <c r="E925" i="5"/>
  <c r="F925" i="5" l="1"/>
  <c r="E926" i="5"/>
  <c r="E927" i="5" l="1"/>
  <c r="F926" i="5"/>
  <c r="F927" i="5" l="1"/>
  <c r="E928" i="5"/>
  <c r="E929" i="5" l="1"/>
  <c r="F928" i="5"/>
  <c r="F929" i="5" l="1"/>
  <c r="E930" i="5"/>
  <c r="F930" i="5" l="1"/>
  <c r="E931" i="5"/>
  <c r="F931" i="5" l="1"/>
  <c r="E932" i="5"/>
  <c r="F932" i="5" l="1"/>
  <c r="E933" i="5"/>
  <c r="E934" i="5" l="1"/>
  <c r="F933" i="5"/>
  <c r="F934" i="5" l="1"/>
  <c r="E935" i="5"/>
  <c r="F935" i="5" l="1"/>
  <c r="E936" i="5"/>
  <c r="F936" i="5" l="1"/>
  <c r="E937" i="5"/>
  <c r="F937" i="5" l="1"/>
  <c r="E938" i="5"/>
  <c r="F938" i="5" l="1"/>
  <c r="E939" i="5"/>
  <c r="E940" i="5" l="1"/>
  <c r="F939" i="5"/>
  <c r="F940" i="5" l="1"/>
  <c r="E941" i="5"/>
  <c r="F941" i="5" l="1"/>
  <c r="E942" i="5"/>
  <c r="F942" i="5" l="1"/>
  <c r="E943" i="5"/>
  <c r="F943" i="5" l="1"/>
  <c r="E944" i="5"/>
  <c r="F944" i="5" l="1"/>
  <c r="E945" i="5"/>
  <c r="F945" i="5" l="1"/>
  <c r="E946" i="5"/>
  <c r="F946" i="5" l="1"/>
  <c r="E947" i="5"/>
  <c r="E948" i="5" l="1"/>
  <c r="F947" i="5"/>
  <c r="F948" i="5" l="1"/>
  <c r="E949" i="5"/>
  <c r="F949" i="5" l="1"/>
  <c r="E950" i="5"/>
  <c r="F950" i="5" l="1"/>
  <c r="E951" i="5"/>
  <c r="F951" i="5" l="1"/>
  <c r="E952" i="5"/>
  <c r="F952" i="5" l="1"/>
  <c r="E953" i="5"/>
  <c r="E954" i="5" l="1"/>
  <c r="F953" i="5"/>
  <c r="E955" i="5" l="1"/>
  <c r="F954" i="5"/>
  <c r="E956" i="5" l="1"/>
  <c r="F955" i="5"/>
  <c r="E957" i="5" l="1"/>
  <c r="F956" i="5"/>
  <c r="F957" i="5" l="1"/>
  <c r="E958" i="5"/>
  <c r="E959" i="5" l="1"/>
  <c r="F958" i="5"/>
  <c r="F959" i="5" l="1"/>
  <c r="E960" i="5"/>
  <c r="F960" i="5" l="1"/>
  <c r="E961" i="5"/>
  <c r="F961" i="5" l="1"/>
  <c r="E962" i="5"/>
  <c r="F962" i="5" l="1"/>
  <c r="E963" i="5"/>
  <c r="F963" i="5" l="1"/>
  <c r="E964" i="5"/>
  <c r="F964" i="5" l="1"/>
  <c r="E965" i="5"/>
  <c r="F965" i="5" l="1"/>
  <c r="E966" i="5"/>
  <c r="E967" i="5" l="1"/>
  <c r="F966" i="5"/>
  <c r="F967" i="5" l="1"/>
  <c r="E968" i="5"/>
  <c r="F968" i="5" l="1"/>
  <c r="E969" i="5"/>
  <c r="F969" i="5" l="1"/>
  <c r="E970" i="5"/>
  <c r="F970" i="5" l="1"/>
  <c r="E971" i="5"/>
  <c r="E972" i="5" l="1"/>
  <c r="F971" i="5"/>
  <c r="F972" i="5" l="1"/>
  <c r="E973" i="5"/>
  <c r="F973" i="5" l="1"/>
  <c r="E974" i="5"/>
  <c r="E975" i="5" l="1"/>
  <c r="F974" i="5"/>
  <c r="E976" i="5" l="1"/>
  <c r="F975" i="5"/>
  <c r="F976" i="5" l="1"/>
  <c r="E977" i="5"/>
  <c r="F977" i="5" l="1"/>
  <c r="E978" i="5"/>
  <c r="E979" i="5" l="1"/>
  <c r="F978" i="5"/>
  <c r="F979" i="5" l="1"/>
  <c r="E980" i="5"/>
  <c r="F980" i="5" l="1"/>
  <c r="E981" i="5"/>
  <c r="F981" i="5" l="1"/>
  <c r="E982" i="5"/>
  <c r="F982" i="5" l="1"/>
  <c r="E983" i="5"/>
  <c r="F983" i="5" l="1"/>
  <c r="E984" i="5"/>
  <c r="F984" i="5" l="1"/>
  <c r="E985" i="5"/>
  <c r="E986" i="5" l="1"/>
  <c r="F985" i="5"/>
  <c r="E987" i="5" l="1"/>
  <c r="F986" i="5"/>
  <c r="E988" i="5" l="1"/>
  <c r="F987" i="5"/>
  <c r="E989" i="5" l="1"/>
  <c r="F988" i="5"/>
  <c r="F989" i="5" l="1"/>
  <c r="E990" i="5"/>
  <c r="F990" i="5" l="1"/>
  <c r="E991" i="5"/>
  <c r="F991" i="5" l="1"/>
  <c r="E992" i="5"/>
  <c r="F992" i="5" l="1"/>
  <c r="E993" i="5"/>
  <c r="F993" i="5" l="1"/>
  <c r="E994" i="5"/>
  <c r="F994" i="5" l="1"/>
  <c r="E995" i="5"/>
  <c r="F995" i="5" l="1"/>
  <c r="E996" i="5"/>
  <c r="F996" i="5" l="1"/>
  <c r="E997" i="5"/>
  <c r="F997" i="5" l="1"/>
  <c r="E998" i="5"/>
  <c r="F998" i="5" l="1"/>
  <c r="E999" i="5"/>
  <c r="F999" i="5" l="1"/>
  <c r="E1000" i="5"/>
  <c r="F1000" i="5" l="1"/>
  <c r="E1001" i="5"/>
  <c r="F1001" i="5" l="1"/>
  <c r="E1002" i="5"/>
  <c r="F1002" i="5" l="1"/>
  <c r="E1003" i="5"/>
  <c r="F1003" i="5" l="1"/>
  <c r="E1004" i="5"/>
  <c r="F1004" i="5" l="1"/>
  <c r="E1005" i="5"/>
  <c r="F1005" i="5" l="1"/>
  <c r="E1006" i="5"/>
  <c r="F1006" i="5" l="1"/>
  <c r="E1007" i="5"/>
  <c r="F1007" i="5" l="1"/>
  <c r="E1008" i="5"/>
  <c r="F1008" i="5" l="1"/>
  <c r="E1009" i="5"/>
  <c r="F1009" i="5" l="1"/>
  <c r="E1010" i="5"/>
  <c r="F1010" i="5" l="1"/>
  <c r="E1011" i="5"/>
  <c r="F1011" i="5" l="1"/>
  <c r="E1012" i="5"/>
  <c r="F1012" i="5" l="1"/>
  <c r="E1013" i="5"/>
  <c r="F1013" i="5" l="1"/>
  <c r="E1014" i="5"/>
  <c r="F1014" i="5" l="1"/>
  <c r="E1015" i="5"/>
  <c r="F1015" i="5" l="1"/>
  <c r="E1016" i="5"/>
  <c r="F1016" i="5" l="1"/>
  <c r="E1017" i="5"/>
  <c r="F1017" i="5" l="1"/>
  <c r="E1018" i="5"/>
  <c r="F1018" i="5" l="1"/>
  <c r="E1019" i="5"/>
  <c r="F1019" i="5" l="1"/>
  <c r="E1020" i="5"/>
  <c r="F1020" i="5" l="1"/>
  <c r="E1021" i="5"/>
  <c r="F1021" i="5" l="1"/>
  <c r="E1022" i="5"/>
  <c r="F1022" i="5" l="1"/>
  <c r="E1023" i="5"/>
  <c r="F1023" i="5" l="1"/>
  <c r="E1024" i="5"/>
  <c r="F1024" i="5" l="1"/>
  <c r="E1025" i="5"/>
  <c r="F1025" i="5" l="1"/>
  <c r="E1026" i="5"/>
  <c r="F1026" i="5" l="1"/>
  <c r="E1027" i="5"/>
  <c r="F1027" i="5" l="1"/>
  <c r="E1028" i="5"/>
  <c r="F1028" i="5" l="1"/>
  <c r="E1029" i="5"/>
  <c r="F1029" i="5" l="1"/>
  <c r="E1030" i="5"/>
  <c r="F1030" i="5" l="1"/>
  <c r="E1031" i="5"/>
  <c r="F1031" i="5" l="1"/>
  <c r="E1032" i="5"/>
  <c r="F1032" i="5" l="1"/>
  <c r="E1033" i="5"/>
  <c r="E1034" i="5" l="1"/>
  <c r="F1033" i="5"/>
  <c r="F1034" i="5" l="1"/>
  <c r="E1035" i="5"/>
  <c r="F1035" i="5" l="1"/>
  <c r="E1036" i="5"/>
  <c r="F1036" i="5" l="1"/>
  <c r="E1037" i="5"/>
  <c r="E1038" i="5" l="1"/>
  <c r="F1037" i="5"/>
  <c r="F1038" i="5" l="1"/>
  <c r="E1039" i="5"/>
  <c r="F1039" i="5" l="1"/>
  <c r="E1040" i="5"/>
  <c r="F1040" i="5" l="1"/>
  <c r="E1041" i="5"/>
  <c r="F1041" i="5" l="1"/>
  <c r="E1042" i="5"/>
  <c r="E1043" i="5" l="1"/>
  <c r="F1042" i="5"/>
  <c r="F1043" i="5" l="1"/>
  <c r="E1044" i="5"/>
  <c r="F1044" i="5" l="1"/>
  <c r="E1045" i="5"/>
  <c r="F1045" i="5" l="1"/>
  <c r="E1046" i="5"/>
  <c r="F1046" i="5" l="1"/>
  <c r="E1047" i="5"/>
  <c r="E1048" i="5" l="1"/>
  <c r="F1047" i="5"/>
  <c r="F1048" i="5" l="1"/>
  <c r="E1049" i="5"/>
  <c r="F1049" i="5" l="1"/>
  <c r="E1050" i="5"/>
  <c r="F1050" i="5" l="1"/>
  <c r="E1051" i="5"/>
  <c r="F1051" i="5" l="1"/>
  <c r="E1052" i="5"/>
  <c r="F1052" i="5" l="1"/>
  <c r="E1053" i="5"/>
  <c r="F1053" i="5" l="1"/>
  <c r="E1054" i="5"/>
  <c r="F1054" i="5" l="1"/>
  <c r="E1055" i="5"/>
  <c r="F1055" i="5" l="1"/>
  <c r="E1056" i="5"/>
  <c r="F1056" i="5" l="1"/>
  <c r="E1057" i="5"/>
  <c r="F1057" i="5" l="1"/>
  <c r="E1058" i="5"/>
  <c r="F1058" i="5" l="1"/>
  <c r="E1059" i="5"/>
  <c r="F1059" i="5" l="1"/>
  <c r="E1060" i="5"/>
  <c r="F1060" i="5" l="1"/>
  <c r="E1061" i="5"/>
  <c r="F1061" i="5" l="1"/>
  <c r="E1062" i="5"/>
  <c r="F1062" i="5" l="1"/>
  <c r="E1063" i="5"/>
  <c r="E1064" i="5" l="1"/>
  <c r="F1063" i="5"/>
  <c r="F1064" i="5" l="1"/>
  <c r="E1065" i="5"/>
  <c r="E1066" i="5" l="1"/>
  <c r="F1065" i="5"/>
  <c r="E1067" i="5" l="1"/>
  <c r="F1066" i="5"/>
  <c r="F1067" i="5" l="1"/>
  <c r="E1068" i="5"/>
  <c r="F1068" i="5" l="1"/>
  <c r="E1069" i="5"/>
  <c r="E1070" i="5" l="1"/>
  <c r="F1069" i="5"/>
  <c r="E1071" i="5" l="1"/>
  <c r="F1070" i="5"/>
  <c r="F1071" i="5" l="1"/>
  <c r="E1072" i="5"/>
  <c r="F1072" i="5" l="1"/>
  <c r="E1073" i="5"/>
  <c r="E1074" i="5" l="1"/>
  <c r="F1073" i="5"/>
  <c r="E1075" i="5" l="1"/>
  <c r="F1074" i="5"/>
  <c r="F1075" i="5" l="1"/>
  <c r="E1076" i="5"/>
  <c r="F1076" i="5" l="1"/>
  <c r="E1077" i="5"/>
  <c r="E1078" i="5" l="1"/>
  <c r="F1077" i="5"/>
  <c r="E1079" i="5" l="1"/>
  <c r="F1078" i="5"/>
  <c r="F1079" i="5" l="1"/>
  <c r="E1080" i="5"/>
  <c r="F1080" i="5" l="1"/>
  <c r="E1081" i="5"/>
  <c r="E1082" i="5" l="1"/>
  <c r="F1081" i="5"/>
  <c r="E1083" i="5" l="1"/>
  <c r="F1082" i="5"/>
  <c r="F1083" i="5" l="1"/>
  <c r="E1084" i="5"/>
  <c r="F1084" i="5" l="1"/>
  <c r="E1085" i="5"/>
  <c r="E1086" i="5" l="1"/>
  <c r="F1085" i="5"/>
  <c r="E1087" i="5" l="1"/>
  <c r="F1086" i="5"/>
  <c r="F1087" i="5" l="1"/>
  <c r="E1088" i="5"/>
  <c r="F1088" i="5" l="1"/>
  <c r="E1089" i="5"/>
  <c r="E1090" i="5" l="1"/>
  <c r="F1089" i="5"/>
  <c r="E1091" i="5" l="1"/>
  <c r="F1090" i="5"/>
  <c r="F1091" i="5" l="1"/>
  <c r="E1092" i="5"/>
  <c r="F1092" i="5" l="1"/>
  <c r="E1093" i="5"/>
  <c r="E1094" i="5" l="1"/>
  <c r="F1093" i="5"/>
  <c r="E1095" i="5" l="1"/>
  <c r="F1094" i="5"/>
  <c r="F1095" i="5" l="1"/>
  <c r="E1096" i="5"/>
  <c r="F1096" i="5" l="1"/>
  <c r="E1097" i="5"/>
  <c r="E1098" i="5" l="1"/>
  <c r="F1097" i="5"/>
  <c r="E1099" i="5" l="1"/>
  <c r="F1098" i="5"/>
  <c r="F1099" i="5" l="1"/>
  <c r="E1100" i="5"/>
  <c r="F1100" i="5" l="1"/>
  <c r="E1101" i="5"/>
  <c r="E1102" i="5" l="1"/>
  <c r="F1101" i="5"/>
  <c r="F1102" i="5" l="1"/>
  <c r="E1103" i="5"/>
  <c r="F1103" i="5" l="1"/>
  <c r="E1104" i="5"/>
  <c r="E1105" i="5" l="1"/>
  <c r="F1104" i="5"/>
  <c r="E1106" i="5" l="1"/>
  <c r="F1105" i="5"/>
  <c r="E1107" i="5" l="1"/>
  <c r="F1106" i="5"/>
  <c r="F1107" i="5" l="1"/>
  <c r="E1108" i="5"/>
  <c r="E1109" i="5" l="1"/>
  <c r="F1108" i="5"/>
  <c r="F1109" i="5" l="1"/>
  <c r="E1110" i="5"/>
  <c r="E1111" i="5" l="1"/>
  <c r="F1110" i="5"/>
  <c r="F1111" i="5" l="1"/>
  <c r="E1112" i="5"/>
  <c r="F1112" i="5" l="1"/>
  <c r="E1113" i="5"/>
  <c r="E1114" i="5" l="1"/>
  <c r="F1113" i="5"/>
  <c r="E1115" i="5" l="1"/>
  <c r="F1114" i="5"/>
  <c r="F1115" i="5" l="1"/>
  <c r="E1116" i="5"/>
  <c r="E1117" i="5" l="1"/>
  <c r="F1116" i="5"/>
  <c r="E1118" i="5" l="1"/>
  <c r="F1117" i="5"/>
  <c r="F1118" i="5" l="1"/>
  <c r="E1119" i="5"/>
  <c r="F1119" i="5" l="1"/>
  <c r="E1120" i="5"/>
  <c r="F1120" i="5" l="1"/>
  <c r="E1121" i="5"/>
  <c r="E1122" i="5" l="1"/>
  <c r="F1121" i="5"/>
  <c r="E1123" i="5" l="1"/>
  <c r="F1122" i="5"/>
  <c r="F1123" i="5" l="1"/>
  <c r="E1124" i="5"/>
  <c r="E1125" i="5" l="1"/>
  <c r="F1124" i="5"/>
  <c r="E1126" i="5" l="1"/>
  <c r="F1125" i="5"/>
  <c r="E1127" i="5" l="1"/>
  <c r="F1126" i="5"/>
  <c r="F1127" i="5" l="1"/>
  <c r="E1128" i="5"/>
  <c r="F1128" i="5" l="1"/>
  <c r="E1129" i="5"/>
  <c r="E1130" i="5" l="1"/>
  <c r="F1129" i="5"/>
  <c r="E1131" i="5" l="1"/>
  <c r="F1130" i="5"/>
  <c r="F1131" i="5" l="1"/>
  <c r="E1132" i="5"/>
  <c r="E1133" i="5" l="1"/>
  <c r="F1132" i="5"/>
  <c r="E1134" i="5" l="1"/>
  <c r="F1133" i="5"/>
  <c r="F1134" i="5" l="1"/>
  <c r="E1135" i="5"/>
  <c r="F1135" i="5" l="1"/>
  <c r="E1136" i="5"/>
  <c r="F1136" i="5" l="1"/>
  <c r="E1137" i="5"/>
  <c r="E1138" i="5" l="1"/>
  <c r="F1137" i="5"/>
  <c r="E1139" i="5" l="1"/>
  <c r="F1138" i="5"/>
  <c r="F1139" i="5" l="1"/>
  <c r="E1140" i="5"/>
  <c r="E1141" i="5" l="1"/>
  <c r="F1140" i="5"/>
  <c r="E1142" i="5" l="1"/>
  <c r="F1141" i="5"/>
  <c r="F1142" i="5" l="1"/>
  <c r="E1143" i="5"/>
  <c r="F1143" i="5" l="1"/>
  <c r="E1144" i="5"/>
  <c r="F1144" i="5" l="1"/>
  <c r="E1145" i="5"/>
  <c r="E1146" i="5" l="1"/>
  <c r="F1145" i="5"/>
  <c r="E1147" i="5" l="1"/>
  <c r="F1146" i="5"/>
  <c r="F1147" i="5" l="1"/>
  <c r="E1148" i="5"/>
  <c r="E1149" i="5" l="1"/>
  <c r="F1148" i="5"/>
  <c r="E1150" i="5" l="1"/>
  <c r="F1149" i="5"/>
  <c r="E1151" i="5" l="1"/>
  <c r="F1150" i="5"/>
  <c r="F1151" i="5" l="1"/>
  <c r="E1152" i="5"/>
  <c r="E1153" i="5" l="1"/>
  <c r="F1152" i="5"/>
  <c r="E1154" i="5" l="1"/>
  <c r="F1153" i="5"/>
  <c r="E1155" i="5" l="1"/>
  <c r="F1154" i="5"/>
  <c r="E1156" i="5" l="1"/>
  <c r="F1155" i="5"/>
  <c r="E1157" i="5" l="1"/>
  <c r="F1156" i="5"/>
  <c r="E1158" i="5" l="1"/>
  <c r="F1157" i="5"/>
  <c r="F1158" i="5" l="1"/>
  <c r="E1159" i="5"/>
  <c r="F1159" i="5" l="1"/>
  <c r="E1160" i="5"/>
  <c r="E1161" i="5" l="1"/>
  <c r="F1160" i="5"/>
  <c r="E1162" i="5" l="1"/>
  <c r="F1161" i="5"/>
  <c r="E1163" i="5" l="1"/>
  <c r="F1162" i="5"/>
  <c r="F1163" i="5" l="1"/>
  <c r="E1164" i="5"/>
  <c r="E1165" i="5" l="1"/>
  <c r="F1164" i="5"/>
  <c r="E1166" i="5" l="1"/>
  <c r="F1165" i="5"/>
  <c r="F1166" i="5" l="1"/>
  <c r="E1167" i="5"/>
  <c r="F1167" i="5" l="1"/>
  <c r="E1168" i="5"/>
  <c r="E1169" i="5" l="1"/>
  <c r="F1168" i="5"/>
  <c r="E1170" i="5" l="1"/>
  <c r="F1169" i="5"/>
  <c r="E1171" i="5" l="1"/>
  <c r="F1170" i="5"/>
  <c r="F1171" i="5" l="1"/>
  <c r="E1172" i="5"/>
  <c r="E1173" i="5" l="1"/>
  <c r="F1172" i="5"/>
  <c r="E1174" i="5" l="1"/>
  <c r="F1173" i="5"/>
  <c r="F1174" i="5" l="1"/>
  <c r="E1175" i="5"/>
  <c r="F1175" i="5" l="1"/>
  <c r="E1176" i="5"/>
  <c r="F1176" i="5" l="1"/>
  <c r="E1177" i="5"/>
  <c r="E1178" i="5" l="1"/>
  <c r="F1177" i="5"/>
  <c r="E1179" i="5" l="1"/>
  <c r="F1178" i="5"/>
  <c r="F1179" i="5" l="1"/>
  <c r="E1180" i="5"/>
  <c r="E1181" i="5" l="1"/>
  <c r="F1180" i="5"/>
  <c r="E1182" i="5" l="1"/>
  <c r="F1181" i="5"/>
  <c r="F1182" i="5" l="1"/>
  <c r="E1183" i="5"/>
  <c r="F1183" i="5" l="1"/>
  <c r="E1184" i="5"/>
  <c r="E1185" i="5" l="1"/>
  <c r="F1184" i="5"/>
  <c r="E1186" i="5" l="1"/>
  <c r="F1185" i="5"/>
  <c r="E1187" i="5" l="1"/>
  <c r="F1186" i="5"/>
  <c r="F1187" i="5" l="1"/>
  <c r="E1188" i="5"/>
  <c r="E1189" i="5" l="1"/>
  <c r="F1188" i="5"/>
  <c r="E1190" i="5" l="1"/>
  <c r="F1189" i="5"/>
  <c r="F1190" i="5" l="1"/>
  <c r="E1191" i="5"/>
  <c r="F1191" i="5" l="1"/>
  <c r="E1192" i="5"/>
  <c r="E1193" i="5" l="1"/>
  <c r="F1192" i="5"/>
  <c r="E1194" i="5" l="1"/>
  <c r="F1193" i="5"/>
  <c r="E1195" i="5" l="1"/>
  <c r="F1194" i="5"/>
  <c r="F1195" i="5" l="1"/>
  <c r="E1196" i="5"/>
  <c r="E1197" i="5" l="1"/>
  <c r="F1196" i="5"/>
  <c r="E1198" i="5" l="1"/>
  <c r="F1197" i="5"/>
  <c r="F1198" i="5" l="1"/>
  <c r="E1199" i="5"/>
  <c r="F1199" i="5" l="1"/>
  <c r="E1200" i="5"/>
  <c r="F1200" i="5" l="1"/>
  <c r="E1201" i="5"/>
  <c r="E1202" i="5" l="1"/>
  <c r="F1201" i="5"/>
  <c r="E1203" i="5" l="1"/>
  <c r="F1202" i="5"/>
  <c r="F1203" i="5" l="1"/>
  <c r="E1204" i="5"/>
  <c r="E1205" i="5" l="1"/>
  <c r="F1204" i="5"/>
  <c r="E1206" i="5" l="1"/>
  <c r="F1205" i="5"/>
  <c r="F1206" i="5" l="1"/>
  <c r="E1207" i="5"/>
  <c r="F1207" i="5" l="1"/>
  <c r="E1208" i="5"/>
  <c r="F1208" i="5" l="1"/>
  <c r="E1209" i="5"/>
  <c r="E1210" i="5" l="1"/>
  <c r="F1209" i="5"/>
  <c r="E1211" i="5" l="1"/>
  <c r="F1210" i="5"/>
  <c r="F1211" i="5" l="1"/>
  <c r="E1212" i="5"/>
  <c r="E1213" i="5" l="1"/>
  <c r="F1212" i="5"/>
  <c r="E1214" i="5" l="1"/>
  <c r="F1213" i="5"/>
  <c r="F1214" i="5" l="1"/>
  <c r="E1215" i="5"/>
  <c r="F1215" i="5" l="1"/>
  <c r="E1216" i="5"/>
  <c r="F1216" i="5" l="1"/>
  <c r="E1217" i="5"/>
  <c r="E1218" i="5" l="1"/>
  <c r="F1217" i="5"/>
  <c r="E1219" i="5" l="1"/>
  <c r="F1218" i="5"/>
  <c r="F1219" i="5" l="1"/>
  <c r="E1220" i="5"/>
  <c r="E1221" i="5" l="1"/>
  <c r="F1220" i="5"/>
  <c r="E1222" i="5" l="1"/>
  <c r="F1221" i="5"/>
  <c r="F1222" i="5" l="1"/>
  <c r="E1223" i="5"/>
  <c r="F1223" i="5" l="1"/>
  <c r="E1224" i="5"/>
  <c r="F1224" i="5" l="1"/>
  <c r="E1225" i="5"/>
  <c r="F1225" i="5" l="1"/>
  <c r="E1226" i="5"/>
  <c r="F1226" i="5" l="1"/>
  <c r="E1227" i="5"/>
  <c r="E1228" i="5" l="1"/>
  <c r="F1227" i="5"/>
  <c r="E1229" i="5" l="1"/>
  <c r="F1228" i="5"/>
  <c r="E1230" i="5" l="1"/>
  <c r="F1229" i="5"/>
  <c r="E1231" i="5" l="1"/>
  <c r="F1230" i="5"/>
  <c r="E1232" i="5" l="1"/>
  <c r="F1231" i="5"/>
  <c r="E1233" i="5" l="1"/>
  <c r="F1232" i="5"/>
  <c r="E1234" i="5" l="1"/>
  <c r="F1233" i="5"/>
  <c r="E1235" i="5" l="1"/>
  <c r="F1234" i="5"/>
  <c r="E1236" i="5" l="1"/>
  <c r="F1235" i="5"/>
  <c r="F1236" i="5" l="1"/>
  <c r="E1237" i="5"/>
  <c r="E1238" i="5" l="1"/>
  <c r="F1237" i="5"/>
  <c r="F1238" i="5" l="1"/>
  <c r="E1239" i="5"/>
  <c r="E1240" i="5" l="1"/>
  <c r="F1239" i="5"/>
  <c r="E1241" i="5" l="1"/>
  <c r="F1240" i="5"/>
  <c r="E1242" i="5" l="1"/>
  <c r="F1241" i="5"/>
  <c r="E1243" i="5" l="1"/>
  <c r="F1242" i="5"/>
  <c r="E1244" i="5" l="1"/>
  <c r="F1243" i="5"/>
  <c r="E1245" i="5" l="1"/>
  <c r="F1244" i="5"/>
  <c r="E1246" i="5" l="1"/>
  <c r="F1245" i="5"/>
  <c r="E1247" i="5" l="1"/>
  <c r="F1246" i="5"/>
  <c r="E1248" i="5" l="1"/>
  <c r="F1247" i="5"/>
  <c r="E1249" i="5" l="1"/>
  <c r="F1248" i="5"/>
  <c r="E1250" i="5" l="1"/>
  <c r="F1249" i="5"/>
  <c r="E1251" i="5" l="1"/>
  <c r="F1250" i="5"/>
  <c r="E1252" i="5" l="1"/>
  <c r="F1251" i="5"/>
  <c r="E1253" i="5" l="1"/>
  <c r="F1252" i="5"/>
  <c r="E1254" i="5" l="1"/>
  <c r="F1253" i="5"/>
  <c r="E1255" i="5" l="1"/>
  <c r="F1254" i="5"/>
  <c r="E1256" i="5" l="1"/>
  <c r="F1255" i="5"/>
  <c r="E1257" i="5" l="1"/>
  <c r="F1256" i="5"/>
  <c r="E1258" i="5" l="1"/>
  <c r="F1257" i="5"/>
  <c r="E1259" i="5" l="1"/>
  <c r="F1258" i="5"/>
  <c r="E1260" i="5" l="1"/>
  <c r="F1259" i="5"/>
  <c r="E1261" i="5" l="1"/>
  <c r="F1260" i="5"/>
  <c r="E1262" i="5" l="1"/>
  <c r="F1261" i="5"/>
  <c r="E1263" i="5" l="1"/>
  <c r="F1262" i="5"/>
  <c r="E1264" i="5" l="1"/>
  <c r="F1263" i="5"/>
  <c r="E1265" i="5" l="1"/>
  <c r="F1264" i="5"/>
  <c r="E1266" i="5" l="1"/>
  <c r="F1265" i="5"/>
  <c r="E1267" i="5" l="1"/>
  <c r="F1266" i="5"/>
  <c r="E1268" i="5" l="1"/>
  <c r="F1267" i="5"/>
  <c r="E1269" i="5" l="1"/>
  <c r="F1268" i="5"/>
  <c r="E1270" i="5" l="1"/>
  <c r="F1269" i="5"/>
  <c r="E1271" i="5" l="1"/>
  <c r="F1270" i="5"/>
  <c r="E1272" i="5" l="1"/>
  <c r="F1271" i="5"/>
  <c r="E1273" i="5" l="1"/>
  <c r="F1272" i="5"/>
  <c r="E1274" i="5" l="1"/>
  <c r="F1273" i="5"/>
  <c r="E1275" i="5" l="1"/>
  <c r="F1274" i="5"/>
  <c r="E1276" i="5" l="1"/>
  <c r="F1275" i="5"/>
  <c r="E1277" i="5" l="1"/>
  <c r="F1276" i="5"/>
  <c r="E1278" i="5" l="1"/>
  <c r="F1277" i="5"/>
  <c r="E1279" i="5" l="1"/>
  <c r="F1278" i="5"/>
  <c r="E1280" i="5" l="1"/>
  <c r="F1279" i="5"/>
  <c r="E1281" i="5" l="1"/>
  <c r="F1280" i="5"/>
  <c r="E1282" i="5" l="1"/>
  <c r="F1281" i="5"/>
  <c r="E1283" i="5" l="1"/>
  <c r="F1282" i="5"/>
  <c r="E1284" i="5" l="1"/>
  <c r="F1283" i="5"/>
  <c r="E1285" i="5" l="1"/>
  <c r="F1284" i="5"/>
  <c r="E1286" i="5" l="1"/>
  <c r="F1285" i="5"/>
  <c r="E1287" i="5" l="1"/>
  <c r="F1286" i="5"/>
  <c r="E1288" i="5" l="1"/>
  <c r="F1287" i="5"/>
  <c r="E1289" i="5" l="1"/>
  <c r="F1288" i="5"/>
  <c r="E1290" i="5" l="1"/>
  <c r="F1289" i="5"/>
  <c r="E1291" i="5" l="1"/>
  <c r="F1290" i="5"/>
  <c r="E1292" i="5" l="1"/>
  <c r="F1291" i="5"/>
  <c r="E1293" i="5" l="1"/>
  <c r="F1292" i="5"/>
  <c r="E1294" i="5" l="1"/>
  <c r="F1293" i="5"/>
  <c r="E1295" i="5" l="1"/>
  <c r="F1294" i="5"/>
  <c r="E1296" i="5" l="1"/>
  <c r="F1295" i="5"/>
  <c r="E1297" i="5" l="1"/>
  <c r="F1296" i="5"/>
  <c r="E1298" i="5" l="1"/>
  <c r="F1297" i="5"/>
  <c r="E1299" i="5" l="1"/>
  <c r="F1298" i="5"/>
  <c r="E1300" i="5" l="1"/>
  <c r="F1299" i="5"/>
  <c r="E1301" i="5" l="1"/>
  <c r="F1300" i="5"/>
  <c r="E1302" i="5" l="1"/>
  <c r="F1301" i="5"/>
  <c r="F1302" i="5" l="1"/>
  <c r="E1303" i="5"/>
  <c r="E1304" i="5" l="1"/>
  <c r="F1303" i="5"/>
  <c r="E1305" i="5" l="1"/>
  <c r="F1304" i="5"/>
  <c r="E1306" i="5" l="1"/>
  <c r="F1305" i="5"/>
  <c r="E1307" i="5" l="1"/>
  <c r="F1306" i="5"/>
  <c r="E1308" i="5" l="1"/>
  <c r="F1307" i="5"/>
  <c r="E1309" i="5" l="1"/>
  <c r="F1308" i="5"/>
  <c r="E1310" i="5" l="1"/>
  <c r="F1309" i="5"/>
  <c r="E1311" i="5" l="1"/>
  <c r="F1310" i="5"/>
  <c r="E1312" i="5" l="1"/>
  <c r="F1311" i="5"/>
  <c r="E1313" i="5" l="1"/>
  <c r="F1312" i="5"/>
  <c r="E1314" i="5" l="1"/>
  <c r="F1313" i="5"/>
  <c r="E1315" i="5" l="1"/>
  <c r="F1314" i="5"/>
  <c r="E1316" i="5" l="1"/>
  <c r="F1315" i="5"/>
  <c r="E1317" i="5" l="1"/>
  <c r="F1316" i="5"/>
  <c r="E1318" i="5" l="1"/>
  <c r="F1317" i="5"/>
  <c r="E1319" i="5" l="1"/>
  <c r="F1318" i="5"/>
  <c r="E1320" i="5" l="1"/>
  <c r="F1319" i="5"/>
  <c r="E1321" i="5" l="1"/>
  <c r="F1320" i="5"/>
  <c r="E1322" i="5" l="1"/>
  <c r="F1321" i="5"/>
  <c r="E1323" i="5" l="1"/>
  <c r="F1322" i="5"/>
  <c r="E1324" i="5" l="1"/>
  <c r="F1323" i="5"/>
  <c r="E1325" i="5" l="1"/>
  <c r="F1324" i="5"/>
  <c r="E1326" i="5" l="1"/>
  <c r="F1325" i="5"/>
  <c r="E1327" i="5" l="1"/>
  <c r="F1326" i="5"/>
  <c r="E1328" i="5" l="1"/>
  <c r="F1327" i="5"/>
  <c r="E1329" i="5" l="1"/>
  <c r="F1328" i="5"/>
  <c r="E1330" i="5" l="1"/>
  <c r="F1329" i="5"/>
  <c r="E1331" i="5" l="1"/>
  <c r="F1330" i="5"/>
  <c r="E1332" i="5" l="1"/>
  <c r="F1331" i="5"/>
  <c r="E1333" i="5" l="1"/>
  <c r="F1332" i="5"/>
  <c r="E1334" i="5" l="1"/>
  <c r="F1333" i="5"/>
  <c r="E1335" i="5" l="1"/>
  <c r="F1334" i="5"/>
  <c r="E1336" i="5" l="1"/>
  <c r="F1335" i="5"/>
  <c r="E1337" i="5" l="1"/>
  <c r="F1336" i="5"/>
  <c r="E1338" i="5" l="1"/>
  <c r="F1337" i="5"/>
  <c r="E1339" i="5" l="1"/>
  <c r="F1338" i="5"/>
  <c r="E1340" i="5" l="1"/>
  <c r="F1339" i="5"/>
  <c r="E1341" i="5" l="1"/>
  <c r="F1340" i="5"/>
  <c r="E1342" i="5" l="1"/>
  <c r="F1341" i="5"/>
  <c r="E1343" i="5" l="1"/>
  <c r="F1342" i="5"/>
  <c r="E1344" i="5" l="1"/>
  <c r="F1343" i="5"/>
  <c r="E1345" i="5" l="1"/>
  <c r="F1344" i="5"/>
  <c r="E1346" i="5" l="1"/>
  <c r="F1345" i="5"/>
  <c r="E1347" i="5" l="1"/>
  <c r="F1346" i="5"/>
  <c r="E1348" i="5" l="1"/>
  <c r="F1347" i="5"/>
  <c r="E1349" i="5" l="1"/>
  <c r="F1348" i="5"/>
  <c r="E1350" i="5" l="1"/>
  <c r="F1349" i="5"/>
  <c r="E1351" i="5" l="1"/>
  <c r="F1350" i="5"/>
  <c r="E1352" i="5" l="1"/>
  <c r="F1351" i="5"/>
  <c r="E1353" i="5" l="1"/>
  <c r="F1352" i="5"/>
  <c r="E1354" i="5" l="1"/>
  <c r="F1353" i="5"/>
  <c r="E1355" i="5" l="1"/>
  <c r="F1354" i="5"/>
  <c r="E1356" i="5" l="1"/>
  <c r="F1355" i="5"/>
  <c r="E1357" i="5" l="1"/>
  <c r="F1356" i="5"/>
  <c r="E1358" i="5" l="1"/>
  <c r="F1357" i="5"/>
  <c r="E1359" i="5" l="1"/>
  <c r="F1358" i="5"/>
  <c r="E1360" i="5" l="1"/>
  <c r="F1359" i="5"/>
  <c r="E1361" i="5" l="1"/>
  <c r="F1360" i="5"/>
  <c r="E1362" i="5" l="1"/>
  <c r="F1361" i="5"/>
  <c r="E1363" i="5" l="1"/>
  <c r="F1362" i="5"/>
  <c r="E1364" i="5" l="1"/>
  <c r="F1363" i="5"/>
  <c r="E1365" i="5" l="1"/>
  <c r="F1364" i="5"/>
  <c r="E1366" i="5" l="1"/>
  <c r="F1365" i="5"/>
  <c r="E1367" i="5" l="1"/>
  <c r="F1366" i="5"/>
  <c r="E1368" i="5" l="1"/>
  <c r="F1367" i="5"/>
  <c r="E1369" i="5" l="1"/>
  <c r="F1368" i="5"/>
  <c r="E1370" i="5" l="1"/>
  <c r="F1369" i="5"/>
  <c r="E1371" i="5" l="1"/>
  <c r="F1370" i="5"/>
  <c r="E1372" i="5" l="1"/>
  <c r="F1371" i="5"/>
  <c r="E1373" i="5" l="1"/>
  <c r="F1372" i="5"/>
  <c r="E1374" i="5" l="1"/>
  <c r="F1373" i="5"/>
  <c r="E1375" i="5" l="1"/>
  <c r="F1374" i="5"/>
  <c r="E1376" i="5" l="1"/>
  <c r="F1375" i="5"/>
  <c r="E1377" i="5" l="1"/>
  <c r="F1376" i="5"/>
  <c r="E1378" i="5" l="1"/>
  <c r="F1377" i="5"/>
  <c r="E1379" i="5" l="1"/>
  <c r="F1378" i="5"/>
  <c r="E1380" i="5" l="1"/>
  <c r="F1379" i="5"/>
  <c r="E1381" i="5" l="1"/>
  <c r="F1380" i="5"/>
  <c r="E1382" i="5" l="1"/>
  <c r="F1381" i="5"/>
  <c r="E1383" i="5" l="1"/>
  <c r="F1382" i="5"/>
  <c r="E1384" i="5" l="1"/>
  <c r="F1383" i="5"/>
  <c r="E1385" i="5" l="1"/>
  <c r="F1384" i="5"/>
  <c r="E1386" i="5" l="1"/>
  <c r="F1385" i="5"/>
  <c r="E1387" i="5" l="1"/>
  <c r="F1386" i="5"/>
  <c r="E1388" i="5" l="1"/>
  <c r="F1387" i="5"/>
  <c r="E1389" i="5" l="1"/>
  <c r="F1388" i="5"/>
  <c r="E1390" i="5" l="1"/>
  <c r="F1389" i="5"/>
  <c r="E1391" i="5" l="1"/>
  <c r="F1390" i="5"/>
  <c r="E1392" i="5" l="1"/>
  <c r="F1391" i="5"/>
  <c r="E1393" i="5" l="1"/>
  <c r="F1392" i="5"/>
  <c r="E1394" i="5" l="1"/>
  <c r="F1393" i="5"/>
  <c r="E1395" i="5" l="1"/>
  <c r="F1394" i="5"/>
  <c r="E1396" i="5" l="1"/>
  <c r="F1395" i="5"/>
  <c r="E1397" i="5" l="1"/>
  <c r="F1396" i="5"/>
  <c r="E1398" i="5" l="1"/>
  <c r="F1397" i="5"/>
  <c r="E1399" i="5" l="1"/>
  <c r="F1398" i="5"/>
  <c r="E1400" i="5" l="1"/>
  <c r="F1399" i="5"/>
  <c r="E1401" i="5" l="1"/>
  <c r="F1400" i="5"/>
  <c r="E1402" i="5" l="1"/>
  <c r="F1401" i="5"/>
  <c r="E1403" i="5" l="1"/>
  <c r="F1402" i="5"/>
  <c r="E1404" i="5" l="1"/>
  <c r="F1403" i="5"/>
  <c r="E1405" i="5" l="1"/>
  <c r="F1404" i="5"/>
  <c r="E1406" i="5" l="1"/>
  <c r="F1405" i="5"/>
  <c r="E1407" i="5" l="1"/>
  <c r="F1406" i="5"/>
  <c r="E1408" i="5" l="1"/>
  <c r="F1407" i="5"/>
  <c r="E1409" i="5" l="1"/>
  <c r="F1408" i="5"/>
  <c r="E1410" i="5" l="1"/>
  <c r="F1409" i="5"/>
  <c r="E1411" i="5" l="1"/>
  <c r="F1410" i="5"/>
  <c r="E1412" i="5" l="1"/>
  <c r="F1411" i="5"/>
  <c r="E1413" i="5" l="1"/>
  <c r="F1412" i="5"/>
  <c r="E1414" i="5" l="1"/>
  <c r="F1413" i="5"/>
  <c r="E1415" i="5" l="1"/>
  <c r="F1414" i="5"/>
  <c r="E1416" i="5" l="1"/>
  <c r="F1415" i="5"/>
  <c r="F1416" i="5" l="1"/>
  <c r="E1417" i="5"/>
  <c r="F1417" i="5" l="1"/>
  <c r="E1418" i="5"/>
  <c r="F1418" i="5" l="1"/>
  <c r="E1419" i="5"/>
  <c r="F1419" i="5" l="1"/>
  <c r="E1420" i="5"/>
  <c r="F1420" i="5" l="1"/>
  <c r="E1421" i="5"/>
  <c r="F1421" i="5" l="1"/>
  <c r="E1422" i="5"/>
  <c r="F1422" i="5" l="1"/>
  <c r="E1423" i="5"/>
  <c r="F1423" i="5" l="1"/>
  <c r="E1424" i="5"/>
  <c r="F1424" i="5" l="1"/>
  <c r="E1425" i="5"/>
  <c r="F1425" i="5" l="1"/>
  <c r="E1426" i="5"/>
  <c r="F1426" i="5" l="1"/>
  <c r="E1427" i="5"/>
  <c r="F1427" i="5" l="1"/>
  <c r="E1428" i="5"/>
  <c r="F1428" i="5" l="1"/>
  <c r="E1429" i="5"/>
  <c r="F1429" i="5" l="1"/>
  <c r="E1430" i="5"/>
  <c r="F1430" i="5" l="1"/>
  <c r="E1431" i="5"/>
  <c r="F1431" i="5" l="1"/>
  <c r="E1432" i="5"/>
  <c r="F1432" i="5" l="1"/>
  <c r="E1433" i="5"/>
  <c r="F1433" i="5" l="1"/>
  <c r="E1434" i="5"/>
  <c r="F1434" i="5" l="1"/>
  <c r="E1435" i="5"/>
  <c r="F1435" i="5" l="1"/>
  <c r="E1436" i="5"/>
  <c r="F1436" i="5" l="1"/>
  <c r="E1437" i="5"/>
  <c r="F1437" i="5" l="1"/>
  <c r="E1438" i="5"/>
  <c r="F1438" i="5" l="1"/>
  <c r="E1439" i="5"/>
  <c r="F1439" i="5" l="1"/>
  <c r="E1440" i="5"/>
  <c r="F1440" i="5" l="1"/>
  <c r="E1441" i="5"/>
  <c r="F1441" i="5" l="1"/>
  <c r="E1442" i="5"/>
  <c r="F1442" i="5" l="1"/>
  <c r="E1443" i="5"/>
  <c r="F1443" i="5" l="1"/>
  <c r="E1444" i="5"/>
  <c r="F1444" i="5" l="1"/>
  <c r="E1445" i="5"/>
  <c r="F1445" i="5" l="1"/>
  <c r="E1446" i="5"/>
  <c r="F1446" i="5" l="1"/>
  <c r="E1447" i="5"/>
  <c r="F1447" i="5" l="1"/>
  <c r="E1448" i="5"/>
  <c r="F1448" i="5" l="1"/>
  <c r="E1449" i="5"/>
  <c r="F1449" i="5" l="1"/>
  <c r="E1450" i="5"/>
  <c r="F1450" i="5" l="1"/>
  <c r="E1451" i="5"/>
  <c r="F1451" i="5" l="1"/>
  <c r="E1452" i="5"/>
  <c r="F1452" i="5" l="1"/>
  <c r="E1453" i="5"/>
  <c r="F1453" i="5" l="1"/>
  <c r="E1454" i="5"/>
  <c r="F1454" i="5" l="1"/>
  <c r="E1455" i="5"/>
  <c r="F1455" i="5" l="1"/>
  <c r="E1456" i="5"/>
  <c r="F1456" i="5" l="1"/>
  <c r="E1457" i="5"/>
  <c r="F1457" i="5" l="1"/>
  <c r="E1458" i="5"/>
  <c r="F1458" i="5" l="1"/>
  <c r="E1459" i="5"/>
  <c r="F1459" i="5" l="1"/>
  <c r="E1460" i="5"/>
  <c r="F1460" i="5" l="1"/>
  <c r="E1461" i="5"/>
  <c r="F1461" i="5" l="1"/>
  <c r="E1462" i="5"/>
  <c r="F1462" i="5" l="1"/>
  <c r="E1463" i="5"/>
  <c r="F1463" i="5" l="1"/>
  <c r="E1464" i="5"/>
  <c r="F1464" i="5" l="1"/>
  <c r="E1465" i="5"/>
  <c r="F1465" i="5" l="1"/>
  <c r="E1466" i="5"/>
  <c r="F1466" i="5" l="1"/>
  <c r="E1467" i="5"/>
  <c r="F1467" i="5" l="1"/>
  <c r="E1468" i="5"/>
  <c r="F1468" i="5" l="1"/>
  <c r="E1469" i="5"/>
  <c r="F1469" i="5" l="1"/>
  <c r="E1470" i="5"/>
  <c r="F1470" i="5" l="1"/>
  <c r="E1471" i="5"/>
  <c r="F1471" i="5" l="1"/>
  <c r="E1472" i="5"/>
  <c r="F1472" i="5" l="1"/>
  <c r="E1473" i="5"/>
  <c r="F1473" i="5" l="1"/>
  <c r="E1474" i="5"/>
  <c r="F1474" i="5" l="1"/>
  <c r="E1475" i="5"/>
  <c r="F1475" i="5" l="1"/>
  <c r="E1476" i="5"/>
  <c r="F1476" i="5" l="1"/>
  <c r="E1477" i="5"/>
  <c r="F1477" i="5" l="1"/>
  <c r="E1478" i="5"/>
  <c r="F1478" i="5" l="1"/>
  <c r="E1479" i="5"/>
  <c r="F1479" i="5" l="1"/>
  <c r="E1480" i="5"/>
  <c r="F1480" i="5" l="1"/>
  <c r="E1481" i="5"/>
  <c r="F1481" i="5" l="1"/>
  <c r="E1482" i="5"/>
  <c r="F1482" i="5" l="1"/>
  <c r="E1483" i="5"/>
  <c r="F1483" i="5" l="1"/>
  <c r="E1484" i="5"/>
  <c r="F1484" i="5" l="1"/>
  <c r="E1485" i="5"/>
  <c r="F1485" i="5" l="1"/>
  <c r="E1486" i="5"/>
  <c r="F1486" i="5" l="1"/>
  <c r="E1487" i="5"/>
  <c r="F1487" i="5" l="1"/>
  <c r="E1488" i="5"/>
  <c r="F1488" i="5" l="1"/>
  <c r="E1489" i="5"/>
  <c r="F1489" i="5" l="1"/>
  <c r="E1490" i="5"/>
  <c r="F1490" i="5" l="1"/>
  <c r="E1491" i="5"/>
  <c r="F1491" i="5" l="1"/>
  <c r="E1492" i="5"/>
  <c r="F1492" i="5" l="1"/>
  <c r="E1493" i="5"/>
  <c r="F1493" i="5" l="1"/>
  <c r="E1494" i="5"/>
  <c r="E1495" i="5" l="1"/>
  <c r="F1494" i="5"/>
  <c r="F1495" i="5" l="1"/>
  <c r="E1496" i="5"/>
  <c r="F1496" i="5" l="1"/>
  <c r="E1497" i="5"/>
  <c r="F1497" i="5" l="1"/>
  <c r="E1498" i="5"/>
  <c r="F1498" i="5" l="1"/>
  <c r="E1499" i="5"/>
  <c r="F1499" i="5" l="1"/>
  <c r="E1500" i="5"/>
  <c r="F1500" i="5" l="1"/>
  <c r="E1501" i="5"/>
  <c r="F1501" i="5" l="1"/>
  <c r="E1502" i="5"/>
  <c r="F1502" i="5" l="1"/>
  <c r="E1503" i="5"/>
  <c r="F1503" i="5" l="1"/>
  <c r="E1504" i="5"/>
  <c r="F1504" i="5" l="1"/>
  <c r="E1505" i="5"/>
  <c r="F1505" i="5" l="1"/>
  <c r="E1506" i="5"/>
  <c r="F1506" i="5" l="1"/>
  <c r="E1507" i="5"/>
  <c r="F1507" i="5" l="1"/>
  <c r="E1508" i="5"/>
  <c r="F1508" i="5" l="1"/>
  <c r="E1509" i="5"/>
  <c r="F1509" i="5" l="1"/>
  <c r="E1510" i="5"/>
  <c r="F1510" i="5" l="1"/>
  <c r="E1511" i="5"/>
  <c r="F1511" i="5" l="1"/>
  <c r="E1512" i="5"/>
  <c r="F1512" i="5" l="1"/>
  <c r="E1513" i="5"/>
  <c r="F1513" i="5" l="1"/>
  <c r="E1514" i="5"/>
  <c r="F1514" i="5" l="1"/>
  <c r="E1515" i="5"/>
  <c r="F1515" i="5" l="1"/>
  <c r="E1516" i="5"/>
  <c r="F1516" i="5" l="1"/>
  <c r="E1517" i="5"/>
  <c r="F1517" i="5" l="1"/>
  <c r="E1518" i="5"/>
  <c r="F1518" i="5" l="1"/>
  <c r="E1519" i="5"/>
  <c r="F1519" i="5" l="1"/>
  <c r="E1520" i="5"/>
  <c r="F1520" i="5" l="1"/>
  <c r="E1521" i="5"/>
  <c r="F1521" i="5" l="1"/>
  <c r="E1522" i="5"/>
  <c r="F1522" i="5" l="1"/>
  <c r="E1523" i="5"/>
  <c r="F1523" i="5" l="1"/>
  <c r="E1524" i="5"/>
  <c r="F1524" i="5" l="1"/>
  <c r="E1525" i="5"/>
  <c r="F1525" i="5" l="1"/>
  <c r="E1526" i="5"/>
  <c r="F1526" i="5" l="1"/>
  <c r="E1527" i="5"/>
  <c r="F1527" i="5" l="1"/>
  <c r="E1528" i="5"/>
  <c r="F1528" i="5" l="1"/>
  <c r="E1529" i="5"/>
  <c r="F1529" i="5" l="1"/>
  <c r="E1530" i="5"/>
  <c r="F1530" i="5" l="1"/>
  <c r="E1531" i="5"/>
  <c r="F1531" i="5" l="1"/>
  <c r="E1532" i="5"/>
  <c r="F1532" i="5" l="1"/>
  <c r="E1533" i="5"/>
  <c r="F1533" i="5" l="1"/>
  <c r="E1534" i="5"/>
  <c r="F1534" i="5" l="1"/>
  <c r="E1535" i="5"/>
  <c r="F1535" i="5" l="1"/>
  <c r="E1536" i="5"/>
  <c r="F1536" i="5" l="1"/>
  <c r="E1537" i="5"/>
  <c r="F1537" i="5" l="1"/>
  <c r="E1538" i="5"/>
  <c r="F1538" i="5" l="1"/>
  <c r="E1539" i="5"/>
  <c r="F1539" i="5" l="1"/>
  <c r="E1540" i="5"/>
  <c r="F1540" i="5" l="1"/>
  <c r="E1541" i="5"/>
  <c r="F1541" i="5" l="1"/>
  <c r="E1542" i="5"/>
  <c r="F1542" i="5" l="1"/>
  <c r="E1543" i="5"/>
  <c r="F1543" i="5" l="1"/>
  <c r="E1544" i="5"/>
  <c r="F1544" i="5" l="1"/>
  <c r="E1545" i="5"/>
  <c r="F1545" i="5" l="1"/>
  <c r="E1546" i="5"/>
  <c r="F1546" i="5" l="1"/>
  <c r="E1547" i="5"/>
  <c r="F1547" i="5" l="1"/>
  <c r="E1548" i="5"/>
  <c r="F1548" i="5" l="1"/>
  <c r="E1549" i="5"/>
  <c r="E1550" i="5" l="1"/>
  <c r="F1549" i="5"/>
  <c r="F1550" i="5" l="1"/>
  <c r="E1551" i="5"/>
  <c r="F1551" i="5" l="1"/>
  <c r="E1552" i="5"/>
  <c r="F1552" i="5" l="1"/>
  <c r="E1553" i="5"/>
  <c r="F1553" i="5" l="1"/>
  <c r="E1554" i="5"/>
  <c r="F1554" i="5" l="1"/>
  <c r="E1555" i="5"/>
  <c r="F1555" i="5" l="1"/>
  <c r="E1556" i="5"/>
  <c r="F1556" i="5" l="1"/>
  <c r="E1557" i="5"/>
  <c r="F1557" i="5" l="1"/>
  <c r="E1558" i="5"/>
  <c r="F1558" i="5" l="1"/>
  <c r="E1559" i="5"/>
  <c r="F1559" i="5" l="1"/>
  <c r="E1560" i="5"/>
  <c r="F1560" i="5" l="1"/>
  <c r="E1561" i="5"/>
  <c r="F1561" i="5" l="1"/>
  <c r="E1562" i="5"/>
  <c r="F1562" i="5" l="1"/>
  <c r="E1563" i="5"/>
  <c r="F1563" i="5" l="1"/>
  <c r="E1564" i="5"/>
  <c r="F1564" i="5" l="1"/>
  <c r="E1565" i="5"/>
  <c r="F1565" i="5" l="1"/>
  <c r="E1566" i="5"/>
  <c r="F1566" i="5" l="1"/>
  <c r="E1567" i="5"/>
  <c r="E1568" i="5" l="1"/>
  <c r="F1567" i="5"/>
  <c r="E1569" i="5" l="1"/>
  <c r="F1568" i="5"/>
  <c r="F1569" i="5" l="1"/>
  <c r="E1570" i="5"/>
  <c r="F1570" i="5" l="1"/>
  <c r="E1571" i="5"/>
  <c r="E1572" i="5" l="1"/>
  <c r="F1571" i="5"/>
  <c r="E1573" i="5" l="1"/>
  <c r="F1572" i="5"/>
  <c r="F1573" i="5" l="1"/>
  <c r="E1574" i="5"/>
  <c r="F1574" i="5" l="1"/>
  <c r="E1575" i="5"/>
  <c r="E1576" i="5" l="1"/>
  <c r="F1575" i="5"/>
  <c r="E1577" i="5" l="1"/>
  <c r="F1576" i="5"/>
  <c r="F1577" i="5" l="1"/>
  <c r="E1578" i="5"/>
  <c r="F1578" i="5" l="1"/>
  <c r="E1579" i="5"/>
  <c r="E1580" i="5" l="1"/>
  <c r="F1579" i="5"/>
  <c r="E1581" i="5" l="1"/>
  <c r="F1580" i="5"/>
  <c r="F1581" i="5" l="1"/>
  <c r="E1582" i="5"/>
  <c r="F1582" i="5" l="1"/>
  <c r="E1583" i="5"/>
  <c r="E1584" i="5" l="1"/>
  <c r="F1583" i="5"/>
  <c r="E1585" i="5" l="1"/>
  <c r="F1584" i="5"/>
  <c r="F1585" i="5" l="1"/>
  <c r="E1586" i="5"/>
  <c r="F1586" i="5" l="1"/>
  <c r="E1587" i="5"/>
  <c r="E1588" i="5" l="1"/>
  <c r="F1587" i="5"/>
  <c r="E1589" i="5" l="1"/>
  <c r="F1588" i="5"/>
  <c r="F1589" i="5" l="1"/>
  <c r="E1590" i="5"/>
  <c r="F1590" i="5" l="1"/>
  <c r="E1591" i="5"/>
  <c r="E1592" i="5" l="1"/>
  <c r="F1591" i="5"/>
  <c r="E1593" i="5" l="1"/>
  <c r="F1592" i="5"/>
  <c r="F1593" i="5" l="1"/>
  <c r="E1594" i="5"/>
  <c r="F1594" i="5" l="1"/>
  <c r="E1595" i="5"/>
  <c r="E1596" i="5" l="1"/>
  <c r="F1595" i="5"/>
  <c r="E1597" i="5" l="1"/>
  <c r="F1596" i="5"/>
  <c r="F1597" i="5" l="1"/>
  <c r="E1598" i="5"/>
  <c r="F1598" i="5" l="1"/>
  <c r="E1599" i="5"/>
  <c r="E1600" i="5" l="1"/>
  <c r="F1599" i="5"/>
  <c r="E1601" i="5" l="1"/>
  <c r="F1600" i="5"/>
  <c r="F1601" i="5" l="1"/>
  <c r="E1602" i="5"/>
  <c r="F1602" i="5" l="1"/>
  <c r="E1603" i="5"/>
  <c r="E1604" i="5" l="1"/>
  <c r="F1603" i="5"/>
  <c r="E1605" i="5" l="1"/>
  <c r="F1604" i="5"/>
  <c r="F1605" i="5" l="1"/>
  <c r="E1606" i="5"/>
  <c r="F1606" i="5" l="1"/>
  <c r="E1607" i="5"/>
  <c r="E1608" i="5" l="1"/>
  <c r="F1607" i="5"/>
  <c r="E1609" i="5" l="1"/>
  <c r="F1608" i="5"/>
  <c r="F1609" i="5" l="1"/>
  <c r="E1610" i="5"/>
  <c r="F1610" i="5" l="1"/>
  <c r="E1611" i="5"/>
  <c r="E1612" i="5" l="1"/>
  <c r="F1611" i="5"/>
  <c r="E1613" i="5" l="1"/>
  <c r="F1612" i="5"/>
  <c r="F1613" i="5" l="1"/>
  <c r="E1614" i="5"/>
  <c r="F1614" i="5" l="1"/>
  <c r="E1615" i="5"/>
  <c r="E1616" i="5" l="1"/>
  <c r="F1615" i="5"/>
  <c r="E1617" i="5" l="1"/>
  <c r="F1616" i="5"/>
  <c r="F1617" i="5" l="1"/>
  <c r="E1618" i="5"/>
  <c r="F1618" i="5" l="1"/>
  <c r="E1619" i="5"/>
  <c r="E1620" i="5" l="1"/>
  <c r="F1619" i="5"/>
  <c r="E1621" i="5" l="1"/>
  <c r="F1620" i="5"/>
  <c r="F1621" i="5" l="1"/>
  <c r="E1622" i="5"/>
  <c r="F1622" i="5" l="1"/>
  <c r="E1623" i="5"/>
  <c r="E1624" i="5" l="1"/>
  <c r="F1623" i="5"/>
  <c r="E1625" i="5" l="1"/>
  <c r="F1624" i="5"/>
  <c r="F1625" i="5" l="1"/>
  <c r="E1626" i="5"/>
  <c r="F1626" i="5" l="1"/>
  <c r="E1627" i="5"/>
  <c r="E1628" i="5" l="1"/>
  <c r="F1627" i="5"/>
  <c r="E1629" i="5" l="1"/>
  <c r="F1628" i="5"/>
  <c r="F1629" i="5" l="1"/>
  <c r="E1630" i="5"/>
  <c r="F1630" i="5" l="1"/>
  <c r="E1631" i="5"/>
  <c r="E1632" i="5" l="1"/>
  <c r="F1631" i="5"/>
  <c r="E1633" i="5" l="1"/>
  <c r="F1632" i="5"/>
  <c r="F1633" i="5" l="1"/>
  <c r="E1634" i="5"/>
  <c r="F1634" i="5" l="1"/>
  <c r="E1635" i="5"/>
  <c r="E1636" i="5" l="1"/>
  <c r="F1635" i="5"/>
  <c r="E1637" i="5" l="1"/>
  <c r="F1636" i="5"/>
  <c r="F1637" i="5" l="1"/>
  <c r="E1638" i="5"/>
  <c r="F1638" i="5" l="1"/>
  <c r="E1639" i="5"/>
  <c r="E1640" i="5" l="1"/>
  <c r="F1639" i="5"/>
  <c r="E1641" i="5" l="1"/>
  <c r="F1640" i="5"/>
  <c r="F1641" i="5" l="1"/>
  <c r="E1642" i="5"/>
  <c r="F1642" i="5" l="1"/>
  <c r="E1643" i="5"/>
  <c r="E1644" i="5" l="1"/>
  <c r="F1643" i="5"/>
  <c r="E1645" i="5" l="1"/>
  <c r="F1644" i="5"/>
  <c r="F1645" i="5" l="1"/>
  <c r="E1646" i="5"/>
  <c r="F1646" i="5" l="1"/>
  <c r="E1647" i="5"/>
  <c r="E1648" i="5" l="1"/>
  <c r="F1647" i="5"/>
  <c r="E1649" i="5" l="1"/>
  <c r="F1648" i="5"/>
  <c r="E1650" i="5" l="1"/>
  <c r="F1649" i="5"/>
  <c r="F1650" i="5" l="1"/>
  <c r="E1651" i="5"/>
  <c r="E1652" i="5" l="1"/>
  <c r="F1651" i="5"/>
  <c r="E1653" i="5" l="1"/>
  <c r="F1652" i="5"/>
  <c r="F1653" i="5" l="1"/>
  <c r="E1654" i="5"/>
  <c r="F1654" i="5" l="1"/>
  <c r="E1655" i="5"/>
  <c r="E1656" i="5" l="1"/>
  <c r="F1655" i="5"/>
  <c r="E1657" i="5" l="1"/>
  <c r="F1656" i="5"/>
  <c r="F1657" i="5" l="1"/>
  <c r="E1658" i="5"/>
  <c r="F1658" i="5" l="1"/>
  <c r="E1659" i="5"/>
  <c r="E1660" i="5" l="1"/>
  <c r="F1659" i="5"/>
  <c r="E1661" i="5" l="1"/>
  <c r="F1660" i="5"/>
  <c r="F1661" i="5" l="1"/>
  <c r="E1662" i="5"/>
  <c r="F1662" i="5" l="1"/>
  <c r="E1663" i="5"/>
  <c r="E1664" i="5" l="1"/>
  <c r="F1663" i="5"/>
  <c r="E1665" i="5" l="1"/>
  <c r="F1664" i="5"/>
  <c r="F1665" i="5" l="1"/>
  <c r="E1666" i="5"/>
  <c r="E1667" i="5" l="1"/>
  <c r="F1666" i="5"/>
  <c r="E1668" i="5" l="1"/>
  <c r="F1667" i="5"/>
  <c r="E1669" i="5" l="1"/>
  <c r="F1668" i="5"/>
  <c r="F1669" i="5" l="1"/>
  <c r="E1670" i="5"/>
  <c r="F1670" i="5" l="1"/>
  <c r="E1671" i="5"/>
  <c r="E1672" i="5" l="1"/>
  <c r="F1671" i="5"/>
  <c r="E1673" i="5" l="1"/>
  <c r="F1672" i="5"/>
  <c r="F1673" i="5" l="1"/>
  <c r="E1674" i="5"/>
  <c r="E1675" i="5" l="1"/>
  <c r="F1674" i="5"/>
  <c r="E1676" i="5" l="1"/>
  <c r="F1675" i="5"/>
  <c r="F1676" i="5" l="1"/>
  <c r="E1677" i="5"/>
  <c r="F1677" i="5" l="1"/>
  <c r="E1678" i="5"/>
  <c r="E1679" i="5" l="1"/>
  <c r="F1678" i="5"/>
  <c r="E1680" i="5" l="1"/>
  <c r="F1679" i="5"/>
  <c r="F1680" i="5" l="1"/>
  <c r="E1681" i="5"/>
  <c r="F1681" i="5" l="1"/>
  <c r="E1682" i="5"/>
  <c r="E1683" i="5" l="1"/>
  <c r="F1682" i="5"/>
  <c r="E1684" i="5" l="1"/>
  <c r="F1683" i="5"/>
  <c r="F1684" i="5" l="1"/>
  <c r="E1685" i="5"/>
  <c r="F1685" i="5" l="1"/>
  <c r="E1686" i="5"/>
  <c r="E1687" i="5" l="1"/>
  <c r="F1686" i="5"/>
  <c r="E1688" i="5" l="1"/>
  <c r="F1687" i="5"/>
  <c r="F1688" i="5" l="1"/>
  <c r="E1689" i="5"/>
  <c r="F1689" i="5" l="1"/>
  <c r="E1690" i="5"/>
  <c r="E1691" i="5" l="1"/>
  <c r="F1690" i="5"/>
  <c r="E1692" i="5" l="1"/>
  <c r="F1691" i="5"/>
  <c r="F1692" i="5" l="1"/>
  <c r="E1693" i="5"/>
  <c r="F1693" i="5" l="1"/>
  <c r="E1694" i="5"/>
  <c r="E1695" i="5" l="1"/>
  <c r="F1694" i="5"/>
  <c r="E1696" i="5" l="1"/>
  <c r="F1695" i="5"/>
  <c r="F1696" i="5" l="1"/>
  <c r="E1697" i="5"/>
  <c r="F1697" i="5" l="1"/>
  <c r="E1698" i="5"/>
  <c r="E1699" i="5" l="1"/>
  <c r="F1698" i="5"/>
  <c r="E1700" i="5" l="1"/>
  <c r="F1699" i="5"/>
  <c r="F1700" i="5" l="1"/>
  <c r="E1701" i="5"/>
  <c r="F1701" i="5" l="1"/>
  <c r="E1702" i="5"/>
  <c r="E1703" i="5" l="1"/>
  <c r="F1702" i="5"/>
  <c r="E1704" i="5" l="1"/>
  <c r="F1703" i="5"/>
  <c r="F1704" i="5" l="1"/>
  <c r="E1705" i="5"/>
  <c r="E1706" i="5" l="1"/>
  <c r="F1705" i="5"/>
  <c r="E1707" i="5" l="1"/>
  <c r="F1706" i="5"/>
  <c r="E1708" i="5" l="1"/>
  <c r="F1707" i="5"/>
  <c r="F1708" i="5" l="1"/>
  <c r="E1709" i="5"/>
  <c r="F1709" i="5" l="1"/>
  <c r="E1710" i="5"/>
  <c r="E1711" i="5" l="1"/>
  <c r="F1710" i="5"/>
  <c r="E1712" i="5" l="1"/>
  <c r="F1711" i="5"/>
  <c r="F1712" i="5" l="1"/>
  <c r="E1713" i="5"/>
  <c r="F1713" i="5" l="1"/>
  <c r="E1714" i="5"/>
  <c r="E1715" i="5" l="1"/>
  <c r="F1714" i="5"/>
  <c r="F1715" i="5" l="1"/>
  <c r="E1716" i="5"/>
  <c r="E1717" i="5" l="1"/>
  <c r="F1716" i="5"/>
  <c r="F1717" i="5" l="1"/>
  <c r="E1718" i="5"/>
  <c r="F1718" i="5" l="1"/>
  <c r="E1719" i="5"/>
  <c r="E1720" i="5" l="1"/>
  <c r="F1719" i="5"/>
  <c r="F1720" i="5" l="1"/>
  <c r="E1721" i="5"/>
  <c r="E1722" i="5" l="1"/>
  <c r="F1721" i="5"/>
  <c r="E1723" i="5" l="1"/>
  <c r="F1722" i="5"/>
  <c r="F1723" i="5" l="1"/>
  <c r="E1724" i="5"/>
  <c r="E1725" i="5" l="1"/>
  <c r="F1724" i="5"/>
  <c r="E1726" i="5" l="1"/>
  <c r="F1725" i="5"/>
  <c r="F1726" i="5" l="1"/>
  <c r="E1727" i="5"/>
  <c r="E1728" i="5" l="1"/>
  <c r="F1727" i="5"/>
  <c r="F1728" i="5" l="1"/>
  <c r="E1729" i="5"/>
  <c r="F1729" i="5" l="1"/>
  <c r="E1730" i="5"/>
  <c r="E1731" i="5" l="1"/>
  <c r="F1730" i="5"/>
  <c r="E1732" i="5" l="1"/>
  <c r="F1731" i="5"/>
  <c r="F1732" i="5" l="1"/>
  <c r="E1733" i="5"/>
  <c r="F1733" i="5" l="1"/>
  <c r="E1734" i="5"/>
  <c r="E1735" i="5" l="1"/>
  <c r="F1734" i="5"/>
  <c r="E1736" i="5" l="1"/>
  <c r="F1735" i="5"/>
  <c r="F1736" i="5" l="1"/>
  <c r="E1737" i="5"/>
  <c r="F1737" i="5" l="1"/>
  <c r="E1738" i="5"/>
  <c r="E1739" i="5" l="1"/>
  <c r="F1738" i="5"/>
  <c r="E1740" i="5" l="1"/>
  <c r="F1739" i="5"/>
  <c r="F1740" i="5" l="1"/>
  <c r="E1741" i="5"/>
  <c r="F1741" i="5" l="1"/>
  <c r="E1742" i="5"/>
  <c r="E1743" i="5" l="1"/>
  <c r="F1742" i="5"/>
  <c r="E1744" i="5" l="1"/>
  <c r="F1743" i="5"/>
  <c r="F1744" i="5" l="1"/>
  <c r="E1745" i="5"/>
  <c r="F1745" i="5" l="1"/>
  <c r="E1746" i="5"/>
  <c r="E1747" i="5" l="1"/>
  <c r="F1746" i="5"/>
  <c r="E1748" i="5" l="1"/>
  <c r="F1747" i="5"/>
  <c r="F1748" i="5" l="1"/>
  <c r="E1749" i="5"/>
  <c r="E1750" i="5" l="1"/>
  <c r="F1749" i="5"/>
  <c r="E1751" i="5" l="1"/>
  <c r="F1750" i="5"/>
  <c r="E1752" i="5" l="1"/>
  <c r="F1751" i="5"/>
  <c r="F1752" i="5" l="1"/>
  <c r="E1753" i="5"/>
  <c r="E1754" i="5" l="1"/>
  <c r="F1753" i="5"/>
  <c r="E1755" i="5" l="1"/>
  <c r="F1754" i="5"/>
  <c r="E1756" i="5" l="1"/>
  <c r="F1755" i="5"/>
  <c r="F1756" i="5" l="1"/>
  <c r="E1757" i="5"/>
  <c r="F1757" i="5" l="1"/>
  <c r="E1758" i="5"/>
  <c r="E1759" i="5" l="1"/>
  <c r="F1758" i="5"/>
  <c r="E1760" i="5" l="1"/>
  <c r="F1759" i="5"/>
  <c r="F1760" i="5" l="1"/>
  <c r="E1761" i="5"/>
  <c r="F1761" i="5" l="1"/>
  <c r="E1762" i="5"/>
  <c r="E1763" i="5" l="1"/>
  <c r="F1762" i="5"/>
  <c r="E1764" i="5" l="1"/>
  <c r="F1763" i="5"/>
  <c r="F1764" i="5" l="1"/>
  <c r="E1765" i="5"/>
  <c r="F1765" i="5" l="1"/>
  <c r="E1766" i="5"/>
  <c r="E1767" i="5" l="1"/>
  <c r="F1766" i="5"/>
  <c r="E1768" i="5" l="1"/>
  <c r="F1767" i="5"/>
  <c r="F1768" i="5" l="1"/>
  <c r="E1769" i="5"/>
  <c r="F1769" i="5" l="1"/>
  <c r="E1770" i="5"/>
  <c r="E1771" i="5" l="1"/>
  <c r="F1770" i="5"/>
  <c r="E1772" i="5" l="1"/>
  <c r="F1771" i="5"/>
  <c r="E1773" i="5" l="1"/>
  <c r="F1772" i="5"/>
  <c r="F1773" i="5" l="1"/>
  <c r="E1774" i="5"/>
  <c r="E1775" i="5" l="1"/>
  <c r="F1774" i="5"/>
  <c r="E1776" i="5" l="1"/>
  <c r="F1775" i="5"/>
  <c r="F1776" i="5" l="1"/>
  <c r="E1777" i="5"/>
  <c r="F1777" i="5" l="1"/>
  <c r="E1778" i="5"/>
  <c r="E1779" i="5" l="1"/>
  <c r="F1778" i="5"/>
  <c r="E1780" i="5" l="1"/>
  <c r="F1779" i="5"/>
  <c r="F1780" i="5" l="1"/>
  <c r="E1781" i="5"/>
  <c r="F1781" i="5" l="1"/>
  <c r="E1782" i="5"/>
  <c r="E1783" i="5" l="1"/>
  <c r="F1782" i="5"/>
  <c r="E1784" i="5" l="1"/>
  <c r="F1783" i="5"/>
  <c r="F1784" i="5" l="1"/>
  <c r="E1785" i="5"/>
  <c r="F1785" i="5" l="1"/>
  <c r="E1786" i="5"/>
  <c r="E1787" i="5" l="1"/>
  <c r="F1786" i="5"/>
  <c r="E1788" i="5" l="1"/>
  <c r="F1787" i="5"/>
  <c r="F1788" i="5" l="1"/>
  <c r="E1789" i="5"/>
  <c r="F1789" i="5" l="1"/>
  <c r="E1790" i="5"/>
  <c r="E1791" i="5" l="1"/>
  <c r="F1790" i="5"/>
  <c r="E1792" i="5" l="1"/>
  <c r="F1791" i="5"/>
  <c r="F1792" i="5" l="1"/>
  <c r="E1793" i="5"/>
  <c r="F1793" i="5" l="1"/>
  <c r="E1794" i="5"/>
  <c r="E1795" i="5" l="1"/>
  <c r="F1794" i="5"/>
  <c r="E1796" i="5" l="1"/>
  <c r="F1795" i="5"/>
  <c r="E1797" i="5" l="1"/>
  <c r="F1796" i="5"/>
  <c r="F1797" i="5" l="1"/>
  <c r="E1798" i="5"/>
  <c r="E1799" i="5" l="1"/>
  <c r="F1798" i="5"/>
  <c r="E1800" i="5" l="1"/>
  <c r="F1799" i="5"/>
  <c r="E1801" i="5" l="1"/>
  <c r="F1800" i="5"/>
  <c r="F1801" i="5" l="1"/>
  <c r="E1802" i="5"/>
  <c r="E1803" i="5" l="1"/>
  <c r="F1802" i="5"/>
  <c r="E1804" i="5" l="1"/>
  <c r="F1803" i="5"/>
  <c r="F1804" i="5" l="1"/>
  <c r="E1805" i="5"/>
  <c r="E1806" i="5" l="1"/>
  <c r="F1805" i="5"/>
  <c r="E1807" i="5" l="1"/>
  <c r="F1806" i="5"/>
  <c r="E1808" i="5" l="1"/>
  <c r="F1807" i="5"/>
  <c r="F1808" i="5" l="1"/>
  <c r="E1809" i="5"/>
  <c r="F1809" i="5" l="1"/>
  <c r="E1810" i="5"/>
  <c r="E1811" i="5" l="1"/>
  <c r="F1810" i="5"/>
  <c r="E1812" i="5" l="1"/>
  <c r="F1811" i="5"/>
  <c r="F1812" i="5" l="1"/>
  <c r="E1813" i="5"/>
  <c r="F1813" i="5" l="1"/>
  <c r="E1814" i="5"/>
  <c r="E1815" i="5" l="1"/>
  <c r="F1814" i="5"/>
  <c r="E1816" i="5" l="1"/>
  <c r="F1815" i="5"/>
  <c r="F1816" i="5" l="1"/>
  <c r="E1817" i="5"/>
  <c r="F1817" i="5" l="1"/>
  <c r="E1818" i="5"/>
  <c r="E1819" i="5" l="1"/>
  <c r="F1818" i="5"/>
  <c r="E1820" i="5" l="1"/>
  <c r="F1819" i="5"/>
  <c r="F1820" i="5" l="1"/>
  <c r="E1821" i="5"/>
  <c r="F1821" i="5" l="1"/>
  <c r="E1822" i="5"/>
  <c r="E1823" i="5" l="1"/>
  <c r="F1822" i="5"/>
  <c r="E1824" i="5" l="1"/>
  <c r="F1823" i="5"/>
  <c r="F1824" i="5" l="1"/>
  <c r="E1825" i="5"/>
  <c r="F1825" i="5" l="1"/>
  <c r="E1826" i="5"/>
  <c r="E1827" i="5" l="1"/>
  <c r="F1826" i="5"/>
  <c r="E1828" i="5" l="1"/>
  <c r="F1827" i="5"/>
  <c r="F1828" i="5" l="1"/>
  <c r="E1829" i="5"/>
  <c r="F1829" i="5" l="1"/>
  <c r="E1830" i="5"/>
  <c r="E1831" i="5" l="1"/>
  <c r="F1830" i="5"/>
  <c r="E1832" i="5" l="1"/>
  <c r="F1831" i="5"/>
  <c r="F1832" i="5" l="1"/>
  <c r="E1833" i="5"/>
  <c r="F1833" i="5" l="1"/>
  <c r="E1834" i="5"/>
  <c r="E1835" i="5" l="1"/>
  <c r="F1834" i="5"/>
  <c r="E1836" i="5" l="1"/>
  <c r="F1835" i="5"/>
  <c r="F1836" i="5" l="1"/>
  <c r="E1837" i="5"/>
  <c r="E1838" i="5" l="1"/>
  <c r="F1837" i="5"/>
  <c r="E1839" i="5" l="1"/>
  <c r="F1838" i="5"/>
  <c r="F1839" i="5" l="1"/>
  <c r="E1840" i="5"/>
  <c r="F1840" i="5" l="1"/>
  <c r="E1841" i="5"/>
  <c r="F1841" i="5" l="1"/>
  <c r="E1842" i="5"/>
  <c r="E1843" i="5" l="1"/>
  <c r="F1842" i="5"/>
  <c r="E1844" i="5" l="1"/>
  <c r="F1843" i="5"/>
  <c r="F1844" i="5" l="1"/>
  <c r="E1845" i="5"/>
  <c r="E1846" i="5" l="1"/>
  <c r="F1845" i="5"/>
  <c r="E1847" i="5" l="1"/>
  <c r="F1846" i="5"/>
  <c r="F1847" i="5" l="1"/>
  <c r="E1848" i="5"/>
  <c r="F1848" i="5" l="1"/>
  <c r="E1849" i="5"/>
  <c r="F1849" i="5" l="1"/>
  <c r="E1850" i="5"/>
  <c r="E1851" i="5" l="1"/>
  <c r="F1850" i="5"/>
  <c r="E1852" i="5" l="1"/>
  <c r="F1851" i="5"/>
  <c r="F1852" i="5" l="1"/>
  <c r="E1853" i="5"/>
  <c r="E1854" i="5" l="1"/>
  <c r="F1853" i="5"/>
  <c r="E1855" i="5" l="1"/>
  <c r="F1854" i="5"/>
  <c r="F1855" i="5" l="1"/>
  <c r="E1856" i="5"/>
  <c r="F1856" i="5" l="1"/>
  <c r="E1857" i="5"/>
  <c r="F1857" i="5" l="1"/>
  <c r="E1858" i="5"/>
  <c r="E1859" i="5" l="1"/>
  <c r="F1858" i="5"/>
  <c r="E1860" i="5" l="1"/>
  <c r="F1859" i="5"/>
  <c r="F1860" i="5" l="1"/>
  <c r="E1861" i="5"/>
  <c r="E1862" i="5" l="1"/>
  <c r="F1861" i="5"/>
  <c r="E1863" i="5" l="1"/>
  <c r="F1862" i="5"/>
  <c r="F1863" i="5" l="1"/>
  <c r="E1864" i="5"/>
  <c r="F1864" i="5" l="1"/>
  <c r="E1865" i="5"/>
  <c r="F1865" i="5" l="1"/>
  <c r="E1866" i="5"/>
  <c r="E1867" i="5" l="1"/>
  <c r="F1866" i="5"/>
  <c r="E1868" i="5" l="1"/>
  <c r="F1867" i="5"/>
  <c r="F1868" i="5" l="1"/>
  <c r="E1869" i="5"/>
  <c r="E1870" i="5" l="1"/>
  <c r="F1869" i="5"/>
  <c r="E1871" i="5" l="1"/>
  <c r="F1870" i="5"/>
  <c r="F1871" i="5" l="1"/>
  <c r="E1872" i="5"/>
  <c r="F1872" i="5" l="1"/>
  <c r="E1873" i="5"/>
  <c r="F1873" i="5" l="1"/>
  <c r="E1874" i="5"/>
  <c r="E1875" i="5" l="1"/>
  <c r="F1874" i="5"/>
  <c r="E1876" i="5" l="1"/>
  <c r="F1875" i="5"/>
  <c r="F1876" i="5" l="1"/>
  <c r="E1877" i="5"/>
  <c r="E1878" i="5" l="1"/>
  <c r="F1877" i="5"/>
  <c r="E1879" i="5" l="1"/>
  <c r="F1878" i="5"/>
  <c r="F1879" i="5" l="1"/>
  <c r="E1880" i="5"/>
  <c r="E1881" i="5" l="1"/>
  <c r="F1880" i="5"/>
  <c r="F1881" i="5" l="1"/>
  <c r="E1882" i="5"/>
  <c r="F1882" i="5" l="1"/>
  <c r="E1883" i="5"/>
  <c r="E1884" i="5" l="1"/>
  <c r="F1883" i="5"/>
  <c r="E1885" i="5" l="1"/>
  <c r="F1884" i="5"/>
  <c r="F1885" i="5" l="1"/>
  <c r="E1886" i="5"/>
  <c r="F1886" i="5" l="1"/>
  <c r="E1887" i="5"/>
  <c r="E1888" i="5" l="1"/>
  <c r="F1887" i="5"/>
  <c r="E1889" i="5" l="1"/>
  <c r="F1888" i="5"/>
  <c r="F1889" i="5" l="1"/>
  <c r="E1890" i="5"/>
  <c r="F1890" i="5" l="1"/>
  <c r="E1891" i="5"/>
  <c r="E1892" i="5" l="1"/>
  <c r="F1891" i="5"/>
  <c r="E1893" i="5" l="1"/>
  <c r="F1892" i="5"/>
  <c r="F1893" i="5" l="1"/>
  <c r="E1894" i="5"/>
  <c r="F1894" i="5" l="1"/>
  <c r="E1895" i="5"/>
  <c r="E1896" i="5" l="1"/>
  <c r="F1895" i="5"/>
  <c r="E1897" i="5" l="1"/>
  <c r="F1896" i="5"/>
  <c r="F1897" i="5" l="1"/>
  <c r="E1898" i="5"/>
  <c r="F1898" i="5" l="1"/>
  <c r="E1899" i="5"/>
  <c r="E1900" i="5" l="1"/>
  <c r="F1899" i="5"/>
  <c r="E1901" i="5" l="1"/>
  <c r="F1900" i="5"/>
  <c r="F1901" i="5" l="1"/>
  <c r="E1902" i="5"/>
  <c r="F1902" i="5" l="1"/>
  <c r="E1903" i="5"/>
  <c r="E1904" i="5" l="1"/>
  <c r="F1903" i="5"/>
  <c r="E1905" i="5" l="1"/>
  <c r="F1904" i="5"/>
  <c r="F1905" i="5" l="1"/>
  <c r="E1906" i="5"/>
  <c r="F1906" i="5" l="1"/>
  <c r="E1907" i="5"/>
  <c r="E1908" i="5" l="1"/>
  <c r="F1907" i="5"/>
  <c r="E1909" i="5" l="1"/>
  <c r="F1908" i="5"/>
  <c r="E1910" i="5" l="1"/>
  <c r="F1909" i="5"/>
  <c r="E1911" i="5" l="1"/>
  <c r="F1910" i="5"/>
  <c r="E1912" i="5" l="1"/>
  <c r="F1911" i="5"/>
  <c r="E1913" i="5" l="1"/>
  <c r="F1912" i="5"/>
  <c r="E1914" i="5" l="1"/>
  <c r="F1913" i="5"/>
  <c r="E1915" i="5" l="1"/>
  <c r="F1914" i="5"/>
  <c r="E1916" i="5" l="1"/>
  <c r="F1915" i="5"/>
  <c r="E1917" i="5" l="1"/>
  <c r="F1916" i="5"/>
  <c r="E1918" i="5" l="1"/>
  <c r="F1917" i="5"/>
  <c r="E1919" i="5" l="1"/>
  <c r="F1918" i="5"/>
  <c r="E1920" i="5" l="1"/>
  <c r="F1919" i="5"/>
  <c r="E1921" i="5" l="1"/>
  <c r="F1920" i="5"/>
  <c r="E1922" i="5" l="1"/>
  <c r="F1921" i="5"/>
  <c r="E1923" i="5" l="1"/>
  <c r="F1922" i="5"/>
  <c r="E1924" i="5" l="1"/>
  <c r="F1923" i="5"/>
  <c r="E1925" i="5" l="1"/>
  <c r="F1924" i="5"/>
  <c r="E1926" i="5" l="1"/>
  <c r="F1925" i="5"/>
  <c r="E1927" i="5" l="1"/>
  <c r="F1926" i="5"/>
  <c r="E1928" i="5" l="1"/>
  <c r="F1927" i="5"/>
  <c r="E1929" i="5" l="1"/>
  <c r="F1928" i="5"/>
  <c r="E1930" i="5" l="1"/>
  <c r="F1929" i="5"/>
  <c r="E1931" i="5" l="1"/>
  <c r="F1930" i="5"/>
  <c r="E1932" i="5" l="1"/>
  <c r="F1931" i="5"/>
  <c r="E1933" i="5" l="1"/>
  <c r="F1932" i="5"/>
  <c r="E1934" i="5" l="1"/>
  <c r="F1933" i="5"/>
  <c r="E1935" i="5" l="1"/>
  <c r="F1934" i="5"/>
  <c r="E1936" i="5" l="1"/>
  <c r="F1935" i="5"/>
  <c r="E1937" i="5" l="1"/>
  <c r="F1936" i="5"/>
  <c r="E1938" i="5" l="1"/>
  <c r="F1937" i="5"/>
  <c r="E1939" i="5" l="1"/>
  <c r="F1938" i="5"/>
  <c r="E1940" i="5" l="1"/>
  <c r="F1939" i="5"/>
  <c r="E1941" i="5" l="1"/>
  <c r="F1940" i="5"/>
  <c r="E1942" i="5" l="1"/>
  <c r="F1941" i="5"/>
  <c r="E1943" i="5" l="1"/>
  <c r="F1942" i="5"/>
  <c r="E1944" i="5" l="1"/>
  <c r="F1943" i="5"/>
  <c r="E1945" i="5" l="1"/>
  <c r="F1944" i="5"/>
  <c r="E1946" i="5" l="1"/>
  <c r="F1945" i="5"/>
  <c r="E1947" i="5" l="1"/>
  <c r="F1946" i="5"/>
  <c r="E1948" i="5" l="1"/>
  <c r="F1947" i="5"/>
  <c r="E1949" i="5" l="1"/>
  <c r="F1948" i="5"/>
  <c r="E1950" i="5" l="1"/>
  <c r="F1949" i="5"/>
  <c r="E1951" i="5" l="1"/>
  <c r="F1950" i="5"/>
  <c r="E1952" i="5" l="1"/>
  <c r="F1951" i="5"/>
  <c r="E1953" i="5" l="1"/>
  <c r="F1952" i="5"/>
  <c r="E1954" i="5" l="1"/>
  <c r="F1953" i="5"/>
  <c r="E1955" i="5" l="1"/>
  <c r="F1954" i="5"/>
  <c r="E1956" i="5" l="1"/>
  <c r="F1955" i="5"/>
  <c r="E1957" i="5" l="1"/>
  <c r="F1956" i="5"/>
  <c r="E1958" i="5" l="1"/>
  <c r="F1957" i="5"/>
  <c r="E1959" i="5" l="1"/>
  <c r="F1958" i="5"/>
  <c r="E1960" i="5" l="1"/>
  <c r="F1959" i="5"/>
  <c r="E1961" i="5" l="1"/>
  <c r="F1960" i="5"/>
  <c r="E1962" i="5" l="1"/>
  <c r="F1961" i="5"/>
  <c r="E1963" i="5" l="1"/>
  <c r="F1962" i="5"/>
  <c r="E1964" i="5" l="1"/>
  <c r="F1963" i="5"/>
  <c r="E1965" i="5" l="1"/>
  <c r="F1964" i="5"/>
  <c r="E1966" i="5" l="1"/>
  <c r="F1965" i="5"/>
  <c r="E1967" i="5" l="1"/>
  <c r="F1966" i="5"/>
  <c r="E1968" i="5" l="1"/>
  <c r="F1967" i="5"/>
  <c r="E1969" i="5" l="1"/>
  <c r="F1968" i="5"/>
  <c r="E1970" i="5" l="1"/>
  <c r="F1969" i="5"/>
  <c r="E1971" i="5" l="1"/>
  <c r="F1970" i="5"/>
  <c r="E1972" i="5" l="1"/>
  <c r="F1971" i="5"/>
  <c r="E1973" i="5" l="1"/>
  <c r="F1972" i="5"/>
  <c r="E1974" i="5" l="1"/>
  <c r="F1973" i="5"/>
  <c r="E1975" i="5" l="1"/>
  <c r="F1974" i="5"/>
  <c r="E1976" i="5" l="1"/>
  <c r="F1975" i="5"/>
  <c r="E1977" i="5" l="1"/>
  <c r="F1976" i="5"/>
  <c r="E1978" i="5" l="1"/>
  <c r="F1977" i="5"/>
  <c r="E1979" i="5" l="1"/>
  <c r="F1978" i="5"/>
  <c r="E1980" i="5" l="1"/>
  <c r="F1979" i="5"/>
  <c r="E1981" i="5" l="1"/>
  <c r="F1980" i="5"/>
  <c r="E1982" i="5" l="1"/>
  <c r="F1981" i="5"/>
  <c r="E1983" i="5" l="1"/>
  <c r="F1982" i="5"/>
  <c r="E1984" i="5" l="1"/>
  <c r="F1983" i="5"/>
  <c r="E1985" i="5" l="1"/>
  <c r="F1984" i="5"/>
  <c r="E1986" i="5" l="1"/>
  <c r="F1985" i="5"/>
  <c r="E1987" i="5" l="1"/>
  <c r="F1986" i="5"/>
  <c r="E1988" i="5" l="1"/>
  <c r="F1987" i="5"/>
  <c r="E1989" i="5" l="1"/>
  <c r="F1988" i="5"/>
  <c r="E1990" i="5" l="1"/>
  <c r="F1989" i="5"/>
  <c r="E1991" i="5" l="1"/>
  <c r="F1990" i="5"/>
  <c r="E1992" i="5" l="1"/>
  <c r="F1991" i="5"/>
  <c r="E1993" i="5" l="1"/>
  <c r="F1992" i="5"/>
  <c r="E1994" i="5" l="1"/>
  <c r="F1993" i="5"/>
  <c r="E1995" i="5" l="1"/>
  <c r="F1994" i="5"/>
  <c r="E1996" i="5" l="1"/>
  <c r="F1995" i="5"/>
  <c r="E1997" i="5" l="1"/>
  <c r="F1996" i="5"/>
  <c r="E1998" i="5" l="1"/>
  <c r="F1997" i="5"/>
  <c r="E1999" i="5" l="1"/>
  <c r="F1998" i="5"/>
  <c r="E2000" i="5" l="1"/>
  <c r="F1999" i="5"/>
  <c r="E2001" i="5" l="1"/>
  <c r="F2000" i="5"/>
  <c r="E2002" i="5" l="1"/>
  <c r="F2001" i="5"/>
  <c r="E2003" i="5" l="1"/>
  <c r="F2002" i="5"/>
  <c r="E2004" i="5" l="1"/>
  <c r="F2003" i="5"/>
  <c r="E2005" i="5" l="1"/>
  <c r="F2004" i="5"/>
  <c r="E2006" i="5" l="1"/>
  <c r="F2005" i="5"/>
  <c r="E2007" i="5" l="1"/>
  <c r="F2006" i="5"/>
  <c r="E2008" i="5" l="1"/>
  <c r="F2007" i="5"/>
  <c r="E2009" i="5" l="1"/>
  <c r="F2008" i="5"/>
  <c r="E2010" i="5" l="1"/>
  <c r="F2009" i="5"/>
  <c r="E2011" i="5" l="1"/>
  <c r="F2010" i="5"/>
  <c r="E2012" i="5" l="1"/>
  <c r="F2011" i="5"/>
  <c r="E2013" i="5" l="1"/>
  <c r="F2012" i="5"/>
  <c r="E2014" i="5" l="1"/>
  <c r="F2013" i="5"/>
  <c r="E2015" i="5" l="1"/>
  <c r="F2014" i="5"/>
  <c r="E2016" i="5" l="1"/>
  <c r="F2015" i="5"/>
  <c r="E2017" i="5" l="1"/>
  <c r="F2016" i="5"/>
  <c r="E2018" i="5" l="1"/>
  <c r="F2017" i="5"/>
  <c r="E2019" i="5" l="1"/>
  <c r="F2018" i="5"/>
  <c r="E2020" i="5" l="1"/>
  <c r="F2019" i="5"/>
  <c r="E2021" i="5" l="1"/>
  <c r="F2020" i="5"/>
  <c r="E2022" i="5" l="1"/>
  <c r="F2021" i="5"/>
  <c r="E2023" i="5" l="1"/>
  <c r="F2022" i="5"/>
  <c r="E2024" i="5" l="1"/>
  <c r="F2023" i="5"/>
  <c r="E2025" i="5" l="1"/>
  <c r="F2024" i="5"/>
  <c r="E2026" i="5" l="1"/>
  <c r="F2025" i="5"/>
  <c r="E2027" i="5" l="1"/>
  <c r="F2026" i="5"/>
  <c r="E2028" i="5" l="1"/>
  <c r="F2027" i="5"/>
  <c r="E2029" i="5" l="1"/>
  <c r="F2028" i="5"/>
  <c r="E2030" i="5" l="1"/>
  <c r="F2029" i="5"/>
  <c r="E2031" i="5" l="1"/>
  <c r="F2030" i="5"/>
  <c r="E2032" i="5" l="1"/>
  <c r="F2031" i="5"/>
  <c r="E2033" i="5" l="1"/>
  <c r="F2032" i="5"/>
  <c r="E2034" i="5" l="1"/>
  <c r="F2033" i="5"/>
  <c r="E2035" i="5" l="1"/>
  <c r="F2034" i="5"/>
  <c r="E2036" i="5" l="1"/>
  <c r="F2035" i="5"/>
  <c r="E2037" i="5" l="1"/>
  <c r="F2036" i="5"/>
  <c r="E2038" i="5" l="1"/>
  <c r="F2037" i="5"/>
  <c r="E2039" i="5" l="1"/>
  <c r="F2038" i="5"/>
  <c r="E2040" i="5" l="1"/>
  <c r="F2039" i="5"/>
  <c r="E2041" i="5" l="1"/>
  <c r="F2040" i="5"/>
  <c r="E2042" i="5" l="1"/>
  <c r="F2041" i="5"/>
  <c r="E2043" i="5" l="1"/>
  <c r="F2042" i="5"/>
  <c r="E2044" i="5" l="1"/>
  <c r="F2043" i="5"/>
  <c r="E2045" i="5" l="1"/>
  <c r="F2044" i="5"/>
  <c r="E2046" i="5" l="1"/>
  <c r="F2045" i="5"/>
  <c r="E2047" i="5" l="1"/>
  <c r="F2046" i="5"/>
  <c r="E2048" i="5" l="1"/>
  <c r="F2047" i="5"/>
  <c r="E2049" i="5" l="1"/>
  <c r="F2048" i="5"/>
  <c r="E2050" i="5" l="1"/>
  <c r="F2049" i="5"/>
  <c r="E2051" i="5" l="1"/>
  <c r="F2050" i="5"/>
  <c r="E2052" i="5" l="1"/>
  <c r="F2051" i="5"/>
  <c r="E2053" i="5" l="1"/>
  <c r="F2052" i="5"/>
  <c r="E2054" i="5" l="1"/>
  <c r="F2053" i="5"/>
  <c r="E2055" i="5" l="1"/>
  <c r="F2054" i="5"/>
  <c r="E2056" i="5" l="1"/>
  <c r="F2055" i="5"/>
  <c r="E2057" i="5" l="1"/>
  <c r="F2056" i="5"/>
  <c r="E2058" i="5" l="1"/>
  <c r="F2057" i="5"/>
  <c r="E2059" i="5" l="1"/>
  <c r="F2058" i="5"/>
  <c r="E2060" i="5" l="1"/>
  <c r="F2059" i="5"/>
  <c r="E2061" i="5" l="1"/>
  <c r="F2060" i="5"/>
  <c r="E2062" i="5" l="1"/>
  <c r="F2061" i="5"/>
  <c r="E2063" i="5" l="1"/>
  <c r="F2062" i="5"/>
  <c r="E2064" i="5" l="1"/>
  <c r="F2063" i="5"/>
  <c r="E2065" i="5" l="1"/>
  <c r="F2064" i="5"/>
  <c r="E2066" i="5" l="1"/>
  <c r="F2065" i="5"/>
  <c r="E2067" i="5" l="1"/>
  <c r="F2066" i="5"/>
  <c r="E2068" i="5" l="1"/>
  <c r="F2067" i="5"/>
  <c r="E2069" i="5" l="1"/>
  <c r="F2068" i="5"/>
  <c r="E2070" i="5" l="1"/>
  <c r="F2069" i="5"/>
  <c r="E2071" i="5" l="1"/>
  <c r="F2070" i="5"/>
  <c r="E2072" i="5" l="1"/>
  <c r="F2071" i="5"/>
  <c r="E2073" i="5" l="1"/>
  <c r="F2072" i="5"/>
  <c r="E2074" i="5" l="1"/>
  <c r="F2073" i="5"/>
  <c r="E2075" i="5" l="1"/>
  <c r="F2074" i="5"/>
  <c r="E2076" i="5" l="1"/>
  <c r="F2075" i="5"/>
  <c r="E2077" i="5" l="1"/>
  <c r="F2076" i="5"/>
  <c r="E2078" i="5" l="1"/>
  <c r="F2077" i="5"/>
  <c r="E2079" i="5" l="1"/>
  <c r="F2078" i="5"/>
  <c r="E2080" i="5" l="1"/>
  <c r="F2079" i="5"/>
  <c r="E2081" i="5" l="1"/>
  <c r="F2080" i="5"/>
  <c r="E2082" i="5" l="1"/>
  <c r="F2081" i="5"/>
  <c r="E2083" i="5" l="1"/>
  <c r="F2082" i="5"/>
  <c r="E2084" i="5" l="1"/>
  <c r="F2083" i="5"/>
  <c r="E2085" i="5" l="1"/>
  <c r="F2084" i="5"/>
  <c r="E2086" i="5" l="1"/>
  <c r="F2085" i="5"/>
  <c r="E2087" i="5" l="1"/>
  <c r="F2086" i="5"/>
  <c r="E2088" i="5" l="1"/>
  <c r="F2087" i="5"/>
  <c r="E2089" i="5" l="1"/>
  <c r="F2088" i="5"/>
  <c r="E2090" i="5" l="1"/>
  <c r="F2089" i="5"/>
  <c r="E2091" i="5" l="1"/>
  <c r="F2090" i="5"/>
  <c r="E2092" i="5" l="1"/>
  <c r="F2091" i="5"/>
  <c r="E2093" i="5" l="1"/>
  <c r="F2092" i="5"/>
  <c r="E2094" i="5" l="1"/>
  <c r="F2093" i="5"/>
  <c r="E2095" i="5" l="1"/>
  <c r="F2094" i="5"/>
  <c r="E2096" i="5" l="1"/>
  <c r="F2095" i="5"/>
  <c r="E2097" i="5" l="1"/>
  <c r="F2096" i="5"/>
  <c r="E2098" i="5" l="1"/>
  <c r="F2097" i="5"/>
  <c r="E2099" i="5" l="1"/>
  <c r="F2098" i="5"/>
  <c r="E2100" i="5" l="1"/>
  <c r="F2099" i="5"/>
  <c r="E2101" i="5" l="1"/>
  <c r="F2100" i="5"/>
  <c r="E2102" i="5" l="1"/>
  <c r="F2101" i="5"/>
  <c r="E2103" i="5" l="1"/>
  <c r="F2102" i="5"/>
  <c r="E2104" i="5" l="1"/>
  <c r="F2103" i="5"/>
  <c r="E2105" i="5" l="1"/>
  <c r="F2104" i="5"/>
  <c r="E2106" i="5" l="1"/>
  <c r="F2105" i="5"/>
  <c r="E2107" i="5" l="1"/>
  <c r="F2106" i="5"/>
  <c r="E2108" i="5" l="1"/>
  <c r="F2107" i="5"/>
  <c r="E2109" i="5" l="1"/>
  <c r="F2108" i="5"/>
  <c r="E2110" i="5" l="1"/>
  <c r="F2109" i="5"/>
  <c r="E2111" i="5" l="1"/>
  <c r="F2110" i="5"/>
  <c r="F2111" i="5" l="1"/>
  <c r="E2112" i="5"/>
  <c r="E2113" i="5" l="1"/>
  <c r="F2112" i="5"/>
  <c r="E2114" i="5" l="1"/>
  <c r="F2113" i="5"/>
  <c r="E2115" i="5" l="1"/>
  <c r="F2114" i="5"/>
  <c r="E2116" i="5" l="1"/>
  <c r="F2115" i="5"/>
  <c r="E2117" i="5" l="1"/>
  <c r="F2116" i="5"/>
  <c r="E2118" i="5" l="1"/>
  <c r="F2117" i="5"/>
  <c r="E2119" i="5" l="1"/>
  <c r="F2118" i="5"/>
  <c r="E2120" i="5" l="1"/>
  <c r="F2119" i="5"/>
  <c r="E2121" i="5" l="1"/>
  <c r="F2120" i="5"/>
  <c r="E2122" i="5" l="1"/>
  <c r="F2121" i="5"/>
  <c r="E2123" i="5" l="1"/>
  <c r="F2122" i="5"/>
  <c r="E2124" i="5" l="1"/>
  <c r="F2123" i="5"/>
  <c r="E2125" i="5" l="1"/>
  <c r="F2124" i="5"/>
  <c r="E2126" i="5" l="1"/>
  <c r="F2125" i="5"/>
  <c r="E2127" i="5" l="1"/>
  <c r="F2126" i="5"/>
  <c r="E2128" i="5" l="1"/>
  <c r="F2127" i="5"/>
  <c r="E2129" i="5" l="1"/>
  <c r="F2128" i="5"/>
  <c r="E2130" i="5" l="1"/>
  <c r="F2129" i="5"/>
  <c r="E2131" i="5" l="1"/>
  <c r="F2130" i="5"/>
  <c r="E2132" i="5" l="1"/>
  <c r="F2131" i="5"/>
  <c r="E2133" i="5" l="1"/>
  <c r="F2132" i="5"/>
  <c r="E2134" i="5" l="1"/>
  <c r="F2133" i="5"/>
  <c r="E2135" i="5" l="1"/>
  <c r="F2134" i="5"/>
  <c r="E2136" i="5" l="1"/>
  <c r="F2135" i="5"/>
  <c r="E2137" i="5" l="1"/>
  <c r="F2136" i="5"/>
  <c r="E2138" i="5" l="1"/>
  <c r="F2137" i="5"/>
  <c r="E2139" i="5" l="1"/>
  <c r="F2138" i="5"/>
  <c r="E2140" i="5" l="1"/>
  <c r="F2139" i="5"/>
  <c r="E2141" i="5" l="1"/>
  <c r="F2140" i="5"/>
  <c r="E2142" i="5" l="1"/>
  <c r="F2141" i="5"/>
  <c r="E2143" i="5" l="1"/>
  <c r="F2142" i="5"/>
  <c r="E2144" i="5" l="1"/>
  <c r="F2143" i="5"/>
  <c r="E2145" i="5" l="1"/>
  <c r="F2144" i="5"/>
  <c r="E2146" i="5" l="1"/>
  <c r="F2145" i="5"/>
  <c r="E2147" i="5" l="1"/>
  <c r="F2146" i="5"/>
  <c r="E2148" i="5" l="1"/>
  <c r="F2147" i="5"/>
  <c r="E2149" i="5" l="1"/>
  <c r="F2148" i="5"/>
  <c r="E2150" i="5" l="1"/>
  <c r="F2149" i="5"/>
  <c r="E2151" i="5" l="1"/>
  <c r="F2150" i="5"/>
  <c r="E2152" i="5" l="1"/>
  <c r="F2151" i="5"/>
  <c r="E2153" i="5" l="1"/>
  <c r="F2152" i="5"/>
  <c r="E2154" i="5" l="1"/>
  <c r="F2153" i="5"/>
  <c r="E2155" i="5" l="1"/>
  <c r="F2154" i="5"/>
  <c r="E2156" i="5" l="1"/>
  <c r="F2155" i="5"/>
  <c r="E2157" i="5" l="1"/>
  <c r="F2156" i="5"/>
  <c r="E2158" i="5" l="1"/>
  <c r="F2157" i="5"/>
  <c r="E2159" i="5" l="1"/>
  <c r="F2158" i="5"/>
  <c r="E2160" i="5" l="1"/>
  <c r="F2159" i="5"/>
  <c r="E2161" i="5" l="1"/>
  <c r="F2160" i="5"/>
  <c r="E2162" i="5" l="1"/>
  <c r="F2161" i="5"/>
  <c r="E2163" i="5" l="1"/>
  <c r="F2162" i="5"/>
  <c r="E2164" i="5" l="1"/>
  <c r="F2163" i="5"/>
  <c r="E2165" i="5" l="1"/>
  <c r="F2164" i="5"/>
  <c r="E2166" i="5" l="1"/>
  <c r="F2165" i="5"/>
  <c r="E2167" i="5" l="1"/>
  <c r="F2166" i="5"/>
  <c r="E2168" i="5" l="1"/>
  <c r="F2167" i="5"/>
  <c r="E2169" i="5" l="1"/>
  <c r="F2168" i="5"/>
  <c r="E2170" i="5" l="1"/>
  <c r="F2169" i="5"/>
  <c r="E2171" i="5" l="1"/>
  <c r="F2170" i="5"/>
  <c r="E2172" i="5" l="1"/>
  <c r="F2171" i="5"/>
  <c r="E2173" i="5" l="1"/>
  <c r="F2172" i="5"/>
  <c r="E2174" i="5" l="1"/>
  <c r="F2173" i="5"/>
  <c r="E2175" i="5" l="1"/>
  <c r="F2174" i="5"/>
  <c r="E2176" i="5" l="1"/>
  <c r="F2175" i="5"/>
  <c r="E2177" i="5" l="1"/>
  <c r="F2176" i="5"/>
  <c r="E2178" i="5" l="1"/>
  <c r="F2177" i="5"/>
  <c r="E2179" i="5" l="1"/>
  <c r="F2178" i="5"/>
  <c r="E2180" i="5" l="1"/>
  <c r="F2179" i="5"/>
  <c r="E2181" i="5" l="1"/>
  <c r="F2180" i="5"/>
  <c r="E2182" i="5" l="1"/>
  <c r="F2181" i="5"/>
  <c r="E2183" i="5" l="1"/>
  <c r="F2182" i="5"/>
  <c r="E2184" i="5" l="1"/>
  <c r="F2183" i="5"/>
  <c r="E2185" i="5" l="1"/>
  <c r="F2184" i="5"/>
  <c r="E2186" i="5" l="1"/>
  <c r="F2185" i="5"/>
  <c r="E2187" i="5" l="1"/>
  <c r="F2186" i="5"/>
  <c r="E2188" i="5" l="1"/>
  <c r="F2187" i="5"/>
  <c r="E2189" i="5" l="1"/>
  <c r="F2188" i="5"/>
  <c r="E2190" i="5" l="1"/>
  <c r="F2189" i="5"/>
  <c r="F2190" i="5" l="1"/>
  <c r="E2191" i="5"/>
  <c r="E2192" i="5" l="1"/>
  <c r="F2191" i="5"/>
  <c r="F2192" i="5" l="1"/>
  <c r="E2193" i="5"/>
  <c r="F2193" i="5" l="1"/>
  <c r="E2194" i="5"/>
  <c r="F2194" i="5" l="1"/>
  <c r="E2195" i="5"/>
  <c r="E2196" i="5" l="1"/>
  <c r="F2195" i="5"/>
  <c r="E2197" i="5" l="1"/>
  <c r="F2196" i="5"/>
  <c r="E2198" i="5" l="1"/>
  <c r="F2197" i="5"/>
  <c r="E2199" i="5" l="1"/>
  <c r="F2198" i="5"/>
  <c r="E2200" i="5" l="1"/>
  <c r="F2199" i="5"/>
  <c r="F2200" i="5" l="1"/>
  <c r="E2201" i="5"/>
  <c r="E2202" i="5" l="1"/>
  <c r="F2201" i="5"/>
  <c r="E2203" i="5" l="1"/>
  <c r="F2202" i="5"/>
  <c r="E2204" i="5" l="1"/>
  <c r="F2203" i="5"/>
  <c r="E2205" i="5" l="1"/>
  <c r="F2204" i="5"/>
  <c r="E2206" i="5" l="1"/>
  <c r="F2205" i="5"/>
  <c r="E2207" i="5" l="1"/>
  <c r="F2206" i="5"/>
  <c r="E2208" i="5" l="1"/>
  <c r="F2207" i="5"/>
  <c r="E2209" i="5" l="1"/>
  <c r="F2208" i="5"/>
  <c r="E2210" i="5" l="1"/>
  <c r="F2209" i="5"/>
  <c r="E2211" i="5" l="1"/>
  <c r="F2210" i="5"/>
  <c r="E2212" i="5" l="1"/>
  <c r="F2211" i="5"/>
  <c r="E2213" i="5" l="1"/>
  <c r="F2212" i="5"/>
  <c r="E2214" i="5" l="1"/>
  <c r="F2213" i="5"/>
  <c r="E2215" i="5" l="1"/>
  <c r="F2214" i="5"/>
  <c r="E2216" i="5" l="1"/>
  <c r="F2215" i="5"/>
  <c r="E2217" i="5" l="1"/>
  <c r="F2216" i="5"/>
  <c r="E2218" i="5" l="1"/>
  <c r="F2217" i="5"/>
  <c r="E2219" i="5" l="1"/>
  <c r="F2218" i="5"/>
  <c r="E2220" i="5" l="1"/>
  <c r="F2219" i="5"/>
  <c r="E2221" i="5" l="1"/>
  <c r="F2220" i="5"/>
  <c r="E2222" i="5" l="1"/>
  <c r="F2221" i="5"/>
  <c r="E2223" i="5" l="1"/>
  <c r="F2222" i="5"/>
  <c r="E2224" i="5" l="1"/>
  <c r="F2223" i="5"/>
  <c r="E2225" i="5" l="1"/>
  <c r="F2224" i="5"/>
  <c r="E2226" i="5" l="1"/>
  <c r="F2225" i="5"/>
  <c r="E2227" i="5" l="1"/>
  <c r="F2226" i="5"/>
  <c r="E2228" i="5" l="1"/>
  <c r="F2227" i="5"/>
  <c r="E2229" i="5" l="1"/>
  <c r="F2228" i="5"/>
  <c r="E2230" i="5" l="1"/>
  <c r="F2229" i="5"/>
  <c r="E2231" i="5" l="1"/>
  <c r="F2230" i="5"/>
  <c r="E2232" i="5" l="1"/>
  <c r="F2231" i="5"/>
  <c r="E2233" i="5" l="1"/>
  <c r="F2232" i="5"/>
  <c r="E2234" i="5" l="1"/>
  <c r="F2233" i="5"/>
  <c r="E2235" i="5" l="1"/>
  <c r="F2234" i="5"/>
  <c r="E2236" i="5" l="1"/>
  <c r="F2235" i="5"/>
  <c r="E2237" i="5" l="1"/>
  <c r="F2236" i="5"/>
  <c r="E2238" i="5" l="1"/>
  <c r="F2237" i="5"/>
  <c r="E2239" i="5" l="1"/>
  <c r="F2238" i="5"/>
  <c r="E2240" i="5" l="1"/>
  <c r="F2239" i="5"/>
  <c r="E2241" i="5" l="1"/>
  <c r="F2240" i="5"/>
  <c r="E2242" i="5" l="1"/>
  <c r="F2241" i="5"/>
  <c r="E2243" i="5" l="1"/>
  <c r="F2242" i="5"/>
  <c r="E2244" i="5" l="1"/>
  <c r="F2243" i="5"/>
  <c r="E2245" i="5" l="1"/>
  <c r="F2244" i="5"/>
  <c r="E2246" i="5" l="1"/>
  <c r="F2245" i="5"/>
  <c r="E2247" i="5" l="1"/>
  <c r="F2246" i="5"/>
  <c r="E2248" i="5" l="1"/>
  <c r="F2247" i="5"/>
  <c r="E2249" i="5" l="1"/>
  <c r="F2248" i="5"/>
  <c r="E2250" i="5" l="1"/>
  <c r="F2249" i="5"/>
  <c r="E2251" i="5" l="1"/>
  <c r="F2250" i="5"/>
  <c r="E2252" i="5" l="1"/>
  <c r="F2251" i="5"/>
  <c r="E2253" i="5" l="1"/>
  <c r="F2252" i="5"/>
  <c r="E2254" i="5" l="1"/>
  <c r="F2253" i="5"/>
  <c r="E2255" i="5" l="1"/>
  <c r="F2254" i="5"/>
  <c r="E2256" i="5" l="1"/>
  <c r="F2255" i="5"/>
  <c r="E2257" i="5" l="1"/>
  <c r="F2256" i="5"/>
  <c r="E2258" i="5" l="1"/>
  <c r="F2257" i="5"/>
  <c r="E2259" i="5" l="1"/>
  <c r="F2258" i="5"/>
  <c r="E2260" i="5" l="1"/>
  <c r="F2259" i="5"/>
  <c r="E2261" i="5" l="1"/>
  <c r="F2260" i="5"/>
  <c r="E2262" i="5" l="1"/>
  <c r="F2261" i="5"/>
  <c r="E2263" i="5" l="1"/>
  <c r="F2262" i="5"/>
  <c r="E2264" i="5" l="1"/>
  <c r="F2263" i="5"/>
  <c r="E2265" i="5" l="1"/>
  <c r="F2264" i="5"/>
  <c r="E2266" i="5" l="1"/>
  <c r="F2265" i="5"/>
  <c r="E2267" i="5" l="1"/>
  <c r="F2266" i="5"/>
  <c r="E2268" i="5" l="1"/>
  <c r="F2267" i="5"/>
  <c r="E2269" i="5" l="1"/>
  <c r="F2268" i="5"/>
  <c r="E2270" i="5" l="1"/>
  <c r="F2269" i="5"/>
  <c r="E2271" i="5" l="1"/>
  <c r="F2270" i="5"/>
  <c r="E2272" i="5" l="1"/>
  <c r="F2271" i="5"/>
  <c r="E2273" i="5" l="1"/>
  <c r="F2272" i="5"/>
  <c r="E2274" i="5" l="1"/>
  <c r="F2273" i="5"/>
  <c r="F2274" i="5" l="1"/>
  <c r="E2275" i="5"/>
  <c r="E2276" i="5" l="1"/>
  <c r="F2275" i="5"/>
  <c r="E2277" i="5" l="1"/>
  <c r="F2276" i="5"/>
  <c r="E2278" i="5" l="1"/>
  <c r="F2277" i="5"/>
  <c r="E2279" i="5" l="1"/>
  <c r="F2278" i="5"/>
  <c r="E2280" i="5" l="1"/>
  <c r="F2279" i="5"/>
  <c r="E2281" i="5" l="1"/>
  <c r="F2280" i="5"/>
  <c r="E2282" i="5" l="1"/>
  <c r="F2281" i="5"/>
  <c r="E2283" i="5" l="1"/>
  <c r="F2282" i="5"/>
  <c r="E2284" i="5" l="1"/>
  <c r="F2283" i="5"/>
  <c r="E2285" i="5" l="1"/>
  <c r="F2284" i="5"/>
  <c r="E2286" i="5" l="1"/>
  <c r="F2285" i="5"/>
  <c r="E2287" i="5" l="1"/>
  <c r="F2286" i="5"/>
  <c r="E2288" i="5" l="1"/>
  <c r="F2287" i="5"/>
  <c r="E2289" i="5" l="1"/>
  <c r="F2288" i="5"/>
  <c r="E2290" i="5" l="1"/>
  <c r="F2289" i="5"/>
  <c r="E2291" i="5" l="1"/>
  <c r="F2290" i="5"/>
  <c r="E2292" i="5" l="1"/>
  <c r="F2291" i="5"/>
  <c r="E2293" i="5" l="1"/>
  <c r="F2292" i="5"/>
  <c r="E2294" i="5" l="1"/>
  <c r="F2293" i="5"/>
  <c r="E2295" i="5" l="1"/>
  <c r="F2294" i="5"/>
  <c r="E2296" i="5" l="1"/>
  <c r="F2295" i="5"/>
  <c r="E2297" i="5" l="1"/>
  <c r="F2296" i="5"/>
  <c r="E2298" i="5" l="1"/>
  <c r="F2297" i="5"/>
  <c r="E2299" i="5" l="1"/>
  <c r="F2298" i="5"/>
  <c r="E2300" i="5" l="1"/>
  <c r="F2299" i="5"/>
  <c r="E2301" i="5" l="1"/>
  <c r="F2300" i="5"/>
  <c r="E2302" i="5" l="1"/>
  <c r="F2301" i="5"/>
  <c r="E2303" i="5" l="1"/>
  <c r="F2302" i="5"/>
  <c r="E2304" i="5" l="1"/>
  <c r="F2303" i="5"/>
  <c r="E2305" i="5" l="1"/>
  <c r="F2304" i="5"/>
  <c r="E2306" i="5" l="1"/>
  <c r="F2305" i="5"/>
  <c r="E2307" i="5" l="1"/>
  <c r="F2306" i="5"/>
  <c r="E2308" i="5" l="1"/>
  <c r="F2307" i="5"/>
  <c r="E2309" i="5" l="1"/>
  <c r="F2308" i="5"/>
  <c r="E2310" i="5" l="1"/>
  <c r="F2309" i="5"/>
  <c r="E2311" i="5" l="1"/>
  <c r="F2310" i="5"/>
  <c r="E2312" i="5" l="1"/>
  <c r="F2311" i="5"/>
  <c r="E2313" i="5" l="1"/>
  <c r="F2312" i="5"/>
  <c r="E2314" i="5" l="1"/>
  <c r="F2313" i="5"/>
  <c r="E2315" i="5" l="1"/>
  <c r="F2314" i="5"/>
  <c r="E2316" i="5" l="1"/>
  <c r="F2315" i="5"/>
  <c r="E2317" i="5" l="1"/>
  <c r="F2316" i="5"/>
  <c r="E2318" i="5" l="1"/>
  <c r="F2317" i="5"/>
  <c r="E2319" i="5" l="1"/>
  <c r="F2318" i="5"/>
  <c r="E2320" i="5" l="1"/>
  <c r="F2319" i="5"/>
  <c r="E2321" i="5" l="1"/>
  <c r="F2320" i="5"/>
  <c r="E2322" i="5" l="1"/>
  <c r="F2321" i="5"/>
  <c r="E2323" i="5" l="1"/>
  <c r="F2322" i="5"/>
  <c r="E2324" i="5" l="1"/>
  <c r="F2323" i="5"/>
  <c r="E2325" i="5" l="1"/>
  <c r="F2324" i="5"/>
  <c r="E2326" i="5" l="1"/>
  <c r="F2325" i="5"/>
  <c r="E2327" i="5" l="1"/>
  <c r="F2326" i="5"/>
  <c r="E2328" i="5" l="1"/>
  <c r="F2327" i="5"/>
  <c r="E2329" i="5" l="1"/>
  <c r="F2328" i="5"/>
  <c r="E2330" i="5" l="1"/>
  <c r="F2329" i="5"/>
  <c r="E2331" i="5" l="1"/>
  <c r="F2330" i="5"/>
  <c r="E2332" i="5" l="1"/>
  <c r="F2331" i="5"/>
  <c r="E2333" i="5" l="1"/>
  <c r="F2332" i="5"/>
  <c r="E2334" i="5" l="1"/>
  <c r="F2333" i="5"/>
  <c r="E2335" i="5" l="1"/>
  <c r="F2334" i="5"/>
  <c r="E2336" i="5" l="1"/>
  <c r="F2335" i="5"/>
  <c r="E2337" i="5" l="1"/>
  <c r="F2336" i="5"/>
  <c r="E2338" i="5" l="1"/>
  <c r="F2337" i="5"/>
  <c r="E2339" i="5" l="1"/>
  <c r="F2338" i="5"/>
  <c r="E2340" i="5" l="1"/>
  <c r="F2339" i="5"/>
  <c r="E2341" i="5" l="1"/>
  <c r="F2340" i="5"/>
  <c r="E2342" i="5" l="1"/>
  <c r="F2341" i="5"/>
  <c r="E2343" i="5" l="1"/>
  <c r="F2342" i="5"/>
  <c r="E2344" i="5" l="1"/>
  <c r="F2343" i="5"/>
  <c r="E2345" i="5" l="1"/>
  <c r="F2344" i="5"/>
  <c r="E2346" i="5" l="1"/>
  <c r="F2345" i="5"/>
  <c r="E2347" i="5" l="1"/>
  <c r="F2346" i="5"/>
  <c r="E2348" i="5" l="1"/>
  <c r="F2347" i="5"/>
  <c r="E2349" i="5" l="1"/>
  <c r="F2348" i="5"/>
  <c r="E2350" i="5" l="1"/>
  <c r="F2349" i="5"/>
  <c r="E2351" i="5" l="1"/>
  <c r="F2350" i="5"/>
  <c r="E2352" i="5" l="1"/>
  <c r="F2351" i="5"/>
  <c r="E2353" i="5" l="1"/>
  <c r="F2352" i="5"/>
  <c r="E2354" i="5" l="1"/>
  <c r="F2353" i="5"/>
  <c r="E2355" i="5" l="1"/>
  <c r="F2354" i="5"/>
  <c r="E2356" i="5" l="1"/>
  <c r="F2355" i="5"/>
  <c r="E2357" i="5" l="1"/>
  <c r="F2356" i="5"/>
  <c r="E2358" i="5" l="1"/>
  <c r="F2357" i="5"/>
  <c r="E2359" i="5" l="1"/>
  <c r="F2358" i="5"/>
  <c r="E2360" i="5" l="1"/>
  <c r="F2359" i="5"/>
  <c r="E2361" i="5" l="1"/>
  <c r="F2360" i="5"/>
  <c r="E2362" i="5" l="1"/>
  <c r="F2361" i="5"/>
  <c r="E2363" i="5" l="1"/>
  <c r="F2362" i="5"/>
  <c r="E2364" i="5" l="1"/>
  <c r="F2363" i="5"/>
  <c r="E2365" i="5" l="1"/>
  <c r="F2364" i="5"/>
  <c r="E2366" i="5" l="1"/>
  <c r="F2365" i="5"/>
  <c r="E2367" i="5" l="1"/>
  <c r="F2366" i="5"/>
  <c r="E2368" i="5" l="1"/>
  <c r="F2367" i="5"/>
  <c r="E2369" i="5" l="1"/>
  <c r="F2368" i="5"/>
  <c r="E2370" i="5" l="1"/>
  <c r="F2369" i="5"/>
  <c r="E2371" i="5" l="1"/>
  <c r="F2370" i="5"/>
  <c r="E2372" i="5" l="1"/>
  <c r="F2371" i="5"/>
  <c r="E2373" i="5" l="1"/>
  <c r="F2372" i="5"/>
  <c r="E2374" i="5" l="1"/>
  <c r="F2373" i="5"/>
  <c r="E2375" i="5" l="1"/>
  <c r="F2374" i="5"/>
  <c r="E2376" i="5" l="1"/>
  <c r="F2375" i="5"/>
  <c r="E2377" i="5" l="1"/>
  <c r="F2376" i="5"/>
  <c r="E2378" i="5" l="1"/>
  <c r="F2377" i="5"/>
  <c r="E2379" i="5" l="1"/>
  <c r="F2378" i="5"/>
  <c r="E2380" i="5" l="1"/>
  <c r="F2379" i="5"/>
  <c r="E2381" i="5" l="1"/>
  <c r="F2380" i="5"/>
  <c r="E2382" i="5" l="1"/>
  <c r="F2381" i="5"/>
  <c r="E2383" i="5" l="1"/>
  <c r="F2382" i="5"/>
  <c r="E2384" i="5" l="1"/>
  <c r="F2383" i="5"/>
  <c r="E2385" i="5" l="1"/>
  <c r="F2384" i="5"/>
  <c r="E2386" i="5" l="1"/>
  <c r="F2385" i="5"/>
  <c r="E2387" i="5" l="1"/>
  <c r="F2386" i="5"/>
  <c r="E2388" i="5" l="1"/>
  <c r="F2387" i="5"/>
  <c r="E2389" i="5" l="1"/>
  <c r="F2388" i="5"/>
  <c r="E2390" i="5" l="1"/>
  <c r="F2389" i="5"/>
  <c r="E2391" i="5" l="1"/>
  <c r="F2390" i="5"/>
  <c r="E2392" i="5" l="1"/>
  <c r="F2391" i="5"/>
  <c r="E2393" i="5" l="1"/>
  <c r="F2392" i="5"/>
  <c r="E2394" i="5" l="1"/>
  <c r="F2393" i="5"/>
  <c r="F2394" i="5" l="1"/>
  <c r="E2395" i="5"/>
  <c r="E2396" i="5" l="1"/>
  <c r="F2395" i="5"/>
  <c r="E2397" i="5" l="1"/>
  <c r="F2396" i="5"/>
  <c r="E2398" i="5" l="1"/>
  <c r="F2397" i="5"/>
  <c r="E2399" i="5" l="1"/>
  <c r="F2398" i="5"/>
  <c r="E2400" i="5" l="1"/>
  <c r="F2399" i="5"/>
  <c r="E2401" i="5" l="1"/>
  <c r="F2400" i="5"/>
  <c r="E2402" i="5" l="1"/>
  <c r="F2401" i="5"/>
  <c r="E2403" i="5" l="1"/>
  <c r="F2402" i="5"/>
  <c r="E2404" i="5" l="1"/>
  <c r="F2403" i="5"/>
  <c r="E2405" i="5" l="1"/>
  <c r="F2404" i="5"/>
  <c r="E2406" i="5" l="1"/>
  <c r="F2405" i="5"/>
  <c r="E2407" i="5" l="1"/>
  <c r="F2406" i="5"/>
  <c r="E2408" i="5" l="1"/>
  <c r="F2407" i="5"/>
  <c r="E2409" i="5" l="1"/>
  <c r="F2408" i="5"/>
  <c r="E2410" i="5" l="1"/>
  <c r="F2409" i="5"/>
  <c r="E2411" i="5" l="1"/>
  <c r="F2410" i="5"/>
  <c r="E2412" i="5" l="1"/>
  <c r="F2411" i="5"/>
  <c r="E2413" i="5" l="1"/>
  <c r="F2412" i="5"/>
  <c r="E2414" i="5" l="1"/>
  <c r="F2413" i="5"/>
  <c r="E2415" i="5" l="1"/>
  <c r="F2414" i="5"/>
  <c r="E2416" i="5" l="1"/>
  <c r="F2415" i="5"/>
  <c r="E2417" i="5" l="1"/>
  <c r="F2416" i="5"/>
  <c r="E2418" i="5" l="1"/>
  <c r="F2417" i="5"/>
  <c r="E2419" i="5" l="1"/>
  <c r="F2418" i="5"/>
  <c r="E2420" i="5" l="1"/>
  <c r="F2419" i="5"/>
  <c r="E2421" i="5" l="1"/>
  <c r="F2420" i="5"/>
  <c r="E2422" i="5" l="1"/>
  <c r="F2421" i="5"/>
  <c r="E2423" i="5" l="1"/>
  <c r="F2422" i="5"/>
  <c r="E2424" i="5" l="1"/>
  <c r="F2423" i="5"/>
  <c r="E2425" i="5" l="1"/>
  <c r="F2424" i="5"/>
  <c r="E2426" i="5" l="1"/>
  <c r="F2425" i="5"/>
  <c r="E2427" i="5" l="1"/>
  <c r="F2426" i="5"/>
  <c r="E2428" i="5" l="1"/>
  <c r="F2427" i="5"/>
  <c r="E2429" i="5" l="1"/>
  <c r="F2428" i="5"/>
  <c r="E2430" i="5" l="1"/>
  <c r="F2429" i="5"/>
  <c r="E2431" i="5" l="1"/>
  <c r="F2430" i="5"/>
  <c r="E2432" i="5" l="1"/>
  <c r="F2431" i="5"/>
  <c r="E2433" i="5" l="1"/>
  <c r="F2432" i="5"/>
  <c r="E2434" i="5" l="1"/>
  <c r="F2433" i="5"/>
  <c r="E2435" i="5" l="1"/>
  <c r="F2434" i="5"/>
  <c r="E2436" i="5" l="1"/>
  <c r="F2435" i="5"/>
  <c r="E2437" i="5" l="1"/>
  <c r="F2436" i="5"/>
  <c r="E2438" i="5" l="1"/>
  <c r="F2437" i="5"/>
  <c r="E2439" i="5" l="1"/>
  <c r="F2438" i="5"/>
  <c r="E2440" i="5" l="1"/>
  <c r="F2439" i="5"/>
  <c r="E2441" i="5" l="1"/>
  <c r="F2440" i="5"/>
  <c r="E2442" i="5" l="1"/>
  <c r="F2441" i="5"/>
  <c r="E2443" i="5" l="1"/>
  <c r="F2442" i="5"/>
  <c r="E2444" i="5" l="1"/>
  <c r="F2443" i="5"/>
  <c r="E2445" i="5" l="1"/>
  <c r="F2444" i="5"/>
  <c r="E2446" i="5" l="1"/>
  <c r="F2445" i="5"/>
  <c r="E2447" i="5" l="1"/>
  <c r="F2446" i="5"/>
  <c r="E2448" i="5" l="1"/>
  <c r="F2447" i="5"/>
  <c r="E2449" i="5" l="1"/>
  <c r="F2448" i="5"/>
  <c r="E2450" i="5" l="1"/>
  <c r="F2449" i="5"/>
  <c r="E2451" i="5" l="1"/>
  <c r="F2450" i="5"/>
  <c r="E2452" i="5" l="1"/>
  <c r="F2451" i="5"/>
  <c r="E2453" i="5" l="1"/>
  <c r="F2452" i="5"/>
  <c r="E2454" i="5" l="1"/>
  <c r="F2453" i="5"/>
  <c r="E2455" i="5" l="1"/>
  <c r="F2454" i="5"/>
  <c r="E2456" i="5" l="1"/>
  <c r="F2455" i="5"/>
  <c r="E2457" i="5" l="1"/>
  <c r="F2456" i="5"/>
  <c r="E2458" i="5" l="1"/>
  <c r="F2457" i="5"/>
  <c r="E2459" i="5" l="1"/>
  <c r="F2458" i="5"/>
  <c r="E2460" i="5" l="1"/>
  <c r="F2459" i="5"/>
  <c r="E2461" i="5" l="1"/>
  <c r="F2460" i="5"/>
  <c r="E2462" i="5" l="1"/>
  <c r="F2461" i="5"/>
  <c r="E2463" i="5" l="1"/>
  <c r="F2462" i="5"/>
  <c r="E2464" i="5" l="1"/>
  <c r="F2463" i="5"/>
  <c r="E2465" i="5" l="1"/>
  <c r="F2464" i="5"/>
  <c r="E2466" i="5" l="1"/>
  <c r="F2465" i="5"/>
  <c r="E2467" i="5" l="1"/>
  <c r="F2466" i="5"/>
  <c r="E2468" i="5" l="1"/>
  <c r="F2467" i="5"/>
  <c r="E2469" i="5" l="1"/>
  <c r="F2468" i="5"/>
  <c r="E2470" i="5" l="1"/>
  <c r="F2469" i="5"/>
  <c r="E2471" i="5" l="1"/>
  <c r="F2470" i="5"/>
  <c r="E2472" i="5" l="1"/>
  <c r="F2471" i="5"/>
  <c r="E2473" i="5" l="1"/>
  <c r="F2472" i="5"/>
  <c r="E2474" i="5" l="1"/>
  <c r="F2473" i="5"/>
  <c r="E2475" i="5" l="1"/>
  <c r="F2474" i="5"/>
  <c r="E2476" i="5" l="1"/>
  <c r="F2475" i="5"/>
  <c r="E2477" i="5" l="1"/>
  <c r="F2476" i="5"/>
  <c r="E2478" i="5" l="1"/>
  <c r="F2477" i="5"/>
  <c r="E2479" i="5" l="1"/>
  <c r="F2478" i="5"/>
  <c r="E2480" i="5" l="1"/>
  <c r="F2479" i="5"/>
  <c r="E2481" i="5" l="1"/>
  <c r="F2480" i="5"/>
  <c r="E2482" i="5" l="1"/>
  <c r="F2481" i="5"/>
  <c r="E2483" i="5" l="1"/>
  <c r="F2482" i="5"/>
  <c r="E2484" i="5" l="1"/>
  <c r="F2483" i="5"/>
  <c r="E2485" i="5" l="1"/>
  <c r="F2484" i="5"/>
  <c r="E2486" i="5" l="1"/>
  <c r="F2485" i="5"/>
  <c r="E2487" i="5" l="1"/>
  <c r="F2486" i="5"/>
  <c r="E2488" i="5" l="1"/>
  <c r="F2487" i="5"/>
  <c r="E2489" i="5" l="1"/>
  <c r="F2488" i="5"/>
  <c r="E2490" i="5" l="1"/>
  <c r="F2489" i="5"/>
  <c r="E2491" i="5" l="1"/>
  <c r="F2490" i="5"/>
  <c r="E2492" i="5" l="1"/>
  <c r="F2491" i="5"/>
  <c r="E2493" i="5" l="1"/>
  <c r="F2492" i="5"/>
  <c r="E2494" i="5" l="1"/>
  <c r="F2493" i="5"/>
  <c r="E2495" i="5" l="1"/>
  <c r="F2494" i="5"/>
  <c r="E2496" i="5" l="1"/>
  <c r="F2495" i="5"/>
  <c r="E2497" i="5" l="1"/>
  <c r="F2496" i="5"/>
  <c r="E2498" i="5" l="1"/>
  <c r="F2497" i="5"/>
  <c r="E2499" i="5" l="1"/>
  <c r="F2498" i="5"/>
  <c r="E2500" i="5" l="1"/>
  <c r="F2499" i="5"/>
  <c r="E2501" i="5" l="1"/>
  <c r="F2500" i="5"/>
  <c r="E2502" i="5" l="1"/>
  <c r="F2501" i="5"/>
  <c r="E2503" i="5" l="1"/>
  <c r="F2502" i="5"/>
  <c r="E2504" i="5" l="1"/>
  <c r="F2503" i="5"/>
  <c r="E2505" i="5" l="1"/>
  <c r="F2504" i="5"/>
  <c r="E2506" i="5" l="1"/>
  <c r="F2505" i="5"/>
  <c r="E2507" i="5" l="1"/>
  <c r="F2506" i="5"/>
  <c r="E2508" i="5" l="1"/>
  <c r="F2507" i="5"/>
  <c r="E2509" i="5" l="1"/>
  <c r="F2508" i="5"/>
  <c r="E2510" i="5" l="1"/>
  <c r="F2509" i="5"/>
  <c r="E2511" i="5" l="1"/>
  <c r="F2510" i="5"/>
  <c r="E2512" i="5" l="1"/>
  <c r="F2511" i="5"/>
  <c r="E2513" i="5" l="1"/>
  <c r="F2512" i="5"/>
  <c r="E2514" i="5" l="1"/>
  <c r="F2513" i="5"/>
  <c r="E2515" i="5" l="1"/>
  <c r="F2514" i="5"/>
  <c r="E2516" i="5" l="1"/>
  <c r="F2515" i="5"/>
  <c r="E2517" i="5" l="1"/>
  <c r="F2516" i="5"/>
  <c r="E2518" i="5" l="1"/>
  <c r="F2517" i="5"/>
  <c r="E2519" i="5" l="1"/>
  <c r="F2518" i="5"/>
  <c r="E2520" i="5" l="1"/>
  <c r="F2519" i="5"/>
  <c r="E2521" i="5" l="1"/>
  <c r="F2520" i="5"/>
  <c r="E2522" i="5" l="1"/>
  <c r="F2521" i="5"/>
  <c r="E2523" i="5" l="1"/>
  <c r="F2522" i="5"/>
  <c r="E2524" i="5" l="1"/>
  <c r="F2523" i="5"/>
  <c r="F2524" i="5" l="1"/>
  <c r="E2525" i="5"/>
  <c r="E2526" i="5" l="1"/>
  <c r="F2525" i="5"/>
  <c r="E2527" i="5" l="1"/>
  <c r="F2526" i="5"/>
  <c r="E2528" i="5" l="1"/>
  <c r="F2527" i="5"/>
  <c r="E2529" i="5" l="1"/>
  <c r="F2528" i="5"/>
  <c r="E2530" i="5" l="1"/>
  <c r="F2529" i="5"/>
  <c r="E2531" i="5" l="1"/>
  <c r="F2530" i="5"/>
  <c r="E2532" i="5" l="1"/>
  <c r="F2531" i="5"/>
  <c r="E2533" i="5" l="1"/>
  <c r="F2532" i="5"/>
  <c r="E2534" i="5" l="1"/>
  <c r="F2533" i="5"/>
  <c r="E2535" i="5" l="1"/>
  <c r="F2534" i="5"/>
  <c r="E2536" i="5" l="1"/>
  <c r="F2535" i="5"/>
  <c r="E2537" i="5" l="1"/>
  <c r="F2536" i="5"/>
  <c r="E2538" i="5" l="1"/>
  <c r="F2537" i="5"/>
  <c r="E2539" i="5" l="1"/>
  <c r="F2538" i="5"/>
  <c r="E2540" i="5" l="1"/>
  <c r="F2539" i="5"/>
  <c r="E2541" i="5" l="1"/>
  <c r="F2540" i="5"/>
  <c r="E2542" i="5" l="1"/>
  <c r="F2541" i="5"/>
  <c r="E2543" i="5" l="1"/>
  <c r="F2542" i="5"/>
  <c r="E2544" i="5" l="1"/>
  <c r="F2543" i="5"/>
  <c r="E2545" i="5" l="1"/>
  <c r="F2544" i="5"/>
  <c r="E2546" i="5" l="1"/>
  <c r="F2545" i="5"/>
  <c r="E2547" i="5" l="1"/>
  <c r="F2546" i="5"/>
  <c r="E2548" i="5" l="1"/>
  <c r="F2547" i="5"/>
  <c r="E2549" i="5" l="1"/>
  <c r="F2548" i="5"/>
  <c r="E2550" i="5" l="1"/>
  <c r="F2549" i="5"/>
  <c r="E2551" i="5" l="1"/>
  <c r="F2550" i="5"/>
  <c r="E2552" i="5" l="1"/>
  <c r="F2551" i="5"/>
  <c r="E2553" i="5" l="1"/>
  <c r="F2552" i="5"/>
  <c r="E2554" i="5" l="1"/>
  <c r="F2553" i="5"/>
  <c r="E2555" i="5" l="1"/>
  <c r="F2554" i="5"/>
  <c r="E2556" i="5" l="1"/>
  <c r="F2555" i="5"/>
  <c r="E2557" i="5" l="1"/>
  <c r="F2556" i="5"/>
  <c r="E2558" i="5" l="1"/>
  <c r="F2557" i="5"/>
  <c r="E2559" i="5" l="1"/>
  <c r="F2558" i="5"/>
  <c r="E2560" i="5" l="1"/>
  <c r="F2559" i="5"/>
  <c r="E2561" i="5" l="1"/>
  <c r="F2560" i="5"/>
  <c r="E2562" i="5" l="1"/>
  <c r="F2561" i="5"/>
  <c r="E2563" i="5" l="1"/>
  <c r="F2562" i="5"/>
  <c r="E2564" i="5" l="1"/>
  <c r="F2563" i="5"/>
  <c r="E2565" i="5" l="1"/>
  <c r="F2564" i="5"/>
  <c r="E2566" i="5" l="1"/>
  <c r="F2565" i="5"/>
  <c r="E2567" i="5" l="1"/>
  <c r="F2566" i="5"/>
  <c r="E2568" i="5" l="1"/>
  <c r="F2567" i="5"/>
  <c r="E2569" i="5" l="1"/>
  <c r="F2568" i="5"/>
  <c r="E2570" i="5" l="1"/>
  <c r="F2569" i="5"/>
  <c r="E2571" i="5" l="1"/>
  <c r="F2570" i="5"/>
  <c r="E2572" i="5" l="1"/>
  <c r="F2571" i="5"/>
  <c r="E2573" i="5" l="1"/>
  <c r="F2572" i="5"/>
  <c r="E2574" i="5" l="1"/>
  <c r="F2573" i="5"/>
  <c r="E2575" i="5" l="1"/>
  <c r="F2574" i="5"/>
  <c r="E2576" i="5" l="1"/>
  <c r="F2575" i="5"/>
  <c r="E2577" i="5" l="1"/>
  <c r="F2576" i="5"/>
  <c r="E2578" i="5" l="1"/>
  <c r="F2577" i="5"/>
  <c r="E2579" i="5" l="1"/>
  <c r="F2578" i="5"/>
  <c r="E2580" i="5" l="1"/>
  <c r="F2579" i="5"/>
  <c r="E2581" i="5" l="1"/>
  <c r="F2580" i="5"/>
  <c r="E2582" i="5" l="1"/>
  <c r="F2581" i="5"/>
  <c r="E2583" i="5" l="1"/>
  <c r="F2582" i="5"/>
  <c r="E2584" i="5" l="1"/>
  <c r="F2583" i="5"/>
  <c r="E2585" i="5" l="1"/>
  <c r="F2584" i="5"/>
  <c r="E2586" i="5" l="1"/>
  <c r="F2585" i="5"/>
  <c r="E2587" i="5" l="1"/>
  <c r="F2586" i="5"/>
  <c r="E2588" i="5" l="1"/>
  <c r="F2587" i="5"/>
  <c r="E2589" i="5" l="1"/>
  <c r="F2588" i="5"/>
  <c r="E2590" i="5" l="1"/>
  <c r="F2589" i="5"/>
  <c r="E2591" i="5" l="1"/>
  <c r="F2590" i="5"/>
  <c r="E2592" i="5" l="1"/>
  <c r="F2591" i="5"/>
  <c r="E2593" i="5" l="1"/>
  <c r="F2592" i="5"/>
  <c r="E2594" i="5" l="1"/>
  <c r="F2593" i="5"/>
  <c r="E2595" i="5" l="1"/>
  <c r="F2594" i="5"/>
  <c r="E2596" i="5" l="1"/>
  <c r="F2595" i="5"/>
  <c r="E2597" i="5" l="1"/>
  <c r="F2596" i="5"/>
  <c r="E2598" i="5" l="1"/>
  <c r="F2597" i="5"/>
  <c r="E2599" i="5" l="1"/>
  <c r="F2598" i="5"/>
  <c r="E2600" i="5" l="1"/>
  <c r="F2599" i="5"/>
  <c r="E2601" i="5" l="1"/>
  <c r="F2600" i="5"/>
  <c r="E2602" i="5" l="1"/>
  <c r="F2601" i="5"/>
  <c r="E2603" i="5" l="1"/>
  <c r="F2602" i="5"/>
  <c r="E2604" i="5" l="1"/>
  <c r="F2603" i="5"/>
  <c r="E2605" i="5" l="1"/>
  <c r="F2604" i="5"/>
  <c r="E2606" i="5" l="1"/>
  <c r="F2605" i="5"/>
  <c r="E2607" i="5" l="1"/>
  <c r="F2606" i="5"/>
  <c r="E2608" i="5" l="1"/>
  <c r="F2607" i="5"/>
  <c r="E2609" i="5" l="1"/>
  <c r="F2608" i="5"/>
  <c r="E2610" i="5" l="1"/>
  <c r="F2609" i="5"/>
  <c r="E2611" i="5" l="1"/>
  <c r="F2610" i="5"/>
  <c r="E2612" i="5" l="1"/>
  <c r="F2611" i="5"/>
  <c r="E2613" i="5" l="1"/>
  <c r="F2612" i="5"/>
  <c r="E2614" i="5" l="1"/>
  <c r="F2613" i="5"/>
  <c r="E2615" i="5" l="1"/>
  <c r="F2614" i="5"/>
  <c r="E2616" i="5" l="1"/>
  <c r="F2615" i="5"/>
  <c r="E2617" i="5" l="1"/>
  <c r="F2616" i="5"/>
  <c r="E2618" i="5" l="1"/>
  <c r="F2617" i="5"/>
  <c r="E2619" i="5" l="1"/>
  <c r="F2618" i="5"/>
  <c r="E2620" i="5" l="1"/>
  <c r="F2619" i="5"/>
  <c r="E2621" i="5" l="1"/>
  <c r="F2620" i="5"/>
  <c r="E2622" i="5" l="1"/>
  <c r="F2621" i="5"/>
  <c r="E2623" i="5" l="1"/>
  <c r="F2622" i="5"/>
  <c r="E2624" i="5" l="1"/>
  <c r="F2623" i="5"/>
  <c r="E2625" i="5" l="1"/>
  <c r="F2624" i="5"/>
  <c r="E2626" i="5" l="1"/>
  <c r="F2625" i="5"/>
  <c r="F2626" i="5" l="1"/>
  <c r="E2627" i="5"/>
  <c r="E2628" i="5" l="1"/>
  <c r="F2627" i="5"/>
  <c r="E2629" i="5" l="1"/>
  <c r="F2628" i="5"/>
  <c r="E2630" i="5" l="1"/>
  <c r="F2629" i="5"/>
  <c r="E2631" i="5" l="1"/>
  <c r="F2630" i="5"/>
  <c r="E2632" i="5" l="1"/>
  <c r="F2631" i="5"/>
  <c r="E2633" i="5" l="1"/>
  <c r="F2632" i="5"/>
  <c r="E2634" i="5" l="1"/>
  <c r="F2633" i="5"/>
  <c r="E2635" i="5" l="1"/>
  <c r="F2634" i="5"/>
  <c r="E2636" i="5" l="1"/>
  <c r="F2635" i="5"/>
  <c r="E2637" i="5" l="1"/>
  <c r="F2636" i="5"/>
  <c r="E2638" i="5" l="1"/>
  <c r="F2637" i="5"/>
  <c r="E2639" i="5" l="1"/>
  <c r="F2638" i="5"/>
  <c r="E2640" i="5" l="1"/>
  <c r="F2639" i="5"/>
  <c r="E2641" i="5" l="1"/>
  <c r="F2640" i="5"/>
  <c r="E2642" i="5" l="1"/>
  <c r="F2641" i="5"/>
  <c r="E2643" i="5" l="1"/>
  <c r="F2642" i="5"/>
  <c r="E2644" i="5" l="1"/>
  <c r="F2643" i="5"/>
  <c r="E2645" i="5" l="1"/>
  <c r="F2644" i="5"/>
  <c r="E2646" i="5" l="1"/>
  <c r="F2645" i="5"/>
  <c r="E2647" i="5" l="1"/>
  <c r="F2646" i="5"/>
  <c r="E2648" i="5" l="1"/>
  <c r="F2647" i="5"/>
  <c r="E2649" i="5" l="1"/>
  <c r="F2648" i="5"/>
  <c r="E2650" i="5" l="1"/>
  <c r="F2649" i="5"/>
  <c r="E2651" i="5" l="1"/>
  <c r="F2650" i="5"/>
  <c r="E2652" i="5" l="1"/>
  <c r="F2651" i="5"/>
  <c r="E2653" i="5" l="1"/>
  <c r="F2652" i="5"/>
  <c r="E2654" i="5" l="1"/>
  <c r="F2653" i="5"/>
  <c r="E2655" i="5" l="1"/>
  <c r="F2654" i="5"/>
  <c r="E2656" i="5" l="1"/>
  <c r="F2655" i="5"/>
  <c r="E2657" i="5" l="1"/>
  <c r="F2656" i="5"/>
  <c r="E2658" i="5" l="1"/>
  <c r="F2657" i="5"/>
  <c r="E2659" i="5" l="1"/>
  <c r="F2658" i="5"/>
  <c r="E2660" i="5" l="1"/>
  <c r="F2659" i="5"/>
  <c r="E2661" i="5" l="1"/>
  <c r="F2660" i="5"/>
  <c r="E2662" i="5" l="1"/>
  <c r="F2661" i="5"/>
  <c r="E2663" i="5" l="1"/>
  <c r="F2662" i="5"/>
  <c r="E2664" i="5" l="1"/>
  <c r="F2663" i="5"/>
  <c r="E2665" i="5" l="1"/>
  <c r="F2664" i="5"/>
  <c r="E2666" i="5" l="1"/>
  <c r="F2665" i="5"/>
  <c r="E2667" i="5" l="1"/>
  <c r="F2666" i="5"/>
  <c r="E2668" i="5" l="1"/>
  <c r="F2667" i="5"/>
  <c r="E2669" i="5" l="1"/>
  <c r="F2668" i="5"/>
  <c r="E2670" i="5" l="1"/>
  <c r="F2669" i="5"/>
  <c r="E2671" i="5" l="1"/>
  <c r="F2670" i="5"/>
  <c r="E2672" i="5" l="1"/>
  <c r="F2671" i="5"/>
  <c r="E2673" i="5" l="1"/>
  <c r="F2672" i="5"/>
  <c r="E2674" i="5" l="1"/>
  <c r="F2673" i="5"/>
  <c r="E2675" i="5" l="1"/>
  <c r="F2674" i="5"/>
  <c r="E2676" i="5" l="1"/>
  <c r="F2675" i="5"/>
  <c r="E2677" i="5" l="1"/>
  <c r="F2676" i="5"/>
  <c r="E2678" i="5" l="1"/>
  <c r="F2677" i="5"/>
  <c r="E2679" i="5" l="1"/>
  <c r="F2678" i="5"/>
  <c r="E2680" i="5" l="1"/>
  <c r="F2679" i="5"/>
  <c r="E2681" i="5" l="1"/>
  <c r="F2680" i="5"/>
  <c r="E2682" i="5" l="1"/>
  <c r="F2681" i="5"/>
  <c r="E2683" i="5" l="1"/>
  <c r="F2682" i="5"/>
  <c r="E2684" i="5" l="1"/>
  <c r="F2683" i="5"/>
  <c r="E2685" i="5" l="1"/>
  <c r="F2684" i="5"/>
  <c r="E2686" i="5" l="1"/>
  <c r="F2685" i="5"/>
  <c r="E2687" i="5" l="1"/>
  <c r="F2686" i="5"/>
  <c r="E2688" i="5" l="1"/>
  <c r="F2687" i="5"/>
  <c r="E2689" i="5" l="1"/>
  <c r="F2688" i="5"/>
  <c r="E2690" i="5" l="1"/>
  <c r="F2689" i="5"/>
  <c r="E2691" i="5" l="1"/>
  <c r="F2690" i="5"/>
  <c r="E2692" i="5" l="1"/>
  <c r="F2691" i="5"/>
  <c r="E2693" i="5" l="1"/>
  <c r="F2692" i="5"/>
  <c r="E2694" i="5" l="1"/>
  <c r="F2693" i="5"/>
  <c r="E2695" i="5" l="1"/>
  <c r="F2694" i="5"/>
  <c r="E2696" i="5" l="1"/>
  <c r="F2695" i="5"/>
  <c r="E2697" i="5" l="1"/>
  <c r="F2696" i="5"/>
  <c r="E2698" i="5" l="1"/>
  <c r="F2697" i="5"/>
  <c r="E2699" i="5" l="1"/>
  <c r="F2698" i="5"/>
  <c r="E2700" i="5" l="1"/>
  <c r="F2699" i="5"/>
  <c r="E2701" i="5" l="1"/>
  <c r="F2700" i="5"/>
  <c r="E2702" i="5" l="1"/>
  <c r="F2701" i="5"/>
  <c r="E2703" i="5" l="1"/>
  <c r="F2702" i="5"/>
  <c r="E2704" i="5" l="1"/>
  <c r="F2703" i="5"/>
  <c r="E2705" i="5" l="1"/>
  <c r="F2704" i="5"/>
  <c r="E2706" i="5" l="1"/>
  <c r="F2705" i="5"/>
  <c r="E2707" i="5" l="1"/>
  <c r="F2706" i="5"/>
  <c r="E2708" i="5" l="1"/>
  <c r="F2707" i="5"/>
  <c r="E2709" i="5" l="1"/>
  <c r="F2708" i="5"/>
  <c r="E2710" i="5" l="1"/>
  <c r="F2709" i="5"/>
  <c r="E2711" i="5" l="1"/>
  <c r="F2710" i="5"/>
  <c r="E2712" i="5" l="1"/>
  <c r="F2711" i="5"/>
  <c r="E2713" i="5" l="1"/>
  <c r="F2712" i="5"/>
  <c r="E2714" i="5" l="1"/>
  <c r="F2713" i="5"/>
  <c r="E2715" i="5" l="1"/>
  <c r="F2714" i="5"/>
  <c r="E2716" i="5" l="1"/>
  <c r="F2715" i="5"/>
  <c r="E2717" i="5" l="1"/>
  <c r="F2716" i="5"/>
  <c r="E2718" i="5" l="1"/>
  <c r="F2717" i="5"/>
  <c r="E2719" i="5" l="1"/>
  <c r="F2718" i="5"/>
  <c r="E2720" i="5" l="1"/>
  <c r="F2719" i="5"/>
  <c r="E2721" i="5" l="1"/>
  <c r="F2720" i="5"/>
  <c r="E2722" i="5" l="1"/>
  <c r="F2721" i="5"/>
  <c r="E2723" i="5" l="1"/>
  <c r="F2722" i="5"/>
  <c r="E2724" i="5" l="1"/>
  <c r="F2723" i="5"/>
  <c r="E2725" i="5" l="1"/>
  <c r="F2724" i="5"/>
  <c r="E2726" i="5" l="1"/>
  <c r="F2725" i="5"/>
  <c r="E2727" i="5" l="1"/>
  <c r="F2726" i="5"/>
  <c r="E2728" i="5" l="1"/>
  <c r="F2727" i="5"/>
  <c r="E2729" i="5" l="1"/>
  <c r="F2728" i="5"/>
  <c r="E2730" i="5" l="1"/>
  <c r="F2729" i="5"/>
  <c r="E2731" i="5" l="1"/>
  <c r="F2730" i="5"/>
  <c r="E2732" i="5" l="1"/>
  <c r="F2731" i="5"/>
  <c r="E2733" i="5" l="1"/>
  <c r="F2732" i="5"/>
  <c r="E2734" i="5" l="1"/>
  <c r="F2733" i="5"/>
  <c r="E2735" i="5" l="1"/>
  <c r="F2734" i="5"/>
  <c r="E2736" i="5" l="1"/>
  <c r="F2735" i="5"/>
  <c r="E2737" i="5" l="1"/>
  <c r="F2736" i="5"/>
  <c r="E2738" i="5" l="1"/>
  <c r="F2737" i="5"/>
  <c r="E2739" i="5" l="1"/>
  <c r="F2738" i="5"/>
  <c r="E2740" i="5" l="1"/>
  <c r="F2739" i="5"/>
  <c r="E2741" i="5" l="1"/>
  <c r="F2740" i="5"/>
  <c r="E2742" i="5" l="1"/>
  <c r="F2741" i="5"/>
  <c r="E2743" i="5" l="1"/>
  <c r="F2742" i="5"/>
  <c r="E2744" i="5" l="1"/>
  <c r="F2743" i="5"/>
  <c r="E2745" i="5" l="1"/>
  <c r="F2744" i="5"/>
  <c r="E2746" i="5" l="1"/>
  <c r="F2745" i="5"/>
  <c r="E2747" i="5" l="1"/>
  <c r="F2746" i="5"/>
  <c r="E2748" i="5" l="1"/>
  <c r="F2747" i="5"/>
  <c r="E2749" i="5" l="1"/>
  <c r="F2748" i="5"/>
  <c r="E2750" i="5" l="1"/>
  <c r="F2749" i="5"/>
  <c r="E2751" i="5" l="1"/>
  <c r="F2750" i="5"/>
  <c r="E2752" i="5" l="1"/>
  <c r="F2751" i="5"/>
  <c r="E2753" i="5" l="1"/>
  <c r="F2752" i="5"/>
  <c r="E2754" i="5" l="1"/>
  <c r="F2753" i="5"/>
  <c r="E2755" i="5" l="1"/>
  <c r="F2754" i="5"/>
  <c r="E2756" i="5" l="1"/>
  <c r="F2755" i="5"/>
  <c r="E2757" i="5" l="1"/>
  <c r="F2756" i="5"/>
  <c r="E2758" i="5" l="1"/>
  <c r="F2757" i="5"/>
  <c r="E2759" i="5" l="1"/>
  <c r="F2758" i="5"/>
  <c r="E2760" i="5" l="1"/>
  <c r="F2759" i="5"/>
  <c r="E2761" i="5" l="1"/>
  <c r="F2760" i="5"/>
  <c r="E2762" i="5" l="1"/>
  <c r="F2761" i="5"/>
  <c r="E2763" i="5" l="1"/>
  <c r="F2762" i="5"/>
  <c r="E2764" i="5" l="1"/>
  <c r="F2763" i="5"/>
  <c r="E2765" i="5" l="1"/>
  <c r="F2764" i="5"/>
  <c r="E2766" i="5" l="1"/>
  <c r="F2765" i="5"/>
  <c r="E2767" i="5" l="1"/>
  <c r="F2766" i="5"/>
  <c r="E2768" i="5" l="1"/>
  <c r="F2767" i="5"/>
  <c r="E2769" i="5" l="1"/>
  <c r="F2768" i="5"/>
  <c r="E2770" i="5" l="1"/>
  <c r="F2769" i="5"/>
  <c r="E2771" i="5" l="1"/>
  <c r="F2770" i="5"/>
  <c r="E2772" i="5" l="1"/>
  <c r="F2771" i="5"/>
  <c r="E2773" i="5" l="1"/>
  <c r="F2772" i="5"/>
  <c r="E2774" i="5" l="1"/>
  <c r="F2773" i="5"/>
  <c r="E2775" i="5" l="1"/>
  <c r="F2774" i="5"/>
  <c r="E2776" i="5" l="1"/>
  <c r="F2775" i="5"/>
  <c r="E2777" i="5" l="1"/>
  <c r="F2776" i="5"/>
  <c r="E2778" i="5" l="1"/>
  <c r="F2777" i="5"/>
  <c r="E2779" i="5" l="1"/>
  <c r="F2778" i="5"/>
  <c r="E2780" i="5" l="1"/>
  <c r="F2779" i="5"/>
  <c r="E2781" i="5" l="1"/>
  <c r="F2780" i="5"/>
  <c r="E2782" i="5" l="1"/>
  <c r="F2781" i="5"/>
  <c r="E2783" i="5" l="1"/>
  <c r="F2782" i="5"/>
  <c r="E2784" i="5" l="1"/>
  <c r="F2783" i="5"/>
  <c r="E2785" i="5" l="1"/>
  <c r="F2784" i="5"/>
  <c r="E2786" i="5" l="1"/>
  <c r="F2785" i="5"/>
  <c r="E2787" i="5" l="1"/>
  <c r="F2786" i="5"/>
  <c r="E2788" i="5" l="1"/>
  <c r="F2787" i="5"/>
  <c r="E2789" i="5" l="1"/>
  <c r="F2788" i="5"/>
  <c r="E2790" i="5" l="1"/>
  <c r="F2789" i="5"/>
  <c r="E2791" i="5" l="1"/>
  <c r="F2790" i="5"/>
  <c r="E2792" i="5" l="1"/>
  <c r="F2791" i="5"/>
  <c r="E2793" i="5" l="1"/>
  <c r="F2792" i="5"/>
  <c r="E2794" i="5" l="1"/>
  <c r="F2793" i="5"/>
  <c r="E2795" i="5" l="1"/>
  <c r="F2794" i="5"/>
  <c r="E2796" i="5" l="1"/>
  <c r="F2795" i="5"/>
  <c r="E2797" i="5" l="1"/>
  <c r="F2796" i="5"/>
  <c r="E2798" i="5" l="1"/>
  <c r="F2797" i="5"/>
  <c r="E2799" i="5" l="1"/>
  <c r="F2798" i="5"/>
  <c r="E2800" i="5" l="1"/>
  <c r="F2799" i="5"/>
  <c r="E2801" i="5" l="1"/>
  <c r="F2800" i="5"/>
  <c r="E2802" i="5" l="1"/>
  <c r="F2801" i="5"/>
  <c r="E2803" i="5" l="1"/>
  <c r="F2802" i="5"/>
  <c r="E2804" i="5" l="1"/>
  <c r="F2803" i="5"/>
  <c r="E2805" i="5" l="1"/>
  <c r="F2804" i="5"/>
  <c r="E2806" i="5" l="1"/>
  <c r="F2805" i="5"/>
  <c r="E2807" i="5" l="1"/>
  <c r="F2806" i="5"/>
  <c r="E2808" i="5" l="1"/>
  <c r="F2807" i="5"/>
  <c r="E2809" i="5" l="1"/>
  <c r="F2808" i="5"/>
  <c r="E2810" i="5" l="1"/>
  <c r="F2809" i="5"/>
  <c r="E2811" i="5" l="1"/>
  <c r="F2810" i="5"/>
  <c r="E2812" i="5" l="1"/>
  <c r="F2811" i="5"/>
  <c r="E2813" i="5" l="1"/>
  <c r="F2812" i="5"/>
  <c r="E2814" i="5" l="1"/>
  <c r="F2813" i="5"/>
  <c r="E2815" i="5" l="1"/>
  <c r="F2814" i="5"/>
  <c r="E2816" i="5" l="1"/>
  <c r="F2815" i="5"/>
  <c r="E2817" i="5" l="1"/>
  <c r="F2816" i="5"/>
  <c r="E2818" i="5" l="1"/>
  <c r="F2817" i="5"/>
  <c r="E2819" i="5" l="1"/>
  <c r="F2818" i="5"/>
  <c r="E2820" i="5" l="1"/>
  <c r="F2819" i="5"/>
  <c r="E2821" i="5" l="1"/>
  <c r="F2820" i="5"/>
  <c r="E2822" i="5" l="1"/>
  <c r="F2821" i="5"/>
  <c r="E2823" i="5" l="1"/>
  <c r="F2822" i="5"/>
  <c r="E2824" i="5" l="1"/>
  <c r="F2823" i="5"/>
  <c r="E2825" i="5" l="1"/>
  <c r="F2824" i="5"/>
  <c r="E2826" i="5" l="1"/>
  <c r="F2825" i="5"/>
  <c r="E2827" i="5" l="1"/>
  <c r="F2826" i="5"/>
  <c r="E2828" i="5" l="1"/>
  <c r="F2827" i="5"/>
  <c r="E2829" i="5" l="1"/>
  <c r="F2828" i="5"/>
  <c r="E2830" i="5" l="1"/>
  <c r="F2829" i="5"/>
  <c r="E2831" i="5" l="1"/>
  <c r="F2830" i="5"/>
  <c r="E2832" i="5" l="1"/>
  <c r="F2831" i="5"/>
  <c r="E2833" i="5" l="1"/>
  <c r="F2832" i="5"/>
  <c r="E2834" i="5" l="1"/>
  <c r="F2833" i="5"/>
  <c r="E2835" i="5" l="1"/>
  <c r="F2834" i="5"/>
  <c r="E2836" i="5" l="1"/>
  <c r="F2835" i="5"/>
  <c r="E2837" i="5" l="1"/>
  <c r="F2836" i="5"/>
  <c r="E2838" i="5" l="1"/>
  <c r="F2837" i="5"/>
  <c r="E2839" i="5" l="1"/>
  <c r="F2838" i="5"/>
  <c r="E2840" i="5" l="1"/>
  <c r="F2839" i="5"/>
  <c r="E2841" i="5" l="1"/>
  <c r="F2840" i="5"/>
  <c r="E2842" i="5" l="1"/>
  <c r="F2841" i="5"/>
  <c r="E2843" i="5" l="1"/>
  <c r="F2842" i="5"/>
  <c r="E2844" i="5" l="1"/>
  <c r="F2843" i="5"/>
  <c r="E2845" i="5" l="1"/>
  <c r="F2844" i="5"/>
  <c r="E2846" i="5" l="1"/>
  <c r="F2845" i="5"/>
  <c r="E2847" i="5" l="1"/>
  <c r="F2846" i="5"/>
  <c r="E2848" i="5" l="1"/>
  <c r="F2847" i="5"/>
  <c r="E2849" i="5" l="1"/>
  <c r="F2848" i="5"/>
  <c r="E2850" i="5" l="1"/>
  <c r="F2849" i="5"/>
  <c r="E2851" i="5" l="1"/>
  <c r="F2850" i="5"/>
  <c r="E2852" i="5" l="1"/>
  <c r="F2851" i="5"/>
  <c r="E2853" i="5" l="1"/>
  <c r="F2852" i="5"/>
  <c r="E2854" i="5" l="1"/>
  <c r="F2853" i="5"/>
  <c r="E2855" i="5" l="1"/>
  <c r="F2854" i="5"/>
  <c r="E2856" i="5" l="1"/>
  <c r="F2855" i="5"/>
  <c r="E2857" i="5" l="1"/>
  <c r="F2856" i="5"/>
  <c r="E2858" i="5" l="1"/>
  <c r="F2857" i="5"/>
  <c r="E2859" i="5" l="1"/>
  <c r="F2858" i="5"/>
  <c r="E2860" i="5" l="1"/>
  <c r="F2859" i="5"/>
  <c r="E2861" i="5" l="1"/>
  <c r="F2860" i="5"/>
  <c r="E2862" i="5" l="1"/>
  <c r="F2861" i="5"/>
  <c r="E2863" i="5" l="1"/>
  <c r="F2862" i="5"/>
  <c r="E2864" i="5" l="1"/>
  <c r="F2863" i="5"/>
  <c r="E2865" i="5" l="1"/>
  <c r="F2864" i="5"/>
  <c r="E2866" i="5" l="1"/>
  <c r="F2865" i="5"/>
  <c r="E2867" i="5" l="1"/>
  <c r="F2866" i="5"/>
  <c r="E2868" i="5" l="1"/>
  <c r="F2867" i="5"/>
  <c r="E2869" i="5" l="1"/>
  <c r="F2868" i="5"/>
  <c r="E2870" i="5" l="1"/>
  <c r="F2869" i="5"/>
  <c r="E2871" i="5" l="1"/>
  <c r="F2870" i="5"/>
  <c r="E2872" i="5" l="1"/>
  <c r="F2871" i="5"/>
  <c r="E2873" i="5" l="1"/>
  <c r="F2872" i="5"/>
  <c r="E2874" i="5" l="1"/>
  <c r="F2873" i="5"/>
  <c r="E2875" i="5" l="1"/>
  <c r="F2874" i="5"/>
  <c r="E2876" i="5" l="1"/>
  <c r="F2875" i="5"/>
  <c r="E2877" i="5" l="1"/>
  <c r="F2876" i="5"/>
  <c r="E2878" i="5" l="1"/>
  <c r="F2877" i="5"/>
  <c r="E2879" i="5" l="1"/>
  <c r="F2878" i="5"/>
  <c r="E2880" i="5" l="1"/>
  <c r="F2879" i="5"/>
  <c r="E2881" i="5" l="1"/>
  <c r="F2880" i="5"/>
  <c r="E2882" i="5" l="1"/>
  <c r="F2881" i="5"/>
  <c r="E2883" i="5" l="1"/>
  <c r="F2882" i="5"/>
  <c r="E2884" i="5" l="1"/>
  <c r="F2883" i="5"/>
  <c r="E2885" i="5" l="1"/>
  <c r="F2884" i="5"/>
  <c r="E2886" i="5" l="1"/>
  <c r="F2885" i="5"/>
  <c r="E2887" i="5" l="1"/>
  <c r="F2886" i="5"/>
  <c r="E2888" i="5" l="1"/>
  <c r="F2887" i="5"/>
  <c r="E2889" i="5" l="1"/>
  <c r="F2888" i="5"/>
  <c r="F2889" i="5" l="1"/>
  <c r="E2890" i="5"/>
  <c r="F2890" i="5" l="1"/>
  <c r="E2891" i="5"/>
  <c r="F2891" i="5" l="1"/>
  <c r="E2892" i="5"/>
  <c r="F2892" i="5" l="1"/>
  <c r="E2893" i="5"/>
  <c r="F2893" i="5" l="1"/>
  <c r="E2894" i="5"/>
  <c r="F2894" i="5" l="1"/>
  <c r="E2895" i="5"/>
  <c r="F2895" i="5" l="1"/>
  <c r="E2896" i="5"/>
  <c r="F2896" i="5" l="1"/>
  <c r="E2897" i="5"/>
  <c r="F2897" i="5" l="1"/>
  <c r="E2898" i="5"/>
  <c r="F2898" i="5" l="1"/>
  <c r="E2899" i="5"/>
  <c r="F2899" i="5" l="1"/>
  <c r="E2900" i="5"/>
  <c r="F2900" i="5" l="1"/>
  <c r="E2901" i="5"/>
  <c r="F2901" i="5" l="1"/>
  <c r="E2902" i="5"/>
  <c r="E2903" i="5" l="1"/>
  <c r="F2902" i="5"/>
  <c r="F2903" i="5" l="1"/>
  <c r="E2904" i="5"/>
  <c r="F2904" i="5" l="1"/>
  <c r="E2905" i="5"/>
  <c r="F2905" i="5" l="1"/>
  <c r="E2906" i="5"/>
  <c r="F2906" i="5" l="1"/>
  <c r="E2907" i="5"/>
  <c r="F2907" i="5" l="1"/>
  <c r="E2908" i="5"/>
  <c r="F2908" i="5" l="1"/>
  <c r="E2909" i="5"/>
  <c r="F2909" i="5" l="1"/>
  <c r="E2910" i="5"/>
  <c r="F2910" i="5" l="1"/>
  <c r="E2911" i="5"/>
  <c r="F2911" i="5" l="1"/>
  <c r="E2912" i="5"/>
  <c r="F2912" i="5" l="1"/>
  <c r="E2913" i="5"/>
  <c r="F2913" i="5" l="1"/>
  <c r="E2914" i="5"/>
  <c r="F2914" i="5" l="1"/>
  <c r="E2915" i="5"/>
  <c r="F2915" i="5" l="1"/>
  <c r="E2916" i="5"/>
  <c r="F2916" i="5" l="1"/>
  <c r="E2917" i="5"/>
  <c r="F2917" i="5" l="1"/>
  <c r="E2918" i="5"/>
  <c r="F2918" i="5" l="1"/>
  <c r="E2919" i="5"/>
  <c r="F2919" i="5" l="1"/>
  <c r="E2920" i="5"/>
  <c r="F2920" i="5" l="1"/>
  <c r="E2921" i="5"/>
  <c r="F2921" i="5" l="1"/>
  <c r="E2922" i="5"/>
  <c r="F2922" i="5" l="1"/>
  <c r="E2923" i="5"/>
  <c r="F2923" i="5" l="1"/>
  <c r="E2924" i="5"/>
  <c r="F2924" i="5" l="1"/>
  <c r="E2925" i="5"/>
  <c r="F2925" i="5" l="1"/>
  <c r="E2926" i="5"/>
  <c r="F2926" i="5" l="1"/>
  <c r="E2927" i="5"/>
  <c r="F2927" i="5" l="1"/>
  <c r="E2928" i="5"/>
  <c r="F2928" i="5" l="1"/>
  <c r="E2929" i="5"/>
  <c r="F2929" i="5" l="1"/>
  <c r="E2930" i="5"/>
  <c r="F2930" i="5" l="1"/>
  <c r="E2931" i="5"/>
  <c r="E2932" i="5" l="1"/>
  <c r="F2931" i="5"/>
  <c r="F2932" i="5" l="1"/>
  <c r="E2933" i="5"/>
  <c r="F2933" i="5" l="1"/>
  <c r="E2934" i="5"/>
  <c r="F2934" i="5" l="1"/>
  <c r="E2935" i="5"/>
  <c r="F2935" i="5" l="1"/>
  <c r="E2936" i="5"/>
  <c r="F2936" i="5" l="1"/>
  <c r="E2937" i="5"/>
  <c r="F2937" i="5" l="1"/>
  <c r="E2938" i="5"/>
  <c r="F2938" i="5" l="1"/>
  <c r="E2939" i="5"/>
  <c r="F2939" i="5" l="1"/>
  <c r="E2940" i="5"/>
  <c r="F2940" i="5" l="1"/>
  <c r="E2941" i="5"/>
  <c r="F2941" i="5" l="1"/>
  <c r="E2942" i="5"/>
  <c r="F2942" i="5" l="1"/>
  <c r="E2943" i="5"/>
  <c r="F2943" i="5" l="1"/>
  <c r="E2944" i="5"/>
  <c r="F2944" i="5" l="1"/>
  <c r="E2945" i="5"/>
  <c r="F2945" i="5" l="1"/>
  <c r="E2946" i="5"/>
  <c r="E2947" i="5" l="1"/>
  <c r="F2946" i="5"/>
  <c r="F2947" i="5" l="1"/>
  <c r="E2948" i="5"/>
  <c r="F2948" i="5" l="1"/>
  <c r="E2949" i="5"/>
  <c r="F2949" i="5" l="1"/>
  <c r="E2950" i="5"/>
  <c r="F2950" i="5" l="1"/>
  <c r="E2951" i="5"/>
  <c r="F2951" i="5" l="1"/>
  <c r="E2952" i="5"/>
  <c r="F2952" i="5" l="1"/>
  <c r="E2953" i="5"/>
  <c r="F2953" i="5" l="1"/>
  <c r="E2954" i="5"/>
  <c r="F2954" i="5" l="1"/>
  <c r="E2955" i="5"/>
  <c r="F2955" i="5" l="1"/>
  <c r="E2956" i="5"/>
  <c r="F2956" i="5" l="1"/>
  <c r="E2957" i="5"/>
  <c r="F2957" i="5" l="1"/>
  <c r="E2958" i="5"/>
  <c r="F2958" i="5" l="1"/>
  <c r="E2959" i="5"/>
  <c r="F2959" i="5" l="1"/>
  <c r="E2960" i="5"/>
  <c r="F2960" i="5" l="1"/>
  <c r="E2961" i="5"/>
  <c r="F2961" i="5" l="1"/>
  <c r="E2962" i="5"/>
  <c r="F2962" i="5" l="1"/>
  <c r="E2963" i="5"/>
  <c r="F2963" i="5" l="1"/>
  <c r="E2964" i="5"/>
  <c r="F2964" i="5" l="1"/>
  <c r="E2965" i="5"/>
  <c r="E2966" i="5" l="1"/>
  <c r="F2965" i="5"/>
  <c r="F2966" i="5" l="1"/>
  <c r="E2967" i="5"/>
  <c r="F2967" i="5" l="1"/>
  <c r="E2968" i="5"/>
  <c r="F2968" i="5" l="1"/>
  <c r="E2969" i="5"/>
  <c r="F2969" i="5" l="1"/>
  <c r="E2970" i="5"/>
  <c r="F2970" i="5" l="1"/>
  <c r="E2971" i="5"/>
  <c r="F2971" i="5" l="1"/>
  <c r="E2972" i="5"/>
  <c r="F2972" i="5" l="1"/>
  <c r="E2973" i="5"/>
  <c r="F2973" i="5" l="1"/>
  <c r="E2974" i="5"/>
  <c r="F2974" i="5" l="1"/>
  <c r="E2975" i="5"/>
  <c r="F2975" i="5" l="1"/>
  <c r="E2976" i="5"/>
  <c r="F2976" i="5" l="1"/>
  <c r="E2977" i="5"/>
  <c r="F2977" i="5" l="1"/>
  <c r="E2978" i="5"/>
  <c r="F2978" i="5" l="1"/>
  <c r="E2979" i="5"/>
  <c r="F2979" i="5" l="1"/>
  <c r="E2980" i="5"/>
  <c r="F2980" i="5" l="1"/>
  <c r="E2981" i="5"/>
  <c r="F2981" i="5" l="1"/>
  <c r="E2982" i="5"/>
  <c r="F2982" i="5" l="1"/>
  <c r="E2983" i="5"/>
  <c r="F2983" i="5" l="1"/>
  <c r="E2984" i="5"/>
  <c r="F2984" i="5" l="1"/>
  <c r="E2985" i="5"/>
  <c r="F2985" i="5" l="1"/>
  <c r="E2986" i="5"/>
  <c r="F2986" i="5" l="1"/>
  <c r="E2987" i="5"/>
  <c r="F2987" i="5" l="1"/>
  <c r="E2988" i="5"/>
  <c r="F2988" i="5" l="1"/>
  <c r="E2989" i="5"/>
  <c r="F2989" i="5" l="1"/>
  <c r="E2990" i="5"/>
  <c r="F2990" i="5" l="1"/>
  <c r="E2991" i="5"/>
  <c r="F2991" i="5" l="1"/>
  <c r="E2992" i="5"/>
  <c r="E2993" i="5" l="1"/>
  <c r="F2992" i="5"/>
  <c r="F2993" i="5" l="1"/>
  <c r="E2994" i="5"/>
  <c r="F2994" i="5" l="1"/>
  <c r="E2995" i="5"/>
  <c r="F2995" i="5" l="1"/>
  <c r="E2996" i="5"/>
  <c r="F2996" i="5" l="1"/>
  <c r="E2997" i="5"/>
  <c r="F2997" i="5" l="1"/>
  <c r="E2998" i="5"/>
  <c r="F2998" i="5" l="1"/>
  <c r="E2999" i="5"/>
  <c r="E3000" i="5" l="1"/>
  <c r="F2999" i="5"/>
  <c r="F3000" i="5" l="1"/>
  <c r="E3001" i="5"/>
  <c r="F3001" i="5" l="1"/>
  <c r="E3002" i="5"/>
  <c r="F3002" i="5" l="1"/>
  <c r="E3003" i="5"/>
  <c r="F3003" i="5" l="1"/>
  <c r="E3004" i="5"/>
  <c r="F3004" i="5" l="1"/>
  <c r="E3005" i="5"/>
  <c r="F3005" i="5" l="1"/>
  <c r="E3006" i="5"/>
  <c r="F3006" i="5" l="1"/>
  <c r="E3007" i="5"/>
  <c r="F3007" i="5" l="1"/>
  <c r="E3008" i="5"/>
  <c r="F3008" i="5" l="1"/>
  <c r="E3009" i="5"/>
  <c r="F3009" i="5" l="1"/>
  <c r="E3010" i="5"/>
  <c r="F3010" i="5" l="1"/>
  <c r="E3011" i="5"/>
  <c r="F3011" i="5" l="1"/>
  <c r="E3012" i="5"/>
  <c r="F3012" i="5" l="1"/>
  <c r="E3013" i="5"/>
  <c r="F3013" i="5" l="1"/>
  <c r="E3014" i="5"/>
  <c r="F3014" i="5" l="1"/>
  <c r="E3015" i="5"/>
  <c r="F3015" i="5" l="1"/>
  <c r="E3016" i="5"/>
  <c r="F3016" i="5" l="1"/>
  <c r="E3017" i="5"/>
  <c r="F3017" i="5" l="1"/>
  <c r="E3018" i="5"/>
  <c r="F3018" i="5" l="1"/>
  <c r="E3019" i="5"/>
  <c r="F3019" i="5" l="1"/>
  <c r="E3020" i="5"/>
  <c r="F3020" i="5" l="1"/>
  <c r="E3021" i="5"/>
  <c r="F3021" i="5" l="1"/>
  <c r="E3022" i="5"/>
  <c r="F3022" i="5" l="1"/>
  <c r="E3023" i="5"/>
  <c r="F3023" i="5" l="1"/>
  <c r="E3024" i="5"/>
  <c r="F3024" i="5" l="1"/>
  <c r="E3025" i="5"/>
  <c r="F3025" i="5" l="1"/>
  <c r="E3026" i="5"/>
  <c r="E3027" i="5" l="1"/>
  <c r="F3026" i="5"/>
  <c r="F3027" i="5" l="1"/>
  <c r="E3028" i="5"/>
  <c r="F3028" i="5" l="1"/>
  <c r="E3029" i="5"/>
  <c r="F3029" i="5" l="1"/>
  <c r="E3030" i="5"/>
  <c r="F3030" i="5" l="1"/>
  <c r="E3031" i="5"/>
  <c r="F3031" i="5" l="1"/>
  <c r="E3032" i="5"/>
  <c r="F3032" i="5" l="1"/>
  <c r="E3033" i="5"/>
  <c r="E3034" i="5" l="1"/>
  <c r="F3033" i="5"/>
  <c r="F3034" i="5" l="1"/>
  <c r="E3035" i="5"/>
  <c r="F3035" i="5" l="1"/>
  <c r="E3036" i="5"/>
  <c r="F3036" i="5" l="1"/>
  <c r="E3037" i="5"/>
  <c r="F3037" i="5" l="1"/>
  <c r="E3038" i="5"/>
  <c r="E3039" i="5" l="1"/>
  <c r="F3038" i="5"/>
  <c r="F3039" i="5" l="1"/>
  <c r="E3040" i="5"/>
  <c r="F3040" i="5" l="1"/>
  <c r="E3041" i="5"/>
  <c r="E3042" i="5" l="1"/>
  <c r="F3041" i="5"/>
  <c r="E3043" i="5" l="1"/>
  <c r="F3042" i="5"/>
  <c r="F3043" i="5" l="1"/>
  <c r="E3044" i="5"/>
  <c r="F3044" i="5" l="1"/>
  <c r="E3045" i="5"/>
  <c r="F3045" i="5" l="1"/>
  <c r="E3046" i="5"/>
  <c r="F3046" i="5" l="1"/>
  <c r="E3047" i="5"/>
  <c r="F3047" i="5" l="1"/>
  <c r="E3048" i="5"/>
  <c r="F3048" i="5" l="1"/>
  <c r="E3049" i="5"/>
  <c r="F3049" i="5" l="1"/>
  <c r="E3050" i="5"/>
  <c r="F3050" i="5" l="1"/>
  <c r="E3051" i="5"/>
  <c r="F3051" i="5" l="1"/>
  <c r="E3052" i="5"/>
  <c r="F3052" i="5" l="1"/>
  <c r="E3053" i="5"/>
  <c r="F3053" i="5" l="1"/>
  <c r="E3054" i="5"/>
  <c r="F3054" i="5" l="1"/>
  <c r="E3055" i="5"/>
  <c r="F3055" i="5" l="1"/>
  <c r="E3056" i="5"/>
  <c r="F3056" i="5" l="1"/>
  <c r="E3057" i="5"/>
  <c r="F3057" i="5" l="1"/>
  <c r="E3058" i="5"/>
  <c r="F3058" i="5" l="1"/>
  <c r="E3059" i="5"/>
  <c r="F3059" i="5" l="1"/>
  <c r="E3060" i="5"/>
  <c r="F3060" i="5" l="1"/>
  <c r="E3061" i="5"/>
  <c r="F3061" i="5" l="1"/>
  <c r="E3062" i="5"/>
  <c r="F3062" i="5" l="1"/>
  <c r="E3063" i="5"/>
  <c r="F3063" i="5" l="1"/>
  <c r="E3064" i="5"/>
  <c r="F3064" i="5" l="1"/>
  <c r="E3065" i="5"/>
  <c r="F3065" i="5" l="1"/>
  <c r="E3066" i="5"/>
  <c r="F3066" i="5" l="1"/>
  <c r="E3067" i="5"/>
  <c r="F3067" i="5" l="1"/>
  <c r="E3068" i="5"/>
  <c r="F3068" i="5" l="1"/>
  <c r="E3069" i="5"/>
  <c r="F3069" i="5" l="1"/>
  <c r="E3070" i="5"/>
  <c r="F3070" i="5" l="1"/>
  <c r="E3071" i="5"/>
  <c r="F3071" i="5" l="1"/>
  <c r="E3072" i="5"/>
  <c r="F3072" i="5" l="1"/>
  <c r="E3073" i="5"/>
  <c r="F3073" i="5" l="1"/>
  <c r="E3074" i="5"/>
  <c r="F3074" i="5" l="1"/>
  <c r="E3075" i="5"/>
  <c r="F3075" i="5" l="1"/>
  <c r="E3076" i="5"/>
  <c r="F3076" i="5" l="1"/>
  <c r="E3077" i="5"/>
  <c r="F3077" i="5" l="1"/>
  <c r="E3078" i="5"/>
  <c r="F3078" i="5" l="1"/>
  <c r="E3079" i="5"/>
  <c r="F3079" i="5" l="1"/>
  <c r="E3080" i="5"/>
  <c r="F3080" i="5" l="1"/>
  <c r="E3081" i="5"/>
  <c r="F3081" i="5" l="1"/>
  <c r="E3082" i="5"/>
  <c r="F3082" i="5" l="1"/>
  <c r="E3083" i="5"/>
  <c r="F3083" i="5" l="1"/>
  <c r="E3084" i="5"/>
  <c r="F3084" i="5" l="1"/>
  <c r="E3085" i="5"/>
  <c r="F3085" i="5" l="1"/>
  <c r="E3086" i="5"/>
  <c r="F3086" i="5" l="1"/>
  <c r="E3087" i="5"/>
  <c r="F3087" i="5" l="1"/>
  <c r="E3088" i="5"/>
  <c r="F3088" i="5" l="1"/>
  <c r="E3089" i="5"/>
  <c r="F3089" i="5" l="1"/>
  <c r="E3090" i="5"/>
  <c r="F3090" i="5" l="1"/>
  <c r="E3091" i="5"/>
  <c r="F3091" i="5" l="1"/>
  <c r="E3092" i="5"/>
  <c r="F3092" i="5" l="1"/>
  <c r="E3093" i="5"/>
  <c r="E3094" i="5" l="1"/>
  <c r="F3093" i="5"/>
  <c r="F3094" i="5" l="1"/>
  <c r="E3095" i="5"/>
  <c r="F3095" i="5" l="1"/>
  <c r="E3096" i="5"/>
  <c r="F3096" i="5" l="1"/>
  <c r="E3097" i="5"/>
  <c r="E3098" i="5" l="1"/>
  <c r="F3097" i="5"/>
  <c r="F3098" i="5" l="1"/>
  <c r="E3099" i="5"/>
  <c r="F3099" i="5" l="1"/>
  <c r="E3100" i="5"/>
  <c r="F3100" i="5" l="1"/>
  <c r="E3101" i="5"/>
  <c r="F3101" i="5" l="1"/>
  <c r="E3102" i="5"/>
  <c r="F3102" i="5" l="1"/>
  <c r="E3103" i="5"/>
  <c r="F3103" i="5" l="1"/>
  <c r="E3104" i="5"/>
  <c r="F3104" i="5" l="1"/>
  <c r="E3105" i="5"/>
  <c r="F3105" i="5" l="1"/>
  <c r="E3106" i="5"/>
  <c r="E3107" i="5" l="1"/>
  <c r="F3106" i="5"/>
  <c r="F3107" i="5" l="1"/>
  <c r="E3108" i="5"/>
  <c r="F3108" i="5" l="1"/>
  <c r="E3109" i="5"/>
  <c r="E3110" i="5" l="1"/>
  <c r="F3109" i="5"/>
  <c r="F3110" i="5" l="1"/>
  <c r="E3111" i="5"/>
  <c r="F3111" i="5" l="1"/>
  <c r="E3112" i="5"/>
  <c r="F3112" i="5" l="1"/>
  <c r="E3113" i="5"/>
  <c r="F3113" i="5" l="1"/>
  <c r="E3114" i="5"/>
  <c r="F3114" i="5" l="1"/>
  <c r="E3115" i="5"/>
  <c r="E3116" i="5" l="1"/>
  <c r="F3115" i="5"/>
  <c r="F3116" i="5" l="1"/>
  <c r="E3117" i="5"/>
  <c r="F3117" i="5" l="1"/>
  <c r="E3118" i="5"/>
  <c r="F3118" i="5" l="1"/>
  <c r="E3119" i="5"/>
  <c r="F3119" i="5" l="1"/>
  <c r="E3120" i="5"/>
  <c r="E3121" i="5" l="1"/>
  <c r="F3120" i="5"/>
  <c r="F3121" i="5" l="1"/>
  <c r="E3122" i="5"/>
  <c r="F3122" i="5" l="1"/>
  <c r="E3123" i="5"/>
  <c r="F3123" i="5" l="1"/>
  <c r="E3124" i="5"/>
  <c r="F3124" i="5" l="1"/>
  <c r="E3125" i="5"/>
  <c r="E3126" i="5" l="1"/>
  <c r="F3125" i="5"/>
  <c r="F3126" i="5" l="1"/>
  <c r="E3127" i="5"/>
  <c r="F3127" i="5" l="1"/>
  <c r="E3128" i="5"/>
  <c r="F3128" i="5" l="1"/>
  <c r="E3129" i="5"/>
  <c r="F3129" i="5" l="1"/>
  <c r="E3130" i="5"/>
  <c r="F3130" i="5" l="1"/>
  <c r="E3131" i="5"/>
  <c r="E3132" i="5" l="1"/>
  <c r="F3131" i="5"/>
  <c r="F3132" i="5" l="1"/>
  <c r="E3133" i="5"/>
  <c r="F3133" i="5" l="1"/>
  <c r="E3134" i="5"/>
  <c r="F3134" i="5" l="1"/>
  <c r="E3135" i="5"/>
  <c r="F3135" i="5" l="1"/>
  <c r="E3136" i="5"/>
  <c r="E3137" i="5" l="1"/>
  <c r="F3136" i="5"/>
  <c r="F3137" i="5" l="1"/>
  <c r="E3138" i="5"/>
  <c r="F3138" i="5" l="1"/>
  <c r="E3139" i="5"/>
  <c r="F3139" i="5" l="1"/>
  <c r="E3140" i="5"/>
  <c r="F3140" i="5" l="1"/>
  <c r="E3141" i="5"/>
  <c r="F3141" i="5" l="1"/>
  <c r="E3142" i="5"/>
  <c r="F3142" i="5" l="1"/>
  <c r="E3143" i="5"/>
  <c r="F3143" i="5" l="1"/>
  <c r="E3144" i="5"/>
  <c r="F3144" i="5" l="1"/>
  <c r="E3145" i="5"/>
  <c r="F3145" i="5" l="1"/>
  <c r="E3146" i="5"/>
  <c r="F3146" i="5" l="1"/>
  <c r="E3147" i="5"/>
  <c r="F3147" i="5" l="1"/>
  <c r="E3148" i="5"/>
  <c r="F3148" i="5" l="1"/>
  <c r="E3149" i="5"/>
  <c r="F3149" i="5" l="1"/>
  <c r="E3150" i="5"/>
  <c r="F3150" i="5" l="1"/>
  <c r="E3151" i="5"/>
  <c r="F3151" i="5" l="1"/>
  <c r="E3152" i="5"/>
  <c r="F3152" i="5" l="1"/>
  <c r="E3153" i="5"/>
  <c r="F3153" i="5" l="1"/>
  <c r="E3154" i="5"/>
  <c r="F3154" i="5" l="1"/>
  <c r="E3155" i="5"/>
  <c r="F3155" i="5" l="1"/>
  <c r="E3156" i="5"/>
  <c r="F3156" i="5" l="1"/>
  <c r="E3157" i="5"/>
  <c r="F3157" i="5" l="1"/>
  <c r="E3158" i="5"/>
  <c r="F3158" i="5" l="1"/>
  <c r="E3159" i="5"/>
  <c r="F3159" i="5" l="1"/>
  <c r="E3160" i="5"/>
  <c r="F3160" i="5" l="1"/>
  <c r="E3161" i="5"/>
  <c r="F3161" i="5" l="1"/>
  <c r="E3162" i="5"/>
  <c r="F3162" i="5" l="1"/>
  <c r="E3163" i="5"/>
  <c r="F3163" i="5" l="1"/>
  <c r="E3164" i="5"/>
  <c r="F3164" i="5" l="1"/>
  <c r="E3165" i="5"/>
  <c r="F3165" i="5" l="1"/>
  <c r="E3166" i="5"/>
  <c r="F3166" i="5" l="1"/>
  <c r="E3167" i="5"/>
  <c r="F3167" i="5" l="1"/>
  <c r="E3168" i="5"/>
  <c r="F3168" i="5" l="1"/>
  <c r="E3169" i="5"/>
  <c r="F3169" i="5" l="1"/>
  <c r="E3170" i="5"/>
  <c r="F3170" i="5" l="1"/>
  <c r="E3171" i="5"/>
  <c r="F3171" i="5" l="1"/>
  <c r="E3172" i="5"/>
  <c r="E3173" i="5" l="1"/>
  <c r="F3172" i="5"/>
  <c r="F3173" i="5" l="1"/>
  <c r="E3174" i="5"/>
  <c r="F3174" i="5" l="1"/>
  <c r="E3175" i="5"/>
  <c r="F3175" i="5" l="1"/>
  <c r="E3176" i="5"/>
  <c r="F3176" i="5" l="1"/>
  <c r="E3177" i="5"/>
  <c r="F3177" i="5" l="1"/>
  <c r="E3178" i="5"/>
  <c r="F3178" i="5" l="1"/>
  <c r="E3179" i="5"/>
  <c r="F3179" i="5" l="1"/>
  <c r="E3180" i="5"/>
  <c r="F3180" i="5" l="1"/>
  <c r="E3181" i="5"/>
  <c r="F3181" i="5" l="1"/>
  <c r="E3182" i="5"/>
  <c r="F3182" i="5" l="1"/>
  <c r="E3183" i="5"/>
  <c r="F3183" i="5" l="1"/>
  <c r="E3184" i="5"/>
  <c r="F3184" i="5" l="1"/>
  <c r="E3185" i="5"/>
  <c r="F3185" i="5" l="1"/>
  <c r="E3186" i="5"/>
  <c r="F3186" i="5" l="1"/>
  <c r="E3187" i="5"/>
  <c r="F3187" i="5" l="1"/>
  <c r="E3188" i="5"/>
  <c r="F3188" i="5" l="1"/>
  <c r="E3189" i="5"/>
  <c r="F3189" i="5" l="1"/>
  <c r="E3190" i="5"/>
  <c r="F3190" i="5" l="1"/>
  <c r="E3191" i="5"/>
  <c r="F3191" i="5" l="1"/>
  <c r="E3192" i="5"/>
  <c r="F3192" i="5" l="1"/>
  <c r="E3193" i="5"/>
  <c r="F3193" i="5" l="1"/>
  <c r="E3194" i="5"/>
  <c r="F3194" i="5" l="1"/>
  <c r="E3195" i="5"/>
  <c r="F3195" i="5" l="1"/>
  <c r="E3196" i="5"/>
  <c r="F3196" i="5" l="1"/>
  <c r="E3197" i="5"/>
  <c r="F3197" i="5" l="1"/>
  <c r="E3198" i="5"/>
  <c r="F3198" i="5" l="1"/>
  <c r="E3199" i="5"/>
  <c r="F3199" i="5" l="1"/>
  <c r="E3200" i="5"/>
  <c r="F3200" i="5" l="1"/>
  <c r="E3201" i="5"/>
  <c r="F3201" i="5" l="1"/>
  <c r="E3202" i="5"/>
  <c r="F3202" i="5" l="1"/>
  <c r="E3203" i="5"/>
  <c r="F3203" i="5" l="1"/>
  <c r="E3204" i="5"/>
  <c r="F3204" i="5" l="1"/>
  <c r="E3205" i="5"/>
  <c r="F3205" i="5" l="1"/>
  <c r="E3206" i="5"/>
  <c r="F3206" i="5" l="1"/>
  <c r="E3207" i="5"/>
  <c r="F3207" i="5" l="1"/>
  <c r="E3208" i="5"/>
  <c r="F3208" i="5" l="1"/>
  <c r="E3209" i="5"/>
  <c r="F3209" i="5" l="1"/>
  <c r="E3210" i="5"/>
  <c r="F3210" i="5" l="1"/>
  <c r="E3211" i="5"/>
  <c r="F3211" i="5" l="1"/>
  <c r="E3212" i="5"/>
  <c r="F3212" i="5" l="1"/>
  <c r="E3213" i="5"/>
  <c r="F3213" i="5" l="1"/>
  <c r="E3214" i="5"/>
  <c r="E3215" i="5" l="1"/>
  <c r="F3214" i="5"/>
  <c r="F3215" i="5" l="1"/>
  <c r="E3216" i="5"/>
  <c r="F3216" i="5" l="1"/>
  <c r="E3217" i="5"/>
  <c r="E3218" i="5" l="1"/>
  <c r="F3217" i="5"/>
  <c r="E3219" i="5" l="1"/>
  <c r="F3218" i="5"/>
  <c r="F3219" i="5" l="1"/>
  <c r="E3220" i="5"/>
  <c r="F3220" i="5" l="1"/>
  <c r="E3221" i="5"/>
  <c r="E3222" i="5" l="1"/>
  <c r="F3221" i="5"/>
  <c r="E3223" i="5" l="1"/>
  <c r="F3222" i="5"/>
  <c r="E3224" i="5" l="1"/>
  <c r="F3223" i="5"/>
  <c r="F3224" i="5" l="1"/>
  <c r="E3225" i="5"/>
  <c r="E3226" i="5" l="1"/>
  <c r="F3225" i="5"/>
  <c r="E3227" i="5" l="1"/>
  <c r="F3226" i="5"/>
  <c r="F3227" i="5" l="1"/>
  <c r="E3228" i="5"/>
  <c r="F3228" i="5" l="1"/>
  <c r="E3229" i="5"/>
  <c r="E3230" i="5" l="1"/>
  <c r="F3229" i="5"/>
  <c r="E3231" i="5" l="1"/>
  <c r="F3230" i="5"/>
  <c r="E3232" i="5" l="1"/>
  <c r="F3231" i="5"/>
  <c r="F3232" i="5" l="1"/>
  <c r="E3233" i="5"/>
  <c r="E3234" i="5" l="1"/>
  <c r="F3233" i="5"/>
  <c r="E3235" i="5" l="1"/>
  <c r="F3234" i="5"/>
  <c r="F3235" i="5" l="1"/>
  <c r="E3236" i="5"/>
  <c r="F3236" i="5" l="1"/>
  <c r="E3237" i="5"/>
  <c r="E3238" i="5" l="1"/>
  <c r="F3237" i="5"/>
  <c r="E3239" i="5" l="1"/>
  <c r="F3238" i="5"/>
  <c r="F3239" i="5" l="1"/>
  <c r="E3240" i="5"/>
  <c r="F3240" i="5" l="1"/>
  <c r="E3241" i="5"/>
  <c r="F3241" i="5" l="1"/>
  <c r="E3242" i="5"/>
  <c r="E3243" i="5" l="1"/>
  <c r="F3242" i="5"/>
  <c r="F3243" i="5" l="1"/>
  <c r="E3244" i="5"/>
  <c r="E3245" i="5" l="1"/>
  <c r="F3244" i="5"/>
  <c r="F3245" i="5" l="1"/>
  <c r="E3246" i="5"/>
  <c r="E3247" i="5" l="1"/>
  <c r="F3246" i="5"/>
  <c r="E3248" i="5" l="1"/>
  <c r="F3247" i="5"/>
  <c r="F3248" i="5" l="1"/>
  <c r="E3249" i="5"/>
  <c r="E3250" i="5" l="1"/>
  <c r="F3249" i="5"/>
  <c r="E3251" i="5" l="1"/>
  <c r="F3250" i="5"/>
  <c r="F3251" i="5" l="1"/>
  <c r="E3252" i="5"/>
  <c r="F3252" i="5" l="1"/>
  <c r="E3253" i="5"/>
  <c r="E3254" i="5" l="1"/>
  <c r="F3253" i="5"/>
  <c r="E3255" i="5" l="1"/>
  <c r="F3254" i="5"/>
  <c r="F3255" i="5" l="1"/>
  <c r="E3256" i="5"/>
  <c r="E3257" i="5" l="1"/>
  <c r="F3256" i="5"/>
  <c r="F3257" i="5" l="1"/>
  <c r="E3258" i="5"/>
  <c r="E3259" i="5" l="1"/>
  <c r="F3258" i="5"/>
  <c r="E3260" i="5" l="1"/>
  <c r="F3259" i="5"/>
  <c r="F3260" i="5" l="1"/>
  <c r="E3261" i="5"/>
  <c r="E3262" i="5" l="1"/>
  <c r="F3261" i="5"/>
  <c r="E3263" i="5" l="1"/>
  <c r="F3262" i="5"/>
  <c r="F3263" i="5" l="1"/>
  <c r="E3264" i="5"/>
  <c r="F3264" i="5" l="1"/>
  <c r="E3265" i="5"/>
  <c r="E3266" i="5" l="1"/>
  <c r="F3265" i="5"/>
  <c r="E3267" i="5" l="1"/>
  <c r="F3266" i="5"/>
  <c r="F3267" i="5" l="1"/>
  <c r="E3268" i="5"/>
  <c r="F3268" i="5" l="1"/>
  <c r="E3269" i="5"/>
  <c r="F3269" i="5" l="1"/>
  <c r="E3270" i="5"/>
  <c r="E3271" i="5" l="1"/>
  <c r="F3270" i="5"/>
  <c r="F3271" i="5" l="1"/>
  <c r="E3272" i="5"/>
  <c r="E3273" i="5" l="1"/>
  <c r="F3272" i="5"/>
  <c r="F3273" i="5" l="1"/>
  <c r="E3274" i="5"/>
  <c r="E3275" i="5" l="1"/>
  <c r="F3274" i="5"/>
  <c r="E3276" i="5" l="1"/>
  <c r="F3275" i="5"/>
  <c r="F3276" i="5" l="1"/>
  <c r="E3277" i="5"/>
  <c r="E3278" i="5" l="1"/>
  <c r="F3277" i="5"/>
  <c r="E3279" i="5" l="1"/>
  <c r="F3278" i="5"/>
  <c r="F3279" i="5" l="1"/>
  <c r="E3280" i="5"/>
  <c r="E3281" i="5" l="1"/>
  <c r="F3280" i="5"/>
  <c r="E3282" i="5" l="1"/>
  <c r="F3281" i="5"/>
  <c r="E3283" i="5" l="1"/>
  <c r="F3282" i="5"/>
  <c r="E3284" i="5" l="1"/>
  <c r="F3283" i="5"/>
  <c r="F3284" i="5" l="1"/>
  <c r="E3285" i="5"/>
  <c r="E3286" i="5" l="1"/>
  <c r="F3285" i="5"/>
  <c r="E3287" i="5" l="1"/>
  <c r="F3286" i="5"/>
  <c r="F3287" i="5" l="1"/>
  <c r="E3288" i="5"/>
  <c r="F3288" i="5" l="1"/>
  <c r="E3289" i="5"/>
  <c r="E3290" i="5" l="1"/>
  <c r="F3289" i="5"/>
  <c r="E3291" i="5" l="1"/>
  <c r="F3290" i="5"/>
  <c r="E3292" i="5" l="1"/>
  <c r="F3291" i="5"/>
  <c r="F3292" i="5" l="1"/>
  <c r="E3293" i="5"/>
  <c r="E3294" i="5" l="1"/>
  <c r="F3293" i="5"/>
  <c r="E3295" i="5" l="1"/>
  <c r="F3294" i="5"/>
  <c r="F3295" i="5" l="1"/>
  <c r="E3296" i="5"/>
  <c r="F3296" i="5" l="1"/>
  <c r="E3297" i="5"/>
  <c r="E3298" i="5" l="1"/>
  <c r="F3297" i="5"/>
  <c r="E3299" i="5" l="1"/>
  <c r="F3298" i="5"/>
  <c r="E3300" i="5" l="1"/>
  <c r="F3299" i="5"/>
  <c r="F3300" i="5" l="1"/>
  <c r="E3301" i="5"/>
  <c r="E3302" i="5" l="1"/>
  <c r="F3301" i="5"/>
  <c r="E3303" i="5" l="1"/>
  <c r="F3302" i="5"/>
  <c r="F3303" i="5" l="1"/>
  <c r="E3304" i="5"/>
  <c r="F3304" i="5" l="1"/>
  <c r="E3305" i="5"/>
  <c r="E3306" i="5" l="1"/>
  <c r="F3305" i="5"/>
  <c r="E3307" i="5" l="1"/>
  <c r="F3306" i="5"/>
  <c r="E3308" i="5" l="1"/>
  <c r="F3307" i="5"/>
  <c r="E3309" i="5" l="1"/>
  <c r="F3308" i="5"/>
  <c r="E3310" i="5" l="1"/>
  <c r="F3309" i="5"/>
  <c r="E3311" i="5" l="1"/>
  <c r="F3310" i="5"/>
  <c r="F3311" i="5" l="1"/>
  <c r="E3312" i="5"/>
  <c r="F3312" i="5" l="1"/>
  <c r="E3313" i="5"/>
  <c r="E3314" i="5" l="1"/>
  <c r="F3313" i="5"/>
  <c r="E3315" i="5" l="1"/>
  <c r="F3314" i="5"/>
  <c r="E3316" i="5" l="1"/>
  <c r="F3315" i="5"/>
  <c r="F3316" i="5" l="1"/>
  <c r="E3317" i="5"/>
  <c r="E3318" i="5" l="1"/>
  <c r="F3317" i="5"/>
  <c r="E3319" i="5" l="1"/>
  <c r="F3318" i="5"/>
  <c r="F3319" i="5" l="1"/>
  <c r="E3320" i="5"/>
  <c r="F3320" i="5" l="1"/>
  <c r="E3321" i="5"/>
  <c r="E3322" i="5" l="1"/>
  <c r="F3321" i="5"/>
  <c r="E3323" i="5" l="1"/>
  <c r="F3322" i="5"/>
  <c r="F3323" i="5" l="1"/>
  <c r="E3324" i="5"/>
  <c r="F3324" i="5" l="1"/>
  <c r="E3325" i="5"/>
  <c r="F3325" i="5" l="1"/>
  <c r="E3326" i="5"/>
  <c r="E3327" i="5" l="1"/>
  <c r="F3326" i="5"/>
  <c r="E3328" i="5" l="1"/>
  <c r="F3327" i="5"/>
  <c r="F3328" i="5" l="1"/>
  <c r="E3329" i="5"/>
  <c r="F3329" i="5" l="1"/>
  <c r="E3330" i="5"/>
  <c r="E3331" i="5" l="1"/>
  <c r="F3330" i="5"/>
  <c r="F3331" i="5" l="1"/>
  <c r="E3332" i="5"/>
  <c r="F3332" i="5" l="1"/>
  <c r="E3333" i="5"/>
  <c r="F3333" i="5" l="1"/>
  <c r="E3334" i="5"/>
  <c r="E3335" i="5" l="1"/>
  <c r="F3334" i="5"/>
  <c r="E3336" i="5" l="1"/>
  <c r="F3335" i="5"/>
  <c r="F3336" i="5" l="1"/>
  <c r="E3337" i="5"/>
  <c r="E3338" i="5" l="1"/>
  <c r="F3337" i="5"/>
  <c r="E3339" i="5" l="1"/>
  <c r="F3338" i="5"/>
  <c r="F3339" i="5" l="1"/>
  <c r="E3340" i="5"/>
  <c r="F3340" i="5" l="1"/>
  <c r="E3341" i="5"/>
  <c r="E3342" i="5" l="1"/>
  <c r="F3341" i="5"/>
  <c r="E3343" i="5" l="1"/>
  <c r="F3342" i="5"/>
  <c r="E3344" i="5" l="1"/>
  <c r="F3343" i="5"/>
  <c r="F3344" i="5" l="1"/>
  <c r="E3345" i="5"/>
  <c r="E3346" i="5" l="1"/>
  <c r="F3345" i="5"/>
  <c r="E3347" i="5" l="1"/>
  <c r="F3346" i="5"/>
  <c r="F3347" i="5" l="1"/>
  <c r="E3348" i="5"/>
  <c r="F3348" i="5" l="1"/>
  <c r="E3349" i="5"/>
  <c r="E3350" i="5" l="1"/>
  <c r="F3349" i="5"/>
  <c r="E3351" i="5" l="1"/>
  <c r="F3350" i="5"/>
  <c r="F3351" i="5" l="1"/>
  <c r="E3352" i="5"/>
  <c r="F3352" i="5" l="1"/>
  <c r="E3353" i="5"/>
  <c r="E3354" i="5" l="1"/>
  <c r="F3353" i="5"/>
  <c r="E3355" i="5" l="1"/>
  <c r="F3354" i="5"/>
  <c r="E3356" i="5" l="1"/>
  <c r="F3355" i="5"/>
  <c r="F3356" i="5" l="1"/>
  <c r="E3357" i="5"/>
  <c r="E3358" i="5" l="1"/>
  <c r="F3357" i="5"/>
  <c r="E3359" i="5" l="1"/>
  <c r="F3358" i="5"/>
  <c r="E3360" i="5" l="1"/>
  <c r="F3359" i="5"/>
  <c r="F3360" i="5" l="1"/>
  <c r="E3361" i="5"/>
  <c r="E3362" i="5" l="1"/>
  <c r="F3361" i="5"/>
  <c r="E3363" i="5" l="1"/>
  <c r="F3362" i="5"/>
  <c r="F3363" i="5" l="1"/>
  <c r="E3364" i="5"/>
  <c r="F3364" i="5" l="1"/>
  <c r="E3365" i="5"/>
  <c r="E3366" i="5" l="1"/>
  <c r="F3365" i="5"/>
  <c r="E3367" i="5" l="1"/>
  <c r="F3366" i="5"/>
  <c r="F3367" i="5" l="1"/>
  <c r="E3368" i="5"/>
  <c r="F3368" i="5" l="1"/>
  <c r="E3369" i="5"/>
  <c r="E3370" i="5" l="1"/>
  <c r="F3369" i="5"/>
  <c r="E3371" i="5" l="1"/>
  <c r="F3370" i="5"/>
  <c r="F3371" i="5" l="1"/>
  <c r="E3372" i="5"/>
  <c r="F3372" i="5" l="1"/>
  <c r="E3373" i="5"/>
  <c r="E3374" i="5" l="1"/>
  <c r="F3373" i="5"/>
  <c r="E3375" i="5" l="1"/>
  <c r="F3374" i="5"/>
  <c r="F3375" i="5" l="1"/>
  <c r="E3376" i="5"/>
  <c r="F3376" i="5" l="1"/>
  <c r="E3377" i="5"/>
  <c r="E3378" i="5" l="1"/>
  <c r="F3377" i="5"/>
  <c r="E3379" i="5" l="1"/>
  <c r="F3378" i="5"/>
  <c r="F3379" i="5" l="1"/>
  <c r="E3380" i="5"/>
  <c r="F3380" i="5" l="1"/>
  <c r="E3381" i="5"/>
  <c r="E3382" i="5" l="1"/>
  <c r="F3381" i="5"/>
  <c r="F3382" i="5" l="1"/>
  <c r="E3383" i="5"/>
  <c r="F3383" i="5" l="1"/>
  <c r="E3384" i="5"/>
  <c r="E3385" i="5" l="1"/>
  <c r="F3384" i="5"/>
  <c r="F3385" i="5" l="1"/>
  <c r="E3386" i="5"/>
  <c r="E3387" i="5" l="1"/>
  <c r="F3386" i="5"/>
  <c r="F3387" i="5" l="1"/>
  <c r="E3388" i="5"/>
  <c r="F3388" i="5" l="1"/>
  <c r="E3389" i="5"/>
  <c r="E3390" i="5" l="1"/>
  <c r="F3389" i="5"/>
  <c r="E3391" i="5" l="1"/>
  <c r="F3390" i="5"/>
  <c r="E3392" i="5" l="1"/>
  <c r="F3391" i="5"/>
  <c r="F3392" i="5" l="1"/>
  <c r="E3393" i="5"/>
  <c r="E3394" i="5" l="1"/>
  <c r="F3393" i="5"/>
  <c r="E3395" i="5" l="1"/>
  <c r="F3394" i="5"/>
  <c r="F3395" i="5" l="1"/>
  <c r="E3396" i="5"/>
  <c r="F3396" i="5" l="1"/>
  <c r="E3397" i="5"/>
  <c r="E3398" i="5" l="1"/>
  <c r="F3397" i="5"/>
  <c r="E3399" i="5" l="1"/>
  <c r="F3398" i="5"/>
  <c r="E3400" i="5" l="1"/>
  <c r="F3399" i="5"/>
  <c r="F3400" i="5" l="1"/>
  <c r="E3401" i="5"/>
  <c r="E3402" i="5" l="1"/>
  <c r="F3401" i="5"/>
  <c r="E3403" i="5" l="1"/>
  <c r="F3402" i="5"/>
  <c r="E3404" i="5" l="1"/>
  <c r="F3403" i="5"/>
  <c r="F3404" i="5" l="1"/>
  <c r="E3405" i="5"/>
  <c r="E3406" i="5" l="1"/>
  <c r="F3405" i="5"/>
  <c r="E3407" i="5" l="1"/>
  <c r="F3406" i="5"/>
  <c r="F3407" i="5" l="1"/>
  <c r="E3408" i="5"/>
  <c r="E3409" i="5" l="1"/>
  <c r="F3408" i="5"/>
  <c r="E3410" i="5" l="1"/>
  <c r="F3409" i="5"/>
  <c r="F3410" i="5" l="1"/>
  <c r="E3411" i="5"/>
  <c r="F3411" i="5" l="1"/>
  <c r="E3412" i="5"/>
  <c r="E3413" i="5" l="1"/>
  <c r="F3412" i="5"/>
  <c r="E3414" i="5" l="1"/>
  <c r="F3413" i="5"/>
  <c r="E3415" i="5" l="1"/>
  <c r="F3414" i="5"/>
  <c r="E3416" i="5" l="1"/>
  <c r="F3415" i="5"/>
  <c r="F3416" i="5" l="1"/>
  <c r="E3417" i="5"/>
  <c r="E3418" i="5" l="1"/>
  <c r="F3417" i="5"/>
  <c r="E3419" i="5" l="1"/>
  <c r="F3418" i="5"/>
  <c r="F3419" i="5" l="1"/>
  <c r="E3420" i="5"/>
  <c r="F3420" i="5" l="1"/>
  <c r="E3421" i="5"/>
  <c r="E3422" i="5" l="1"/>
  <c r="F3421" i="5"/>
  <c r="E3423" i="5" l="1"/>
  <c r="F3422" i="5"/>
  <c r="F3423" i="5" l="1"/>
  <c r="E3424" i="5"/>
  <c r="F3424" i="5" l="1"/>
  <c r="E3425" i="5"/>
  <c r="E3426" i="5" l="1"/>
  <c r="F3425" i="5"/>
  <c r="E3427" i="5" l="1"/>
  <c r="F3426" i="5"/>
  <c r="F3427" i="5" l="1"/>
  <c r="E3428" i="5"/>
  <c r="F3428" i="5" l="1"/>
  <c r="E3429" i="5"/>
  <c r="F3429" i="5" l="1"/>
  <c r="E3430" i="5"/>
  <c r="E3431" i="5" l="1"/>
  <c r="F3430" i="5"/>
  <c r="F3431" i="5" l="1"/>
  <c r="E3432" i="5"/>
  <c r="F3432" i="5" l="1"/>
  <c r="E3433" i="5"/>
  <c r="F3433" i="5" l="1"/>
  <c r="E3434" i="5"/>
  <c r="E3435" i="5" l="1"/>
  <c r="F3434" i="5"/>
  <c r="F3435" i="5" l="1"/>
  <c r="E3436" i="5"/>
  <c r="F3436" i="5" l="1"/>
  <c r="E3437" i="5"/>
  <c r="F3437" i="5" l="1"/>
  <c r="E3438" i="5"/>
  <c r="E3439" i="5" l="1"/>
  <c r="F3438" i="5"/>
  <c r="F3439" i="5" l="1"/>
  <c r="E3440" i="5"/>
  <c r="F3440" i="5" l="1"/>
  <c r="E3441" i="5"/>
  <c r="F3441" i="5" l="1"/>
  <c r="E3442" i="5"/>
  <c r="E3443" i="5" l="1"/>
  <c r="F3442" i="5"/>
  <c r="E3444" i="5" l="1"/>
  <c r="F3443" i="5"/>
  <c r="F3444" i="5" l="1"/>
  <c r="E3445" i="5"/>
  <c r="E3446" i="5" l="1"/>
  <c r="F3445" i="5"/>
  <c r="E3447" i="5" l="1"/>
  <c r="F3446" i="5"/>
  <c r="F3447" i="5" l="1"/>
  <c r="E3448" i="5"/>
  <c r="F3448" i="5" l="1"/>
  <c r="E3449" i="5"/>
  <c r="E3450" i="5" l="1"/>
  <c r="F3449" i="5"/>
  <c r="E3451" i="5" l="1"/>
  <c r="F3450" i="5"/>
  <c r="F3451" i="5" l="1"/>
  <c r="E3452" i="5"/>
  <c r="F3452" i="5" l="1"/>
  <c r="E3453" i="5"/>
  <c r="F3453" i="5" l="1"/>
  <c r="E3454" i="5"/>
  <c r="E3455" i="5" l="1"/>
  <c r="F3454" i="5"/>
  <c r="F3455" i="5" l="1"/>
  <c r="E3456" i="5"/>
  <c r="F3456" i="5" l="1"/>
  <c r="E3457" i="5"/>
  <c r="F3457" i="5" l="1"/>
  <c r="E3458" i="5"/>
  <c r="E3459" i="5" l="1"/>
  <c r="F3458" i="5"/>
  <c r="E3460" i="5" l="1"/>
  <c r="F3459" i="5"/>
  <c r="F3460" i="5" l="1"/>
  <c r="E3461" i="5"/>
  <c r="E3462" i="5" l="1"/>
  <c r="F3461" i="5"/>
  <c r="E3463" i="5" l="1"/>
  <c r="F3462" i="5"/>
  <c r="F3463" i="5" l="1"/>
  <c r="E3464" i="5"/>
  <c r="F3464" i="5" l="1"/>
  <c r="E3465" i="5"/>
  <c r="E3466" i="5" l="1"/>
  <c r="F3465" i="5"/>
  <c r="E3467" i="5" l="1"/>
  <c r="F3466" i="5"/>
  <c r="E3468" i="5" l="1"/>
  <c r="F3467" i="5"/>
  <c r="F3468" i="5" l="1"/>
  <c r="E3469" i="5"/>
  <c r="E3470" i="5" l="1"/>
  <c r="F3469" i="5"/>
  <c r="E3471" i="5" l="1"/>
  <c r="F3470" i="5"/>
  <c r="E3472" i="5" l="1"/>
  <c r="F3471" i="5"/>
  <c r="F3472" i="5" l="1"/>
  <c r="E3473" i="5"/>
  <c r="E3474" i="5" l="1"/>
  <c r="F3473" i="5"/>
  <c r="E3475" i="5" l="1"/>
  <c r="F3474" i="5"/>
  <c r="F3475" i="5" l="1"/>
  <c r="E3476" i="5"/>
  <c r="F3476" i="5" l="1"/>
  <c r="E3477" i="5"/>
  <c r="E3478" i="5" l="1"/>
  <c r="F3477" i="5"/>
  <c r="E3479" i="5" l="1"/>
  <c r="F3478" i="5"/>
  <c r="E3480" i="5" l="1"/>
  <c r="F3479" i="5"/>
  <c r="F3480" i="5" l="1"/>
  <c r="E3481" i="5"/>
  <c r="E3482" i="5" l="1"/>
  <c r="F3481" i="5"/>
  <c r="E3483" i="5" l="1"/>
  <c r="F3482" i="5"/>
  <c r="E3484" i="5" l="1"/>
  <c r="F3483" i="5"/>
  <c r="F3484" i="5" l="1"/>
  <c r="E3485" i="5"/>
  <c r="E3486" i="5" l="1"/>
  <c r="F3485" i="5"/>
  <c r="E3487" i="5" l="1"/>
  <c r="F3486" i="5"/>
  <c r="F3487" i="5" l="1"/>
  <c r="E3488" i="5"/>
  <c r="F3488" i="5" l="1"/>
  <c r="E3489" i="5"/>
  <c r="E3490" i="5" l="1"/>
  <c r="F3489" i="5"/>
  <c r="E3491" i="5" l="1"/>
  <c r="F3490" i="5"/>
  <c r="E3492" i="5" l="1"/>
  <c r="F3491" i="5"/>
  <c r="F3492" i="5" l="1"/>
  <c r="E3493" i="5"/>
  <c r="E3494" i="5" l="1"/>
  <c r="F3493" i="5"/>
  <c r="E3495" i="5" l="1"/>
  <c r="F3494" i="5"/>
  <c r="F3495" i="5" l="1"/>
  <c r="E3496" i="5"/>
  <c r="F3496" i="5" l="1"/>
  <c r="E3497" i="5"/>
  <c r="E3498" i="5" l="1"/>
  <c r="F3497" i="5"/>
  <c r="E3499" i="5" l="1"/>
  <c r="F3498" i="5"/>
  <c r="E3500" i="5" l="1"/>
  <c r="F3499" i="5"/>
  <c r="F3500" i="5" l="1"/>
  <c r="E3501" i="5"/>
  <c r="E3502" i="5" l="1"/>
  <c r="F3501" i="5"/>
  <c r="E3503" i="5" l="1"/>
  <c r="F3502" i="5"/>
  <c r="F3503" i="5" l="1"/>
  <c r="E3504" i="5"/>
  <c r="F3504" i="5" l="1"/>
  <c r="E3505" i="5"/>
  <c r="E3506" i="5" l="1"/>
  <c r="F3505" i="5"/>
  <c r="E3507" i="5" l="1"/>
  <c r="F3506" i="5"/>
  <c r="E3508" i="5" l="1"/>
  <c r="F3507" i="5"/>
  <c r="F3508" i="5" l="1"/>
  <c r="E3509" i="5"/>
  <c r="E3510" i="5" l="1"/>
  <c r="F3509" i="5"/>
  <c r="E3511" i="5" l="1"/>
  <c r="F3510" i="5"/>
  <c r="F3511" i="5" l="1"/>
  <c r="E3512" i="5"/>
  <c r="F3512" i="5" l="1"/>
  <c r="E3513" i="5"/>
  <c r="E3514" i="5" l="1"/>
  <c r="F3513" i="5"/>
  <c r="E3515" i="5" l="1"/>
  <c r="F3514" i="5"/>
  <c r="E3516" i="5" l="1"/>
  <c r="F3515" i="5"/>
  <c r="F3516" i="5" l="1"/>
  <c r="E3517" i="5"/>
  <c r="E3518" i="5" l="1"/>
  <c r="F3517" i="5"/>
  <c r="E3519" i="5" l="1"/>
  <c r="F3518" i="5"/>
  <c r="F3519" i="5" l="1"/>
  <c r="E3520" i="5"/>
  <c r="F3520" i="5" l="1"/>
  <c r="E3521" i="5"/>
  <c r="E3522" i="5" l="1"/>
  <c r="F3521" i="5"/>
  <c r="E3523" i="5" l="1"/>
  <c r="F3522" i="5"/>
  <c r="F3523" i="5" l="1"/>
  <c r="E3524" i="5"/>
  <c r="F3524" i="5" l="1"/>
  <c r="E3525" i="5"/>
  <c r="E3526" i="5" l="1"/>
  <c r="F3525" i="5"/>
  <c r="E3527" i="5" l="1"/>
  <c r="F3526" i="5"/>
  <c r="F3527" i="5" l="1"/>
  <c r="E3528" i="5"/>
  <c r="F3528" i="5" l="1"/>
  <c r="E3529" i="5"/>
  <c r="E3530" i="5" l="1"/>
  <c r="F3529" i="5"/>
  <c r="E3531" i="5" l="1"/>
  <c r="F3530" i="5"/>
  <c r="F3531" i="5" l="1"/>
  <c r="E3532" i="5"/>
  <c r="F3532" i="5" l="1"/>
  <c r="E3533" i="5"/>
  <c r="E3534" i="5" l="1"/>
  <c r="F3533" i="5"/>
  <c r="E3535" i="5" l="1"/>
  <c r="F3534" i="5"/>
  <c r="F3535" i="5" l="1"/>
  <c r="E3536" i="5"/>
  <c r="F3536" i="5" l="1"/>
  <c r="E3537" i="5"/>
  <c r="E3538" i="5" l="1"/>
  <c r="F3537" i="5"/>
  <c r="E3539" i="5" l="1"/>
  <c r="F3538" i="5"/>
  <c r="E3540" i="5" l="1"/>
  <c r="F3539" i="5"/>
  <c r="F3540" i="5" l="1"/>
  <c r="E3541" i="5"/>
  <c r="E3542" i="5" l="1"/>
  <c r="F3541" i="5"/>
  <c r="E3543" i="5" l="1"/>
  <c r="F3542" i="5"/>
  <c r="F3543" i="5" l="1"/>
  <c r="E3544" i="5"/>
  <c r="F3544" i="5" l="1"/>
  <c r="E3545" i="5"/>
  <c r="E3546" i="5" l="1"/>
  <c r="F3545" i="5"/>
  <c r="E3547" i="5" l="1"/>
  <c r="F3546" i="5"/>
  <c r="E3548" i="5" l="1"/>
  <c r="F3547" i="5"/>
  <c r="E3549" i="5" l="1"/>
  <c r="F3548" i="5"/>
  <c r="E3550" i="5" l="1"/>
  <c r="F3549" i="5"/>
  <c r="E3551" i="5" l="1"/>
  <c r="F3550" i="5"/>
  <c r="F3551" i="5" l="1"/>
  <c r="E3552" i="5"/>
  <c r="F3552" i="5" l="1"/>
  <c r="E3553" i="5"/>
  <c r="E3554" i="5" l="1"/>
  <c r="F3553" i="5"/>
  <c r="E3555" i="5" l="1"/>
  <c r="F3554" i="5"/>
  <c r="F3555" i="5" l="1"/>
  <c r="E3556" i="5"/>
  <c r="F3556" i="5" l="1"/>
  <c r="E3557" i="5"/>
  <c r="E3558" i="5" l="1"/>
  <c r="F3557" i="5"/>
  <c r="E3559" i="5" l="1"/>
  <c r="F3558" i="5"/>
  <c r="F3559" i="5" l="1"/>
  <c r="E3560" i="5"/>
  <c r="F3560" i="5" l="1"/>
  <c r="E3561" i="5"/>
  <c r="E3562" i="5" l="1"/>
  <c r="F3561" i="5"/>
  <c r="E3563" i="5" l="1"/>
  <c r="F3562" i="5"/>
  <c r="F3563" i="5" l="1"/>
  <c r="E3564" i="5"/>
  <c r="F3564" i="5" l="1"/>
  <c r="E3565" i="5"/>
  <c r="E3566" i="5" l="1"/>
  <c r="F3565" i="5"/>
  <c r="E3567" i="5" l="1"/>
  <c r="F3566" i="5"/>
  <c r="F3567" i="5" l="1"/>
  <c r="E3568" i="5"/>
  <c r="F3568" i="5" l="1"/>
  <c r="E3569" i="5"/>
  <c r="E3570" i="5" l="1"/>
  <c r="F3569" i="5"/>
  <c r="E3571" i="5" l="1"/>
  <c r="F3570" i="5"/>
  <c r="F3571" i="5" l="1"/>
  <c r="E3572" i="5"/>
  <c r="F3572" i="5" l="1"/>
  <c r="E3573" i="5"/>
  <c r="E3574" i="5" l="1"/>
  <c r="F3573" i="5"/>
  <c r="E3575" i="5" l="1"/>
  <c r="F3574" i="5"/>
  <c r="F3575" i="5" l="1"/>
  <c r="E3576" i="5"/>
  <c r="F3576" i="5" l="1"/>
  <c r="E3577" i="5"/>
  <c r="F3577" i="5" l="1"/>
  <c r="E3578" i="5"/>
  <c r="E3579" i="5" l="1"/>
  <c r="F3578" i="5"/>
  <c r="F3579" i="5" l="1"/>
  <c r="E3580" i="5"/>
  <c r="F3580" i="5" l="1"/>
  <c r="E3581" i="5"/>
  <c r="E3582" i="5" l="1"/>
  <c r="F3581" i="5"/>
  <c r="E3583" i="5" l="1"/>
  <c r="F3582" i="5"/>
  <c r="F3583" i="5" l="1"/>
  <c r="E3584" i="5"/>
  <c r="F3584" i="5" l="1"/>
  <c r="E3585" i="5"/>
  <c r="F3585" i="5" l="1"/>
  <c r="E3586" i="5"/>
  <c r="E3587" i="5" l="1"/>
  <c r="F3586" i="5"/>
  <c r="E3588" i="5" l="1"/>
  <c r="F3587" i="5"/>
  <c r="F3588" i="5" l="1"/>
  <c r="E3589" i="5"/>
  <c r="E3590" i="5" l="1"/>
  <c r="F3589" i="5"/>
  <c r="E3591" i="5" l="1"/>
  <c r="F3590" i="5"/>
  <c r="F3591" i="5" l="1"/>
  <c r="E3592" i="5"/>
  <c r="F3592" i="5" l="1"/>
  <c r="E3593" i="5"/>
  <c r="E3594" i="5" l="1"/>
  <c r="F3593" i="5"/>
  <c r="E3595" i="5" l="1"/>
  <c r="F3594" i="5"/>
  <c r="F3595" i="5" l="1"/>
  <c r="E3596" i="5"/>
  <c r="F3596" i="5" l="1"/>
  <c r="E3597" i="5"/>
  <c r="E3598" i="5" l="1"/>
  <c r="F3597" i="5"/>
  <c r="E3599" i="5" l="1"/>
  <c r="F3598" i="5"/>
  <c r="E3600" i="5" l="1"/>
  <c r="F3599" i="5"/>
  <c r="F3600" i="5" l="1"/>
  <c r="E3601" i="5"/>
  <c r="E3602" i="5" l="1"/>
  <c r="F3601" i="5"/>
  <c r="E3603" i="5" l="1"/>
  <c r="F3602" i="5"/>
  <c r="F3603" i="5" l="1"/>
  <c r="E3604" i="5"/>
  <c r="F3604" i="5" l="1"/>
  <c r="E3605" i="5"/>
  <c r="E3606" i="5" l="1"/>
  <c r="F3605" i="5"/>
  <c r="E3607" i="5" l="1"/>
  <c r="F3606" i="5"/>
  <c r="F3607" i="5" l="1"/>
  <c r="E3608" i="5"/>
  <c r="F3608" i="5" l="1"/>
  <c r="E3609" i="5"/>
  <c r="E3610" i="5" l="1"/>
  <c r="F3609" i="5"/>
  <c r="E3611" i="5" l="1"/>
  <c r="F3610" i="5"/>
  <c r="F3611" i="5" l="1"/>
  <c r="E3612" i="5"/>
  <c r="F3612" i="5" l="1"/>
  <c r="E3613" i="5"/>
  <c r="E3614" i="5" l="1"/>
  <c r="F3613" i="5"/>
  <c r="E3615" i="5" l="1"/>
  <c r="F3614" i="5"/>
  <c r="F3615" i="5" l="1"/>
  <c r="E3616" i="5"/>
  <c r="F3616" i="5" l="1"/>
  <c r="E3617" i="5"/>
  <c r="E3618" i="5" l="1"/>
  <c r="F3617" i="5"/>
  <c r="E3619" i="5" l="1"/>
  <c r="F3618" i="5"/>
  <c r="E3620" i="5" l="1"/>
  <c r="F3619" i="5"/>
  <c r="F3620" i="5" l="1"/>
  <c r="E3621" i="5"/>
  <c r="E3622" i="5" l="1"/>
  <c r="F3621" i="5"/>
  <c r="E3623" i="5" l="1"/>
  <c r="F3622" i="5"/>
  <c r="F3623" i="5" l="1"/>
  <c r="E3624" i="5"/>
  <c r="F3624" i="5" l="1"/>
  <c r="E3625" i="5"/>
  <c r="E3626" i="5" l="1"/>
  <c r="F3625" i="5"/>
  <c r="E3627" i="5" l="1"/>
  <c r="F3626" i="5"/>
  <c r="F3627" i="5" l="1"/>
  <c r="E3628" i="5"/>
  <c r="F3628" i="5" l="1"/>
  <c r="E3629" i="5"/>
  <c r="E3630" i="5" l="1"/>
  <c r="F3629" i="5"/>
  <c r="E3631" i="5" l="1"/>
  <c r="F3630" i="5"/>
  <c r="F3631" i="5" l="1"/>
  <c r="E3632" i="5"/>
  <c r="F3632" i="5" l="1"/>
  <c r="E3633" i="5"/>
  <c r="E3634" i="5" l="1"/>
  <c r="F3633" i="5"/>
  <c r="E3635" i="5" l="1"/>
  <c r="F3634" i="5"/>
  <c r="F3635" i="5" l="1"/>
  <c r="E3636" i="5"/>
  <c r="F3636" i="5" l="1"/>
  <c r="E3637" i="5"/>
  <c r="E3638" i="5" l="1"/>
  <c r="F3637" i="5"/>
  <c r="E3639" i="5" l="1"/>
  <c r="F3638" i="5"/>
  <c r="E3640" i="5" l="1"/>
  <c r="F3639" i="5"/>
  <c r="F3640" i="5" l="1"/>
  <c r="E3641" i="5"/>
  <c r="E3642" i="5" l="1"/>
  <c r="F3641" i="5"/>
  <c r="E3643" i="5" l="1"/>
  <c r="F3642" i="5"/>
  <c r="F3643" i="5" l="1"/>
  <c r="E3644" i="5"/>
  <c r="F3644" i="5" l="1"/>
  <c r="E3645" i="5"/>
  <c r="E3646" i="5" l="1"/>
  <c r="F3645" i="5"/>
  <c r="E3647" i="5" l="1"/>
  <c r="F3646" i="5"/>
  <c r="F3647" i="5" l="1"/>
  <c r="E3648" i="5"/>
  <c r="F3648" i="5" l="1"/>
  <c r="E3649" i="5"/>
  <c r="F3649" i="5" l="1"/>
  <c r="E3650" i="5"/>
  <c r="E3651" i="5" l="1"/>
  <c r="F3650" i="5"/>
  <c r="E3652" i="5" l="1"/>
  <c r="F3651" i="5"/>
  <c r="F3652" i="5" l="1"/>
  <c r="E3653" i="5"/>
  <c r="F3653" i="5" l="1"/>
  <c r="E3654" i="5"/>
  <c r="E3655" i="5" l="1"/>
  <c r="F3654" i="5"/>
  <c r="E3656" i="5" l="1"/>
  <c r="F3655" i="5"/>
  <c r="E3657" i="5" l="1"/>
  <c r="F3656" i="5"/>
  <c r="E3658" i="5" l="1"/>
  <c r="F3657" i="5"/>
  <c r="E3659" i="5" l="1"/>
  <c r="F3658" i="5"/>
  <c r="E3660" i="5" l="1"/>
  <c r="F3659" i="5"/>
  <c r="E3661" i="5" l="1"/>
  <c r="F3660" i="5"/>
  <c r="E3662" i="5" l="1"/>
  <c r="F3661" i="5"/>
  <c r="E3663" i="5" l="1"/>
  <c r="F3662" i="5"/>
  <c r="E3664" i="5" l="1"/>
  <c r="F3663" i="5"/>
  <c r="E3665" i="5" l="1"/>
  <c r="F3664" i="5"/>
  <c r="E3666" i="5" l="1"/>
  <c r="F3665" i="5"/>
  <c r="E3667" i="5" l="1"/>
  <c r="F3666" i="5"/>
  <c r="E3668" i="5" l="1"/>
  <c r="F3667" i="5"/>
  <c r="E3669" i="5" l="1"/>
  <c r="F3668" i="5"/>
  <c r="E3670" i="5" l="1"/>
  <c r="F3669" i="5"/>
  <c r="E3671" i="5" l="1"/>
  <c r="F3670" i="5"/>
  <c r="E3672" i="5" l="1"/>
  <c r="F3671" i="5"/>
  <c r="E3673" i="5" l="1"/>
  <c r="F3672" i="5"/>
  <c r="E3674" i="5" l="1"/>
  <c r="F3673" i="5"/>
  <c r="E3675" i="5" l="1"/>
  <c r="F3674" i="5"/>
  <c r="E3676" i="5" l="1"/>
  <c r="F3675" i="5"/>
  <c r="E3677" i="5" l="1"/>
  <c r="F3676" i="5"/>
  <c r="E3678" i="5" l="1"/>
  <c r="F3677" i="5"/>
  <c r="E3679" i="5" l="1"/>
  <c r="F3678" i="5"/>
  <c r="E3680" i="5" l="1"/>
  <c r="F3679" i="5"/>
  <c r="E3681" i="5" l="1"/>
  <c r="F3680" i="5"/>
  <c r="E3682" i="5" l="1"/>
  <c r="F3681" i="5"/>
  <c r="E3683" i="5" l="1"/>
  <c r="F3682" i="5"/>
  <c r="E3684" i="5" l="1"/>
  <c r="F3683" i="5"/>
  <c r="E3685" i="5" l="1"/>
  <c r="F3684" i="5"/>
  <c r="E3686" i="5" l="1"/>
  <c r="F3685" i="5"/>
  <c r="E3687" i="5" l="1"/>
  <c r="F3686" i="5"/>
  <c r="E3688" i="5" l="1"/>
  <c r="F3687" i="5"/>
  <c r="E3689" i="5" l="1"/>
  <c r="F3688" i="5"/>
  <c r="E3690" i="5" l="1"/>
  <c r="F3689" i="5"/>
  <c r="E3691" i="5" l="1"/>
  <c r="F3690" i="5"/>
  <c r="E3692" i="5" l="1"/>
  <c r="F3691" i="5"/>
  <c r="E3693" i="5" l="1"/>
  <c r="F3692" i="5"/>
  <c r="E3694" i="5" l="1"/>
  <c r="F3693" i="5"/>
  <c r="E3695" i="5" l="1"/>
  <c r="F3694" i="5"/>
  <c r="E3696" i="5" l="1"/>
  <c r="F3695" i="5"/>
  <c r="E3697" i="5" l="1"/>
  <c r="F3696" i="5"/>
  <c r="E3698" i="5" l="1"/>
  <c r="F3697" i="5"/>
  <c r="E3699" i="5" l="1"/>
  <c r="F3698" i="5"/>
  <c r="E3700" i="5" l="1"/>
  <c r="F3699" i="5"/>
  <c r="E3701" i="5" l="1"/>
  <c r="F3700" i="5"/>
  <c r="E3702" i="5" l="1"/>
  <c r="F3701" i="5"/>
  <c r="E3703" i="5" l="1"/>
  <c r="F3702" i="5"/>
  <c r="E3704" i="5" l="1"/>
  <c r="F3703" i="5"/>
  <c r="E3705" i="5" l="1"/>
  <c r="F3704" i="5"/>
  <c r="E3706" i="5" l="1"/>
  <c r="F3705" i="5"/>
  <c r="E3707" i="5" l="1"/>
  <c r="F3706" i="5"/>
  <c r="E3708" i="5" l="1"/>
  <c r="F3707" i="5"/>
  <c r="E3709" i="5" l="1"/>
  <c r="F3708" i="5"/>
  <c r="E3710" i="5" l="1"/>
  <c r="F3709" i="5"/>
  <c r="E3711" i="5" l="1"/>
  <c r="F3710" i="5"/>
  <c r="E3712" i="5" l="1"/>
  <c r="F3711" i="5"/>
  <c r="E3713" i="5" l="1"/>
  <c r="F3712" i="5"/>
  <c r="E3714" i="5" l="1"/>
  <c r="F3713" i="5"/>
  <c r="E3715" i="5" l="1"/>
  <c r="F3714" i="5"/>
  <c r="E3716" i="5" l="1"/>
  <c r="F3715" i="5"/>
  <c r="E3717" i="5" l="1"/>
  <c r="F3716" i="5"/>
  <c r="E3718" i="5" l="1"/>
  <c r="F3717" i="5"/>
  <c r="E3719" i="5" l="1"/>
  <c r="F3718" i="5"/>
  <c r="E3720" i="5" l="1"/>
  <c r="F3719" i="5"/>
  <c r="E3721" i="5" l="1"/>
  <c r="F3720" i="5"/>
  <c r="E3722" i="5" l="1"/>
  <c r="F3721" i="5"/>
  <c r="E3723" i="5" l="1"/>
  <c r="F3722" i="5"/>
  <c r="F3723" i="5" l="1"/>
  <c r="E3724" i="5"/>
  <c r="E3725" i="5" l="1"/>
  <c r="F3724" i="5"/>
  <c r="E3726" i="5" l="1"/>
  <c r="F3725" i="5"/>
  <c r="E3727" i="5" l="1"/>
  <c r="F3726" i="5"/>
  <c r="E3728" i="5" l="1"/>
  <c r="F3727" i="5"/>
  <c r="E3729" i="5" l="1"/>
  <c r="F3728" i="5"/>
  <c r="E3730" i="5" l="1"/>
  <c r="F3729" i="5"/>
  <c r="E3731" i="5" l="1"/>
  <c r="F3730" i="5"/>
  <c r="E3732" i="5" l="1"/>
  <c r="F3731" i="5"/>
  <c r="E3733" i="5" l="1"/>
  <c r="F3732" i="5"/>
  <c r="E3734" i="5" l="1"/>
  <c r="F3733" i="5"/>
  <c r="E3735" i="5" l="1"/>
  <c r="F3734" i="5"/>
  <c r="E3736" i="5" l="1"/>
  <c r="F3735" i="5"/>
  <c r="E3737" i="5" l="1"/>
  <c r="F3736" i="5"/>
  <c r="E3738" i="5" l="1"/>
  <c r="F3737" i="5"/>
  <c r="E3739" i="5" l="1"/>
  <c r="F3738" i="5"/>
  <c r="E3740" i="5" l="1"/>
  <c r="F3739" i="5"/>
  <c r="E3741" i="5" l="1"/>
  <c r="F3740" i="5"/>
  <c r="E3742" i="5" l="1"/>
  <c r="F3741" i="5"/>
  <c r="E3743" i="5" l="1"/>
  <c r="F3742" i="5"/>
  <c r="E3744" i="5" l="1"/>
  <c r="F3743" i="5"/>
  <c r="E3745" i="5" l="1"/>
  <c r="F3744" i="5"/>
  <c r="E3746" i="5" l="1"/>
  <c r="F3745" i="5"/>
  <c r="E3747" i="5" l="1"/>
  <c r="F3746" i="5"/>
  <c r="E3748" i="5" l="1"/>
  <c r="F3747" i="5"/>
  <c r="E3749" i="5" l="1"/>
  <c r="F3748" i="5"/>
  <c r="E3750" i="5" l="1"/>
  <c r="F3749" i="5"/>
  <c r="E3751" i="5" l="1"/>
  <c r="F3750" i="5"/>
  <c r="E3752" i="5" l="1"/>
  <c r="F3751" i="5"/>
  <c r="E3753" i="5" l="1"/>
  <c r="F3752" i="5"/>
  <c r="E3754" i="5" l="1"/>
  <c r="F3753" i="5"/>
  <c r="E3755" i="5" l="1"/>
  <c r="F3754" i="5"/>
  <c r="E3756" i="5" l="1"/>
  <c r="F3755" i="5"/>
  <c r="E3757" i="5" l="1"/>
  <c r="F3756" i="5"/>
  <c r="E3758" i="5" l="1"/>
  <c r="F3757" i="5"/>
  <c r="E3759" i="5" l="1"/>
  <c r="F3758" i="5"/>
  <c r="E3760" i="5" l="1"/>
  <c r="F3759" i="5"/>
  <c r="E3761" i="5" l="1"/>
  <c r="F3760" i="5"/>
  <c r="E3762" i="5" l="1"/>
  <c r="F3761" i="5"/>
  <c r="E3763" i="5" l="1"/>
  <c r="F3762" i="5"/>
  <c r="E3764" i="5" l="1"/>
  <c r="F3763" i="5"/>
  <c r="E3765" i="5" l="1"/>
  <c r="F3764" i="5"/>
  <c r="E3766" i="5" l="1"/>
  <c r="F3765" i="5"/>
  <c r="E3767" i="5" l="1"/>
  <c r="F3766" i="5"/>
  <c r="E3768" i="5" l="1"/>
  <c r="F3767" i="5"/>
  <c r="E3769" i="5" l="1"/>
  <c r="F3768" i="5"/>
  <c r="E3770" i="5" l="1"/>
  <c r="F3769" i="5"/>
  <c r="E3771" i="5" l="1"/>
  <c r="F3770" i="5"/>
  <c r="E3772" i="5" l="1"/>
  <c r="F3771" i="5"/>
  <c r="E3773" i="5" l="1"/>
  <c r="F3772" i="5"/>
  <c r="E3774" i="5" l="1"/>
  <c r="F3773" i="5"/>
  <c r="E3775" i="5" l="1"/>
  <c r="F3774" i="5"/>
  <c r="E3776" i="5" l="1"/>
  <c r="F3775" i="5"/>
  <c r="E3777" i="5" l="1"/>
  <c r="F3776" i="5"/>
  <c r="E3778" i="5" l="1"/>
  <c r="F3777" i="5"/>
  <c r="E3779" i="5" l="1"/>
  <c r="F3778" i="5"/>
  <c r="E3780" i="5" l="1"/>
  <c r="F3779" i="5"/>
  <c r="E3781" i="5" l="1"/>
  <c r="F3780" i="5"/>
  <c r="E3782" i="5" l="1"/>
  <c r="F3781" i="5"/>
  <c r="E3783" i="5" l="1"/>
  <c r="F3782" i="5"/>
  <c r="E3784" i="5" l="1"/>
  <c r="F3783" i="5"/>
  <c r="E3785" i="5" l="1"/>
  <c r="F3784" i="5"/>
  <c r="E3786" i="5" l="1"/>
  <c r="F3785" i="5"/>
  <c r="E3787" i="5" l="1"/>
  <c r="F3786" i="5"/>
  <c r="E3788" i="5" l="1"/>
  <c r="F3787" i="5"/>
  <c r="E3789" i="5" l="1"/>
  <c r="F3788" i="5"/>
  <c r="E3790" i="5" l="1"/>
  <c r="F3789" i="5"/>
  <c r="E3791" i="5" l="1"/>
  <c r="F3790" i="5"/>
  <c r="E3792" i="5" l="1"/>
  <c r="F3791" i="5"/>
  <c r="E3793" i="5" l="1"/>
  <c r="F3792" i="5"/>
  <c r="E3794" i="5" l="1"/>
  <c r="F3793" i="5"/>
  <c r="E3795" i="5" l="1"/>
  <c r="F3794" i="5"/>
  <c r="E3796" i="5" l="1"/>
  <c r="F3795" i="5"/>
  <c r="E3797" i="5" l="1"/>
  <c r="F3796" i="5"/>
  <c r="E3798" i="5" l="1"/>
  <c r="F3797" i="5"/>
  <c r="E3799" i="5" l="1"/>
  <c r="F3798" i="5"/>
  <c r="E3800" i="5" l="1"/>
  <c r="F3799" i="5"/>
  <c r="E3801" i="5" l="1"/>
  <c r="F3800" i="5"/>
  <c r="E3802" i="5" l="1"/>
  <c r="F3801" i="5"/>
  <c r="E3803" i="5" l="1"/>
  <c r="F3802" i="5"/>
  <c r="E3804" i="5" l="1"/>
  <c r="F3803" i="5"/>
  <c r="E3805" i="5" l="1"/>
  <c r="F3804" i="5"/>
  <c r="E3806" i="5" l="1"/>
  <c r="F3805" i="5"/>
  <c r="E3807" i="5" l="1"/>
  <c r="F3806" i="5"/>
  <c r="E3808" i="5" l="1"/>
  <c r="F3807" i="5"/>
  <c r="E3809" i="5" l="1"/>
  <c r="F3808" i="5"/>
  <c r="E3810" i="5" l="1"/>
  <c r="F3809" i="5"/>
  <c r="E3811" i="5" l="1"/>
  <c r="F3810" i="5"/>
  <c r="E3812" i="5" l="1"/>
  <c r="F3811" i="5"/>
  <c r="E3813" i="5" l="1"/>
  <c r="F3812" i="5"/>
  <c r="E3814" i="5" l="1"/>
  <c r="F3813" i="5"/>
  <c r="E3815" i="5" l="1"/>
  <c r="F3814" i="5"/>
  <c r="E3816" i="5" l="1"/>
  <c r="F3815" i="5"/>
  <c r="E3817" i="5" l="1"/>
  <c r="F3816" i="5"/>
  <c r="E3818" i="5" l="1"/>
  <c r="F3817" i="5"/>
  <c r="E3819" i="5" l="1"/>
  <c r="F3818" i="5"/>
  <c r="F3819" i="5" l="1"/>
  <c r="E3820" i="5"/>
  <c r="E3821" i="5" l="1"/>
  <c r="F3820" i="5"/>
  <c r="E3822" i="5" l="1"/>
  <c r="F3821" i="5"/>
  <c r="E3823" i="5" l="1"/>
  <c r="F3822" i="5"/>
  <c r="E3824" i="5" l="1"/>
  <c r="F3823" i="5"/>
  <c r="E3825" i="5" l="1"/>
  <c r="F3824" i="5"/>
  <c r="E3826" i="5" l="1"/>
  <c r="F3825" i="5"/>
  <c r="E3827" i="5" l="1"/>
  <c r="F3826" i="5"/>
  <c r="E3828" i="5" l="1"/>
  <c r="F3827" i="5"/>
  <c r="F3828" i="5" l="1"/>
  <c r="E3829" i="5"/>
  <c r="F3829" i="5" l="1"/>
  <c r="E3830" i="5"/>
  <c r="E3831" i="5" l="1"/>
  <c r="F3830" i="5"/>
  <c r="F3831" i="5" l="1"/>
  <c r="E3832" i="5"/>
  <c r="F3832" i="5" l="1"/>
  <c r="E3833" i="5"/>
  <c r="E3834" i="5" l="1"/>
  <c r="F3833" i="5"/>
  <c r="E3835" i="5" l="1"/>
  <c r="F3834" i="5"/>
  <c r="E3836" i="5" l="1"/>
  <c r="F3835" i="5"/>
  <c r="E3837" i="5" l="1"/>
  <c r="F3836" i="5"/>
  <c r="F3837" i="5" l="1"/>
  <c r="E3838" i="5"/>
  <c r="F3838" i="5" l="1"/>
  <c r="E3839" i="5"/>
  <c r="F3839" i="5" l="1"/>
  <c r="E3840" i="5"/>
  <c r="E3841" i="5" l="1"/>
  <c r="F3840" i="5"/>
  <c r="F3841" i="5" l="1"/>
  <c r="E3842" i="5"/>
  <c r="F3842" i="5" s="1"/>
  <c r="I47" i="17"/>
  <c r="I43" i="17" s="1"/>
  <c r="J51" i="17" s="1"/>
  <c r="I52" i="17" s="1"/>
  <c r="J70" i="1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C38" authorId="0" shapeId="0" xr:uid="{00000000-0006-0000-0500-000001000000}">
      <text>
        <r>
          <rPr>
            <b/>
            <sz val="9"/>
            <color indexed="81"/>
            <rFont val="Tahoma"/>
            <family val="2"/>
          </rPr>
          <t>Aquí se puede usar de número inicial el 100 o el 1</t>
        </r>
      </text>
    </comment>
    <comment ref="F100" authorId="0" shapeId="0" xr:uid="{00000000-0006-0000-0500-000002000000}">
      <text>
        <r>
          <rPr>
            <b/>
            <sz val="9"/>
            <color indexed="81"/>
            <rFont val="Tahoma"/>
            <family val="2"/>
          </rPr>
          <t>Aquí se hizo el ajuste cuando me pasé de depreciación y tengo que devolver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B20" authorId="0" shapeId="0" xr:uid="{00000000-0006-0000-0600-000001000000}">
      <text>
        <r>
          <rPr>
            <b/>
            <sz val="9"/>
            <color indexed="81"/>
            <rFont val="Tahoma"/>
            <family val="2"/>
          </rPr>
          <t>Aquí se puede usar de número inicial el 100 o el 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D55" authorId="0" shapeId="0" xr:uid="{22A91025-515C-43C7-BBB8-11A2A5898B7C}">
      <text>
        <r>
          <rPr>
            <sz val="9"/>
            <color indexed="81"/>
            <rFont val="Tahoma"/>
            <family val="2"/>
          </rPr>
          <t xml:space="preserve">Aquí se contabiliza la diferencia entre la MI y la MP porque suponemos que una causación fue hecha en enero y la otra en diciembre
</t>
        </r>
      </text>
    </comment>
    <comment ref="C78" authorId="0" shapeId="0" xr:uid="{291EE2ED-35CB-47E1-9A07-B9294419C264}">
      <text>
        <r>
          <rPr>
            <sz val="9"/>
            <color indexed="81"/>
            <rFont val="Tahoma"/>
            <family val="2"/>
          </rPr>
          <t xml:space="preserve">Aquí se contabiliza la diferencia entre la MI y la MP porque suponemos que una causación fue hecha en enero y la otra en diciembre
</t>
        </r>
      </text>
    </comment>
    <comment ref="C81" authorId="0" shapeId="0" xr:uid="{97D22F52-8911-4C3F-A3C8-A02658178EF7}">
      <text>
        <r>
          <rPr>
            <sz val="9"/>
            <color indexed="81"/>
            <rFont val="Tahoma"/>
            <family val="2"/>
          </rPr>
          <t xml:space="preserve">Aquí se contabiliza la diferencia entre la MI y la MP porque suponemos que una causación fue hecha en enero y la otra en diciembre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B61" authorId="0" shapeId="0" xr:uid="{D81E4381-68E6-4D6B-B04F-C8A59E2A377C}">
      <text>
        <r>
          <rPr>
            <b/>
            <sz val="9"/>
            <color indexed="81"/>
            <rFont val="Tahoma"/>
            <family val="2"/>
          </rPr>
          <t>Aquí se puede usar de número inicial el 100 o el 1</t>
        </r>
      </text>
    </comment>
  </commentList>
</comments>
</file>

<file path=xl/sharedStrings.xml><?xml version="1.0" encoding="utf-8"?>
<sst xmlns="http://schemas.openxmlformats.org/spreadsheetml/2006/main" count="1504" uniqueCount="627">
  <si>
    <t>Valor de la compra</t>
  </si>
  <si>
    <t>Compra de la maquinaria para producción desde Argentina</t>
  </si>
  <si>
    <t>IVA</t>
  </si>
  <si>
    <t xml:space="preserve">Aranceles de importación </t>
  </si>
  <si>
    <t>Honorarios del contador de la empresa por sus servicios cotidianos de asesoria contable y tributaria</t>
  </si>
  <si>
    <t>Honorarios legales para legalizar la maquina</t>
  </si>
  <si>
    <t>Pago a la señora del aseo</t>
  </si>
  <si>
    <t>La compra se realiza el 1 de febrero del 2023</t>
  </si>
  <si>
    <t>El activo se instala y queda en condiciones de uso el 31 de agosto de 2023</t>
  </si>
  <si>
    <t>Capacitaciones al personal para poder operar la maquina</t>
  </si>
  <si>
    <t xml:space="preserve">Costo de instalación </t>
  </si>
  <si>
    <t xml:space="preserve">Se prestaron 50 millones de pesos al 2,5% mensual cuota fija a un año </t>
  </si>
  <si>
    <t>USD</t>
  </si>
  <si>
    <t>Sobre el costo más IVA</t>
  </si>
  <si>
    <t>SMMLV</t>
  </si>
  <si>
    <t xml:space="preserve">Cuota </t>
  </si>
  <si>
    <t>Meses</t>
  </si>
  <si>
    <t>TRM</t>
  </si>
  <si>
    <t>Determine el costo de la maquinaria sabiendo que es del grupo 1 (plenas)</t>
  </si>
  <si>
    <t>Determine el costo de la maquinaria sabiendo que es del grupo 2 (pymes)</t>
  </si>
  <si>
    <t xml:space="preserve">Valores de costo </t>
  </si>
  <si>
    <t xml:space="preserve">Valores de gasto </t>
  </si>
  <si>
    <t>VP</t>
  </si>
  <si>
    <t>Periodo</t>
  </si>
  <si>
    <t>Cuota</t>
  </si>
  <si>
    <t>Interes</t>
  </si>
  <si>
    <t>Capital</t>
  </si>
  <si>
    <t>Saldo</t>
  </si>
  <si>
    <t xml:space="preserve">Aquí el activo está apto para uso </t>
  </si>
  <si>
    <t>Compramos un terreno por  150,000,000 y pedimos un prestamo del 50% a una entidad financiera la cual nos cobra el 24% nominal anual capitalizacion mensual para pagar en 60 meses. La entidad construye una bodega en ese terreno y esta demora 24 meses, para eso tuvp que pagar salarios a los obreros por 60millones, prestaciones sociales por 10millones, seguridad social 8millones, los materiales de la construccion acienden a 100 millones y otros costos asociados a costos indirectos de 3millones ¿cual es el costo de la propiedad?</t>
  </si>
  <si>
    <t xml:space="preserve">Terreno </t>
  </si>
  <si>
    <t>Prestamo</t>
  </si>
  <si>
    <t>i</t>
  </si>
  <si>
    <t>NAMV</t>
  </si>
  <si>
    <t>n</t>
  </si>
  <si>
    <t>meses</t>
  </si>
  <si>
    <t>Bodega</t>
  </si>
  <si>
    <t>Salarios</t>
  </si>
  <si>
    <t>Prestaciones</t>
  </si>
  <si>
    <t>Seguridad social</t>
  </si>
  <si>
    <t>Materiales indirectos</t>
  </si>
  <si>
    <t xml:space="preserve">Otros costos </t>
  </si>
  <si>
    <t>TOTAL</t>
  </si>
  <si>
    <t>años</t>
  </si>
  <si>
    <t xml:space="preserve">Aquí no se hace tabla de amortización porque el terreno no es un activo apto, es decir, que no se le hace el recargo de los intereses porque ya está listo </t>
  </si>
  <si>
    <t xml:space="preserve">Es decir, la sumatoria se hace sobre aquel activo acto hasta el momento de su final construcción </t>
  </si>
  <si>
    <t xml:space="preserve">Medición inicial por leasig financiero </t>
  </si>
  <si>
    <t xml:space="preserve">Medición inicial por costo de compra o adquisición </t>
  </si>
  <si>
    <r>
      <rPr>
        <i/>
        <sz val="11"/>
        <color theme="1"/>
        <rFont val="Calibri"/>
        <family val="2"/>
        <scheme val="minor"/>
      </rPr>
      <t>Costo de reposición</t>
    </r>
    <r>
      <rPr>
        <sz val="11"/>
        <color theme="1"/>
        <rFont val="Calibri"/>
        <family val="2"/>
        <scheme val="minor"/>
      </rPr>
      <t xml:space="preserve"> es el valor nuevo de un activo que tengo que ha pasado por una depreciación </t>
    </r>
  </si>
  <si>
    <t xml:space="preserve">Se adquiere un apartamento por medio de un leasing financiero con las siguientes condiciones: </t>
  </si>
  <si>
    <t xml:space="preserve">Un canon mensual </t>
  </si>
  <si>
    <t>Tasa</t>
  </si>
  <si>
    <t>EAMV</t>
  </si>
  <si>
    <t xml:space="preserve">Opción de compra </t>
  </si>
  <si>
    <t xml:space="preserve">al termino del plazo adoptado </t>
  </si>
  <si>
    <t>Al consultar</t>
  </si>
  <si>
    <t>Valor de mercado</t>
  </si>
  <si>
    <t xml:space="preserve">Determine el valor del apartamento </t>
  </si>
  <si>
    <t>Anualidad</t>
  </si>
  <si>
    <t>ia</t>
  </si>
  <si>
    <t>ip</t>
  </si>
  <si>
    <t>VA</t>
  </si>
  <si>
    <t>VA2</t>
  </si>
  <si>
    <t xml:space="preserve">Valor presente de los flujos futuros de efectivos </t>
  </si>
  <si>
    <t xml:space="preserve">Tomamos esto porque es el menor valor del activo </t>
  </si>
  <si>
    <t>CAUSACIÓN</t>
  </si>
  <si>
    <t xml:space="preserve">Edificación </t>
  </si>
  <si>
    <t xml:space="preserve">Obligación financiera </t>
  </si>
  <si>
    <t xml:space="preserve">EJERCICIO LEASING FINANCIERO </t>
  </si>
  <si>
    <t xml:space="preserve">Suponga que el valor causado del punto anterior es el valor de mercado de la maquinaria y desea obtener la maquinaria a través de leasing financiero, el cual consiste en realizar pagos mensuales de 3800000 a una tasa del 0,7% mensual durante los 12 años y al finalizar pagara una opción de compra equivalente al 2% del valor del mercado calculado en la medición incial del punto anterior. Identifique cuál es la medición inicial para este caso y cause. </t>
  </si>
  <si>
    <t>El arancel se calcula sobre el costo y el iva</t>
  </si>
  <si>
    <t xml:space="preserve">Maquinaria </t>
  </si>
  <si>
    <t>Iva</t>
  </si>
  <si>
    <t>Aranceles</t>
  </si>
  <si>
    <t xml:space="preserve">Prestamo </t>
  </si>
  <si>
    <t>La empresa donde usted labora adquiere maquinaria especializada por valor de 85000 dolares a la tasa de cambio de hoy. Paga un IVA del 19% y aranceles del 4% en el momento de la legalización. Desde la fecha de compra hasta el momento de la legalización han pasado 8 meses, al momento inicial de la compra adquirio 45000000 millones de pesos como prestamo para completar el valor de la maquinaria, a una tasa del 18% efetivo anual pagos mensuales para pagar a 8 meses. Al momento de instalar la maquinaria debio adecuar el lugar cuyo costo asciende a 12500000, envio 2 personas a capacitarse para la utilización de la maquinaria la cual costo 5 millones, al momento de la legalización paga a un abogado honorarios por 3 millones para realizar dicho proceso, además paga transporte de la maquinaria desde el puerto hasta el lugar de instalación por un costo de 4500000, el costo de la instalación y asesoria es de 6 millones, se espera que la maquinaria demore 12 años a cabo del cual es necesario desmantelar el lugar y sgún las proyecciones costará 25millones (utilice la misma tasa de financiación). Deterine el valor de la medición inicial y realice la causación.</t>
  </si>
  <si>
    <t xml:space="preserve">Infraesructura </t>
  </si>
  <si>
    <t xml:space="preserve">Capacitación </t>
  </si>
  <si>
    <t>Transporte</t>
  </si>
  <si>
    <t>Instalación y asesoria</t>
  </si>
  <si>
    <t xml:space="preserve">Desmantelación </t>
  </si>
  <si>
    <t>Honorarios abogados</t>
  </si>
  <si>
    <t xml:space="preserve">n </t>
  </si>
  <si>
    <t xml:space="preserve">Valor de la Medición inicial </t>
  </si>
  <si>
    <t xml:space="preserve">*Capacitación no va porque no se necesita para que la maquinaria esté apta para su uso </t>
  </si>
  <si>
    <t>Código</t>
  </si>
  <si>
    <t>Cuenta</t>
  </si>
  <si>
    <t>Debe</t>
  </si>
  <si>
    <t>Haber</t>
  </si>
  <si>
    <t>Maquinaria</t>
  </si>
  <si>
    <t xml:space="preserve">Maquinaria en transito </t>
  </si>
  <si>
    <t xml:space="preserve">Cuenta de ahorros </t>
  </si>
  <si>
    <t>Obligación financiera</t>
  </si>
  <si>
    <t>Cuentas por pagar IVA</t>
  </si>
  <si>
    <t>Cuentas por pagar Aranceles</t>
  </si>
  <si>
    <t>Proveedores</t>
  </si>
  <si>
    <t>Gasto por capacitación</t>
  </si>
  <si>
    <t>Proveedores del exterior</t>
  </si>
  <si>
    <t xml:space="preserve">Provisión por desmantelamiento </t>
  </si>
  <si>
    <t>TOTALES</t>
  </si>
  <si>
    <t xml:space="preserve">Valor de mercado </t>
  </si>
  <si>
    <t>mensual</t>
  </si>
  <si>
    <t>Opción de compra</t>
  </si>
  <si>
    <t>meses en total</t>
  </si>
  <si>
    <t>VP de las anualidades</t>
  </si>
  <si>
    <t>VP de la opción de compra</t>
  </si>
  <si>
    <t>Valor presente de los flujos futuros de efectivos</t>
  </si>
  <si>
    <t>Obligaciones financieras</t>
  </si>
  <si>
    <t xml:space="preserve">Debe </t>
  </si>
  <si>
    <t>*Aquí se comparó el valor de mercado con el valor presente de los flujos futuros de efectivos</t>
  </si>
  <si>
    <t>Cuando los activos dejan de ser aptos dejaria de ser un activo y se convierte en un gasto</t>
  </si>
  <si>
    <t>Una empresa responsable de IVA le vende 1000000 más IVA en dotaciones a una empresa gran contribuyente a credito a 15 días. Pasado este tiempo, el cliente le ofrece pagarle con un terreno avaluado en 130000000 y la diferencia será cubierta con más mercancia, el costo de las ventas realizadas son del 75% sobre el ingresoo. Cuse toda la operación, realice los pagos pertinentes y considere las normas tributarias.</t>
  </si>
  <si>
    <t xml:space="preserve">Cliente </t>
  </si>
  <si>
    <t>IVA 19%</t>
  </si>
  <si>
    <t>Venta (comercio al por mayor y por menor)</t>
  </si>
  <si>
    <t>Retención en la fuente (2,5%)</t>
  </si>
  <si>
    <t>Rete IVA</t>
  </si>
  <si>
    <t>CÓDIGO</t>
  </si>
  <si>
    <t>CUENTA</t>
  </si>
  <si>
    <t>DEBE</t>
  </si>
  <si>
    <t>HABER</t>
  </si>
  <si>
    <t>Costo de ventas</t>
  </si>
  <si>
    <t xml:space="preserve">Inventario </t>
  </si>
  <si>
    <t xml:space="preserve">Tarea: Cómo sacar el valor del ingreso desde el costo </t>
  </si>
  <si>
    <t>Terrenos</t>
  </si>
  <si>
    <t xml:space="preserve">Medición Posterior </t>
  </si>
  <si>
    <t>Deterioro: es algo que no es normal</t>
  </si>
  <si>
    <t xml:space="preserve">Depeciación: es el desgaste normal </t>
  </si>
  <si>
    <t xml:space="preserve">2. Modelo de revaluación. </t>
  </si>
  <si>
    <t>1. Modelo del costo.</t>
  </si>
  <si>
    <t xml:space="preserve">Código </t>
  </si>
  <si>
    <t xml:space="preserve">Hacer </t>
  </si>
  <si>
    <t>Local</t>
  </si>
  <si>
    <t>Banco</t>
  </si>
  <si>
    <t xml:space="preserve">EJERCICIO </t>
  </si>
  <si>
    <t>Intereses</t>
  </si>
  <si>
    <t xml:space="preserve">Si es PLENA lo toma como activo hasta que la propiedad quede apta, después se toma como gasto </t>
  </si>
  <si>
    <t xml:space="preserve">Si es una PYME no lleva los gastos por intereses a activos, los lleva a gastos y después a activo cuando este esté terminado </t>
  </si>
  <si>
    <t>MEDICIÓN INICIAL</t>
  </si>
  <si>
    <t>MEDICIÓN POSTERIOR</t>
  </si>
  <si>
    <t xml:space="preserve">La depreciación es el desgaste normal del activo por su uso </t>
  </si>
  <si>
    <t xml:space="preserve">*La depreciación empieza a calcularse desde el momento en que está en condiciones de uso. </t>
  </si>
  <si>
    <t>Métodos de depreciación: Lineal, unidades productiva, decrecientes.</t>
  </si>
  <si>
    <t>Métodos de depreciación: Lineal, unidades productiva, decrecientes (suma de digitos y doble cuota sobre el valor en libros)</t>
  </si>
  <si>
    <t xml:space="preserve">MEDICIÓN INICIAL </t>
  </si>
  <si>
    <t>Vida económica</t>
  </si>
  <si>
    <t>Es lo que la empresa establece</t>
  </si>
  <si>
    <t xml:space="preserve">Es lo que realmente dura la vida de un activo </t>
  </si>
  <si>
    <t xml:space="preserve">Valor residual </t>
  </si>
  <si>
    <t>Aquel valor que puedo recuperar después de la vida útil de una PPYE</t>
  </si>
  <si>
    <t xml:space="preserve">Valor residual o recuperable </t>
  </si>
  <si>
    <t>Vida útil</t>
  </si>
  <si>
    <t xml:space="preserve">Vida útil </t>
  </si>
  <si>
    <t>Valor depreciable (medición inicial- valor residual)</t>
  </si>
  <si>
    <t>Depreciación periodica</t>
  </si>
  <si>
    <t>Depreciación acumulada</t>
  </si>
  <si>
    <t xml:space="preserve">Saldo </t>
  </si>
  <si>
    <t>VU (vida útil)</t>
  </si>
  <si>
    <t>La depreciación se puede llevar por tres partes: costos, gastos de aministración, gastos de venta</t>
  </si>
  <si>
    <t xml:space="preserve">CAUSACIÓN </t>
  </si>
  <si>
    <t>Detalle</t>
  </si>
  <si>
    <t xml:space="preserve">Costos de depreciación </t>
  </si>
  <si>
    <t xml:space="preserve">Depreciación acumulada </t>
  </si>
  <si>
    <t xml:space="preserve">Gastos de administración </t>
  </si>
  <si>
    <t xml:space="preserve">Gastos de ventas </t>
  </si>
  <si>
    <t xml:space="preserve">TABLA AÑOS </t>
  </si>
  <si>
    <t>TABLA MESES</t>
  </si>
  <si>
    <t>TABLA DÍAS</t>
  </si>
  <si>
    <t>Se compró el 16 de mayo del 2022, se necesita saber cuál es la depreciación acumulada del 2022. Tenga en cuenta que los meses tienen 30 días.</t>
  </si>
  <si>
    <t xml:space="preserve">Días </t>
  </si>
  <si>
    <t>VU</t>
  </si>
  <si>
    <t>PERIODO</t>
  </si>
  <si>
    <t>VALOR DEPRECIABLE</t>
  </si>
  <si>
    <t>DEPRECIACIÓN PERIODICA</t>
  </si>
  <si>
    <t xml:space="preserve">DEPRECIACIÓN ACUMULADA </t>
  </si>
  <si>
    <t xml:space="preserve">SALDO </t>
  </si>
  <si>
    <t>CÁLCULO</t>
  </si>
  <si>
    <t>Propiedad Planta Y Equipo</t>
  </si>
  <si>
    <t>Valor residual</t>
  </si>
  <si>
    <t>Valor depreciable</t>
  </si>
  <si>
    <t>SUMA DE NÚMEROS DÍGITOS</t>
  </si>
  <si>
    <t>MÉTODOS DE DEPRECIACIÓN ACELERADA</t>
  </si>
  <si>
    <t>SUMA DE VIDA ÚTIL</t>
  </si>
  <si>
    <t xml:space="preserve">Propiedad, planta y equipo </t>
  </si>
  <si>
    <t>Gastos por depreciación</t>
  </si>
  <si>
    <t>DOBLE CUOTA SOBRE EL VALOR EN LIBROS</t>
  </si>
  <si>
    <t>CRÉDITO</t>
  </si>
  <si>
    <t xml:space="preserve">Si está por encima del valor residual deprecie más de lo que tenía que depreciar y si está por debajo deprecié menos de lo que tenía que depreciar </t>
  </si>
  <si>
    <t xml:space="preserve">Se hace el cálculo </t>
  </si>
  <si>
    <t>Se  hace la diferencia</t>
  </si>
  <si>
    <t>Se hace el ajuste</t>
  </si>
  <si>
    <t>REAJUSTE</t>
  </si>
  <si>
    <t>Si está por encima lo sumo en el ajuste  y si está por debajo lo resto en el ajuste</t>
  </si>
  <si>
    <t>Medición Inicial</t>
  </si>
  <si>
    <t xml:space="preserve">Valor útil </t>
  </si>
  <si>
    <t>Doble cuota sobre el valor en libros</t>
  </si>
  <si>
    <t>Cálculo</t>
  </si>
  <si>
    <t>Depreciación</t>
  </si>
  <si>
    <t>Valor útil</t>
  </si>
  <si>
    <t>Diferencia</t>
  </si>
  <si>
    <t>REGISTRO CONTABLE</t>
  </si>
  <si>
    <t>Gastos de depreciación</t>
  </si>
  <si>
    <t xml:space="preserve">Deprecianción acumulada </t>
  </si>
  <si>
    <t>REGISTRO DE AJUSTE</t>
  </si>
  <si>
    <t>Recuperaciones de depreciación</t>
  </si>
  <si>
    <t>MÉTODO DE DEPRECIACIÓN POR UNIDADES PRODUCIDAS</t>
  </si>
  <si>
    <t>Vehículo</t>
  </si>
  <si>
    <t>Vida Útil</t>
  </si>
  <si>
    <t>Km</t>
  </si>
  <si>
    <t>Año 1</t>
  </si>
  <si>
    <t>Solo se deprecia cuando hay producción o se ocupe completamente</t>
  </si>
  <si>
    <t>Año 2</t>
  </si>
  <si>
    <t>Año 3</t>
  </si>
  <si>
    <t>Año 4</t>
  </si>
  <si>
    <t>Año 5</t>
  </si>
  <si>
    <t>Año 6</t>
  </si>
  <si>
    <t>Año 7</t>
  </si>
  <si>
    <t>Valor depreciable/VU=Depreciación por cada unidad producida</t>
  </si>
  <si>
    <t xml:space="preserve">Depreciación por unidad </t>
  </si>
  <si>
    <t>Unidades producidas</t>
  </si>
  <si>
    <t xml:space="preserve">Depreciación periodica </t>
  </si>
  <si>
    <t>Suponga que el valor de mercado al cabo del tercer año es de 140.000.000, calcule la depreciación por el método revaluado</t>
  </si>
  <si>
    <t xml:space="preserve">DEPRECIACIÓN LINEAL </t>
  </si>
  <si>
    <t xml:space="preserve">Valor depreciable </t>
  </si>
  <si>
    <t>Factor</t>
  </si>
  <si>
    <t>Valor razonable</t>
  </si>
  <si>
    <t>Costo ajustado=Factor*medición inicial</t>
  </si>
  <si>
    <t>Depreciación ajustada=Factor*depreciación acumulada</t>
  </si>
  <si>
    <t>Factor=valor razonable/valor en libros</t>
  </si>
  <si>
    <t>Valor revaluado</t>
  </si>
  <si>
    <t>Diferencia del activo</t>
  </si>
  <si>
    <t>Diferencia de depreciación</t>
  </si>
  <si>
    <t>Costo ajustado-medición inicial</t>
  </si>
  <si>
    <t>Depreciación ajustada-depreciació acumulada</t>
  </si>
  <si>
    <t>Hay dos maneras de hacer medición posterior: modelo de costo o el modelo de revaluación pero el cálculo del valor revaluado solo se hace con el modelo de revaluación.</t>
  </si>
  <si>
    <t>CÁLCULO DEL VALOR REVALUADO</t>
  </si>
  <si>
    <t xml:space="preserve">Las propiedades de inversión son edificaciones y terrenos únicamente, las características que estos deben tener para que entren en la categoría son plusvalia, ingresos o ambas </t>
  </si>
  <si>
    <t xml:space="preserve">Para esto se debe calcular el valor de mercado, cuando el ingreso de una propiedad de inversión esta por debajo del valor de mercado es conciderado no mercado y no entra dentro de una propiedad de inversión </t>
  </si>
  <si>
    <t>Si tengo un edificio de de tres plantas y las dos primeras se dedican a la producción y a la parte administrativa esto es considerado PPYE pero si la última planta está en arriendo a precio de mercado es considerado una propiedad de inversión</t>
  </si>
  <si>
    <t>CONCEPTOS</t>
  </si>
  <si>
    <t>DETERIORO</t>
  </si>
  <si>
    <t xml:space="preserve">HABER </t>
  </si>
  <si>
    <t>REGISTRO DE SUMA DE DÍGITOS</t>
  </si>
  <si>
    <t>PPYE</t>
  </si>
  <si>
    <t xml:space="preserve">Superavit por valorización </t>
  </si>
  <si>
    <t>Este es el formato de ajustes de valor revaluado en todas las situaciones, solo cambian los valores</t>
  </si>
  <si>
    <t>Cuando el valor en libros supere al valor que se recupera existe DETERIORO</t>
  </si>
  <si>
    <t>El valor recuperado puede ser dos: el valor de uso y el valor de mercado</t>
  </si>
  <si>
    <t>Se coge el valor más grande para comparar el valor en libros</t>
  </si>
  <si>
    <t xml:space="preserve">Cuando el valor del mercado es mayor que el valor en libros ya no necesitamos buscar el valor de uso. </t>
  </si>
  <si>
    <t>EJEMPLO DE CUENTA</t>
  </si>
  <si>
    <t>Deterioro acumulado</t>
  </si>
  <si>
    <t xml:space="preserve">Gasto por deterioro </t>
  </si>
  <si>
    <t>XXXX</t>
  </si>
  <si>
    <t>XXX</t>
  </si>
  <si>
    <t>EJERCICIO</t>
  </si>
  <si>
    <t>A partir del segundo año van a revisar la maquina porque no está funcionando correctamente</t>
  </si>
  <si>
    <t>Y en los 8 años restantes va a tener los siguientes flujos de efectivos</t>
  </si>
  <si>
    <t>La tasa de descuento es del 0,8% mensual</t>
  </si>
  <si>
    <t xml:space="preserve">Determine si hay deterioro y si lo hay, causelo: </t>
  </si>
  <si>
    <t>tasa</t>
  </si>
  <si>
    <t>Deterioro</t>
  </si>
  <si>
    <t>PROPIEDADES DE INVERSIÓN</t>
  </si>
  <si>
    <t xml:space="preserve">Hacen parte solo los activos de construcciones, edificaciones y terrenos </t>
  </si>
  <si>
    <t xml:space="preserve">Para que un activo se clasifique como propiedad de inversión debe cumplir con todos o algunos de los siguientes requisitos </t>
  </si>
  <si>
    <t>Generar ingresos</t>
  </si>
  <si>
    <t xml:space="preserve">Generr plusvalia </t>
  </si>
  <si>
    <t xml:space="preserve">Ambas </t>
  </si>
  <si>
    <t>La propiedad planta y equipo se puede medir de dos formas, en primera instancia a valor de mercado y en segunda instancia al costo</t>
  </si>
  <si>
    <t xml:space="preserve">Cuando se mide al costo hay que hacer la depreción pero a valor de mercado solo se hace un ajuste </t>
  </si>
  <si>
    <t xml:space="preserve">Pueden ser adquiridos o construidos internamente y cuentan con dos fases </t>
  </si>
  <si>
    <t>1. Fase de investigación (se contabiliza como gasto)</t>
  </si>
  <si>
    <t>2. Fase de desarrollo (este es el activo y se toma como mayor valor del activo)</t>
  </si>
  <si>
    <t xml:space="preserve">Un activo intangible es una activo identificable de carácter no monentario y sin apariencia física </t>
  </si>
  <si>
    <t>Los activos intangibles con vida util indefinida por las NIIF plenas no se amortizan y por las PYMES se amortiza a 10 años</t>
  </si>
  <si>
    <t>REGISTRO DE ACTIVOS INTANGIBLES</t>
  </si>
  <si>
    <t>Licencia</t>
  </si>
  <si>
    <t>CAUSACIÓN APLICA PARA PYMES Y NIIF PLENAS</t>
  </si>
  <si>
    <t xml:space="preserve">CUENTA </t>
  </si>
  <si>
    <t>Intangibles</t>
  </si>
  <si>
    <t>Bancos</t>
  </si>
  <si>
    <t>Valor amortizable</t>
  </si>
  <si>
    <t>Amortización periodica</t>
  </si>
  <si>
    <t>Amortización acumulada</t>
  </si>
  <si>
    <t>AMORTIZACIÓN LINEAL PYMES</t>
  </si>
  <si>
    <t>NIIF PLENAS NO EXISTE</t>
  </si>
  <si>
    <t>AMORTIZACIÓN</t>
  </si>
  <si>
    <t>Amortización acumulada - Licencia</t>
  </si>
  <si>
    <t xml:space="preserve">Gasto por amortización </t>
  </si>
  <si>
    <t>INSTRUMENTOS FINANCIEROS (BÁSICOS)</t>
  </si>
  <si>
    <t>Conceptos a tener en cuenta: desmantelamiento, acciones, bonos, CDT e interés</t>
  </si>
  <si>
    <t xml:space="preserve">Los costos de transacción se miden al mayor valor del prestamo </t>
  </si>
  <si>
    <t xml:space="preserve">Aquí se calcula la TIR </t>
  </si>
  <si>
    <t>BONOS Y CDTs</t>
  </si>
  <si>
    <t xml:space="preserve">FORMATO A TENER EN CUENTA </t>
  </si>
  <si>
    <t>Año</t>
  </si>
  <si>
    <t>Costo amortizado al inicio del año (A)</t>
  </si>
  <si>
    <t xml:space="preserve">Ingreso (gasto) por intereses de costo amortizado </t>
  </si>
  <si>
    <t>Flujos de Caja por Cobros o Pago (C)</t>
  </si>
  <si>
    <t xml:space="preserve">Costo amortizado al final del año </t>
  </si>
  <si>
    <t>Principal</t>
  </si>
  <si>
    <t>Cupón (tasa)</t>
  </si>
  <si>
    <t>FLUJOS DE CAJA</t>
  </si>
  <si>
    <t>TIR</t>
  </si>
  <si>
    <t>Inversión en bonos</t>
  </si>
  <si>
    <t xml:space="preserve">Ingresos por inversión </t>
  </si>
  <si>
    <t xml:space="preserve">Validación </t>
  </si>
  <si>
    <t xml:space="preserve">Préstamo </t>
  </si>
  <si>
    <t xml:space="preserve">Estudio de crédito </t>
  </si>
  <si>
    <t>EA</t>
  </si>
  <si>
    <t xml:space="preserve">ip </t>
  </si>
  <si>
    <t xml:space="preserve">Cuota mensual </t>
  </si>
  <si>
    <t>CALCULO DE LA TIR</t>
  </si>
  <si>
    <t xml:space="preserve">Periodo </t>
  </si>
  <si>
    <t>Interés</t>
  </si>
  <si>
    <t xml:space="preserve">Capital </t>
  </si>
  <si>
    <t>Prestamos por cobrar</t>
  </si>
  <si>
    <t>Ingresos por intereses</t>
  </si>
  <si>
    <t>AQUÍ SE SIGUE CONTABILIZANDO …</t>
  </si>
  <si>
    <t xml:space="preserve">NIC 38- INTANGIBLES </t>
  </si>
  <si>
    <t>Los bonos y los CDTs se miden al costo amortizado</t>
  </si>
  <si>
    <t>Se debe tener en cuenta todo aquello que tiene valor</t>
  </si>
  <si>
    <t xml:space="preserve">Todo lo que se paga hace parte de la inversión </t>
  </si>
  <si>
    <t>Se pueden hacer pagos al inicio y al final</t>
  </si>
  <si>
    <t>NA</t>
  </si>
  <si>
    <t>Costo de transacción</t>
  </si>
  <si>
    <t xml:space="preserve">Verificación </t>
  </si>
  <si>
    <t>ACCIONES</t>
  </si>
  <si>
    <t xml:space="preserve">Inversión </t>
  </si>
  <si>
    <t>No iguala ni supera el 20% del patrimonio de la entidad donde se invierte</t>
  </si>
  <si>
    <t>Asociadas</t>
  </si>
  <si>
    <t>Son aquellas en las que se invierte entre un 20% y un 50% equivalente al patrimonio de la empresa donde se va a realizar la inversión (aquí se ejerce influencia significativa sobre las decisiones empresariales)</t>
  </si>
  <si>
    <t>Controladas</t>
  </si>
  <si>
    <t>Son aquellas en las que la inversión supera el 50%</t>
  </si>
  <si>
    <t>Negocios conjuntos</t>
  </si>
  <si>
    <t xml:space="preserve">El 100% de los invesionistas deben estar de acuerdo en las decisiones que se toman </t>
  </si>
  <si>
    <t xml:space="preserve">Control conjunto de un activo </t>
  </si>
  <si>
    <r>
      <rPr>
        <b/>
        <sz val="11"/>
        <color theme="1"/>
        <rFont val="Calibri"/>
        <family val="2"/>
        <scheme val="minor"/>
      </rPr>
      <t>Valor intrínseco</t>
    </r>
    <r>
      <rPr>
        <sz val="11"/>
        <color theme="1"/>
        <rFont val="Calibri"/>
        <family val="2"/>
        <scheme val="minor"/>
      </rPr>
      <t>= patrimonio de la empresa/acciones en circulación (se da para aquellas entidades que no cotizan en bolsa de valores)</t>
    </r>
  </si>
  <si>
    <t>Control conjunto de una entidad</t>
  </si>
  <si>
    <t>Aquí nos unimos para explotar un activo en especifico, ejemplo, las empresas que explotan el petróleo (aquí no se crea otra tercera empresa y cada empresa se hace responsable de poner ciertas cosas para, al final, repartirse ganancias comunes)</t>
  </si>
  <si>
    <t>Se debe crear una empresa adicional (Unión temporal y Consorcios), por ejemplo, cuando dos empresas se unen para crear un consorcio y complementar las funciones entre ellas (aquí se crea una tercera empresa)</t>
  </si>
  <si>
    <t>Usted invierte comprando acciones de la empresa Pitos y Flautas SAS (las SAS no cotizan en la bolsa de valores), cuyos titulos se negocian sobre el mostrador. El valor de cada acción es de 12.200, Pitos y Flautas emite 10.000 acciones de las cuales ustes adquiere 2.400. Al finalizar el periodo, el patrimonio de Pitos y Flautas es de 150.000.000, por favor deermine la Medición Inicial y la Medición Posterior de la inversión que usted ha llevado a cabo y determine qué tipo de inversión es</t>
  </si>
  <si>
    <t>Medición posterior</t>
  </si>
  <si>
    <t>Patrimonio</t>
  </si>
  <si>
    <t xml:space="preserve">Valor intrínseco=patrimonio/acciones en circulación </t>
  </si>
  <si>
    <t xml:space="preserve">Acciones puestas en circulación </t>
  </si>
  <si>
    <t>Valor intrínseco</t>
  </si>
  <si>
    <t xml:space="preserve">Cantidad de acciones en circulación </t>
  </si>
  <si>
    <t>Cantidad de acciones en la inversión</t>
  </si>
  <si>
    <t xml:space="preserve">Medición posterior </t>
  </si>
  <si>
    <t>Acciones</t>
  </si>
  <si>
    <t>Ingreso por inversiones</t>
  </si>
  <si>
    <t>La Cámara de Comercio es el documento que me muestra las acciones que están autorizadas a la empresa</t>
  </si>
  <si>
    <t xml:space="preserve">Se compran 5.000 acciones cuyo valor de mercado es de 4.500, además se pagan costos de comisión de bolsa por el 1% del valor de la compra, 2% por honorarios al abogado para asesorar en la compra de los títulos y 4.900.000 al contador por prestar sus servicios de asesoría contable y financiera. Al finalizar el periodo el precio de cada acción en el mercado es: a). 5.000 b). 4.600 cada una. Calcule el valor de la medición inicial, medición posterior y cause. </t>
  </si>
  <si>
    <t xml:space="preserve">Medición Inicial </t>
  </si>
  <si>
    <t>Costo de comisión</t>
  </si>
  <si>
    <t>Honorarios</t>
  </si>
  <si>
    <t xml:space="preserve">Contador </t>
  </si>
  <si>
    <t>Deterioro de inversión en acciones</t>
  </si>
  <si>
    <t>Deterioro acumulado en inversiones en acciones</t>
  </si>
  <si>
    <t xml:space="preserve">En contabilidad los valores NUNCA se registran en negativo, solo se llevan a cuentas donde se muestre la disminución </t>
  </si>
  <si>
    <t>Es bueno tomar siempre el valor de la medición posterior de primero y luego el valor de la medición inicial en el cálculo de la diferencia para saber si hay ganancias o pérdidas</t>
  </si>
  <si>
    <t xml:space="preserve">PRÉSTAMOS </t>
  </si>
  <si>
    <t xml:space="preserve">Este ejercicio es cuando me prestan dinero a mi </t>
  </si>
  <si>
    <t xml:space="preserve">Estudio de préstamo </t>
  </si>
  <si>
    <t xml:space="preserve">Pagos anuales capitalizables de manera mensual </t>
  </si>
  <si>
    <t>Cada año debe pagar una cuota de mantenimiento por 300.000</t>
  </si>
  <si>
    <t xml:space="preserve">Realice la tabla de amortización </t>
  </si>
  <si>
    <t xml:space="preserve">Con función </t>
  </si>
  <si>
    <t xml:space="preserve">ANUAL </t>
  </si>
  <si>
    <t xml:space="preserve">MENSUAL </t>
  </si>
  <si>
    <t xml:space="preserve">Tasa mensual </t>
  </si>
  <si>
    <t xml:space="preserve">Banco </t>
  </si>
  <si>
    <t xml:space="preserve">Obligaciones financieras </t>
  </si>
  <si>
    <t>Estudio de crédito</t>
  </si>
  <si>
    <t xml:space="preserve">Mantenimiento </t>
  </si>
  <si>
    <t xml:space="preserve">Usted realiza una inversión en Bonos por valor de 50.000.000 más los costos de transacción que ascienden al 5% del valor de la compra. El Principal es de 51.000.000 y le ofrecen una tasa cupón del 10% EA durante 10 años, al cabo del cual le devuelven el principal. Elabore la tabla de amortización y contabilice </t>
  </si>
  <si>
    <t xml:space="preserve">PROVISIONES </t>
  </si>
  <si>
    <t xml:space="preserve">Un pasivo contigente es una obliagción posible que 1. no es probable que se satisfaga con recursos y 2. El importe no puede se medido con fiabilidad </t>
  </si>
  <si>
    <t xml:space="preserve">Un activo contingente es una activo de naturaleza posible </t>
  </si>
  <si>
    <t>Un contrato de carácter oneroso es un contrato en el cual los costos exceden a los bienes económicos.</t>
  </si>
  <si>
    <t>Una reestructuración es un programa de actuación …</t>
  </si>
  <si>
    <t>Cuando hablamos de contingencias existen tres tipos</t>
  </si>
  <si>
    <t>Remotas: No se contabilizan porque son muy remotas</t>
  </si>
  <si>
    <t xml:space="preserve">Posibles: Aquí se llevan a las cuentas de orden y cuando son activos los llevamos a una cuenta 8 y cuando son pasivos a una 9 </t>
  </si>
  <si>
    <t>Probables: Esta nos lleva a que contabilicemos</t>
  </si>
  <si>
    <t>Los activos NUNCA tienen provisiones mientras que los pasivos SÍ</t>
  </si>
  <si>
    <t>Cuentas de orden</t>
  </si>
  <si>
    <t>8 Cuentas de orden deudoras (activo)</t>
  </si>
  <si>
    <t>9 Cuentas de orden acreedoras (pasivos)</t>
  </si>
  <si>
    <t xml:space="preserve">Ejemplo </t>
  </si>
  <si>
    <t>Una de manda laboral en contra y (demand a tercero a favor)</t>
  </si>
  <si>
    <t>Resposabilidades contingentes</t>
  </si>
  <si>
    <t>Litigios y/o demandas</t>
  </si>
  <si>
    <t>Laborales</t>
  </si>
  <si>
    <t>Responsabilidades contingentes por el contrario</t>
  </si>
  <si>
    <t xml:space="preserve">Una provision es un pasivo en el que existe incertidumbre acerca de su cuantía o vencimiento. </t>
  </si>
  <si>
    <t xml:space="preserve">CONTINGENCIAS  </t>
  </si>
  <si>
    <t xml:space="preserve">MEDICIÓN </t>
  </si>
  <si>
    <t xml:space="preserve">1. Mejor estimación: </t>
  </si>
  <si>
    <t xml:space="preserve">Proporcionará la mejor evaluación del desembolso neceario para cancelar la obligación presente al final del periodo sobre el que se informa. </t>
  </si>
  <si>
    <t xml:space="preserve">Las estimaciones de cada uno de los desenlaces posibles, así como de su efecto financiero, se determinarán por el juicio de la gerencia de la entidad. </t>
  </si>
  <si>
    <t xml:space="preserve">2. Valor presente: </t>
  </si>
  <si>
    <t xml:space="preserve">El importe de la provisión debe ser el valor presente de los desembolsos que se espera sean necesarios para cancelar la obligación (Normalmente a la tasa que más se asemeje a la obligación) </t>
  </si>
  <si>
    <t>REEMBOLSO</t>
  </si>
  <si>
    <t xml:space="preserve">En el caso de que la entidad espere que una parte o la totalidad del desembolso necesario para liquidar </t>
  </si>
  <si>
    <t>CAMBIOS EN LA PROVISIÓN</t>
  </si>
  <si>
    <t>EJEMPLO (CENTRADO EN LA PROVISIÓN)</t>
  </si>
  <si>
    <t>Adquiere un PPYE por</t>
  </si>
  <si>
    <t>Costo</t>
  </si>
  <si>
    <t>VP desmantelamiento</t>
  </si>
  <si>
    <t xml:space="preserve">Cuentas por pagar </t>
  </si>
  <si>
    <t xml:space="preserve">Provisión </t>
  </si>
  <si>
    <t>Provisión periodica</t>
  </si>
  <si>
    <t xml:space="preserve">Medición posterior  provisión </t>
  </si>
  <si>
    <t xml:space="preserve">Medición inicial provisión </t>
  </si>
  <si>
    <t>Contingencia laboral</t>
  </si>
  <si>
    <t>Contingencia por el contrario</t>
  </si>
  <si>
    <t>VF</t>
  </si>
  <si>
    <t>NABV</t>
  </si>
  <si>
    <t xml:space="preserve">meses </t>
  </si>
  <si>
    <t>bimestres</t>
  </si>
  <si>
    <t xml:space="preserve">i inflación </t>
  </si>
  <si>
    <t>Este VA será nuestra medición inicial</t>
  </si>
  <si>
    <t>Gasto por provisión demanda</t>
  </si>
  <si>
    <t>Litigios</t>
  </si>
  <si>
    <t xml:space="preserve">3. </t>
  </si>
  <si>
    <t>4.</t>
  </si>
  <si>
    <t>i IPC</t>
  </si>
  <si>
    <t>CAUSACIÓN CUANDO ES POSIBLE</t>
  </si>
  <si>
    <t>5.</t>
  </si>
  <si>
    <t xml:space="preserve">A. </t>
  </si>
  <si>
    <t xml:space="preserve">Recuperación </t>
  </si>
  <si>
    <t xml:space="preserve">B. </t>
  </si>
  <si>
    <t>Cuentas por pagar</t>
  </si>
  <si>
    <t xml:space="preserve">CÁLCULO </t>
  </si>
  <si>
    <t>Demanda</t>
  </si>
  <si>
    <t xml:space="preserve">Segundo año </t>
  </si>
  <si>
    <t xml:space="preserve">Tercer año </t>
  </si>
  <si>
    <t xml:space="preserve">Cuarto año </t>
  </si>
  <si>
    <t xml:space="preserve">Suponiendo que no se falla antes del 5to año, reconozca medición posterior por cada año suponiendo que el tercer año el IPC es del 5% EA, el 4to año sea del 4,8% NAMV y el 5to año el IPC sea del 0,4% mensual. </t>
  </si>
  <si>
    <t xml:space="preserve">Quinto año </t>
  </si>
  <si>
    <t xml:space="preserve">3er año </t>
  </si>
  <si>
    <t xml:space="preserve">4to año </t>
  </si>
  <si>
    <t>5to año</t>
  </si>
  <si>
    <t>Gasto por demanda</t>
  </si>
  <si>
    <t>PATRIMONIO</t>
  </si>
  <si>
    <t xml:space="preserve">Es la parte residual del activo menos los pasivos </t>
  </si>
  <si>
    <t xml:space="preserve">Está conformado por dos rubros: los aportes de los socios y la utilidad o pérdida del ejercicio. </t>
  </si>
  <si>
    <t>Constituye la fuente de financiación propia, es decir, los socios no tienen el mismo grado de ejercibilidad que los bancos o otros</t>
  </si>
  <si>
    <t>Patrimonio bruto es igual a activo y patrimonio neto es igual a patrimonio</t>
  </si>
  <si>
    <t xml:space="preserve">Cuentas que integran el patrimonio </t>
  </si>
  <si>
    <t xml:space="preserve">Fondos aportados por los accionistas </t>
  </si>
  <si>
    <t xml:space="preserve">Revalorización del patrimonio </t>
  </si>
  <si>
    <t>Prima en colocación de aportes : es la ganancia por la venta de acciones, el valor residual de las mismas</t>
  </si>
  <si>
    <t>Resultado del periodo (pérdidas o ganancias)</t>
  </si>
  <si>
    <t>El resultado del periodo DEBE cerrarse cada año, y los valores deben estar como RESULTADO ACUMULADO en el primer registro del periodo del año siguiente</t>
  </si>
  <si>
    <t>Reservas : Las RESERVAS LEGALES las empresas están obligadas a retener el 10% de sus utilidades de cada año, esto con el fin de tener un respaldo financiero ante cualquier evento</t>
  </si>
  <si>
    <t xml:space="preserve">RESERVAS OCASIONALES: Son aquellas que los socios pactan para eventos ocasinales de la empresa. </t>
  </si>
  <si>
    <t xml:space="preserve">CAPITAL </t>
  </si>
  <si>
    <t>Capital social es aquél valor por el cual la empresa es creada o actualizada, está compuesta por acciones, préstamos</t>
  </si>
  <si>
    <t xml:space="preserve">El capital social está dividido en capital autorizado, suscrito o por pagar </t>
  </si>
  <si>
    <t xml:space="preserve">En el caso de las SA, lo mínimo que se puede suscribir es el equivalente al 50% del capital autorizado </t>
  </si>
  <si>
    <t>Del capital suscrito y pagado al momento de la creación se debe pagar por lo menos el 30% del capital suscrito</t>
  </si>
  <si>
    <t xml:space="preserve">EJEMPLO </t>
  </si>
  <si>
    <t xml:space="preserve">Capital autorizado </t>
  </si>
  <si>
    <t>Capital por suscribir</t>
  </si>
  <si>
    <t>La emprese se crea con 80 millones, se suscribe por 40 y se paga el 30% del capital suscrito en efectivo. Contabilice y suponga que se paga el aporte en efectivo</t>
  </si>
  <si>
    <t>Capital suscrito por cobrar</t>
  </si>
  <si>
    <t>Caja</t>
  </si>
  <si>
    <t>Cantidad de acciones</t>
  </si>
  <si>
    <t>Valor por acciones</t>
  </si>
  <si>
    <t>Autorizado</t>
  </si>
  <si>
    <t>Capital suscrito</t>
  </si>
  <si>
    <t>Capital autorizado</t>
  </si>
  <si>
    <t>Socio 1</t>
  </si>
  <si>
    <t>Socio 2</t>
  </si>
  <si>
    <t>Socio 3</t>
  </si>
  <si>
    <t>Socio 4</t>
  </si>
  <si>
    <t>Socio 5</t>
  </si>
  <si>
    <t>Capital pagado</t>
  </si>
  <si>
    <t>80% de las acciones</t>
  </si>
  <si>
    <t xml:space="preserve">Capital por suscribir </t>
  </si>
  <si>
    <t>Capital suscrito por cobrar socio 1</t>
  </si>
  <si>
    <t>Capital suscrito por cobrar socio 2</t>
  </si>
  <si>
    <t>Capital suscrito por cobrar socio 3</t>
  </si>
  <si>
    <t>Capital suscrito por cobrar socio 4</t>
  </si>
  <si>
    <t>Capital suscrito por cobrar socio 5</t>
  </si>
  <si>
    <t xml:space="preserve">Caja </t>
  </si>
  <si>
    <t>Mercancía</t>
  </si>
  <si>
    <t xml:space="preserve">Bodega </t>
  </si>
  <si>
    <t xml:space="preserve">Capital suscrito </t>
  </si>
  <si>
    <t xml:space="preserve">Valor acciones </t>
  </si>
  <si>
    <t xml:space="preserve"> </t>
  </si>
  <si>
    <t xml:space="preserve">Capital pagado </t>
  </si>
  <si>
    <t xml:space="preserve">Acciones suscritas </t>
  </si>
  <si>
    <t xml:space="preserve">Acciones autorizadas </t>
  </si>
  <si>
    <t>Cantidad de acciones pagadas</t>
  </si>
  <si>
    <t xml:space="preserve">Inversión  </t>
  </si>
  <si>
    <t>Oficina</t>
  </si>
  <si>
    <t xml:space="preserve">CLASES DE ACCIONES </t>
  </si>
  <si>
    <t>1. Nominales y al portador 2. De industria 3. Comunes y preferentes. 4. Acciones propias readquiridas.</t>
  </si>
  <si>
    <t>Nota: la empresa reparte dividendos en el año 2 por valor de</t>
  </si>
  <si>
    <t>TOTAL PASIVO Y PATRIMONIO</t>
  </si>
  <si>
    <t>TOTAL PATRIMONIO</t>
  </si>
  <si>
    <t>37 RESULTADOS DE EJERCICIOS ANTERIORES</t>
  </si>
  <si>
    <t>3705 UTILIDADES ACUMULADAS</t>
  </si>
  <si>
    <t>36 RESULTADOS DEL EJERCICIO</t>
  </si>
  <si>
    <t>34 REVALORIZACIÃ“N DEL PATRIMONIO</t>
  </si>
  <si>
    <t xml:space="preserve">33 RESERVAS </t>
  </si>
  <si>
    <t>31 SUBTOTAL CAPITAL SOCIAL</t>
  </si>
  <si>
    <t xml:space="preserve">3105 CAPITAL SUSCRITO Y PAGADO </t>
  </si>
  <si>
    <t>TOTAL PASIVO</t>
  </si>
  <si>
    <t>TOTAL PASIVO NO CORRIENTE</t>
  </si>
  <si>
    <t xml:space="preserve">21 OBLIGACIONES FINANCIERAS </t>
  </si>
  <si>
    <t>TOTAL PASIVO CORRIENTE</t>
  </si>
  <si>
    <t>28 SUBTOTAL OTROS PASIVOS (CP)</t>
  </si>
  <si>
    <t>2810 DEPÃ“SITOS RECIBIDOS (CP)</t>
  </si>
  <si>
    <t>2805 ANTICIPOS Y AVANCES RECIBIDOS (CP)</t>
  </si>
  <si>
    <t>25 OBLIGACIONES LABORALES (CP)</t>
  </si>
  <si>
    <t>24 IMPUESTOS GRAVÃMENES Y TASAS (CP)</t>
  </si>
  <si>
    <t>23 SUBTOTAL CUENTAS POR PAGAR (CP)</t>
  </si>
  <si>
    <t>2380 ACREEDORES (CP)</t>
  </si>
  <si>
    <t>2370 RETENCIONES Y APORTES DE NÃ“MINA (CP)</t>
  </si>
  <si>
    <t>2365 RETENCIÃ“N EN LA FUENTE (CP)</t>
  </si>
  <si>
    <t>2360 DIVIDENDOS O PARTICIPACIONES POR PAGAR (CP)</t>
  </si>
  <si>
    <t>2335 COSTOS Y GASTOS POR PAGAR (CP)</t>
  </si>
  <si>
    <t>22 PROVEEDORES (CP)</t>
  </si>
  <si>
    <t>21 OBLIGACIONES FINANCIERAS (CP)</t>
  </si>
  <si>
    <t>TOTAL ACTIVO</t>
  </si>
  <si>
    <t>TOTAL ACTIVO NO CORRIENTE</t>
  </si>
  <si>
    <t>15 PROPIEDADES PLANTA Y EQUIPO</t>
  </si>
  <si>
    <t>TOTAL ACTIVO CORRIENTE</t>
  </si>
  <si>
    <t>17 SUBTOTAL DIFERIDO (CP)</t>
  </si>
  <si>
    <t>1710 CARGOS DIFERIDOS (CP)</t>
  </si>
  <si>
    <t>14 SUBTOTAL INVENTARIOS (CP)</t>
  </si>
  <si>
    <t xml:space="preserve">Hellen Castellar </t>
  </si>
  <si>
    <t xml:space="preserve">Kelly Camacho </t>
  </si>
  <si>
    <t>1455 MATERIALES, REPUESTOS Y ACCESORIOS (CP)</t>
  </si>
  <si>
    <t xml:space="preserve">Firma del contador: </t>
  </si>
  <si>
    <t>Firma Gerente:</t>
  </si>
  <si>
    <t>1420 CONTRATOS EN EJECUCIÃ“N (CP)</t>
  </si>
  <si>
    <t xml:space="preserve">1405 MATERIAS PRIMAS </t>
  </si>
  <si>
    <t>Saldo a 31 de diciembre del año 3</t>
  </si>
  <si>
    <t>13 SUBTOTAL DEUDORES (CP)</t>
  </si>
  <si>
    <t xml:space="preserve">Resultado del periodo </t>
  </si>
  <si>
    <t>1399 PROVISIONES (CP)</t>
  </si>
  <si>
    <t>Traslado de utilidad acumulada</t>
  </si>
  <si>
    <t>1380 DEUDORES VARIOS (CP)</t>
  </si>
  <si>
    <t>Movimientos del periodo 3</t>
  </si>
  <si>
    <t>1365 CUENTAS POR COBRAR A TRABAJADORES (CP)</t>
  </si>
  <si>
    <t>Saldo a 31 de diciembre del año 2</t>
  </si>
  <si>
    <t>1355 ANTICIPO DE IMPTOS. Y CONTRIB.O SALDOS A FAVOR (CP)</t>
  </si>
  <si>
    <t xml:space="preserve">Reparto de dividendos </t>
  </si>
  <si>
    <t>1350 RETENCIÃ“N SOBRE CONTRATOS (CP)</t>
  </si>
  <si>
    <t>1340 PROMESAS DE COMPRAVENTA (CP)</t>
  </si>
  <si>
    <t>1330 ANTICIPOS Y AVANCES (CP)</t>
  </si>
  <si>
    <t>Movimientos del periodo 2</t>
  </si>
  <si>
    <t xml:space="preserve">1305 CLIENTES </t>
  </si>
  <si>
    <t xml:space="preserve">Saldo a 31 de diciembre del año 1 </t>
  </si>
  <si>
    <t xml:space="preserve">12 INVERSIONES </t>
  </si>
  <si>
    <t xml:space="preserve">Total </t>
  </si>
  <si>
    <t xml:space="preserve">Utilidad acumulada </t>
  </si>
  <si>
    <t xml:space="preserve">Resultados del ejercicio </t>
  </si>
  <si>
    <t>Reservas</t>
  </si>
  <si>
    <t>Capital suscrito y pagado</t>
  </si>
  <si>
    <t>11 SUBTOTAL DISPONIBLE</t>
  </si>
  <si>
    <t xml:space="preserve">CIFRAS EXPRESADAS EN MILES DE PESOS </t>
  </si>
  <si>
    <t>1120 CUENTAS DE AHORRO</t>
  </si>
  <si>
    <t>A corte de 31 de diciembre del año 3</t>
  </si>
  <si>
    <t>1110 BANCOS</t>
  </si>
  <si>
    <t xml:space="preserve">ESTADO DE CAMBIO DE PATRIMONIO </t>
  </si>
  <si>
    <t>1105 CAJA</t>
  </si>
  <si>
    <t>Año2</t>
  </si>
  <si>
    <t>Año3</t>
  </si>
  <si>
    <t>EMPRESA XYZ</t>
  </si>
  <si>
    <t>CIFRAS EXPRESADAS EN MILES DE PESOS</t>
  </si>
  <si>
    <t>A CORTE 31 DICIEMBRE DEL AÑO 3</t>
  </si>
  <si>
    <t>Estado de Situación Financiera</t>
  </si>
  <si>
    <t>Empresa XYZ</t>
  </si>
  <si>
    <t xml:space="preserve">TRANSACCIONES </t>
  </si>
  <si>
    <t>Clientes</t>
  </si>
  <si>
    <t>Rete. Fuente</t>
  </si>
  <si>
    <t>Rete. ICA</t>
  </si>
  <si>
    <t>IVA generado</t>
  </si>
  <si>
    <t>Rete. IVA</t>
  </si>
  <si>
    <t>1. La empresa recibe 60% del saldo de los clientes a 31 de diciembre del año anterior</t>
  </si>
  <si>
    <t xml:space="preserve">2. Compra inventario para la venta por valor de 100.000.000 más IVA a responsable </t>
  </si>
  <si>
    <t>3. Vende el 55% del inventario del punto anterior, más utilidades del 35% a Gran Contribuyente a crédito</t>
  </si>
  <si>
    <t>Costo de venta</t>
  </si>
  <si>
    <t xml:space="preserve">Ingresos </t>
  </si>
  <si>
    <t>4. Recibe el 70% de la venta anterior y paga el 65% de la deuda a proveedores a la fecha</t>
  </si>
  <si>
    <t xml:space="preserve">5. Paga nómina por el salario mínimo y causa prestaciones </t>
  </si>
  <si>
    <t>Salario</t>
  </si>
  <si>
    <t>Aux. transporte</t>
  </si>
  <si>
    <t>Prima</t>
  </si>
  <si>
    <t>Vacaciones</t>
  </si>
  <si>
    <t>Cesantías</t>
  </si>
  <si>
    <t>Intereses a las cesantías</t>
  </si>
  <si>
    <t>Salud</t>
  </si>
  <si>
    <t xml:space="preserve">Pensión </t>
  </si>
  <si>
    <t xml:space="preserve">Salario </t>
  </si>
  <si>
    <t>Beneficios a los empleados</t>
  </si>
  <si>
    <t xml:space="preserve">Gastos por pensión </t>
  </si>
  <si>
    <t>Prima de servicios</t>
  </si>
  <si>
    <t>Intereses de cesantías</t>
  </si>
  <si>
    <t xml:space="preserve">Mensual </t>
  </si>
  <si>
    <t xml:space="preserve">Intereses </t>
  </si>
  <si>
    <t xml:space="preserve">6. Paga cuotas de las obligaciones financieras </t>
  </si>
  <si>
    <t xml:space="preserve">7. Compra a crédito 900 millones de inventario y vende el 95% del saldo de la mecncía. </t>
  </si>
  <si>
    <t xml:space="preserve">8. Recibe el 90% de la venta por banco, y paga el 85% de la deuda por la compra anterior </t>
  </si>
  <si>
    <t xml:space="preserve">9. Reparte el 2% de las utilidades acumuladas en dividendos </t>
  </si>
  <si>
    <t xml:space="preserve">10. Traslada los resultados del periodo a resultados acumulados </t>
  </si>
  <si>
    <t xml:space="preserve">BALANCE DE PRUEBA </t>
  </si>
  <si>
    <t>Largo</t>
  </si>
  <si>
    <t xml:space="preserve">Código alterno </t>
  </si>
  <si>
    <t>Saldo inicial</t>
  </si>
  <si>
    <t>Débito</t>
  </si>
  <si>
    <t>Crédito</t>
  </si>
  <si>
    <t>Saldo final</t>
  </si>
  <si>
    <t>Utilidades acumuladas</t>
  </si>
  <si>
    <t>Dividendos o participantes por pagar (CP)</t>
  </si>
  <si>
    <t>Utilidades del periodo</t>
  </si>
  <si>
    <t>Se adquiere un Bono por un valor de 130.000.000 a 3 años, se pacta un rendimiento del 6,5% anualmente sobre el valor nominal de la inversión, usted recibirá el valor de 4.500.000 durante los dos primeros años y al finalizar el tiempo de la inversión recibirá el valor invertido inicialmente más los rendimientos a la fecha.</t>
  </si>
  <si>
    <t>1. Realice la tabla de amortización (1)</t>
  </si>
  <si>
    <t>2. Calcule y registre la medición inicial (1)</t>
  </si>
  <si>
    <t>3. Determine y registre la medición posterior por cada año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</si>
</sst>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8" formatCode="&quot;$&quot;\ #,##0.00;[Red]\-&quot;$&quot;\ #,##0.00"/>
    <numFmt numFmtId="44" formatCode="_-&quot;$&quot;\ * #,##0.00_-;\-&quot;$&quot;\ * #,##0.00_-;_-&quot;$&quot;\ * &quot;-&quot;??_-;_-@_-"/>
    <numFmt numFmtId="43" formatCode="_-* #,##0.00_-;\-* #,##0.00_-;_-* &quot;-&quot;??_-;_-@_-"/>
    <numFmt numFmtId="164" formatCode="#,##0.00\ &quot;₱&quot;;[Red]\-#,##0.00\ &quot;₱&quot;"/>
    <numFmt numFmtId="165" formatCode="_-* #,##0.00\ _₱_-;\-* #,##0.00\ _₱_-;_-* &quot;-&quot;??\ _₱_-;_-@_-"/>
    <numFmt numFmtId="166" formatCode="&quot;$&quot;\ #,##0.00"/>
    <numFmt numFmtId="167" formatCode="_-&quot;$&quot;\ * #,##0.000_-;\-&quot;$&quot;\ * #,##0.000_-;_-&quot;$&quot;\ * &quot;-&quot;???_-;_-@_-"/>
    <numFmt numFmtId="168" formatCode="0&quot; años&quot;"/>
    <numFmt numFmtId="169" formatCode="0\ &quot;años &quot;"/>
    <numFmt numFmtId="170" formatCode="0\ &quot;DÍAS &quot;"/>
    <numFmt numFmtId="171" formatCode="0\ &quot;MESES &quot;"/>
    <numFmt numFmtId="172" formatCode="0\ &quot; años &quot;"/>
    <numFmt numFmtId="173" formatCode="0\ &quot;días&quot;"/>
    <numFmt numFmtId="174" formatCode="0.000%"/>
  </numFmts>
  <fonts count="13">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1"/>
      <name val="Calibri"/>
      <family val="2"/>
      <scheme val="minor"/>
    </font>
    <font>
      <b/>
      <sz val="11"/>
      <name val="Calibri"/>
      <family val="2"/>
      <scheme val="minor"/>
    </font>
    <font>
      <b/>
      <sz val="9"/>
      <color indexed="81"/>
      <name val="Tahoma"/>
      <family val="2"/>
    </font>
    <font>
      <sz val="11"/>
      <color rgb="FFFF0000"/>
      <name val="Calibri"/>
      <family val="2"/>
      <scheme val="minor"/>
    </font>
    <font>
      <sz val="9"/>
      <color indexed="81"/>
      <name val="Tahoma"/>
      <family val="2"/>
    </font>
    <font>
      <b/>
      <sz val="10"/>
      <name val="Arial Unicode MS"/>
      <family val="2"/>
    </font>
    <font>
      <sz val="10"/>
      <name val="Arial Unicode MS"/>
      <family val="2"/>
    </font>
    <font>
      <sz val="11"/>
      <color theme="1"/>
      <name val="adelia"/>
    </font>
    <font>
      <sz val="11"/>
      <color rgb="FF001A1E"/>
      <name val="Poppins"/>
    </font>
  </fonts>
  <fills count="18">
    <fill>
      <patternFill patternType="none"/>
    </fill>
    <fill>
      <patternFill patternType="gray125"/>
    </fill>
    <fill>
      <patternFill patternType="solid">
        <fgColor theme="7" tint="0.39997558519241921"/>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9"/>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4"/>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5"/>
        <bgColor indexed="64"/>
      </patternFill>
    </fill>
    <fill>
      <patternFill patternType="solid">
        <fgColor rgb="FFFFFF00"/>
        <bgColor indexed="64"/>
      </patternFill>
    </fill>
    <fill>
      <patternFill patternType="solid">
        <fgColor theme="7"/>
        <bgColor indexed="64"/>
      </patternFill>
    </fill>
    <fill>
      <patternFill patternType="solid">
        <fgColor theme="7" tint="0.59999389629810485"/>
        <bgColor indexed="64"/>
      </patternFill>
    </fill>
    <fill>
      <patternFill patternType="solid">
        <fgColor theme="4" tint="0.79998168889431442"/>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22"/>
      </left>
      <right/>
      <top style="thin">
        <color indexed="22"/>
      </top>
      <bottom style="thin">
        <color indexed="22"/>
      </bottom>
      <diagonal/>
    </border>
    <border>
      <left style="thin">
        <color indexed="22"/>
      </left>
      <right style="thin">
        <color indexed="22"/>
      </right>
      <top style="thin">
        <color indexed="22"/>
      </top>
      <bottom style="thin">
        <color indexed="22"/>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366">
    <xf numFmtId="0" fontId="0" fillId="0" borderId="0" xfId="0"/>
    <xf numFmtId="0" fontId="0" fillId="0" borderId="0" xfId="0" applyAlignment="1">
      <alignment wrapText="1"/>
    </xf>
    <xf numFmtId="0" fontId="2" fillId="0" borderId="0" xfId="0" applyFont="1" applyAlignment="1">
      <alignment wrapText="1"/>
    </xf>
    <xf numFmtId="9" fontId="0" fillId="0" borderId="0" xfId="0" applyNumberFormat="1"/>
    <xf numFmtId="10" fontId="0" fillId="0" borderId="0" xfId="0" applyNumberFormat="1"/>
    <xf numFmtId="44" fontId="0" fillId="0" borderId="0" xfId="0" applyNumberFormat="1"/>
    <xf numFmtId="44" fontId="0" fillId="0" borderId="0" xfId="0" applyNumberFormat="1" applyAlignment="1">
      <alignment wrapText="1"/>
    </xf>
    <xf numFmtId="166" fontId="0" fillId="0" borderId="0" xfId="0" applyNumberFormat="1"/>
    <xf numFmtId="167" fontId="0" fillId="0" borderId="0" xfId="0" applyNumberFormat="1"/>
    <xf numFmtId="0" fontId="0" fillId="0" borderId="1" xfId="0" applyBorder="1"/>
    <xf numFmtId="44" fontId="0" fillId="0" borderId="1" xfId="0" applyNumberFormat="1" applyBorder="1"/>
    <xf numFmtId="8" fontId="0" fillId="0" borderId="1" xfId="0" applyNumberFormat="1" applyBorder="1"/>
    <xf numFmtId="14" fontId="0" fillId="0" borderId="0" xfId="0" applyNumberFormat="1"/>
    <xf numFmtId="44" fontId="0" fillId="2" borderId="1" xfId="0" applyNumberFormat="1" applyFill="1" applyBorder="1"/>
    <xf numFmtId="44" fontId="0" fillId="0" borderId="0" xfId="1" applyFont="1"/>
    <xf numFmtId="165" fontId="0" fillId="0" borderId="0" xfId="0" applyNumberFormat="1"/>
    <xf numFmtId="164" fontId="0" fillId="0" borderId="0" xfId="0" applyNumberFormat="1"/>
    <xf numFmtId="0" fontId="0" fillId="0" borderId="0" xfId="0" applyAlignment="1">
      <alignment textRotation="255"/>
    </xf>
    <xf numFmtId="0" fontId="0" fillId="0" borderId="0" xfId="0" applyAlignment="1">
      <alignment horizontal="center" vertical="center" wrapText="1"/>
    </xf>
    <xf numFmtId="0" fontId="2" fillId="0" borderId="0" xfId="0" applyFont="1"/>
    <xf numFmtId="0" fontId="2" fillId="0" borderId="10" xfId="0" applyFont="1" applyBorder="1"/>
    <xf numFmtId="44" fontId="0" fillId="0" borderId="12" xfId="0" applyNumberFormat="1" applyBorder="1"/>
    <xf numFmtId="9" fontId="0" fillId="0" borderId="0" xfId="2" applyFont="1"/>
    <xf numFmtId="10" fontId="0" fillId="0" borderId="0" xfId="2" applyNumberFormat="1" applyFont="1"/>
    <xf numFmtId="0" fontId="0" fillId="0" borderId="3" xfId="0" applyBorder="1"/>
    <xf numFmtId="0" fontId="0" fillId="0" borderId="4" xfId="0" applyBorder="1"/>
    <xf numFmtId="0" fontId="0" fillId="0" borderId="8" xfId="0" applyBorder="1"/>
    <xf numFmtId="0" fontId="0" fillId="0" borderId="9" xfId="0" applyBorder="1"/>
    <xf numFmtId="44" fontId="0" fillId="0" borderId="0" xfId="1" applyFont="1" applyAlignment="1">
      <alignment wrapText="1"/>
    </xf>
    <xf numFmtId="9" fontId="0" fillId="0" borderId="0" xfId="0" applyNumberFormat="1" applyAlignment="1">
      <alignment wrapText="1"/>
    </xf>
    <xf numFmtId="10" fontId="0" fillId="0" borderId="0" xfId="2" applyNumberFormat="1" applyFont="1" applyAlignment="1">
      <alignment wrapText="1"/>
    </xf>
    <xf numFmtId="0" fontId="2" fillId="0" borderId="10" xfId="0" applyFont="1" applyBorder="1" applyAlignment="1">
      <alignment wrapText="1"/>
    </xf>
    <xf numFmtId="10" fontId="0" fillId="0" borderId="0" xfId="0" applyNumberFormat="1" applyAlignment="1">
      <alignment wrapText="1"/>
    </xf>
    <xf numFmtId="8" fontId="0" fillId="0" borderId="0" xfId="0" applyNumberFormat="1" applyAlignment="1">
      <alignment wrapText="1"/>
    </xf>
    <xf numFmtId="44" fontId="2" fillId="0" borderId="12" xfId="0" applyNumberFormat="1" applyFont="1" applyBorder="1" applyAlignment="1">
      <alignment wrapText="1"/>
    </xf>
    <xf numFmtId="44" fontId="2" fillId="0" borderId="0" xfId="0" applyNumberFormat="1" applyFont="1" applyAlignment="1">
      <alignment wrapText="1"/>
    </xf>
    <xf numFmtId="44" fontId="2" fillId="0" borderId="11" xfId="0" applyNumberFormat="1" applyFont="1" applyBorder="1" applyAlignment="1">
      <alignment wrapText="1"/>
    </xf>
    <xf numFmtId="168" fontId="0" fillId="0" borderId="0" xfId="0" applyNumberFormat="1"/>
    <xf numFmtId="8" fontId="0" fillId="0" borderId="0" xfId="0" applyNumberFormat="1"/>
    <xf numFmtId="0" fontId="2" fillId="0" borderId="5" xfId="0" applyFont="1" applyBorder="1"/>
    <xf numFmtId="0" fontId="2" fillId="0" borderId="6" xfId="0" applyFont="1" applyBorder="1"/>
    <xf numFmtId="0" fontId="0" fillId="0" borderId="5" xfId="0" applyBorder="1"/>
    <xf numFmtId="0" fontId="0" fillId="0" borderId="6" xfId="0" applyBorder="1"/>
    <xf numFmtId="0" fontId="0" fillId="0" borderId="7" xfId="0" applyBorder="1"/>
    <xf numFmtId="8" fontId="0" fillId="0" borderId="9" xfId="0" applyNumberFormat="1" applyBorder="1"/>
    <xf numFmtId="0" fontId="2" fillId="0" borderId="11" xfId="0" applyFont="1" applyBorder="1"/>
    <xf numFmtId="0" fontId="2" fillId="0" borderId="12" xfId="0" applyFont="1" applyBorder="1"/>
    <xf numFmtId="0" fontId="0" fillId="3" borderId="0" xfId="0" applyFill="1"/>
    <xf numFmtId="44" fontId="0" fillId="3" borderId="0" xfId="1" applyFont="1" applyFill="1"/>
    <xf numFmtId="0" fontId="4" fillId="4" borderId="0" xfId="0" applyFont="1" applyFill="1"/>
    <xf numFmtId="44" fontId="4" fillId="4" borderId="0" xfId="1" applyFont="1" applyFill="1"/>
    <xf numFmtId="0" fontId="0" fillId="5" borderId="0" xfId="0" applyFill="1"/>
    <xf numFmtId="0" fontId="0" fillId="4" borderId="0" xfId="0" applyFill="1"/>
    <xf numFmtId="0" fontId="4" fillId="0" borderId="0" xfId="0" applyFont="1"/>
    <xf numFmtId="44" fontId="4" fillId="0" borderId="0" xfId="1" applyFont="1" applyFill="1"/>
    <xf numFmtId="0" fontId="2" fillId="0" borderId="12" xfId="0" applyFont="1" applyBorder="1" applyAlignment="1">
      <alignment horizontal="center"/>
    </xf>
    <xf numFmtId="169" fontId="4" fillId="0" borderId="0" xfId="1" applyNumberFormat="1" applyFont="1" applyFill="1"/>
    <xf numFmtId="0" fontId="2" fillId="0" borderId="13" xfId="0" applyFont="1" applyBorder="1" applyAlignment="1">
      <alignment horizontal="center"/>
    </xf>
    <xf numFmtId="44" fontId="4" fillId="0" borderId="0" xfId="0" applyNumberFormat="1" applyFont="1"/>
    <xf numFmtId="0" fontId="4" fillId="0" borderId="0" xfId="0" applyFont="1" applyAlignment="1">
      <alignment horizontal="center"/>
    </xf>
    <xf numFmtId="0" fontId="5" fillId="6" borderId="10" xfId="0" applyFont="1" applyFill="1" applyBorder="1" applyAlignment="1">
      <alignment horizontal="center" vertical="center" wrapText="1"/>
    </xf>
    <xf numFmtId="0" fontId="5" fillId="6" borderId="11" xfId="0" applyFont="1" applyFill="1" applyBorder="1" applyAlignment="1">
      <alignment horizontal="center" vertical="center" wrapText="1"/>
    </xf>
    <xf numFmtId="44" fontId="5" fillId="6" borderId="11" xfId="1" applyFont="1" applyFill="1" applyBorder="1" applyAlignment="1">
      <alignment horizontal="center" vertical="center" wrapText="1"/>
    </xf>
    <xf numFmtId="0" fontId="2" fillId="6" borderId="12" xfId="0" applyFont="1" applyFill="1" applyBorder="1" applyAlignment="1">
      <alignment horizontal="center" vertical="center" wrapText="1"/>
    </xf>
    <xf numFmtId="0" fontId="2" fillId="6" borderId="10" xfId="0" applyFont="1" applyFill="1" applyBorder="1"/>
    <xf numFmtId="0" fontId="2" fillId="6" borderId="11" xfId="0" applyFont="1" applyFill="1" applyBorder="1"/>
    <xf numFmtId="0" fontId="2" fillId="6" borderId="12" xfId="0" applyFont="1" applyFill="1" applyBorder="1"/>
    <xf numFmtId="0" fontId="5" fillId="3" borderId="2" xfId="0" applyFont="1" applyFill="1" applyBorder="1"/>
    <xf numFmtId="0" fontId="5" fillId="3" borderId="5" xfId="0" applyFont="1" applyFill="1" applyBorder="1"/>
    <xf numFmtId="0" fontId="5" fillId="3" borderId="7" xfId="0" applyFont="1" applyFill="1" applyBorder="1"/>
    <xf numFmtId="0" fontId="5" fillId="0" borderId="10" xfId="0" applyFont="1" applyBorder="1" applyAlignment="1">
      <alignment horizontal="center"/>
    </xf>
    <xf numFmtId="0" fontId="5" fillId="0" borderId="11" xfId="0" applyFont="1" applyBorder="1" applyAlignment="1">
      <alignment horizontal="center"/>
    </xf>
    <xf numFmtId="44" fontId="5" fillId="0" borderId="11" xfId="1" applyFont="1" applyFill="1" applyBorder="1" applyAlignment="1">
      <alignment horizontal="center"/>
    </xf>
    <xf numFmtId="170" fontId="4" fillId="0" borderId="0" xfId="1" applyNumberFormat="1" applyFont="1" applyFill="1"/>
    <xf numFmtId="171" fontId="4" fillId="0" borderId="0" xfId="1" applyNumberFormat="1" applyFont="1" applyFill="1"/>
    <xf numFmtId="172" fontId="4" fillId="0" borderId="0" xfId="1" applyNumberFormat="1" applyFont="1" applyFill="1"/>
    <xf numFmtId="173" fontId="0" fillId="0" borderId="0" xfId="0" applyNumberFormat="1"/>
    <xf numFmtId="0" fontId="0" fillId="0" borderId="0" xfId="0" applyAlignment="1">
      <alignment horizontal="left"/>
    </xf>
    <xf numFmtId="8" fontId="0" fillId="0" borderId="0" xfId="1" applyNumberFormat="1" applyFont="1"/>
    <xf numFmtId="8" fontId="0" fillId="0" borderId="8" xfId="0" applyNumberFormat="1" applyBorder="1"/>
    <xf numFmtId="0" fontId="2" fillId="8" borderId="10" xfId="0" applyFont="1" applyFill="1" applyBorder="1"/>
    <xf numFmtId="0" fontId="2" fillId="8" borderId="11" xfId="0" applyFont="1" applyFill="1" applyBorder="1"/>
    <xf numFmtId="0" fontId="2" fillId="8" borderId="12" xfId="0" applyFont="1" applyFill="1" applyBorder="1"/>
    <xf numFmtId="0" fontId="2" fillId="0" borderId="0" xfId="0" applyFont="1" applyAlignment="1">
      <alignment horizontal="center"/>
    </xf>
    <xf numFmtId="0" fontId="2" fillId="0" borderId="2" xfId="0" applyFont="1" applyBorder="1"/>
    <xf numFmtId="44" fontId="0" fillId="0" borderId="4" xfId="1" applyFont="1" applyBorder="1"/>
    <xf numFmtId="0" fontId="2" fillId="0" borderId="7" xfId="0" applyFont="1" applyBorder="1"/>
    <xf numFmtId="44" fontId="0" fillId="0" borderId="9" xfId="0" applyNumberFormat="1" applyBorder="1"/>
    <xf numFmtId="0" fontId="2" fillId="11" borderId="1" xfId="0" applyFont="1" applyFill="1" applyBorder="1"/>
    <xf numFmtId="0" fontId="2" fillId="3" borderId="1" xfId="0" applyFont="1" applyFill="1" applyBorder="1"/>
    <xf numFmtId="0" fontId="2" fillId="11" borderId="10" xfId="0" applyFont="1" applyFill="1" applyBorder="1"/>
    <xf numFmtId="0" fontId="2" fillId="11" borderId="11" xfId="0" applyFont="1" applyFill="1" applyBorder="1"/>
    <xf numFmtId="0" fontId="2" fillId="11" borderId="12" xfId="0" applyFont="1" applyFill="1" applyBorder="1"/>
    <xf numFmtId="44" fontId="2" fillId="3" borderId="10" xfId="0" applyNumberFormat="1" applyFont="1" applyFill="1" applyBorder="1"/>
    <xf numFmtId="44" fontId="2" fillId="12" borderId="14" xfId="0" applyNumberFormat="1" applyFont="1" applyFill="1" applyBorder="1"/>
    <xf numFmtId="44" fontId="2" fillId="12" borderId="15" xfId="0" applyNumberFormat="1" applyFont="1" applyFill="1" applyBorder="1"/>
    <xf numFmtId="0" fontId="2" fillId="13" borderId="2" xfId="0" applyFont="1" applyFill="1" applyBorder="1"/>
    <xf numFmtId="0" fontId="2" fillId="13" borderId="5" xfId="0" applyFont="1" applyFill="1" applyBorder="1"/>
    <xf numFmtId="0" fontId="2" fillId="13" borderId="7" xfId="0" applyFont="1" applyFill="1" applyBorder="1"/>
    <xf numFmtId="44" fontId="0" fillId="4" borderId="3" xfId="1" applyFont="1" applyFill="1" applyBorder="1"/>
    <xf numFmtId="0" fontId="0" fillId="4" borderId="4" xfId="0" applyFill="1" applyBorder="1"/>
    <xf numFmtId="44" fontId="0" fillId="4" borderId="0" xfId="1" applyFont="1" applyFill="1" applyBorder="1"/>
    <xf numFmtId="0" fontId="0" fillId="4" borderId="6" xfId="0" applyFill="1" applyBorder="1"/>
    <xf numFmtId="0" fontId="0" fillId="4" borderId="8" xfId="0" applyFill="1" applyBorder="1"/>
    <xf numFmtId="0" fontId="0" fillId="4" borderId="9" xfId="0" applyFill="1" applyBorder="1"/>
    <xf numFmtId="0" fontId="2" fillId="13" borderId="10" xfId="0" applyFont="1" applyFill="1" applyBorder="1"/>
    <xf numFmtId="0" fontId="2" fillId="13" borderId="11" xfId="0" applyFont="1" applyFill="1" applyBorder="1"/>
    <xf numFmtId="0" fontId="2" fillId="13" borderId="12" xfId="0" applyFont="1" applyFill="1" applyBorder="1"/>
    <xf numFmtId="0" fontId="2" fillId="13" borderId="4" xfId="0" applyFont="1" applyFill="1" applyBorder="1"/>
    <xf numFmtId="0" fontId="2" fillId="13" borderId="9" xfId="0" applyFont="1" applyFill="1" applyBorder="1"/>
    <xf numFmtId="44" fontId="2" fillId="4" borderId="2" xfId="0" applyNumberFormat="1" applyFont="1" applyFill="1" applyBorder="1"/>
    <xf numFmtId="44" fontId="2" fillId="4" borderId="7" xfId="0" applyNumberFormat="1" applyFont="1" applyFill="1" applyBorder="1"/>
    <xf numFmtId="44" fontId="2" fillId="13" borderId="13" xfId="0" applyNumberFormat="1" applyFont="1" applyFill="1" applyBorder="1"/>
    <xf numFmtId="44" fontId="2" fillId="4" borderId="10" xfId="0" applyNumberFormat="1" applyFont="1" applyFill="1" applyBorder="1"/>
    <xf numFmtId="43" fontId="0" fillId="0" borderId="0" xfId="3" applyFont="1"/>
    <xf numFmtId="43" fontId="0" fillId="0" borderId="0" xfId="0" applyNumberFormat="1"/>
    <xf numFmtId="0" fontId="2" fillId="0" borderId="3" xfId="0" applyFont="1" applyBorder="1"/>
    <xf numFmtId="0" fontId="2" fillId="0" borderId="8" xfId="0" applyFont="1" applyBorder="1"/>
    <xf numFmtId="43" fontId="2" fillId="0" borderId="10" xfId="3" applyFont="1" applyBorder="1"/>
    <xf numFmtId="0" fontId="2" fillId="0" borderId="14" xfId="0" applyFont="1" applyBorder="1" applyAlignment="1">
      <alignment horizontal="center"/>
    </xf>
    <xf numFmtId="0" fontId="0" fillId="0" borderId="16" xfId="0" applyBorder="1" applyAlignment="1">
      <alignment horizontal="center"/>
    </xf>
    <xf numFmtId="44" fontId="0" fillId="0" borderId="0" xfId="1" applyFont="1" applyFill="1" applyBorder="1"/>
    <xf numFmtId="44" fontId="0" fillId="14" borderId="0" xfId="0" applyNumberFormat="1" applyFill="1"/>
    <xf numFmtId="2" fontId="0" fillId="0" borderId="0" xfId="0" applyNumberFormat="1"/>
    <xf numFmtId="0" fontId="2" fillId="8" borderId="13" xfId="0" applyFont="1" applyFill="1" applyBorder="1" applyAlignment="1">
      <alignment horizontal="center"/>
    </xf>
    <xf numFmtId="0" fontId="0" fillId="8" borderId="0" xfId="0" applyFill="1"/>
    <xf numFmtId="44" fontId="0" fillId="8" borderId="0" xfId="0" applyNumberFormat="1" applyFill="1"/>
    <xf numFmtId="0" fontId="2" fillId="13" borderId="13" xfId="0" applyFont="1" applyFill="1" applyBorder="1" applyAlignment="1">
      <alignment horizontal="center"/>
    </xf>
    <xf numFmtId="0" fontId="4" fillId="7" borderId="0" xfId="0" applyFont="1" applyFill="1"/>
    <xf numFmtId="44" fontId="4" fillId="7" borderId="0" xfId="1" applyFont="1" applyFill="1"/>
    <xf numFmtId="44" fontId="4" fillId="7" borderId="0" xfId="0" applyNumberFormat="1" applyFont="1" applyFill="1"/>
    <xf numFmtId="9" fontId="0" fillId="7" borderId="0" xfId="2" applyFont="1" applyFill="1"/>
    <xf numFmtId="9" fontId="0" fillId="0" borderId="0" xfId="2" applyFont="1" applyFill="1"/>
    <xf numFmtId="0" fontId="2" fillId="16" borderId="13" xfId="0" applyFont="1" applyFill="1" applyBorder="1" applyAlignment="1">
      <alignment horizontal="center"/>
    </xf>
    <xf numFmtId="0" fontId="0" fillId="16" borderId="0" xfId="0" applyFill="1"/>
    <xf numFmtId="10" fontId="0" fillId="16" borderId="0" xfId="2" applyNumberFormat="1" applyFont="1" applyFill="1"/>
    <xf numFmtId="44" fontId="0" fillId="16" borderId="0" xfId="0" applyNumberFormat="1" applyFill="1"/>
    <xf numFmtId="10" fontId="0" fillId="0" borderId="0" xfId="2" applyNumberFormat="1" applyFont="1" applyFill="1"/>
    <xf numFmtId="0" fontId="2" fillId="0" borderId="1" xfId="0" applyFont="1" applyBorder="1"/>
    <xf numFmtId="44" fontId="7" fillId="0" borderId="0" xfId="0" applyNumberFormat="1" applyFont="1"/>
    <xf numFmtId="0" fontId="0" fillId="0" borderId="1" xfId="0" applyBorder="1" applyAlignment="1">
      <alignment horizontal="center" vertical="center" wrapText="1"/>
    </xf>
    <xf numFmtId="44" fontId="2" fillId="0" borderId="12" xfId="0" applyNumberFormat="1" applyFont="1" applyBorder="1"/>
    <xf numFmtId="44" fontId="2" fillId="0" borderId="0" xfId="0" applyNumberFormat="1" applyFont="1"/>
    <xf numFmtId="0" fontId="0" fillId="0" borderId="0" xfId="1" applyNumberFormat="1" applyFont="1"/>
    <xf numFmtId="10" fontId="0" fillId="13" borderId="0" xfId="0" applyNumberFormat="1" applyFill="1"/>
    <xf numFmtId="44" fontId="0" fillId="13" borderId="0" xfId="0" applyNumberFormat="1" applyFill="1"/>
    <xf numFmtId="0" fontId="2" fillId="0" borderId="1" xfId="0" applyFont="1" applyBorder="1" applyAlignment="1">
      <alignment horizontal="center" vertical="center" wrapText="1"/>
    </xf>
    <xf numFmtId="44" fontId="2" fillId="0" borderId="10" xfId="0" applyNumberFormat="1" applyFont="1" applyBorder="1"/>
    <xf numFmtId="0" fontId="2" fillId="0" borderId="13" xfId="0" applyFont="1" applyBorder="1"/>
    <xf numFmtId="44" fontId="0" fillId="0" borderId="10" xfId="1" applyFont="1" applyBorder="1"/>
    <xf numFmtId="44" fontId="0" fillId="15" borderId="0" xfId="0" applyNumberFormat="1" applyFill="1"/>
    <xf numFmtId="174" fontId="0" fillId="0" borderId="0" xfId="2" applyNumberFormat="1" applyFont="1"/>
    <xf numFmtId="174" fontId="0" fillId="15" borderId="13" xfId="0" applyNumberFormat="1" applyFill="1" applyBorder="1"/>
    <xf numFmtId="167" fontId="0" fillId="15" borderId="0" xfId="0" applyNumberFormat="1" applyFill="1"/>
    <xf numFmtId="0" fontId="0" fillId="0" borderId="0" xfId="0" applyAlignment="1">
      <alignment vertical="center" wrapText="1"/>
    </xf>
    <xf numFmtId="166" fontId="2" fillId="0" borderId="0" xfId="0" applyNumberFormat="1" applyFont="1"/>
    <xf numFmtId="10" fontId="0" fillId="6" borderId="12" xfId="0" applyNumberFormat="1" applyFill="1" applyBorder="1"/>
    <xf numFmtId="44" fontId="2" fillId="6" borderId="0" xfId="0" applyNumberFormat="1" applyFont="1" applyFill="1"/>
    <xf numFmtId="0" fontId="2" fillId="0" borderId="5" xfId="0" applyFont="1" applyBorder="1" applyAlignment="1">
      <alignment wrapText="1"/>
    </xf>
    <xf numFmtId="44" fontId="2" fillId="0" borderId="0" xfId="1" applyFont="1"/>
    <xf numFmtId="44" fontId="2" fillId="0" borderId="12" xfId="1" applyFont="1" applyBorder="1"/>
    <xf numFmtId="44" fontId="0" fillId="0" borderId="0" xfId="2" applyNumberFormat="1" applyFont="1"/>
    <xf numFmtId="44" fontId="2" fillId="10" borderId="0" xfId="0" applyNumberFormat="1" applyFont="1" applyFill="1"/>
    <xf numFmtId="10" fontId="2" fillId="0" borderId="13" xfId="0" applyNumberFormat="1" applyFont="1" applyBorder="1"/>
    <xf numFmtId="0" fontId="2" fillId="14" borderId="13" xfId="0" applyFont="1" applyFill="1" applyBorder="1" applyAlignment="1">
      <alignment horizontal="center"/>
    </xf>
    <xf numFmtId="10" fontId="2" fillId="0" borderId="0" xfId="2" applyNumberFormat="1" applyFont="1"/>
    <xf numFmtId="8" fontId="0" fillId="14" borderId="0" xfId="0" applyNumberFormat="1" applyFill="1"/>
    <xf numFmtId="0" fontId="2" fillId="0" borderId="11" xfId="0" applyFont="1" applyBorder="1" applyAlignment="1">
      <alignment wrapText="1"/>
    </xf>
    <xf numFmtId="0" fontId="2" fillId="0" borderId="12" xfId="0" applyFont="1" applyBorder="1" applyAlignment="1">
      <alignment wrapText="1"/>
    </xf>
    <xf numFmtId="0" fontId="0" fillId="14" borderId="13" xfId="0" applyFill="1" applyBorder="1"/>
    <xf numFmtId="16" fontId="0" fillId="0" borderId="0" xfId="0" applyNumberFormat="1"/>
    <xf numFmtId="43" fontId="2" fillId="0" borderId="0" xfId="0" applyNumberFormat="1" applyFont="1"/>
    <xf numFmtId="9" fontId="2" fillId="0" borderId="0" xfId="0" applyNumberFormat="1" applyFont="1"/>
    <xf numFmtId="0" fontId="0" fillId="0" borderId="2" xfId="0" applyBorder="1"/>
    <xf numFmtId="43" fontId="0" fillId="0" borderId="4" xfId="0" applyNumberFormat="1" applyBorder="1"/>
    <xf numFmtId="43" fontId="0" fillId="0" borderId="8" xfId="0" applyNumberFormat="1" applyBorder="1"/>
    <xf numFmtId="43" fontId="0" fillId="0" borderId="6" xfId="0" applyNumberFormat="1" applyBorder="1"/>
    <xf numFmtId="3" fontId="2" fillId="14" borderId="0" xfId="0" applyNumberFormat="1" applyFont="1" applyFill="1"/>
    <xf numFmtId="0" fontId="9" fillId="14" borderId="0" xfId="0" applyFont="1" applyFill="1" applyAlignment="1">
      <alignment horizontal="left"/>
    </xf>
    <xf numFmtId="3" fontId="9" fillId="0" borderId="19" xfId="0" applyNumberFormat="1" applyFont="1" applyBorder="1" applyAlignment="1">
      <alignment horizontal="right"/>
    </xf>
    <xf numFmtId="3" fontId="9" fillId="0" borderId="20" xfId="0" applyNumberFormat="1" applyFont="1" applyBorder="1" applyAlignment="1">
      <alignment horizontal="right"/>
    </xf>
    <xf numFmtId="0" fontId="9" fillId="0" borderId="20" xfId="0" applyFont="1" applyBorder="1" applyAlignment="1">
      <alignment horizontal="left"/>
    </xf>
    <xf numFmtId="3" fontId="10" fillId="0" borderId="19" xfId="0" applyNumberFormat="1" applyFont="1" applyBorder="1" applyAlignment="1">
      <alignment horizontal="right"/>
    </xf>
    <xf numFmtId="3" fontId="10" fillId="0" borderId="20" xfId="0" applyNumberFormat="1" applyFont="1" applyBorder="1" applyAlignment="1">
      <alignment horizontal="right"/>
    </xf>
    <xf numFmtId="0" fontId="10" fillId="0" borderId="20" xfId="0" applyFont="1" applyBorder="1" applyAlignment="1">
      <alignment horizontal="left"/>
    </xf>
    <xf numFmtId="0" fontId="11" fillId="0" borderId="8" xfId="0" applyFont="1" applyBorder="1"/>
    <xf numFmtId="0" fontId="11" fillId="0" borderId="7" xfId="0" applyFont="1" applyBorder="1"/>
    <xf numFmtId="3" fontId="2" fillId="17" borderId="12" xfId="0" applyNumberFormat="1" applyFont="1" applyFill="1" applyBorder="1"/>
    <xf numFmtId="3" fontId="2" fillId="17" borderId="11" xfId="0" applyNumberFormat="1" applyFont="1" applyFill="1" applyBorder="1"/>
    <xf numFmtId="0" fontId="2" fillId="17" borderId="10" xfId="0" applyFont="1" applyFill="1" applyBorder="1"/>
    <xf numFmtId="3" fontId="2" fillId="0" borderId="0" xfId="0" applyNumberFormat="1" applyFont="1"/>
    <xf numFmtId="3" fontId="0" fillId="0" borderId="0" xfId="0" applyNumberFormat="1"/>
    <xf numFmtId="0" fontId="2" fillId="0" borderId="0" xfId="0" applyFont="1" applyAlignment="1">
      <alignment horizontal="center" vertical="center" wrapText="1"/>
    </xf>
    <xf numFmtId="0" fontId="2" fillId="0" borderId="0" xfId="0" applyFont="1" applyAlignment="1">
      <alignment horizontal="center" vertical="center"/>
    </xf>
    <xf numFmtId="3" fontId="9" fillId="0" borderId="19" xfId="0" applyNumberFormat="1" applyFont="1" applyBorder="1" applyAlignment="1">
      <alignment horizontal="center"/>
    </xf>
    <xf numFmtId="3" fontId="9" fillId="0" borderId="20" xfId="0" applyNumberFormat="1" applyFont="1" applyBorder="1" applyAlignment="1">
      <alignment horizontal="center"/>
    </xf>
    <xf numFmtId="0" fontId="9" fillId="0" borderId="20" xfId="0" applyFont="1" applyBorder="1" applyAlignment="1">
      <alignment horizontal="center"/>
    </xf>
    <xf numFmtId="0" fontId="9" fillId="0" borderId="0" xfId="0" applyFont="1" applyAlignment="1">
      <alignment horizontal="right"/>
    </xf>
    <xf numFmtId="0" fontId="10" fillId="0" borderId="0" xfId="0" applyFont="1" applyAlignment="1">
      <alignment horizontal="right"/>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0" xfId="0"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2" fillId="0" borderId="10" xfId="0" applyFont="1" applyBorder="1" applyAlignment="1">
      <alignment horizontal="center"/>
    </xf>
    <xf numFmtId="0" fontId="2" fillId="0" borderId="11" xfId="0" applyFont="1" applyBorder="1" applyAlignment="1">
      <alignment horizontal="center"/>
    </xf>
    <xf numFmtId="0" fontId="2" fillId="0" borderId="12" xfId="0" applyFont="1" applyBorder="1" applyAlignment="1">
      <alignment horizontal="center"/>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12" xfId="0" applyFont="1" applyBorder="1" applyAlignment="1">
      <alignment horizontal="center" vertical="center" wrapText="1"/>
    </xf>
    <xf numFmtId="0" fontId="0" fillId="0" borderId="2" xfId="0" applyBorder="1" applyAlignment="1">
      <alignment horizontal="center" wrapText="1"/>
    </xf>
    <xf numFmtId="0" fontId="0" fillId="0" borderId="3" xfId="0" applyBorder="1" applyAlignment="1">
      <alignment horizontal="center" wrapText="1"/>
    </xf>
    <xf numFmtId="0" fontId="0" fillId="0" borderId="4" xfId="0" applyBorder="1" applyAlignment="1">
      <alignment horizontal="center" wrapText="1"/>
    </xf>
    <xf numFmtId="0" fontId="0" fillId="0" borderId="7" xfId="0" applyBorder="1" applyAlignment="1">
      <alignment horizontal="center" wrapText="1"/>
    </xf>
    <xf numFmtId="0" fontId="0" fillId="0" borderId="8" xfId="0" applyBorder="1" applyAlignment="1">
      <alignment horizontal="center" wrapText="1"/>
    </xf>
    <xf numFmtId="0" fontId="0" fillId="0" borderId="9" xfId="0" applyBorder="1" applyAlignment="1">
      <alignment horizontal="center" wrapText="1"/>
    </xf>
    <xf numFmtId="0" fontId="2" fillId="0" borderId="2" xfId="0" applyFont="1" applyBorder="1" applyAlignment="1">
      <alignment horizontal="center" wrapText="1"/>
    </xf>
    <xf numFmtId="0" fontId="2" fillId="0" borderId="7" xfId="0" applyFont="1" applyBorder="1" applyAlignment="1">
      <alignment horizontal="center" wrapText="1"/>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0" fillId="0" borderId="10" xfId="0" applyBorder="1" applyAlignment="1">
      <alignment horizontal="center" wrapText="1"/>
    </xf>
    <xf numFmtId="0" fontId="0" fillId="0" borderId="11" xfId="0" applyBorder="1" applyAlignment="1">
      <alignment horizontal="center" wrapText="1"/>
    </xf>
    <xf numFmtId="0" fontId="0" fillId="0" borderId="12" xfId="0" applyBorder="1" applyAlignment="1">
      <alignment horizontal="center" wrapText="1"/>
    </xf>
    <xf numFmtId="0" fontId="2" fillId="0" borderId="10" xfId="0" applyFont="1" applyBorder="1" applyAlignment="1">
      <alignment horizontal="center" wrapText="1"/>
    </xf>
    <xf numFmtId="0" fontId="2" fillId="0" borderId="11" xfId="0" applyFont="1" applyBorder="1" applyAlignment="1">
      <alignment horizontal="center" wrapText="1"/>
    </xf>
    <xf numFmtId="0" fontId="2" fillId="0" borderId="12" xfId="0" applyFont="1" applyBorder="1" applyAlignment="1">
      <alignment horizont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5" fillId="9" borderId="10" xfId="0" applyFont="1" applyFill="1" applyBorder="1" applyAlignment="1">
      <alignment horizontal="center"/>
    </xf>
    <xf numFmtId="0" fontId="5" fillId="9" borderId="11" xfId="0" applyFont="1" applyFill="1" applyBorder="1" applyAlignment="1">
      <alignment horizontal="center"/>
    </xf>
    <xf numFmtId="0" fontId="5" fillId="9" borderId="12" xfId="0" applyFont="1" applyFill="1" applyBorder="1" applyAlignment="1">
      <alignment horizontal="center"/>
    </xf>
    <xf numFmtId="0" fontId="2" fillId="3" borderId="10" xfId="0" applyFont="1" applyFill="1" applyBorder="1" applyAlignment="1">
      <alignment horizontal="center"/>
    </xf>
    <xf numFmtId="0" fontId="2" fillId="3" borderId="11" xfId="0" applyFont="1" applyFill="1" applyBorder="1" applyAlignment="1">
      <alignment horizontal="center"/>
    </xf>
    <xf numFmtId="0" fontId="2" fillId="3" borderId="12" xfId="0" applyFont="1" applyFill="1" applyBorder="1" applyAlignment="1">
      <alignment horizontal="center"/>
    </xf>
    <xf numFmtId="0" fontId="5" fillId="8" borderId="10" xfId="0" applyFont="1" applyFill="1" applyBorder="1" applyAlignment="1">
      <alignment horizontal="center"/>
    </xf>
    <xf numFmtId="0" fontId="5" fillId="8" borderId="11" xfId="0" applyFont="1" applyFill="1" applyBorder="1" applyAlignment="1">
      <alignment horizontal="center"/>
    </xf>
    <xf numFmtId="0" fontId="5" fillId="8" borderId="12" xfId="0" applyFont="1" applyFill="1" applyBorder="1" applyAlignment="1">
      <alignment horizontal="center"/>
    </xf>
    <xf numFmtId="0" fontId="2" fillId="6" borderId="10" xfId="0" applyFont="1" applyFill="1" applyBorder="1" applyAlignment="1">
      <alignment horizontal="center"/>
    </xf>
    <xf numFmtId="0" fontId="2" fillId="6" borderId="11" xfId="0" applyFont="1" applyFill="1" applyBorder="1" applyAlignment="1">
      <alignment horizontal="center"/>
    </xf>
    <xf numFmtId="0" fontId="2" fillId="6" borderId="12" xfId="0" applyFont="1" applyFill="1" applyBorder="1" applyAlignment="1">
      <alignment horizontal="center"/>
    </xf>
    <xf numFmtId="0" fontId="2" fillId="7" borderId="10" xfId="0" applyFont="1" applyFill="1" applyBorder="1" applyAlignment="1">
      <alignment horizontal="center"/>
    </xf>
    <xf numFmtId="0" fontId="2" fillId="7" borderId="11" xfId="0" applyFont="1" applyFill="1" applyBorder="1" applyAlignment="1">
      <alignment horizontal="center"/>
    </xf>
    <xf numFmtId="0" fontId="2" fillId="7" borderId="12" xfId="0" applyFont="1" applyFill="1" applyBorder="1" applyAlignment="1">
      <alignment horizontal="center"/>
    </xf>
    <xf numFmtId="44" fontId="4" fillId="0" borderId="3" xfId="1" applyFont="1" applyFill="1" applyBorder="1"/>
    <xf numFmtId="44" fontId="4" fillId="0" borderId="4" xfId="1" applyFont="1" applyFill="1" applyBorder="1"/>
    <xf numFmtId="44" fontId="4" fillId="0" borderId="0" xfId="1" applyFont="1" applyFill="1" applyBorder="1"/>
    <xf numFmtId="44" fontId="4" fillId="0" borderId="6" xfId="1" applyFont="1" applyFill="1" applyBorder="1"/>
    <xf numFmtId="44" fontId="4" fillId="0" borderId="8" xfId="1" applyFont="1" applyFill="1" applyBorder="1"/>
    <xf numFmtId="44" fontId="4" fillId="0" borderId="9" xfId="1" applyFont="1" applyFill="1" applyBorder="1"/>
    <xf numFmtId="0" fontId="4" fillId="4" borderId="10" xfId="0" applyFont="1" applyFill="1" applyBorder="1" applyAlignment="1">
      <alignment horizontal="center"/>
    </xf>
    <xf numFmtId="0" fontId="4" fillId="4" borderId="11" xfId="0" applyFont="1" applyFill="1" applyBorder="1" applyAlignment="1">
      <alignment horizontal="center"/>
    </xf>
    <xf numFmtId="0" fontId="4" fillId="4" borderId="12" xfId="0" applyFont="1" applyFill="1" applyBorder="1" applyAlignment="1">
      <alignment horizontal="center"/>
    </xf>
    <xf numFmtId="0" fontId="2" fillId="13" borderId="10" xfId="0" applyFont="1" applyFill="1" applyBorder="1" applyAlignment="1">
      <alignment horizontal="center"/>
    </xf>
    <xf numFmtId="0" fontId="2" fillId="13" borderId="11" xfId="0" applyFont="1" applyFill="1" applyBorder="1" applyAlignment="1">
      <alignment horizontal="center"/>
    </xf>
    <xf numFmtId="0" fontId="2" fillId="13" borderId="12" xfId="0" applyFont="1"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3" borderId="7" xfId="0" applyFill="1" applyBorder="1" applyAlignment="1">
      <alignment horizontal="center" vertical="center"/>
    </xf>
    <xf numFmtId="0" fontId="0" fillId="3" borderId="8" xfId="0" applyFill="1" applyBorder="1" applyAlignment="1">
      <alignment horizontal="center" vertical="center"/>
    </xf>
    <xf numFmtId="0" fontId="0" fillId="3" borderId="9" xfId="0" applyFill="1" applyBorder="1" applyAlignment="1">
      <alignment horizontal="center" vertical="center"/>
    </xf>
    <xf numFmtId="0" fontId="2" fillId="13" borderId="2" xfId="0" applyFont="1" applyFill="1" applyBorder="1" applyAlignment="1">
      <alignment horizontal="center"/>
    </xf>
    <xf numFmtId="0" fontId="2" fillId="13" borderId="3" xfId="0" applyFont="1" applyFill="1" applyBorder="1" applyAlignment="1">
      <alignment horizontal="center"/>
    </xf>
    <xf numFmtId="0" fontId="2" fillId="13" borderId="4" xfId="0" applyFont="1" applyFill="1" applyBorder="1" applyAlignment="1">
      <alignment horizontal="center"/>
    </xf>
    <xf numFmtId="0" fontId="2" fillId="8" borderId="10" xfId="0" applyFont="1" applyFill="1" applyBorder="1" applyAlignment="1">
      <alignment horizontal="center"/>
    </xf>
    <xf numFmtId="0" fontId="2" fillId="8" borderId="11" xfId="0" applyFont="1" applyFill="1" applyBorder="1" applyAlignment="1">
      <alignment horizontal="center"/>
    </xf>
    <xf numFmtId="0" fontId="2" fillId="8" borderId="12" xfId="0" applyFont="1" applyFill="1" applyBorder="1" applyAlignment="1">
      <alignment horizontal="center"/>
    </xf>
    <xf numFmtId="0" fontId="2" fillId="10" borderId="10" xfId="0" applyFont="1" applyFill="1" applyBorder="1" applyAlignment="1">
      <alignment horizontal="center"/>
    </xf>
    <xf numFmtId="0" fontId="2" fillId="10" borderId="11" xfId="0" applyFont="1" applyFill="1" applyBorder="1" applyAlignment="1">
      <alignment horizontal="center"/>
    </xf>
    <xf numFmtId="0" fontId="2" fillId="10" borderId="12" xfId="0" applyFont="1" applyFill="1" applyBorder="1" applyAlignment="1">
      <alignment horizontal="center"/>
    </xf>
    <xf numFmtId="0" fontId="0" fillId="3" borderId="2" xfId="0" applyFill="1" applyBorder="1" applyAlignment="1">
      <alignment horizontal="center" vertical="center" wrapText="1"/>
    </xf>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0" fontId="0" fillId="3" borderId="5" xfId="0" applyFill="1" applyBorder="1" applyAlignment="1">
      <alignment horizontal="center" vertical="center" wrapText="1"/>
    </xf>
    <xf numFmtId="0" fontId="0" fillId="3" borderId="0" xfId="0" applyFill="1" applyAlignment="1">
      <alignment horizontal="center" vertical="center" wrapText="1"/>
    </xf>
    <xf numFmtId="0" fontId="0" fillId="3" borderId="6" xfId="0" applyFill="1" applyBorder="1" applyAlignment="1">
      <alignment horizontal="center" vertical="center" wrapText="1"/>
    </xf>
    <xf numFmtId="0" fontId="0" fillId="3" borderId="7" xfId="0" applyFill="1" applyBorder="1" applyAlignment="1">
      <alignment horizontal="center" vertical="center" wrapText="1"/>
    </xf>
    <xf numFmtId="0" fontId="0" fillId="3" borderId="8" xfId="0" applyFill="1" applyBorder="1" applyAlignment="1">
      <alignment horizontal="center" vertical="center" wrapText="1"/>
    </xf>
    <xf numFmtId="0" fontId="0" fillId="3" borderId="9" xfId="0" applyFill="1" applyBorder="1" applyAlignment="1">
      <alignment horizontal="center" vertical="center" wrapText="1"/>
    </xf>
    <xf numFmtId="0" fontId="0" fillId="4" borderId="2" xfId="0" applyFill="1" applyBorder="1" applyAlignment="1">
      <alignment horizontal="center" vertical="center" wrapText="1"/>
    </xf>
    <xf numFmtId="0" fontId="0" fillId="4" borderId="3" xfId="0" applyFill="1" applyBorder="1" applyAlignment="1">
      <alignment horizontal="center" vertical="center" wrapText="1"/>
    </xf>
    <xf numFmtId="0" fontId="0" fillId="4" borderId="4" xfId="0" applyFill="1" applyBorder="1" applyAlignment="1">
      <alignment horizontal="center" vertical="center" wrapText="1"/>
    </xf>
    <xf numFmtId="0" fontId="0" fillId="4" borderId="5" xfId="0" applyFill="1" applyBorder="1" applyAlignment="1">
      <alignment horizontal="center" vertical="center" wrapText="1"/>
    </xf>
    <xf numFmtId="0" fontId="0" fillId="4" borderId="0" xfId="0" applyFill="1" applyAlignment="1">
      <alignment horizontal="center" vertical="center" wrapText="1"/>
    </xf>
    <xf numFmtId="0" fontId="0" fillId="4" borderId="6" xfId="0" applyFill="1" applyBorder="1" applyAlignment="1">
      <alignment horizontal="center" vertical="center" wrapText="1"/>
    </xf>
    <xf numFmtId="0" fontId="0" fillId="4" borderId="7" xfId="0" applyFill="1" applyBorder="1" applyAlignment="1">
      <alignment horizontal="center" vertical="center" wrapText="1"/>
    </xf>
    <xf numFmtId="0" fontId="0" fillId="4" borderId="8" xfId="0" applyFill="1" applyBorder="1" applyAlignment="1">
      <alignment horizontal="center" vertical="center" wrapText="1"/>
    </xf>
    <xf numFmtId="0" fontId="0" fillId="4" borderId="9" xfId="0" applyFill="1" applyBorder="1" applyAlignment="1">
      <alignment horizontal="center" vertical="center" wrapText="1"/>
    </xf>
    <xf numFmtId="0" fontId="2" fillId="13" borderId="7" xfId="0" applyFont="1" applyFill="1" applyBorder="1" applyAlignment="1">
      <alignment horizontal="center"/>
    </xf>
    <xf numFmtId="0" fontId="2" fillId="13" borderId="9" xfId="0" applyFont="1" applyFill="1" applyBorder="1" applyAlignment="1">
      <alignment horizontal="center"/>
    </xf>
    <xf numFmtId="0" fontId="2" fillId="15" borderId="10" xfId="0" applyFont="1" applyFill="1" applyBorder="1" applyAlignment="1">
      <alignment horizontal="center"/>
    </xf>
    <xf numFmtId="0" fontId="2" fillId="15" borderId="11" xfId="0" applyFont="1" applyFill="1" applyBorder="1" applyAlignment="1">
      <alignment horizontal="center"/>
    </xf>
    <xf numFmtId="0" fontId="2" fillId="15" borderId="12" xfId="0" applyFont="1" applyFill="1" applyBorder="1" applyAlignment="1">
      <alignment horizontal="center"/>
    </xf>
    <xf numFmtId="0" fontId="5" fillId="16" borderId="7" xfId="0" applyFont="1" applyFill="1" applyBorder="1" applyAlignment="1">
      <alignment horizontal="center"/>
    </xf>
    <xf numFmtId="0" fontId="5" fillId="16" borderId="9" xfId="0" applyFont="1" applyFill="1" applyBorder="1" applyAlignment="1">
      <alignment horizontal="center"/>
    </xf>
    <xf numFmtId="0" fontId="2" fillId="16" borderId="10" xfId="0" applyFont="1" applyFill="1" applyBorder="1" applyAlignment="1">
      <alignment horizontal="center"/>
    </xf>
    <xf numFmtId="0" fontId="2" fillId="16" borderId="12" xfId="0" applyFont="1" applyFill="1" applyBorder="1" applyAlignment="1">
      <alignment horizontal="center"/>
    </xf>
    <xf numFmtId="0" fontId="2" fillId="16" borderId="11" xfId="0" applyFont="1" applyFill="1" applyBorder="1" applyAlignment="1">
      <alignment horizontal="center"/>
    </xf>
    <xf numFmtId="0" fontId="2" fillId="0" borderId="1" xfId="0" applyFont="1" applyBorder="1" applyAlignment="1">
      <alignment horizontal="center"/>
    </xf>
    <xf numFmtId="0" fontId="0" fillId="0" borderId="1" xfId="0" applyBorder="1" applyAlignment="1">
      <alignment horizontal="center" vertical="center" wrapText="1"/>
    </xf>
    <xf numFmtId="0" fontId="2" fillId="8" borderId="7" xfId="0" applyFont="1" applyFill="1" applyBorder="1" applyAlignment="1">
      <alignment horizontal="center"/>
    </xf>
    <xf numFmtId="0" fontId="2" fillId="8" borderId="9" xfId="0" applyFont="1" applyFill="1" applyBorder="1" applyAlignment="1">
      <alignment horizontal="center"/>
    </xf>
    <xf numFmtId="0" fontId="0" fillId="0" borderId="17" xfId="0" applyBorder="1" applyAlignment="1">
      <alignment wrapText="1"/>
    </xf>
    <xf numFmtId="0" fontId="0" fillId="0" borderId="1" xfId="0" applyBorder="1" applyAlignment="1">
      <alignment horizontal="center" wrapText="1"/>
    </xf>
    <xf numFmtId="0" fontId="0" fillId="0" borderId="18" xfId="0" applyBorder="1" applyAlignment="1">
      <alignment horizontal="center" wrapText="1"/>
    </xf>
    <xf numFmtId="0" fontId="2" fillId="0" borderId="0" xfId="0" applyFont="1" applyAlignment="1">
      <alignment horizontal="left"/>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2" fillId="10" borderId="2" xfId="0" applyFont="1" applyFill="1" applyBorder="1" applyAlignment="1">
      <alignment horizontal="center"/>
    </xf>
    <xf numFmtId="0" fontId="2" fillId="10" borderId="3" xfId="0" applyFont="1" applyFill="1" applyBorder="1" applyAlignment="1">
      <alignment horizontal="center"/>
    </xf>
    <xf numFmtId="0" fontId="2" fillId="10" borderId="4" xfId="0" applyFont="1" applyFill="1" applyBorder="1" applyAlignment="1">
      <alignment horizontal="center"/>
    </xf>
    <xf numFmtId="0" fontId="0" fillId="0" borderId="0" xfId="0" applyAlignment="1">
      <alignment horizontal="center" wrapText="1"/>
    </xf>
    <xf numFmtId="0" fontId="2" fillId="0" borderId="5" xfId="0" applyFont="1" applyBorder="1" applyAlignment="1">
      <alignment horizontal="left" vertical="center"/>
    </xf>
    <xf numFmtId="0" fontId="0" fillId="0" borderId="5" xfId="0" applyBorder="1" applyAlignment="1">
      <alignment horizontal="center" vertical="center"/>
    </xf>
    <xf numFmtId="0" fontId="0" fillId="0" borderId="0" xfId="0" applyAlignment="1">
      <alignment horizontal="center" vertical="center"/>
    </xf>
    <xf numFmtId="0" fontId="0" fillId="0" borderId="6" xfId="0" applyBorder="1" applyAlignment="1">
      <alignment horizontal="center" vertical="center"/>
    </xf>
    <xf numFmtId="0" fontId="0" fillId="0" borderId="5" xfId="0" applyBorder="1" applyAlignment="1">
      <alignment horizontal="center" wrapText="1"/>
    </xf>
    <xf numFmtId="0" fontId="0" fillId="0" borderId="6" xfId="0" applyBorder="1" applyAlignment="1">
      <alignment horizontal="center" wrapText="1"/>
    </xf>
    <xf numFmtId="0" fontId="2" fillId="14" borderId="10" xfId="0" applyFont="1" applyFill="1" applyBorder="1" applyAlignment="1">
      <alignment horizontal="center"/>
    </xf>
    <xf numFmtId="0" fontId="2" fillId="14" borderId="11" xfId="0" applyFont="1" applyFill="1" applyBorder="1" applyAlignment="1">
      <alignment horizontal="center"/>
    </xf>
    <xf numFmtId="0" fontId="2" fillId="14" borderId="12" xfId="0" applyFont="1" applyFill="1" applyBorder="1" applyAlignment="1">
      <alignment horizont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2" fillId="3" borderId="2" xfId="0" applyFont="1" applyFill="1" applyBorder="1" applyAlignment="1">
      <alignment horizontal="center"/>
    </xf>
    <xf numFmtId="0" fontId="2" fillId="3" borderId="3" xfId="0" applyFont="1" applyFill="1" applyBorder="1" applyAlignment="1">
      <alignment horizontal="center"/>
    </xf>
    <xf numFmtId="0" fontId="2" fillId="3" borderId="4" xfId="0" applyFont="1" applyFill="1" applyBorder="1" applyAlignment="1">
      <alignment horizontal="center"/>
    </xf>
    <xf numFmtId="0" fontId="2" fillId="3" borderId="5" xfId="0" applyFont="1" applyFill="1" applyBorder="1" applyAlignment="1">
      <alignment horizontal="center"/>
    </xf>
    <xf numFmtId="0" fontId="2" fillId="3" borderId="0" xfId="0" applyFont="1" applyFill="1" applyAlignment="1">
      <alignment horizontal="center"/>
    </xf>
    <xf numFmtId="0" fontId="2" fillId="3" borderId="6" xfId="0" applyFont="1" applyFill="1" applyBorder="1" applyAlignment="1">
      <alignment horizontal="center"/>
    </xf>
    <xf numFmtId="0" fontId="2" fillId="3" borderId="7" xfId="0" applyFont="1" applyFill="1" applyBorder="1" applyAlignment="1">
      <alignment horizontal="center"/>
    </xf>
    <xf numFmtId="0" fontId="2" fillId="3" borderId="8" xfId="0" applyFont="1" applyFill="1" applyBorder="1" applyAlignment="1">
      <alignment horizontal="center"/>
    </xf>
    <xf numFmtId="0" fontId="2" fillId="3" borderId="9" xfId="0" applyFont="1" applyFill="1" applyBorder="1" applyAlignment="1">
      <alignment horizontal="center"/>
    </xf>
    <xf numFmtId="0" fontId="0" fillId="0" borderId="0" xfId="0" applyAlignment="1">
      <alignment horizontal="center"/>
    </xf>
    <xf numFmtId="0" fontId="9" fillId="0" borderId="0" xfId="0" applyFont="1" applyAlignment="1">
      <alignment horizontal="center"/>
    </xf>
    <xf numFmtId="0" fontId="12" fillId="0" borderId="0" xfId="0" applyFont="1" applyAlignment="1">
      <alignment horizontal="left" vertical="center" wrapText="1" indent="1"/>
    </xf>
    <xf numFmtId="0" fontId="12" fillId="0" borderId="0" xfId="0" applyFont="1" applyAlignment="1">
      <alignment horizontal="center" vertical="center" wrapText="1"/>
    </xf>
  </cellXfs>
  <cellStyles count="4">
    <cellStyle name="Millares" xfId="3" builtinId="3"/>
    <cellStyle name="Moneda" xfId="1" builtinId="4"/>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6</xdr:col>
      <xdr:colOff>9525</xdr:colOff>
      <xdr:row>36</xdr:row>
      <xdr:rowOff>192926</xdr:rowOff>
    </xdr:from>
    <xdr:to>
      <xdr:col>15</xdr:col>
      <xdr:colOff>77704</xdr:colOff>
      <xdr:row>57</xdr:row>
      <xdr:rowOff>77050</xdr:rowOff>
    </xdr:to>
    <xdr:pic>
      <xdr:nvPicPr>
        <xdr:cNvPr id="2" name="Imagen 1">
          <a:extLst>
            <a:ext uri="{FF2B5EF4-FFF2-40B4-BE49-F238E27FC236}">
              <a16:creationId xmlns:a16="http://schemas.microsoft.com/office/drawing/2014/main" id="{08644B32-8D74-42A7-8EC2-A4E17EBC8E01}"/>
            </a:ext>
          </a:extLst>
        </xdr:cNvPr>
        <xdr:cNvPicPr>
          <a:picLocks noChangeAspect="1"/>
        </xdr:cNvPicPr>
      </xdr:nvPicPr>
      <xdr:blipFill>
        <a:blip xmlns:r="http://schemas.openxmlformats.org/officeDocument/2006/relationships" r:embed="rId1"/>
        <a:stretch>
          <a:fillRect/>
        </a:stretch>
      </xdr:blipFill>
      <xdr:spPr>
        <a:xfrm>
          <a:off x="7162800" y="7146176"/>
          <a:ext cx="6926179" cy="39131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9525</xdr:colOff>
      <xdr:row>36</xdr:row>
      <xdr:rowOff>192926</xdr:rowOff>
    </xdr:from>
    <xdr:to>
      <xdr:col>13</xdr:col>
      <xdr:colOff>487279</xdr:colOff>
      <xdr:row>57</xdr:row>
      <xdr:rowOff>77050</xdr:rowOff>
    </xdr:to>
    <xdr:pic>
      <xdr:nvPicPr>
        <xdr:cNvPr id="2" name="Imagen 1">
          <a:extLst>
            <a:ext uri="{FF2B5EF4-FFF2-40B4-BE49-F238E27FC236}">
              <a16:creationId xmlns:a16="http://schemas.microsoft.com/office/drawing/2014/main" id="{714E1A9B-C62B-44AF-8AFC-E80AE129AE2E}"/>
            </a:ext>
          </a:extLst>
        </xdr:cNvPr>
        <xdr:cNvPicPr>
          <a:picLocks noChangeAspect="1"/>
        </xdr:cNvPicPr>
      </xdr:nvPicPr>
      <xdr:blipFill>
        <a:blip xmlns:r="http://schemas.openxmlformats.org/officeDocument/2006/relationships" r:embed="rId1"/>
        <a:stretch>
          <a:fillRect/>
        </a:stretch>
      </xdr:blipFill>
      <xdr:spPr>
        <a:xfrm>
          <a:off x="7162800" y="7146176"/>
          <a:ext cx="6926179" cy="391319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106910</xdr:colOff>
      <xdr:row>0</xdr:row>
      <xdr:rowOff>0</xdr:rowOff>
    </xdr:from>
    <xdr:to>
      <xdr:col>10</xdr:col>
      <xdr:colOff>304801</xdr:colOff>
      <xdr:row>4</xdr:row>
      <xdr:rowOff>74785</xdr:rowOff>
    </xdr:to>
    <xdr:pic>
      <xdr:nvPicPr>
        <xdr:cNvPr id="2" name="Imagen 1">
          <a:extLst>
            <a:ext uri="{FF2B5EF4-FFF2-40B4-BE49-F238E27FC236}">
              <a16:creationId xmlns:a16="http://schemas.microsoft.com/office/drawing/2014/main" id="{34DD5809-556E-43D8-86A2-82775616C2E8}"/>
            </a:ext>
          </a:extLst>
        </xdr:cNvPr>
        <xdr:cNvPicPr>
          <a:picLocks noChangeAspect="1"/>
        </xdr:cNvPicPr>
      </xdr:nvPicPr>
      <xdr:blipFill>
        <a:blip xmlns:r="http://schemas.openxmlformats.org/officeDocument/2006/relationships" r:embed="rId1"/>
        <a:stretch>
          <a:fillRect/>
        </a:stretch>
      </xdr:blipFill>
      <xdr:spPr>
        <a:xfrm>
          <a:off x="5440910" y="0"/>
          <a:ext cx="3083966" cy="2322685"/>
        </a:xfrm>
        <a:prstGeom prst="rect">
          <a:avLst/>
        </a:prstGeom>
      </xdr:spPr>
    </xdr:pic>
    <xdr:clientData/>
  </xdr:twoCellAnchor>
  <xdr:twoCellAnchor editAs="oneCell">
    <xdr:from>
      <xdr:col>11</xdr:col>
      <xdr:colOff>180975</xdr:colOff>
      <xdr:row>0</xdr:row>
      <xdr:rowOff>0</xdr:rowOff>
    </xdr:from>
    <xdr:to>
      <xdr:col>17</xdr:col>
      <xdr:colOff>182201</xdr:colOff>
      <xdr:row>5</xdr:row>
      <xdr:rowOff>32133</xdr:rowOff>
    </xdr:to>
    <xdr:pic>
      <xdr:nvPicPr>
        <xdr:cNvPr id="3" name="Imagen 2">
          <a:extLst>
            <a:ext uri="{FF2B5EF4-FFF2-40B4-BE49-F238E27FC236}">
              <a16:creationId xmlns:a16="http://schemas.microsoft.com/office/drawing/2014/main" id="{D995CE13-EB7B-425C-A055-367E98DE2BB2}"/>
            </a:ext>
          </a:extLst>
        </xdr:cNvPr>
        <xdr:cNvPicPr>
          <a:picLocks noChangeAspect="1"/>
        </xdr:cNvPicPr>
      </xdr:nvPicPr>
      <xdr:blipFill>
        <a:blip xmlns:r="http://schemas.openxmlformats.org/officeDocument/2006/relationships" r:embed="rId2"/>
        <a:stretch>
          <a:fillRect/>
        </a:stretch>
      </xdr:blipFill>
      <xdr:spPr>
        <a:xfrm>
          <a:off x="8562975" y="0"/>
          <a:ext cx="4573226" cy="2480058"/>
        </a:xfrm>
        <a:prstGeom prst="rect">
          <a:avLst/>
        </a:prstGeom>
      </xdr:spPr>
    </xdr:pic>
    <xdr:clientData/>
  </xdr:twoCellAnchor>
  <xdr:twoCellAnchor editAs="oneCell">
    <xdr:from>
      <xdr:col>17</xdr:col>
      <xdr:colOff>238245</xdr:colOff>
      <xdr:row>0</xdr:row>
      <xdr:rowOff>0</xdr:rowOff>
    </xdr:from>
    <xdr:to>
      <xdr:col>22</xdr:col>
      <xdr:colOff>391853</xdr:colOff>
      <xdr:row>5</xdr:row>
      <xdr:rowOff>67518</xdr:rowOff>
    </xdr:to>
    <xdr:pic>
      <xdr:nvPicPr>
        <xdr:cNvPr id="4" name="Imagen 3">
          <a:extLst>
            <a:ext uri="{FF2B5EF4-FFF2-40B4-BE49-F238E27FC236}">
              <a16:creationId xmlns:a16="http://schemas.microsoft.com/office/drawing/2014/main" id="{A1163D41-D95A-404A-85FB-626D6F690CBE}"/>
            </a:ext>
          </a:extLst>
        </xdr:cNvPr>
        <xdr:cNvPicPr>
          <a:picLocks noChangeAspect="1"/>
        </xdr:cNvPicPr>
      </xdr:nvPicPr>
      <xdr:blipFill>
        <a:blip xmlns:r="http://schemas.openxmlformats.org/officeDocument/2006/relationships" r:embed="rId3"/>
        <a:stretch>
          <a:fillRect/>
        </a:stretch>
      </xdr:blipFill>
      <xdr:spPr>
        <a:xfrm>
          <a:off x="13192245" y="0"/>
          <a:ext cx="3963608" cy="251544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123825</xdr:colOff>
      <xdr:row>0</xdr:row>
      <xdr:rowOff>57150</xdr:rowOff>
    </xdr:from>
    <xdr:to>
      <xdr:col>8</xdr:col>
      <xdr:colOff>1323975</xdr:colOff>
      <xdr:row>22</xdr:row>
      <xdr:rowOff>163283</xdr:rowOff>
    </xdr:to>
    <xdr:pic>
      <xdr:nvPicPr>
        <xdr:cNvPr id="2" name="Imagen 1">
          <a:extLst>
            <a:ext uri="{FF2B5EF4-FFF2-40B4-BE49-F238E27FC236}">
              <a16:creationId xmlns:a16="http://schemas.microsoft.com/office/drawing/2014/main" id="{3E244B71-AD4E-4968-B651-3DC561046124}"/>
            </a:ext>
          </a:extLst>
        </xdr:cNvPr>
        <xdr:cNvPicPr>
          <a:picLocks noChangeAspect="1"/>
        </xdr:cNvPicPr>
      </xdr:nvPicPr>
      <xdr:blipFill>
        <a:blip xmlns:r="http://schemas.openxmlformats.org/officeDocument/2006/relationships" r:embed="rId1"/>
        <a:stretch>
          <a:fillRect/>
        </a:stretch>
      </xdr:blipFill>
      <xdr:spPr>
        <a:xfrm>
          <a:off x="123825" y="57150"/>
          <a:ext cx="9848850" cy="429713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19050</xdr:colOff>
      <xdr:row>3</xdr:row>
      <xdr:rowOff>9525</xdr:rowOff>
    </xdr:from>
    <xdr:to>
      <xdr:col>7</xdr:col>
      <xdr:colOff>428477</xdr:colOff>
      <xdr:row>19</xdr:row>
      <xdr:rowOff>123826</xdr:rowOff>
    </xdr:to>
    <xdr:pic>
      <xdr:nvPicPr>
        <xdr:cNvPr id="2" name="Imagen 1">
          <a:extLst>
            <a:ext uri="{FF2B5EF4-FFF2-40B4-BE49-F238E27FC236}">
              <a16:creationId xmlns:a16="http://schemas.microsoft.com/office/drawing/2014/main" id="{821974C3-FAD9-4897-ADEB-E3ABC7F3DAAA}"/>
            </a:ext>
          </a:extLst>
        </xdr:cNvPr>
        <xdr:cNvPicPr>
          <a:picLocks noChangeAspect="1"/>
        </xdr:cNvPicPr>
      </xdr:nvPicPr>
      <xdr:blipFill rotWithShape="1">
        <a:blip xmlns:r="http://schemas.openxmlformats.org/officeDocument/2006/relationships" r:embed="rId1"/>
        <a:srcRect t="9258"/>
        <a:stretch/>
      </xdr:blipFill>
      <xdr:spPr>
        <a:xfrm>
          <a:off x="781050" y="581025"/>
          <a:ext cx="6829277" cy="3228976"/>
        </a:xfrm>
        <a:prstGeom prst="rect">
          <a:avLst/>
        </a:prstGeom>
      </xdr:spPr>
    </xdr:pic>
    <xdr:clientData/>
  </xdr:twoCellAnchor>
  <xdr:twoCellAnchor editAs="oneCell">
    <xdr:from>
      <xdr:col>1</xdr:col>
      <xdr:colOff>0</xdr:colOff>
      <xdr:row>35</xdr:row>
      <xdr:rowOff>1</xdr:rowOff>
    </xdr:from>
    <xdr:to>
      <xdr:col>7</xdr:col>
      <xdr:colOff>569273</xdr:colOff>
      <xdr:row>53</xdr:row>
      <xdr:rowOff>19051</xdr:rowOff>
    </xdr:to>
    <xdr:pic>
      <xdr:nvPicPr>
        <xdr:cNvPr id="3" name="Imagen 2">
          <a:extLst>
            <a:ext uri="{FF2B5EF4-FFF2-40B4-BE49-F238E27FC236}">
              <a16:creationId xmlns:a16="http://schemas.microsoft.com/office/drawing/2014/main" id="{8B6BDA4E-CA19-4AAD-945E-165B31E44F2F}"/>
            </a:ext>
          </a:extLst>
        </xdr:cNvPr>
        <xdr:cNvPicPr>
          <a:picLocks noChangeAspect="1"/>
        </xdr:cNvPicPr>
      </xdr:nvPicPr>
      <xdr:blipFill>
        <a:blip xmlns:r="http://schemas.openxmlformats.org/officeDocument/2006/relationships" r:embed="rId2"/>
        <a:stretch>
          <a:fillRect/>
        </a:stretch>
      </xdr:blipFill>
      <xdr:spPr>
        <a:xfrm>
          <a:off x="762000" y="7477126"/>
          <a:ext cx="6989123" cy="34480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N31"/>
  <sheetViews>
    <sheetView topLeftCell="A31" workbookViewId="0">
      <selection activeCell="I12" sqref="I12"/>
    </sheetView>
  </sheetViews>
  <sheetFormatPr baseColWidth="10" defaultColWidth="9.140625" defaultRowHeight="15"/>
  <cols>
    <col min="2" max="2" width="28.140625" customWidth="1"/>
    <col min="3" max="3" width="18.7109375" bestFit="1" customWidth="1"/>
    <col min="6" max="6" width="11" bestFit="1" customWidth="1"/>
    <col min="7" max="7" width="19.28515625" bestFit="1" customWidth="1"/>
    <col min="8" max="8" width="16.5703125" customWidth="1"/>
    <col min="9" max="9" width="19.28515625" bestFit="1" customWidth="1"/>
    <col min="10" max="10" width="18.28515625" bestFit="1" customWidth="1"/>
    <col min="11" max="11" width="16.85546875" bestFit="1" customWidth="1"/>
    <col min="12" max="12" width="19.28515625" bestFit="1" customWidth="1"/>
    <col min="13" max="13" width="10.7109375" bestFit="1" customWidth="1"/>
    <col min="14" max="14" width="18.28515625" bestFit="1" customWidth="1"/>
  </cols>
  <sheetData>
    <row r="1" spans="2:14" ht="30">
      <c r="B1" s="1" t="s">
        <v>1</v>
      </c>
    </row>
    <row r="2" spans="2:14" ht="30">
      <c r="B2" s="1" t="s">
        <v>7</v>
      </c>
    </row>
    <row r="3" spans="2:14" ht="45">
      <c r="B3" s="1" t="s">
        <v>8</v>
      </c>
      <c r="G3" s="2" t="s">
        <v>20</v>
      </c>
      <c r="H3" s="2" t="s">
        <v>21</v>
      </c>
    </row>
    <row r="4" spans="2:14">
      <c r="B4" t="s">
        <v>0</v>
      </c>
      <c r="C4" s="5">
        <v>30000</v>
      </c>
      <c r="D4" t="s">
        <v>12</v>
      </c>
      <c r="E4" t="s">
        <v>17</v>
      </c>
      <c r="F4" s="14">
        <v>3961</v>
      </c>
      <c r="G4" s="8">
        <f>C4*F4</f>
        <v>118830000</v>
      </c>
    </row>
    <row r="5" spans="2:14">
      <c r="B5" t="s">
        <v>2</v>
      </c>
      <c r="C5" s="3">
        <v>0.19</v>
      </c>
      <c r="G5" s="8">
        <f>G4*C5</f>
        <v>22577700</v>
      </c>
    </row>
    <row r="6" spans="2:14">
      <c r="B6" t="s">
        <v>3</v>
      </c>
      <c r="C6" s="3">
        <v>0.05</v>
      </c>
      <c r="D6" t="s">
        <v>13</v>
      </c>
      <c r="G6" s="5">
        <f>(G4+G5)*C6</f>
        <v>7070385</v>
      </c>
    </row>
    <row r="7" spans="2:14" ht="60">
      <c r="B7" s="1" t="s">
        <v>4</v>
      </c>
      <c r="C7" s="5">
        <v>5000000</v>
      </c>
      <c r="D7" s="1"/>
      <c r="H7" s="5">
        <f>C7</f>
        <v>5000000</v>
      </c>
    </row>
    <row r="8" spans="2:14" ht="30">
      <c r="B8" s="1" t="s">
        <v>5</v>
      </c>
      <c r="C8" s="6">
        <v>1200000</v>
      </c>
      <c r="G8" s="5">
        <f>C8</f>
        <v>1200000</v>
      </c>
    </row>
    <row r="9" spans="2:14">
      <c r="B9" s="1" t="s">
        <v>6</v>
      </c>
      <c r="C9" s="1">
        <v>1</v>
      </c>
      <c r="D9" s="1" t="s">
        <v>14</v>
      </c>
      <c r="H9" s="5">
        <v>1160000</v>
      </c>
    </row>
    <row r="10" spans="2:14" ht="30">
      <c r="B10" s="1" t="s">
        <v>9</v>
      </c>
      <c r="C10" s="6">
        <v>10000000</v>
      </c>
      <c r="D10" s="1"/>
      <c r="H10" s="5">
        <f>C10</f>
        <v>10000000</v>
      </c>
    </row>
    <row r="11" spans="2:14">
      <c r="B11" s="1" t="s">
        <v>10</v>
      </c>
      <c r="C11" s="6">
        <v>5500000</v>
      </c>
      <c r="D11" s="1"/>
      <c r="G11" s="5">
        <f>C11</f>
        <v>5500000</v>
      </c>
    </row>
    <row r="12" spans="2:14" ht="45">
      <c r="B12" s="1" t="s">
        <v>11</v>
      </c>
      <c r="C12" s="6">
        <v>50000000</v>
      </c>
      <c r="D12" s="1"/>
      <c r="G12" s="5">
        <f>SUM(J20:J26)</f>
        <v>6765918.0718422821</v>
      </c>
    </row>
    <row r="13" spans="2:14" ht="45">
      <c r="B13" s="2" t="s">
        <v>18</v>
      </c>
      <c r="C13" s="1"/>
      <c r="D13" s="1"/>
      <c r="G13" s="8">
        <f>SUM(G4:G12)</f>
        <v>161944003.07184228</v>
      </c>
    </row>
    <row r="14" spans="2:14" ht="45">
      <c r="B14" s="2" t="s">
        <v>19</v>
      </c>
      <c r="G14" s="8">
        <f>SUM(G4:G11)</f>
        <v>155178085</v>
      </c>
      <c r="I14" t="s">
        <v>15</v>
      </c>
      <c r="J14" t="s">
        <v>16</v>
      </c>
    </row>
    <row r="15" spans="2:14">
      <c r="I15" s="4">
        <v>2.5000000000000001E-2</v>
      </c>
      <c r="J15">
        <v>12</v>
      </c>
      <c r="L15" s="7">
        <f>C12*I15</f>
        <v>1250000</v>
      </c>
      <c r="M15">
        <v>5</v>
      </c>
      <c r="N15" s="5">
        <f>L15*M15</f>
        <v>6250000</v>
      </c>
    </row>
    <row r="17" spans="8:14">
      <c r="H17" t="s">
        <v>22</v>
      </c>
      <c r="I17" s="5">
        <f>C12</f>
        <v>50000000</v>
      </c>
    </row>
    <row r="18" spans="8:14">
      <c r="H18" s="9" t="s">
        <v>23</v>
      </c>
      <c r="I18" s="9" t="s">
        <v>24</v>
      </c>
      <c r="J18" s="9" t="s">
        <v>25</v>
      </c>
      <c r="K18" s="9" t="s">
        <v>26</v>
      </c>
      <c r="L18" s="9" t="s">
        <v>27</v>
      </c>
    </row>
    <row r="19" spans="8:14">
      <c r="H19" s="9">
        <v>0</v>
      </c>
      <c r="I19" s="9">
        <v>0</v>
      </c>
      <c r="J19" s="9">
        <v>0</v>
      </c>
      <c r="K19" s="9">
        <v>0</v>
      </c>
      <c r="L19" s="10">
        <f>I17</f>
        <v>50000000</v>
      </c>
      <c r="M19" s="12">
        <v>44958</v>
      </c>
    </row>
    <row r="20" spans="8:14">
      <c r="H20" s="9">
        <v>1</v>
      </c>
      <c r="I20" s="11">
        <f>PMT($I$15,$J$15,-$I$17)</f>
        <v>4874356.3494168967</v>
      </c>
      <c r="J20" s="13">
        <f>L19*$I$15</f>
        <v>1250000</v>
      </c>
      <c r="K20" s="11">
        <f>I20-J20</f>
        <v>3624356.3494168967</v>
      </c>
      <c r="L20" s="10">
        <f>L19-K20</f>
        <v>46375643.650583103</v>
      </c>
      <c r="M20" s="12">
        <v>44985</v>
      </c>
    </row>
    <row r="21" spans="8:14">
      <c r="H21" s="9">
        <v>2</v>
      </c>
      <c r="I21" s="11">
        <f t="shared" ref="I21:I31" si="0">PMT($I$15,$J$15,-$I$17)</f>
        <v>4874356.3494168967</v>
      </c>
      <c r="J21" s="13">
        <f>L20*$I$15</f>
        <v>1159391.0912645776</v>
      </c>
      <c r="K21" s="11">
        <f>I21-J21</f>
        <v>3714965.2581523191</v>
      </c>
      <c r="L21" s="10">
        <f>L20-K21</f>
        <v>42660678.392430782</v>
      </c>
      <c r="M21" s="12">
        <v>45016</v>
      </c>
    </row>
    <row r="22" spans="8:14">
      <c r="H22" s="9">
        <v>3</v>
      </c>
      <c r="I22" s="11">
        <f t="shared" si="0"/>
        <v>4874356.3494168967</v>
      </c>
      <c r="J22" s="13">
        <f>L21*$I$15</f>
        <v>1066516.9598107697</v>
      </c>
      <c r="K22" s="11">
        <f>I22-J22</f>
        <v>3807839.389606127</v>
      </c>
      <c r="L22" s="10">
        <f t="shared" ref="L22:L31" si="1">L21-K22</f>
        <v>38852839.002824657</v>
      </c>
      <c r="M22" s="12">
        <v>45046</v>
      </c>
    </row>
    <row r="23" spans="8:14">
      <c r="H23" s="9">
        <v>4</v>
      </c>
      <c r="I23" s="11">
        <f t="shared" si="0"/>
        <v>4874356.3494168967</v>
      </c>
      <c r="J23" s="13">
        <f t="shared" ref="J23:J31" si="2">L22*$I$15</f>
        <v>971320.97507061646</v>
      </c>
      <c r="K23" s="11">
        <f t="shared" ref="K23:K31" si="3">I23-J23</f>
        <v>3903035.3743462805</v>
      </c>
      <c r="L23" s="10">
        <f t="shared" si="1"/>
        <v>34949803.628478378</v>
      </c>
      <c r="M23" s="12">
        <v>45077</v>
      </c>
    </row>
    <row r="24" spans="8:14">
      <c r="H24" s="9">
        <v>5</v>
      </c>
      <c r="I24" s="11">
        <f t="shared" si="0"/>
        <v>4874356.3494168967</v>
      </c>
      <c r="J24" s="13">
        <f t="shared" si="2"/>
        <v>873745.09071195952</v>
      </c>
      <c r="K24" s="11">
        <f t="shared" si="3"/>
        <v>4000611.2587049371</v>
      </c>
      <c r="L24" s="10">
        <f t="shared" si="1"/>
        <v>30949192.36977344</v>
      </c>
      <c r="M24" s="12">
        <v>45107</v>
      </c>
    </row>
    <row r="25" spans="8:14">
      <c r="H25" s="9">
        <v>6</v>
      </c>
      <c r="I25" s="11">
        <f t="shared" si="0"/>
        <v>4874356.3494168967</v>
      </c>
      <c r="J25" s="13">
        <f t="shared" si="2"/>
        <v>773729.80924433609</v>
      </c>
      <c r="K25" s="11">
        <f t="shared" si="3"/>
        <v>4100626.5401725606</v>
      </c>
      <c r="L25" s="10">
        <f t="shared" si="1"/>
        <v>26848565.829600878</v>
      </c>
      <c r="M25" s="12">
        <v>45138</v>
      </c>
    </row>
    <row r="26" spans="8:14">
      <c r="H26" s="9">
        <v>7</v>
      </c>
      <c r="I26" s="11">
        <f t="shared" si="0"/>
        <v>4874356.3494168967</v>
      </c>
      <c r="J26" s="13">
        <f t="shared" si="2"/>
        <v>671214.14574002195</v>
      </c>
      <c r="K26" s="11">
        <f t="shared" si="3"/>
        <v>4203142.2036768747</v>
      </c>
      <c r="L26" s="10">
        <f t="shared" si="1"/>
        <v>22645423.625924002</v>
      </c>
      <c r="M26" s="12">
        <v>45169</v>
      </c>
      <c r="N26" t="s">
        <v>28</v>
      </c>
    </row>
    <row r="27" spans="8:14">
      <c r="H27" s="9">
        <v>8</v>
      </c>
      <c r="I27" s="11">
        <f t="shared" si="0"/>
        <v>4874356.3494168967</v>
      </c>
      <c r="J27" s="10">
        <f t="shared" si="2"/>
        <v>566135.59064810013</v>
      </c>
      <c r="K27" s="11">
        <f t="shared" si="3"/>
        <v>4308220.7587687969</v>
      </c>
      <c r="L27" s="10">
        <f t="shared" si="1"/>
        <v>18337202.867155205</v>
      </c>
      <c r="M27" s="12">
        <v>45199</v>
      </c>
    </row>
    <row r="28" spans="8:14">
      <c r="H28" s="9">
        <v>9</v>
      </c>
      <c r="I28" s="11">
        <f t="shared" si="0"/>
        <v>4874356.3494168967</v>
      </c>
      <c r="J28" s="10">
        <f t="shared" si="2"/>
        <v>458430.07167888014</v>
      </c>
      <c r="K28" s="11">
        <f t="shared" si="3"/>
        <v>4415926.2777380161</v>
      </c>
      <c r="L28" s="10">
        <f t="shared" si="1"/>
        <v>13921276.589417189</v>
      </c>
      <c r="M28" s="12">
        <v>45230</v>
      </c>
    </row>
    <row r="29" spans="8:14">
      <c r="H29" s="9">
        <v>10</v>
      </c>
      <c r="I29" s="11">
        <f t="shared" si="0"/>
        <v>4874356.3494168967</v>
      </c>
      <c r="J29" s="10">
        <f t="shared" si="2"/>
        <v>348031.91473542975</v>
      </c>
      <c r="K29" s="11">
        <f t="shared" si="3"/>
        <v>4526324.4346814668</v>
      </c>
      <c r="L29" s="10">
        <f t="shared" si="1"/>
        <v>9394952.1547357216</v>
      </c>
      <c r="M29" s="12">
        <v>45260</v>
      </c>
    </row>
    <row r="30" spans="8:14">
      <c r="H30" s="9">
        <v>11</v>
      </c>
      <c r="I30" s="11">
        <f t="shared" si="0"/>
        <v>4874356.3494168967</v>
      </c>
      <c r="J30" s="10">
        <f t="shared" si="2"/>
        <v>234873.80386839306</v>
      </c>
      <c r="K30" s="11">
        <f t="shared" si="3"/>
        <v>4639482.5455485033</v>
      </c>
      <c r="L30" s="10">
        <f t="shared" si="1"/>
        <v>4755469.6091872184</v>
      </c>
      <c r="M30" s="12">
        <v>45291</v>
      </c>
    </row>
    <row r="31" spans="8:14">
      <c r="H31" s="9">
        <v>12</v>
      </c>
      <c r="I31" s="11">
        <f t="shared" si="0"/>
        <v>4874356.3494168967</v>
      </c>
      <c r="J31" s="10">
        <f t="shared" si="2"/>
        <v>118886.74022968046</v>
      </c>
      <c r="K31" s="11">
        <f t="shared" si="3"/>
        <v>4755469.6091872165</v>
      </c>
      <c r="L31" s="10">
        <f t="shared" si="1"/>
        <v>0</v>
      </c>
      <c r="M31" s="12">
        <v>45322</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BDD1F-E015-4ADC-9FC5-4B8CCF8FC1F3}">
  <dimension ref="A1:S139"/>
  <sheetViews>
    <sheetView workbookViewId="0">
      <selection activeCell="J7" sqref="J7"/>
    </sheetView>
  </sheetViews>
  <sheetFormatPr baseColWidth="10" defaultRowHeight="15"/>
  <cols>
    <col min="1" max="1" width="17.28515625" customWidth="1"/>
    <col min="2" max="2" width="22.42578125" customWidth="1"/>
    <col min="3" max="3" width="21.140625" customWidth="1"/>
    <col min="4" max="4" width="16.7109375" bestFit="1" customWidth="1"/>
    <col min="5" max="5" width="15.5703125" bestFit="1" customWidth="1"/>
    <col min="7" max="7" width="15.5703125" bestFit="1" customWidth="1"/>
    <col min="8" max="8" width="14.5703125" bestFit="1" customWidth="1"/>
    <col min="9" max="10" width="15.5703125" bestFit="1" customWidth="1"/>
    <col min="11" max="11" width="18.5703125" bestFit="1" customWidth="1"/>
    <col min="12" max="12" width="15.5703125" bestFit="1" customWidth="1"/>
    <col min="13" max="13" width="22" customWidth="1"/>
    <col min="14" max="14" width="16.7109375" bestFit="1" customWidth="1"/>
    <col min="15" max="15" width="23.7109375" customWidth="1"/>
    <col min="16" max="17" width="15.5703125" bestFit="1" customWidth="1"/>
  </cols>
  <sheetData>
    <row r="1" spans="1:17" ht="15.75" thickBot="1"/>
    <row r="2" spans="1:17" ht="15" customHeight="1" thickBot="1">
      <c r="B2" s="200" t="s">
        <v>376</v>
      </c>
      <c r="C2" s="201"/>
      <c r="D2" s="201"/>
      <c r="E2" s="201"/>
      <c r="F2" s="201"/>
      <c r="G2" s="201"/>
      <c r="H2" s="202"/>
      <c r="I2" s="154"/>
      <c r="L2" s="209" t="s">
        <v>159</v>
      </c>
      <c r="M2" s="210"/>
      <c r="N2" s="210"/>
      <c r="O2" s="210"/>
      <c r="P2" s="210"/>
      <c r="Q2" s="211"/>
    </row>
    <row r="3" spans="1:17">
      <c r="B3" s="203"/>
      <c r="C3" s="204"/>
      <c r="D3" s="204"/>
      <c r="E3" s="204"/>
      <c r="F3" s="204"/>
      <c r="G3" s="204"/>
      <c r="H3" s="205"/>
      <c r="I3" s="154"/>
      <c r="L3">
        <v>1220</v>
      </c>
      <c r="M3" t="s">
        <v>304</v>
      </c>
      <c r="N3" s="5">
        <f>G10</f>
        <v>52500000</v>
      </c>
    </row>
    <row r="4" spans="1:17">
      <c r="B4" s="203"/>
      <c r="C4" s="204"/>
      <c r="D4" s="204"/>
      <c r="E4" s="204"/>
      <c r="F4" s="204"/>
      <c r="G4" s="204"/>
      <c r="H4" s="205"/>
      <c r="I4" s="154"/>
      <c r="L4">
        <v>1120</v>
      </c>
      <c r="M4" t="s">
        <v>133</v>
      </c>
      <c r="O4" s="5">
        <f>N3</f>
        <v>52500000</v>
      </c>
    </row>
    <row r="5" spans="1:17">
      <c r="B5" s="203"/>
      <c r="C5" s="204"/>
      <c r="D5" s="204"/>
      <c r="E5" s="204"/>
      <c r="F5" s="204"/>
      <c r="G5" s="204"/>
      <c r="H5" s="205"/>
      <c r="I5" s="154"/>
      <c r="L5">
        <v>1220</v>
      </c>
      <c r="M5" t="s">
        <v>304</v>
      </c>
      <c r="N5" s="5">
        <f>H10</f>
        <v>5003743.3649586309</v>
      </c>
    </row>
    <row r="6" spans="1:17">
      <c r="B6" s="203"/>
      <c r="C6" s="204"/>
      <c r="D6" s="204"/>
      <c r="E6" s="204"/>
      <c r="F6" s="204"/>
      <c r="G6" s="204"/>
      <c r="H6" s="205"/>
      <c r="I6" s="154"/>
      <c r="L6">
        <v>4150</v>
      </c>
      <c r="M6" t="s">
        <v>305</v>
      </c>
      <c r="O6" s="5">
        <f>N5</f>
        <v>5003743.3649586309</v>
      </c>
    </row>
    <row r="7" spans="1:17" ht="15.75" thickBot="1">
      <c r="B7" s="206"/>
      <c r="C7" s="207"/>
      <c r="D7" s="207"/>
      <c r="E7" s="207"/>
      <c r="F7" s="207"/>
      <c r="G7" s="207"/>
      <c r="H7" s="208"/>
      <c r="I7" s="154"/>
      <c r="L7">
        <v>1220</v>
      </c>
      <c r="M7" t="s">
        <v>304</v>
      </c>
      <c r="O7" s="5">
        <f>I10</f>
        <v>5100000</v>
      </c>
    </row>
    <row r="8" spans="1:17">
      <c r="L8">
        <v>1120</v>
      </c>
      <c r="M8" t="s">
        <v>133</v>
      </c>
      <c r="N8" s="14">
        <f>O7</f>
        <v>5100000</v>
      </c>
    </row>
    <row r="9" spans="1:17" ht="60">
      <c r="A9" t="s">
        <v>22</v>
      </c>
      <c r="B9" s="14">
        <v>50000000</v>
      </c>
      <c r="D9" s="19" t="s">
        <v>302</v>
      </c>
      <c r="F9" s="146" t="s">
        <v>295</v>
      </c>
      <c r="G9" s="146" t="s">
        <v>296</v>
      </c>
      <c r="H9" s="146" t="s">
        <v>297</v>
      </c>
      <c r="I9" s="146" t="s">
        <v>298</v>
      </c>
      <c r="J9" s="146" t="s">
        <v>299</v>
      </c>
      <c r="L9">
        <v>1220</v>
      </c>
      <c r="M9" t="s">
        <v>304</v>
      </c>
      <c r="N9" s="5">
        <f>H11</f>
        <v>4994569.2030744115</v>
      </c>
    </row>
    <row r="10" spans="1:17" ht="30">
      <c r="A10" s="1" t="s">
        <v>325</v>
      </c>
      <c r="B10" s="14">
        <f>B9*5%</f>
        <v>2500000</v>
      </c>
      <c r="C10" s="157">
        <f>B9+B10</f>
        <v>52500000</v>
      </c>
      <c r="D10" s="5">
        <f>-C10</f>
        <v>-52500000</v>
      </c>
      <c r="F10">
        <v>1</v>
      </c>
      <c r="G10" s="5">
        <f>C10</f>
        <v>52500000</v>
      </c>
      <c r="H10" s="5">
        <f t="shared" ref="H10:H19" si="0">G10*$D$21</f>
        <v>5003743.3649586309</v>
      </c>
      <c r="I10" s="5">
        <f>$B$11*$B$12</f>
        <v>5100000</v>
      </c>
      <c r="J10" s="5">
        <f>G10+H10-I10</f>
        <v>52403743.364958629</v>
      </c>
      <c r="L10">
        <v>4150</v>
      </c>
      <c r="M10" t="s">
        <v>305</v>
      </c>
      <c r="O10" s="5">
        <f>N9</f>
        <v>4994569.2030744115</v>
      </c>
    </row>
    <row r="11" spans="1:17">
      <c r="A11" t="s">
        <v>300</v>
      </c>
      <c r="B11" s="14">
        <v>51000000</v>
      </c>
      <c r="D11" s="5">
        <f t="shared" ref="D11:D19" si="1">$B$11*$B$12</f>
        <v>5100000</v>
      </c>
      <c r="F11">
        <v>2</v>
      </c>
      <c r="G11" s="5">
        <f>J10</f>
        <v>52403743.364958629</v>
      </c>
      <c r="H11" s="5">
        <f t="shared" si="0"/>
        <v>4994569.2030744115</v>
      </c>
      <c r="I11" s="5">
        <f t="shared" ref="I11:I18" si="2">$B$11*$B$12</f>
        <v>5100000</v>
      </c>
      <c r="J11" s="5">
        <f t="shared" ref="J11:J19" si="3">G11+H11-I11</f>
        <v>52298312.56803304</v>
      </c>
      <c r="L11">
        <v>1220</v>
      </c>
      <c r="M11" t="s">
        <v>304</v>
      </c>
      <c r="O11" s="5">
        <f>I11</f>
        <v>5100000</v>
      </c>
    </row>
    <row r="12" spans="1:17">
      <c r="A12" t="s">
        <v>59</v>
      </c>
      <c r="B12" s="3">
        <v>0.1</v>
      </c>
      <c r="C12" t="s">
        <v>309</v>
      </c>
      <c r="D12" s="5">
        <f t="shared" si="1"/>
        <v>5100000</v>
      </c>
      <c r="F12">
        <v>3</v>
      </c>
      <c r="G12" s="5">
        <f t="shared" ref="G12:G18" si="4">J11</f>
        <v>52298312.56803304</v>
      </c>
      <c r="H12" s="5">
        <f t="shared" si="0"/>
        <v>4984520.6573491022</v>
      </c>
      <c r="I12" s="5">
        <f t="shared" si="2"/>
        <v>5100000</v>
      </c>
      <c r="J12" s="5">
        <f t="shared" si="3"/>
        <v>52182833.225382142</v>
      </c>
      <c r="L12">
        <v>1120</v>
      </c>
      <c r="M12" t="s">
        <v>133</v>
      </c>
      <c r="N12" s="14">
        <f>O11</f>
        <v>5100000</v>
      </c>
    </row>
    <row r="13" spans="1:17">
      <c r="B13">
        <v>10</v>
      </c>
      <c r="C13" t="s">
        <v>43</v>
      </c>
      <c r="D13" s="5">
        <f t="shared" si="1"/>
        <v>5100000</v>
      </c>
      <c r="F13">
        <v>4</v>
      </c>
      <c r="G13" s="5">
        <f t="shared" si="4"/>
        <v>52182833.225382142</v>
      </c>
      <c r="H13" s="5">
        <f t="shared" si="0"/>
        <v>4973514.3907856885</v>
      </c>
      <c r="I13" s="5">
        <f t="shared" si="2"/>
        <v>5100000</v>
      </c>
      <c r="J13" s="5">
        <f t="shared" si="3"/>
        <v>52056347.616167828</v>
      </c>
      <c r="L13">
        <v>1220</v>
      </c>
      <c r="M13" t="s">
        <v>304</v>
      </c>
      <c r="N13" s="5">
        <f>H12</f>
        <v>4984520.6573491022</v>
      </c>
    </row>
    <row r="14" spans="1:17">
      <c r="D14" s="5">
        <f t="shared" si="1"/>
        <v>5100000</v>
      </c>
      <c r="F14">
        <v>5</v>
      </c>
      <c r="G14" s="5">
        <f t="shared" si="4"/>
        <v>52056347.616167828</v>
      </c>
      <c r="H14" s="5">
        <f t="shared" si="0"/>
        <v>4961459.1235881867</v>
      </c>
      <c r="I14" s="5">
        <f t="shared" si="2"/>
        <v>5100000</v>
      </c>
      <c r="J14" s="5">
        <f t="shared" si="3"/>
        <v>51917806.739756018</v>
      </c>
      <c r="L14">
        <v>4150</v>
      </c>
      <c r="M14" t="s">
        <v>305</v>
      </c>
      <c r="O14" s="5">
        <f>N13</f>
        <v>4984520.6573491022</v>
      </c>
    </row>
    <row r="15" spans="1:17">
      <c r="D15" s="5">
        <f t="shared" si="1"/>
        <v>5100000</v>
      </c>
      <c r="F15">
        <v>6</v>
      </c>
      <c r="G15" s="5">
        <f t="shared" si="4"/>
        <v>51917806.739756018</v>
      </c>
      <c r="H15" s="5">
        <f t="shared" si="0"/>
        <v>4948254.8761382597</v>
      </c>
      <c r="I15" s="5">
        <f t="shared" si="2"/>
        <v>5100000</v>
      </c>
      <c r="J15" s="5">
        <f t="shared" si="3"/>
        <v>51766061.61589428</v>
      </c>
      <c r="L15">
        <v>1220</v>
      </c>
      <c r="M15" t="s">
        <v>304</v>
      </c>
      <c r="O15" s="5">
        <f>I12</f>
        <v>5100000</v>
      </c>
    </row>
    <row r="16" spans="1:17">
      <c r="D16" s="5">
        <f t="shared" si="1"/>
        <v>5100000</v>
      </c>
      <c r="F16">
        <v>7</v>
      </c>
      <c r="G16" s="5">
        <f t="shared" si="4"/>
        <v>51766061.61589428</v>
      </c>
      <c r="H16" s="5">
        <f t="shared" si="0"/>
        <v>4933792.1398203932</v>
      </c>
      <c r="I16" s="5">
        <f t="shared" si="2"/>
        <v>5100000</v>
      </c>
      <c r="J16" s="5">
        <f t="shared" si="3"/>
        <v>51599853.75571467</v>
      </c>
      <c r="L16">
        <v>1120</v>
      </c>
      <c r="M16" t="s">
        <v>133</v>
      </c>
      <c r="N16" s="14">
        <f>O15</f>
        <v>5100000</v>
      </c>
    </row>
    <row r="17" spans="1:15">
      <c r="A17" s="14"/>
      <c r="B17" s="14"/>
      <c r="D17" s="5">
        <f t="shared" si="1"/>
        <v>5100000</v>
      </c>
      <c r="F17">
        <v>8</v>
      </c>
      <c r="G17" s="5">
        <f>J16</f>
        <v>51599853.75571467</v>
      </c>
      <c r="H17" s="5">
        <f t="shared" si="0"/>
        <v>4917950.9688189132</v>
      </c>
      <c r="I17" s="5">
        <f t="shared" si="2"/>
        <v>5100000</v>
      </c>
      <c r="J17" s="5">
        <f t="shared" si="3"/>
        <v>51417804.72453358</v>
      </c>
      <c r="L17">
        <v>1220</v>
      </c>
      <c r="M17" t="s">
        <v>304</v>
      </c>
      <c r="N17" s="5">
        <f>H13</f>
        <v>4973514.3907856885</v>
      </c>
    </row>
    <row r="18" spans="1:15">
      <c r="D18" s="5">
        <f t="shared" si="1"/>
        <v>5100000</v>
      </c>
      <c r="F18">
        <v>9</v>
      </c>
      <c r="G18" s="5">
        <f t="shared" si="4"/>
        <v>51417804.72453358</v>
      </c>
      <c r="H18" s="5">
        <f t="shared" si="0"/>
        <v>4900599.9853547318</v>
      </c>
      <c r="I18" s="5">
        <f t="shared" si="2"/>
        <v>5100000</v>
      </c>
      <c r="J18" s="5">
        <f t="shared" si="3"/>
        <v>51218404.709888309</v>
      </c>
      <c r="L18">
        <v>4150</v>
      </c>
      <c r="M18" t="s">
        <v>305</v>
      </c>
      <c r="O18" s="5">
        <f>N17</f>
        <v>4973514.3907856885</v>
      </c>
    </row>
    <row r="19" spans="1:15">
      <c r="D19" s="5">
        <f t="shared" si="1"/>
        <v>5100000</v>
      </c>
      <c r="F19">
        <v>10</v>
      </c>
      <c r="G19" s="5">
        <f>J18</f>
        <v>51218404.709888309</v>
      </c>
      <c r="H19" s="5">
        <f t="shared" si="0"/>
        <v>4881595.2901117997</v>
      </c>
      <c r="I19" s="5">
        <f>D20</f>
        <v>56100000</v>
      </c>
      <c r="J19" s="5">
        <f t="shared" si="3"/>
        <v>1.1175870895385742E-7</v>
      </c>
      <c r="L19">
        <v>1220</v>
      </c>
      <c r="M19" t="s">
        <v>304</v>
      </c>
      <c r="O19" s="5">
        <f>I13</f>
        <v>5100000</v>
      </c>
    </row>
    <row r="20" spans="1:15" ht="15.75" thickBot="1">
      <c r="D20" s="5">
        <f>D19+B11</f>
        <v>56100000</v>
      </c>
      <c r="L20">
        <v>1120</v>
      </c>
      <c r="M20" t="s">
        <v>133</v>
      </c>
      <c r="N20" s="14">
        <f>O19</f>
        <v>5100000</v>
      </c>
    </row>
    <row r="21" spans="1:15" ht="15.75" thickBot="1">
      <c r="C21" s="64" t="s">
        <v>303</v>
      </c>
      <c r="D21" s="156">
        <f>IRR(D10:D20)</f>
        <v>9.5309397427783438E-2</v>
      </c>
      <c r="H21" s="5"/>
      <c r="I21" s="5"/>
      <c r="J21" s="5"/>
      <c r="L21">
        <v>1220</v>
      </c>
      <c r="M21" t="s">
        <v>304</v>
      </c>
      <c r="N21" s="5">
        <f>H14</f>
        <v>4961459.1235881867</v>
      </c>
    </row>
    <row r="22" spans="1:15" ht="15.75" thickBot="1">
      <c r="L22">
        <v>4150</v>
      </c>
      <c r="M22" t="s">
        <v>305</v>
      </c>
      <c r="O22" s="5">
        <f>N21</f>
        <v>4961459.1235881867</v>
      </c>
    </row>
    <row r="23" spans="1:15" ht="15.75" thickBot="1">
      <c r="B23" s="331" t="s">
        <v>327</v>
      </c>
      <c r="C23" s="332"/>
      <c r="D23" s="332"/>
      <c r="E23" s="332"/>
      <c r="F23" s="332"/>
      <c r="G23" s="332"/>
      <c r="H23" s="332"/>
      <c r="I23" s="333"/>
      <c r="L23">
        <v>1220</v>
      </c>
      <c r="M23" t="s">
        <v>304</v>
      </c>
      <c r="O23" s="5">
        <f>I14</f>
        <v>5100000</v>
      </c>
    </row>
    <row r="24" spans="1:15">
      <c r="A24" s="84" t="s">
        <v>328</v>
      </c>
      <c r="B24" s="24" t="s">
        <v>329</v>
      </c>
      <c r="C24" s="24"/>
      <c r="D24" s="24"/>
      <c r="E24" s="24"/>
      <c r="F24" s="24"/>
      <c r="G24" s="24"/>
      <c r="H24" s="24"/>
      <c r="I24" s="25"/>
      <c r="L24">
        <v>1120</v>
      </c>
      <c r="M24" t="s">
        <v>133</v>
      </c>
      <c r="N24" s="14">
        <f>O23</f>
        <v>5100000</v>
      </c>
    </row>
    <row r="25" spans="1:15">
      <c r="A25" s="335" t="s">
        <v>330</v>
      </c>
      <c r="B25" s="334" t="s">
        <v>331</v>
      </c>
      <c r="C25" s="334"/>
      <c r="D25" s="334"/>
      <c r="E25" s="334"/>
      <c r="F25" s="334"/>
      <c r="G25" s="334"/>
      <c r="H25" s="334"/>
      <c r="I25" s="42"/>
      <c r="L25">
        <v>1220</v>
      </c>
      <c r="M25" t="s">
        <v>304</v>
      </c>
      <c r="N25" s="5">
        <f>H15</f>
        <v>4948254.8761382597</v>
      </c>
    </row>
    <row r="26" spans="1:15">
      <c r="A26" s="335"/>
      <c r="B26" s="334"/>
      <c r="C26" s="334"/>
      <c r="D26" s="334"/>
      <c r="E26" s="334"/>
      <c r="F26" s="334"/>
      <c r="G26" s="334"/>
      <c r="H26" s="334"/>
      <c r="I26" s="42"/>
      <c r="L26">
        <v>4150</v>
      </c>
      <c r="M26" t="s">
        <v>305</v>
      </c>
      <c r="O26" s="5">
        <f>N25</f>
        <v>4948254.8761382597</v>
      </c>
    </row>
    <row r="27" spans="1:15">
      <c r="A27" s="39" t="s">
        <v>332</v>
      </c>
      <c r="B27" t="s">
        <v>333</v>
      </c>
      <c r="I27" s="42"/>
      <c r="L27">
        <v>1220</v>
      </c>
      <c r="M27" t="s">
        <v>304</v>
      </c>
      <c r="O27" s="5">
        <f>I15</f>
        <v>5100000</v>
      </c>
    </row>
    <row r="28" spans="1:15">
      <c r="A28" s="41" t="s">
        <v>337</v>
      </c>
      <c r="I28" s="42"/>
      <c r="L28">
        <v>1120</v>
      </c>
      <c r="M28" t="s">
        <v>133</v>
      </c>
      <c r="N28" s="14">
        <f>O27</f>
        <v>5100000</v>
      </c>
    </row>
    <row r="29" spans="1:15" ht="30">
      <c r="A29" s="158" t="s">
        <v>334</v>
      </c>
      <c r="B29" t="s">
        <v>335</v>
      </c>
      <c r="I29" s="42"/>
      <c r="L29">
        <v>1220</v>
      </c>
      <c r="M29" t="s">
        <v>304</v>
      </c>
      <c r="N29" s="5">
        <f>H16</f>
        <v>4933792.1398203932</v>
      </c>
    </row>
    <row r="30" spans="1:15" ht="30">
      <c r="A30" s="158" t="s">
        <v>338</v>
      </c>
      <c r="B30" s="204" t="s">
        <v>340</v>
      </c>
      <c r="C30" s="204"/>
      <c r="D30" s="204"/>
      <c r="E30" s="204"/>
      <c r="F30" s="204"/>
      <c r="G30" s="204"/>
      <c r="H30" s="204"/>
      <c r="I30" s="205"/>
      <c r="L30">
        <v>4150</v>
      </c>
      <c r="M30" t="s">
        <v>305</v>
      </c>
      <c r="O30" s="5">
        <f>N29</f>
        <v>4933792.1398203932</v>
      </c>
    </row>
    <row r="31" spans="1:15">
      <c r="A31" s="158"/>
      <c r="B31" s="204"/>
      <c r="C31" s="204"/>
      <c r="D31" s="204"/>
      <c r="E31" s="204"/>
      <c r="F31" s="204"/>
      <c r="G31" s="204"/>
      <c r="H31" s="204"/>
      <c r="I31" s="205"/>
      <c r="L31">
        <v>1220</v>
      </c>
      <c r="M31" t="s">
        <v>304</v>
      </c>
      <c r="O31" s="5">
        <f>I16</f>
        <v>5100000</v>
      </c>
    </row>
    <row r="32" spans="1:15" ht="30">
      <c r="A32" s="158" t="s">
        <v>336</v>
      </c>
      <c r="B32" s="204" t="s">
        <v>339</v>
      </c>
      <c r="C32" s="204"/>
      <c r="D32" s="204"/>
      <c r="E32" s="204"/>
      <c r="F32" s="204"/>
      <c r="G32" s="204"/>
      <c r="H32" s="204"/>
      <c r="I32" s="205"/>
      <c r="L32">
        <v>1120</v>
      </c>
      <c r="M32" t="s">
        <v>133</v>
      </c>
      <c r="N32" s="14">
        <f>O31</f>
        <v>5100000</v>
      </c>
    </row>
    <row r="33" spans="1:15" ht="15.75" thickBot="1">
      <c r="A33" s="43"/>
      <c r="B33" s="207"/>
      <c r="C33" s="207"/>
      <c r="D33" s="207"/>
      <c r="E33" s="207"/>
      <c r="F33" s="207"/>
      <c r="G33" s="207"/>
      <c r="H33" s="207"/>
      <c r="I33" s="208"/>
      <c r="L33">
        <v>1220</v>
      </c>
      <c r="M33" t="s">
        <v>304</v>
      </c>
      <c r="N33" s="5">
        <f>H17</f>
        <v>4917950.9688189132</v>
      </c>
    </row>
    <row r="34" spans="1:15" ht="15.75" thickBot="1">
      <c r="L34">
        <v>4150</v>
      </c>
      <c r="M34" t="s">
        <v>305</v>
      </c>
      <c r="O34" s="5">
        <f>N33</f>
        <v>4917950.9688189132</v>
      </c>
    </row>
    <row r="35" spans="1:15">
      <c r="B35" s="200" t="s">
        <v>341</v>
      </c>
      <c r="C35" s="201"/>
      <c r="D35" s="201"/>
      <c r="E35" s="201"/>
      <c r="F35" s="201"/>
      <c r="G35" s="201"/>
      <c r="H35" s="202"/>
      <c r="L35">
        <v>1220</v>
      </c>
      <c r="M35" t="s">
        <v>304</v>
      </c>
      <c r="O35" s="5">
        <f>I17</f>
        <v>5100000</v>
      </c>
    </row>
    <row r="36" spans="1:15">
      <c r="B36" s="203"/>
      <c r="C36" s="204"/>
      <c r="D36" s="204"/>
      <c r="E36" s="204"/>
      <c r="F36" s="204"/>
      <c r="G36" s="204"/>
      <c r="H36" s="205"/>
      <c r="L36">
        <v>1120</v>
      </c>
      <c r="M36" t="s">
        <v>133</v>
      </c>
      <c r="N36" s="14">
        <f>O35</f>
        <v>5100000</v>
      </c>
    </row>
    <row r="37" spans="1:15">
      <c r="B37" s="203"/>
      <c r="C37" s="204"/>
      <c r="D37" s="204"/>
      <c r="E37" s="204"/>
      <c r="F37" s="204"/>
      <c r="G37" s="204"/>
      <c r="H37" s="205"/>
      <c r="L37">
        <v>1220</v>
      </c>
      <c r="M37" t="s">
        <v>304</v>
      </c>
      <c r="N37" s="5">
        <f>H18</f>
        <v>4900599.9853547318</v>
      </c>
    </row>
    <row r="38" spans="1:15">
      <c r="B38" s="203"/>
      <c r="C38" s="204"/>
      <c r="D38" s="204"/>
      <c r="E38" s="204"/>
      <c r="F38" s="204"/>
      <c r="G38" s="204"/>
      <c r="H38" s="205"/>
      <c r="L38">
        <v>4150</v>
      </c>
      <c r="M38" t="s">
        <v>305</v>
      </c>
      <c r="O38" s="5">
        <f>N37</f>
        <v>4900599.9853547318</v>
      </c>
    </row>
    <row r="39" spans="1:15">
      <c r="B39" s="203"/>
      <c r="C39" s="204"/>
      <c r="D39" s="204"/>
      <c r="E39" s="204"/>
      <c r="F39" s="204"/>
      <c r="G39" s="204"/>
      <c r="H39" s="205"/>
      <c r="L39">
        <v>1220</v>
      </c>
      <c r="M39" t="s">
        <v>304</v>
      </c>
      <c r="O39" s="5">
        <f>I18</f>
        <v>5100000</v>
      </c>
    </row>
    <row r="40" spans="1:15" ht="15.75" thickBot="1">
      <c r="B40" s="206"/>
      <c r="C40" s="207"/>
      <c r="D40" s="207"/>
      <c r="E40" s="207"/>
      <c r="F40" s="207"/>
      <c r="G40" s="207"/>
      <c r="H40" s="208"/>
      <c r="L40">
        <v>1120</v>
      </c>
      <c r="M40" t="s">
        <v>133</v>
      </c>
      <c r="N40" s="14">
        <f>O39</f>
        <v>5100000</v>
      </c>
    </row>
    <row r="41" spans="1:15" ht="15.75" thickBot="1">
      <c r="L41">
        <v>1220</v>
      </c>
      <c r="M41" t="s">
        <v>304</v>
      </c>
      <c r="N41" s="5">
        <f>H19</f>
        <v>4881595.2901117997</v>
      </c>
    </row>
    <row r="42" spans="1:15">
      <c r="A42" s="159" t="s">
        <v>193</v>
      </c>
      <c r="B42" s="5"/>
      <c r="C42" s="19" t="s">
        <v>342</v>
      </c>
      <c r="F42" s="271" t="s">
        <v>344</v>
      </c>
      <c r="G42" s="272"/>
      <c r="H42" s="272"/>
      <c r="I42" s="273"/>
      <c r="L42">
        <v>4150</v>
      </c>
      <c r="M42" t="s">
        <v>305</v>
      </c>
      <c r="O42" s="5">
        <f>N41</f>
        <v>4881595.2901117997</v>
      </c>
    </row>
    <row r="43" spans="1:15">
      <c r="A43" s="159">
        <f>2400*12200</f>
        <v>29280000</v>
      </c>
      <c r="C43" t="s">
        <v>343</v>
      </c>
      <c r="D43" s="14">
        <v>150000000</v>
      </c>
      <c r="F43" s="336"/>
      <c r="G43" s="337"/>
      <c r="H43" s="337"/>
      <c r="I43" s="338"/>
      <c r="L43">
        <v>1220</v>
      </c>
      <c r="M43" t="s">
        <v>304</v>
      </c>
      <c r="O43" s="5">
        <f>I19</f>
        <v>56100000</v>
      </c>
    </row>
    <row r="44" spans="1:15" ht="30.75" thickBot="1">
      <c r="A44">
        <v>2400</v>
      </c>
      <c r="C44" s="1" t="s">
        <v>345</v>
      </c>
      <c r="D44" s="14">
        <f>10000*12200</f>
        <v>122000000</v>
      </c>
      <c r="E44" s="5">
        <f>(D43-D44)*A46</f>
        <v>6720000</v>
      </c>
      <c r="F44" s="274"/>
      <c r="G44" s="275"/>
      <c r="H44" s="275"/>
      <c r="I44" s="276"/>
      <c r="L44">
        <v>1120</v>
      </c>
      <c r="M44" t="s">
        <v>133</v>
      </c>
      <c r="N44" s="14">
        <f>O43</f>
        <v>56100000</v>
      </c>
    </row>
    <row r="45" spans="1:15" ht="30">
      <c r="A45">
        <v>10000</v>
      </c>
      <c r="C45" s="1" t="s">
        <v>347</v>
      </c>
      <c r="D45" s="14">
        <v>10000</v>
      </c>
      <c r="M45" s="19" t="s">
        <v>42</v>
      </c>
      <c r="N45" s="142">
        <f>SUM(N3:N44)</f>
        <v>204000000.00000015</v>
      </c>
      <c r="O45" s="142">
        <f>SUM(O3:O44)</f>
        <v>204000000.00000015</v>
      </c>
    </row>
    <row r="46" spans="1:15">
      <c r="A46" s="22">
        <f>A44/A45</f>
        <v>0.24</v>
      </c>
      <c r="B46" t="s">
        <v>330</v>
      </c>
      <c r="C46" t="s">
        <v>346</v>
      </c>
      <c r="D46" s="14">
        <f>D43/D45</f>
        <v>15000</v>
      </c>
      <c r="M46" s="19" t="s">
        <v>326</v>
      </c>
      <c r="N46" s="155">
        <f>SUMIF(M3:M44,M3,N3:O44)</f>
        <v>102000000.00000013</v>
      </c>
      <c r="O46" s="155">
        <f>SUMIF(M3:M44,M3,N3:O44)</f>
        <v>102000000.00000013</v>
      </c>
    </row>
    <row r="47" spans="1:15" ht="30.75" thickBot="1">
      <c r="C47" s="1" t="s">
        <v>348</v>
      </c>
      <c r="D47" s="14">
        <v>2400</v>
      </c>
    </row>
    <row r="48" spans="1:15" ht="15.75" thickBot="1">
      <c r="C48" s="31" t="s">
        <v>349</v>
      </c>
      <c r="D48" s="160">
        <f>D46*D47</f>
        <v>36000000</v>
      </c>
    </row>
    <row r="49" spans="2:11" ht="15.75" thickBot="1"/>
    <row r="50" spans="2:11" ht="15.75" thickBot="1">
      <c r="B50" s="209" t="s">
        <v>159</v>
      </c>
      <c r="C50" s="210"/>
      <c r="D50" s="210"/>
      <c r="E50" s="210"/>
      <c r="F50" s="210"/>
      <c r="G50" s="211"/>
    </row>
    <row r="51" spans="2:11" ht="15.75" thickBot="1">
      <c r="B51" s="19" t="s">
        <v>117</v>
      </c>
      <c r="C51" s="19" t="s">
        <v>118</v>
      </c>
      <c r="D51" s="19" t="s">
        <v>119</v>
      </c>
      <c r="E51" s="19" t="s">
        <v>120</v>
      </c>
    </row>
    <row r="52" spans="2:11">
      <c r="B52">
        <v>1225</v>
      </c>
      <c r="C52" t="s">
        <v>350</v>
      </c>
      <c r="D52" s="5">
        <f>A43</f>
        <v>29280000</v>
      </c>
      <c r="H52" s="200" t="s">
        <v>352</v>
      </c>
      <c r="I52" s="201"/>
      <c r="J52" s="201"/>
      <c r="K52" s="202"/>
    </row>
    <row r="53" spans="2:11">
      <c r="B53">
        <v>1120</v>
      </c>
      <c r="C53" t="s">
        <v>280</v>
      </c>
      <c r="E53" s="5">
        <f>D52</f>
        <v>29280000</v>
      </c>
      <c r="H53" s="203"/>
      <c r="I53" s="204"/>
      <c r="J53" s="204"/>
      <c r="K53" s="205"/>
    </row>
    <row r="54" spans="2:11">
      <c r="H54" s="203"/>
      <c r="I54" s="204"/>
      <c r="J54" s="204"/>
      <c r="K54" s="205"/>
    </row>
    <row r="55" spans="2:11">
      <c r="B55">
        <v>1225</v>
      </c>
      <c r="C55" t="s">
        <v>350</v>
      </c>
      <c r="D55" s="5">
        <f>D48-A43</f>
        <v>6720000</v>
      </c>
      <c r="H55" s="203"/>
      <c r="I55" s="204"/>
      <c r="J55" s="204"/>
      <c r="K55" s="205"/>
    </row>
    <row r="56" spans="2:11" ht="15.75" thickBot="1">
      <c r="B56">
        <v>4150</v>
      </c>
      <c r="C56" t="s">
        <v>351</v>
      </c>
      <c r="E56" s="5">
        <f>D55</f>
        <v>6720000</v>
      </c>
      <c r="H56" s="206"/>
      <c r="I56" s="207"/>
      <c r="J56" s="207"/>
      <c r="K56" s="208"/>
    </row>
    <row r="57" spans="2:11" ht="15.75" thickBot="1"/>
    <row r="58" spans="2:11">
      <c r="B58" s="200" t="s">
        <v>353</v>
      </c>
      <c r="C58" s="201"/>
      <c r="D58" s="201"/>
      <c r="E58" s="201"/>
      <c r="F58" s="201"/>
      <c r="G58" s="201"/>
      <c r="H58" s="202"/>
    </row>
    <row r="59" spans="2:11">
      <c r="B59" s="203"/>
      <c r="C59" s="204"/>
      <c r="D59" s="204"/>
      <c r="E59" s="204"/>
      <c r="F59" s="204"/>
      <c r="G59" s="204"/>
      <c r="H59" s="205"/>
    </row>
    <row r="60" spans="2:11">
      <c r="B60" s="203"/>
      <c r="C60" s="204"/>
      <c r="D60" s="204"/>
      <c r="E60" s="204"/>
      <c r="F60" s="204"/>
      <c r="G60" s="204"/>
      <c r="H60" s="205"/>
    </row>
    <row r="61" spans="2:11">
      <c r="B61" s="203"/>
      <c r="C61" s="204"/>
      <c r="D61" s="204"/>
      <c r="E61" s="204"/>
      <c r="F61" s="204"/>
      <c r="G61" s="204"/>
      <c r="H61" s="205"/>
    </row>
    <row r="62" spans="2:11">
      <c r="B62" s="203"/>
      <c r="C62" s="204"/>
      <c r="D62" s="204"/>
      <c r="E62" s="204"/>
      <c r="F62" s="204"/>
      <c r="G62" s="204"/>
      <c r="H62" s="205"/>
    </row>
    <row r="63" spans="2:11" ht="15.75" thickBot="1">
      <c r="B63" s="206"/>
      <c r="C63" s="207"/>
      <c r="D63" s="207"/>
      <c r="E63" s="207"/>
      <c r="F63" s="207"/>
      <c r="G63" s="207"/>
      <c r="H63" s="208"/>
    </row>
    <row r="64" spans="2:11" ht="15.75" thickBot="1"/>
    <row r="65" spans="1:9" ht="15.75" thickBot="1">
      <c r="A65" t="s">
        <v>350</v>
      </c>
      <c r="B65" s="14">
        <f>5000*4500</f>
        <v>22500000</v>
      </c>
      <c r="C65" s="5"/>
      <c r="D65" s="209" t="s">
        <v>342</v>
      </c>
      <c r="E65" s="211"/>
      <c r="G65" s="215" t="s">
        <v>361</v>
      </c>
      <c r="H65" s="216"/>
      <c r="I65" s="217"/>
    </row>
    <row r="66" spans="1:9">
      <c r="A66" t="s">
        <v>355</v>
      </c>
      <c r="B66" s="5">
        <f>B65*1%</f>
        <v>225000</v>
      </c>
      <c r="C66" s="161"/>
      <c r="D66" s="14">
        <f>5000*5000</f>
        <v>25000000</v>
      </c>
      <c r="E66" s="5">
        <f>D66-B69</f>
        <v>1825000</v>
      </c>
      <c r="G66" s="339"/>
      <c r="H66" s="334"/>
      <c r="I66" s="340"/>
    </row>
    <row r="67" spans="1:9">
      <c r="A67" t="s">
        <v>356</v>
      </c>
      <c r="B67" s="5">
        <f>B65*2%</f>
        <v>450000</v>
      </c>
      <c r="D67" s="14">
        <f>5000*4600</f>
        <v>23000000</v>
      </c>
      <c r="E67" s="5">
        <f>D67-B69</f>
        <v>-175000</v>
      </c>
      <c r="G67" s="339"/>
      <c r="H67" s="334"/>
      <c r="I67" s="340"/>
    </row>
    <row r="68" spans="1:9" ht="15.75" thickBot="1">
      <c r="A68" t="s">
        <v>357</v>
      </c>
      <c r="B68" s="14">
        <v>4900000</v>
      </c>
      <c r="G68" s="218"/>
      <c r="H68" s="219"/>
      <c r="I68" s="220"/>
    </row>
    <row r="69" spans="1:9">
      <c r="A69" s="19" t="s">
        <v>354</v>
      </c>
      <c r="B69" s="162">
        <f>B65+B66+B67</f>
        <v>23175000</v>
      </c>
    </row>
    <row r="70" spans="1:9">
      <c r="B70" s="5"/>
    </row>
    <row r="72" spans="1:9" ht="15.75" thickBot="1"/>
    <row r="73" spans="1:9" ht="15.75" thickBot="1">
      <c r="A73" s="209" t="s">
        <v>159</v>
      </c>
      <c r="B73" s="210"/>
      <c r="C73" s="210"/>
      <c r="D73" s="210"/>
      <c r="E73" s="210"/>
      <c r="F73" s="211"/>
    </row>
    <row r="74" spans="1:9">
      <c r="A74" s="19" t="s">
        <v>117</v>
      </c>
      <c r="B74" s="19" t="s">
        <v>118</v>
      </c>
      <c r="C74" s="19" t="s">
        <v>119</v>
      </c>
      <c r="D74" s="19" t="s">
        <v>120</v>
      </c>
    </row>
    <row r="75" spans="1:9" ht="15.75" thickBot="1">
      <c r="A75">
        <v>1225</v>
      </c>
      <c r="B75" t="s">
        <v>350</v>
      </c>
      <c r="C75" s="5">
        <f>B69</f>
        <v>23175000</v>
      </c>
    </row>
    <row r="76" spans="1:9">
      <c r="A76">
        <v>1120</v>
      </c>
      <c r="B76" t="s">
        <v>280</v>
      </c>
      <c r="D76" s="5">
        <f>C75</f>
        <v>23175000</v>
      </c>
      <c r="F76" s="200" t="s">
        <v>360</v>
      </c>
      <c r="G76" s="201"/>
      <c r="H76" s="202"/>
    </row>
    <row r="77" spans="1:9">
      <c r="F77" s="203"/>
      <c r="G77" s="204"/>
      <c r="H77" s="205"/>
    </row>
    <row r="78" spans="1:9">
      <c r="A78">
        <v>1225</v>
      </c>
      <c r="B78" t="s">
        <v>350</v>
      </c>
      <c r="C78" s="5">
        <f>E66</f>
        <v>1825000</v>
      </c>
      <c r="F78" s="203"/>
      <c r="G78" s="204"/>
      <c r="H78" s="205"/>
    </row>
    <row r="79" spans="1:9">
      <c r="A79">
        <v>4150</v>
      </c>
      <c r="B79" t="s">
        <v>351</v>
      </c>
      <c r="D79" s="5">
        <f>C78</f>
        <v>1825000</v>
      </c>
      <c r="F79" s="203"/>
      <c r="G79" s="204"/>
      <c r="H79" s="205"/>
    </row>
    <row r="80" spans="1:9" ht="15.75" thickBot="1">
      <c r="F80" s="206"/>
      <c r="G80" s="207"/>
      <c r="H80" s="208"/>
    </row>
    <row r="81" spans="1:14" ht="30">
      <c r="A81">
        <v>5199</v>
      </c>
      <c r="B81" s="1" t="s">
        <v>358</v>
      </c>
      <c r="C81" s="5">
        <f>-E67</f>
        <v>175000</v>
      </c>
    </row>
    <row r="82" spans="1:14" ht="45">
      <c r="A82">
        <v>1299</v>
      </c>
      <c r="B82" s="1" t="s">
        <v>359</v>
      </c>
      <c r="D82" s="5">
        <f>C81</f>
        <v>175000</v>
      </c>
    </row>
    <row r="83" spans="1:14" ht="15.75" thickBot="1"/>
    <row r="84" spans="1:14" ht="15.75" thickBot="1">
      <c r="B84" s="341" t="s">
        <v>362</v>
      </c>
      <c r="C84" s="342"/>
      <c r="D84" s="342"/>
      <c r="E84" s="342"/>
      <c r="F84" s="342"/>
      <c r="G84" s="342"/>
      <c r="H84" s="343"/>
    </row>
    <row r="85" spans="1:14">
      <c r="C85" s="344" t="s">
        <v>363</v>
      </c>
      <c r="D85" s="345"/>
      <c r="E85" s="345"/>
      <c r="F85" s="346"/>
    </row>
    <row r="86" spans="1:14" ht="15.75" thickBot="1">
      <c r="C86" s="347"/>
      <c r="D86" s="348"/>
      <c r="E86" s="348"/>
      <c r="F86" s="349"/>
    </row>
    <row r="88" spans="1:14">
      <c r="A88" t="s">
        <v>307</v>
      </c>
      <c r="B88" s="14">
        <v>50000000</v>
      </c>
      <c r="D88" t="s">
        <v>365</v>
      </c>
    </row>
    <row r="89" spans="1:14">
      <c r="A89" t="s">
        <v>364</v>
      </c>
      <c r="B89" s="14">
        <v>500000</v>
      </c>
      <c r="D89" t="s">
        <v>366</v>
      </c>
    </row>
    <row r="90" spans="1:14">
      <c r="A90" t="s">
        <v>51</v>
      </c>
      <c r="B90" s="3">
        <v>0.12</v>
      </c>
      <c r="C90" t="s">
        <v>309</v>
      </c>
      <c r="D90" t="s">
        <v>367</v>
      </c>
    </row>
    <row r="91" spans="1:14" ht="15.75" thickBot="1">
      <c r="A91" t="s">
        <v>34</v>
      </c>
      <c r="B91">
        <v>3</v>
      </c>
      <c r="C91" t="s">
        <v>43</v>
      </c>
    </row>
    <row r="92" spans="1:14" ht="15.75" thickBot="1">
      <c r="A92" t="s">
        <v>24</v>
      </c>
      <c r="B92" s="14">
        <v>300000</v>
      </c>
      <c r="J92" s="209" t="s">
        <v>369</v>
      </c>
      <c r="K92" s="210"/>
      <c r="L92" s="210"/>
      <c r="M92" s="210"/>
      <c r="N92" s="211"/>
    </row>
    <row r="93" spans="1:14" ht="15.75" thickBot="1">
      <c r="A93" s="209" t="s">
        <v>369</v>
      </c>
      <c r="B93" s="210"/>
      <c r="C93" s="210"/>
      <c r="D93" s="210"/>
      <c r="E93" s="211"/>
      <c r="G93" s="209" t="s">
        <v>303</v>
      </c>
      <c r="H93" s="211"/>
      <c r="J93" s="20" t="s">
        <v>313</v>
      </c>
      <c r="K93" s="45" t="s">
        <v>24</v>
      </c>
      <c r="L93" s="45" t="s">
        <v>314</v>
      </c>
      <c r="M93" s="45" t="s">
        <v>315</v>
      </c>
      <c r="N93" s="46" t="s">
        <v>156</v>
      </c>
    </row>
    <row r="94" spans="1:14" ht="15.75" thickBot="1">
      <c r="A94" s="20" t="s">
        <v>313</v>
      </c>
      <c r="B94" s="45" t="s">
        <v>24</v>
      </c>
      <c r="C94" s="45" t="s">
        <v>314</v>
      </c>
      <c r="D94" s="45" t="s">
        <v>315</v>
      </c>
      <c r="E94" s="46" t="s">
        <v>156</v>
      </c>
      <c r="G94" s="5">
        <f>-(B88-B89)</f>
        <v>-49500000</v>
      </c>
      <c r="J94">
        <v>0</v>
      </c>
      <c r="K94">
        <v>0</v>
      </c>
      <c r="L94">
        <v>0</v>
      </c>
      <c r="M94">
        <v>0</v>
      </c>
      <c r="N94" s="5">
        <f>-G94</f>
        <v>49500000</v>
      </c>
    </row>
    <row r="95" spans="1:14">
      <c r="A95">
        <v>0</v>
      </c>
      <c r="B95">
        <v>0</v>
      </c>
      <c r="C95">
        <v>0</v>
      </c>
      <c r="D95">
        <v>0</v>
      </c>
      <c r="E95" s="5">
        <f>B88</f>
        <v>50000000</v>
      </c>
      <c r="G95" s="38">
        <f>$B$96+$B$92</f>
        <v>21117449.027975347</v>
      </c>
      <c r="H95" s="38">
        <f>PV($G$98,1,,-G95)</f>
        <v>18617220.491893772</v>
      </c>
      <c r="J95">
        <v>1</v>
      </c>
      <c r="K95" s="38">
        <f>G95</f>
        <v>21117449.027975347</v>
      </c>
      <c r="L95" s="5">
        <f>N94*$G$98</f>
        <v>6647679.3670637123</v>
      </c>
      <c r="M95" s="38">
        <f>K95-L95</f>
        <v>14469769.660911635</v>
      </c>
      <c r="N95" s="5">
        <f>N94-M95</f>
        <v>35030230.339088365</v>
      </c>
    </row>
    <row r="96" spans="1:14">
      <c r="A96">
        <v>1</v>
      </c>
      <c r="B96" s="38">
        <f>PMT($B$90,$B$91,-$E$95)</f>
        <v>20817449.027975347</v>
      </c>
      <c r="C96" s="5">
        <f>E95*B90</f>
        <v>6000000</v>
      </c>
      <c r="D96" s="38">
        <f>B96-C96</f>
        <v>14817449.027975347</v>
      </c>
      <c r="E96" s="5">
        <f>E95-D96</f>
        <v>35182550.972024649</v>
      </c>
      <c r="G96" s="38">
        <f>$B$96+$B$92</f>
        <v>21117449.027975347</v>
      </c>
      <c r="H96" s="38">
        <f>PV($G$98,2,,-G96)</f>
        <v>16413009.847194599</v>
      </c>
      <c r="J96">
        <v>2</v>
      </c>
      <c r="K96" s="38">
        <f>G96</f>
        <v>21117449.027975347</v>
      </c>
      <c r="L96" s="5">
        <f>N95*$G$98</f>
        <v>4704439.1807807479</v>
      </c>
      <c r="M96" s="38">
        <f>K96-L96</f>
        <v>16413009.847194599</v>
      </c>
      <c r="N96" s="5">
        <f>N95-M96</f>
        <v>18617220.491893768</v>
      </c>
    </row>
    <row r="97" spans="1:19" ht="15.75" thickBot="1">
      <c r="A97">
        <v>2</v>
      </c>
      <c r="B97" s="38">
        <f>PMT($B$90,$B$91,-$E$95)</f>
        <v>20817449.027975347</v>
      </c>
      <c r="C97" s="5">
        <f>E96*B90</f>
        <v>4221906.1166429576</v>
      </c>
      <c r="D97" s="38">
        <f>B97-C97</f>
        <v>16595542.911332389</v>
      </c>
      <c r="E97" s="5">
        <f>E96-D97</f>
        <v>18587008.060692258</v>
      </c>
      <c r="G97" s="38">
        <f>$B$96+$B$92</f>
        <v>21117449.027975347</v>
      </c>
      <c r="H97" s="38">
        <f>PV($G$98,3,,-G97)</f>
        <v>14469769.660911635</v>
      </c>
      <c r="J97">
        <v>3</v>
      </c>
      <c r="K97" s="38">
        <f>G97</f>
        <v>21117449.027975347</v>
      </c>
      <c r="L97" s="5">
        <f>N96*$G$98</f>
        <v>2500228.5360815749</v>
      </c>
      <c r="M97" s="38">
        <f>K97-L97</f>
        <v>18617220.491893772</v>
      </c>
      <c r="N97" s="5">
        <f>N96-M97</f>
        <v>0</v>
      </c>
    </row>
    <row r="98" spans="1:19" ht="15.75" thickBot="1">
      <c r="A98">
        <v>3</v>
      </c>
      <c r="B98" s="38">
        <f>PMT($B$90,$B$91,-$E$95)</f>
        <v>20817449.027975347</v>
      </c>
      <c r="C98" s="5">
        <f>E97*B90</f>
        <v>2230440.967283071</v>
      </c>
      <c r="D98" s="38">
        <f>B98-C98</f>
        <v>18587008.060692277</v>
      </c>
      <c r="E98" s="5">
        <f>E97-D98</f>
        <v>0</v>
      </c>
      <c r="F98" s="20" t="s">
        <v>303</v>
      </c>
      <c r="G98" s="163">
        <f>IRR(G94:G97)</f>
        <v>0.134296552869974</v>
      </c>
      <c r="H98" s="38">
        <f>SUM(H95:H97)</f>
        <v>49500000.000000007</v>
      </c>
    </row>
    <row r="99" spans="1:19" ht="15.75" thickBot="1">
      <c r="H99" s="38">
        <f>NPV(G98,G95:G97)</f>
        <v>49500000</v>
      </c>
      <c r="I99" s="164" t="s">
        <v>368</v>
      </c>
      <c r="N99" s="209" t="s">
        <v>159</v>
      </c>
      <c r="O99" s="210"/>
      <c r="P99" s="210"/>
      <c r="Q99" s="210"/>
      <c r="R99" s="210"/>
      <c r="S99" s="211"/>
    </row>
    <row r="100" spans="1:19" ht="15.75" thickBot="1">
      <c r="A100" s="148" t="s">
        <v>371</v>
      </c>
      <c r="B100" s="165">
        <f>NOMINAL(B90,12)/12</f>
        <v>9.4887929345830457E-3</v>
      </c>
      <c r="N100" s="19" t="s">
        <v>117</v>
      </c>
      <c r="O100" s="19" t="s">
        <v>118</v>
      </c>
      <c r="P100" s="19" t="s">
        <v>119</v>
      </c>
      <c r="Q100" s="19" t="s">
        <v>120</v>
      </c>
    </row>
    <row r="101" spans="1:19" ht="15.75" thickBot="1">
      <c r="A101" s="209" t="s">
        <v>370</v>
      </c>
      <c r="B101" s="210"/>
      <c r="C101" s="210"/>
      <c r="D101" s="210"/>
      <c r="E101" s="211"/>
      <c r="H101" s="148" t="s">
        <v>371</v>
      </c>
      <c r="I101" s="165">
        <f>NOMINAL(G98,12)/12</f>
        <v>1.0556386399188655E-2</v>
      </c>
      <c r="N101">
        <v>1120</v>
      </c>
      <c r="O101" t="s">
        <v>372</v>
      </c>
      <c r="P101" s="5">
        <f>E95</f>
        <v>50000000</v>
      </c>
    </row>
    <row r="102" spans="1:19" ht="15.75" thickBot="1">
      <c r="A102" s="20" t="s">
        <v>313</v>
      </c>
      <c r="B102" s="45" t="s">
        <v>24</v>
      </c>
      <c r="C102" s="45" t="s">
        <v>314</v>
      </c>
      <c r="D102" s="45" t="s">
        <v>315</v>
      </c>
      <c r="E102" s="46" t="s">
        <v>156</v>
      </c>
      <c r="H102" s="20" t="s">
        <v>313</v>
      </c>
      <c r="I102" s="45" t="s">
        <v>24</v>
      </c>
      <c r="J102" s="45" t="s">
        <v>314</v>
      </c>
      <c r="K102" s="45" t="s">
        <v>315</v>
      </c>
      <c r="L102" s="46" t="s">
        <v>156</v>
      </c>
      <c r="N102">
        <v>2105</v>
      </c>
      <c r="O102" t="s">
        <v>373</v>
      </c>
      <c r="Q102" s="5">
        <f>P101</f>
        <v>50000000</v>
      </c>
    </row>
    <row r="103" spans="1:19">
      <c r="A103">
        <v>0</v>
      </c>
      <c r="B103">
        <v>0</v>
      </c>
      <c r="C103">
        <v>0</v>
      </c>
      <c r="D103">
        <v>0</v>
      </c>
      <c r="E103" s="5">
        <f>B88</f>
        <v>50000000</v>
      </c>
      <c r="H103">
        <v>0</v>
      </c>
      <c r="I103">
        <v>0</v>
      </c>
      <c r="J103">
        <v>0</v>
      </c>
      <c r="K103">
        <v>0</v>
      </c>
      <c r="L103" s="5">
        <f>-G94</f>
        <v>49500000</v>
      </c>
      <c r="N103">
        <v>5305</v>
      </c>
      <c r="O103" t="s">
        <v>374</v>
      </c>
      <c r="P103" s="5">
        <f>B89</f>
        <v>500000</v>
      </c>
    </row>
    <row r="104" spans="1:19">
      <c r="A104">
        <v>1</v>
      </c>
      <c r="B104" s="38"/>
      <c r="C104" s="5">
        <f>E103*$B$100</f>
        <v>474439.6467291523</v>
      </c>
      <c r="D104">
        <v>0</v>
      </c>
      <c r="E104" s="5">
        <f>E103+C104</f>
        <v>50474439.646729149</v>
      </c>
      <c r="H104">
        <v>1</v>
      </c>
      <c r="I104" s="38"/>
      <c r="J104" s="5">
        <f>L103*$I$101</f>
        <v>522541.12675983843</v>
      </c>
      <c r="K104">
        <v>0</v>
      </c>
      <c r="L104" s="5">
        <f>L103+J104</f>
        <v>50022541.126759842</v>
      </c>
      <c r="N104">
        <v>2105</v>
      </c>
      <c r="O104" t="s">
        <v>373</v>
      </c>
      <c r="Q104" s="5">
        <f>P103</f>
        <v>500000</v>
      </c>
    </row>
    <row r="105" spans="1:19">
      <c r="A105">
        <v>2</v>
      </c>
      <c r="C105" s="5">
        <f>E104*$B$100</f>
        <v>478941.50629692193</v>
      </c>
      <c r="D105">
        <v>0</v>
      </c>
      <c r="E105" s="5">
        <f t="shared" ref="E105:E137" si="5">E104+C105</f>
        <v>50953381.153026074</v>
      </c>
      <c r="H105">
        <v>2</v>
      </c>
      <c r="J105" s="5">
        <f>L104*$I$101</f>
        <v>528057.27280338272</v>
      </c>
      <c r="K105">
        <v>0</v>
      </c>
      <c r="L105" s="5">
        <f t="shared" ref="L105:L114" si="6">L104+J105</f>
        <v>50550598.399563223</v>
      </c>
      <c r="N105">
        <v>2105</v>
      </c>
      <c r="O105" t="s">
        <v>373</v>
      </c>
      <c r="P105" s="5">
        <f>P103</f>
        <v>500000</v>
      </c>
    </row>
    <row r="106" spans="1:19">
      <c r="A106">
        <v>3</v>
      </c>
      <c r="C106" s="5">
        <f t="shared" ref="C106:C138" si="7">E105*$B$100</f>
        <v>483486.08307795075</v>
      </c>
      <c r="D106">
        <v>0</v>
      </c>
      <c r="E106" s="5">
        <f t="shared" si="5"/>
        <v>51436867.236104026</v>
      </c>
      <c r="H106">
        <v>3</v>
      </c>
      <c r="J106" s="5">
        <f t="shared" ref="J106:J136" si="8">L105*$I$101</f>
        <v>533631.64941599697</v>
      </c>
      <c r="K106">
        <v>0</v>
      </c>
      <c r="L106" s="5">
        <f t="shared" si="6"/>
        <v>51084230.048979223</v>
      </c>
      <c r="N106">
        <v>1120</v>
      </c>
      <c r="O106" t="s">
        <v>372</v>
      </c>
      <c r="Q106" s="5">
        <f>P105</f>
        <v>500000</v>
      </c>
    </row>
    <row r="107" spans="1:19">
      <c r="A107">
        <v>4</v>
      </c>
      <c r="C107" s="5">
        <f t="shared" si="7"/>
        <v>488073.78240703006</v>
      </c>
      <c r="D107">
        <v>0</v>
      </c>
      <c r="E107" s="5">
        <f t="shared" si="5"/>
        <v>51924941.018511057</v>
      </c>
      <c r="H107">
        <v>4</v>
      </c>
      <c r="J107" s="5">
        <f t="shared" si="8"/>
        <v>539264.8713020687</v>
      </c>
      <c r="K107">
        <v>0</v>
      </c>
      <c r="L107" s="5">
        <f t="shared" si="6"/>
        <v>51623494.920281291</v>
      </c>
      <c r="N107">
        <v>5305</v>
      </c>
      <c r="O107" t="s">
        <v>314</v>
      </c>
      <c r="P107" s="5">
        <f>L95-B92</f>
        <v>6347679.3670637123</v>
      </c>
    </row>
    <row r="108" spans="1:19">
      <c r="A108">
        <v>5</v>
      </c>
      <c r="C108" s="5">
        <f t="shared" si="7"/>
        <v>492705.01346508908</v>
      </c>
      <c r="D108">
        <v>0</v>
      </c>
      <c r="E108" s="5">
        <f t="shared" si="5"/>
        <v>52417646.031976148</v>
      </c>
      <c r="H108">
        <v>5</v>
      </c>
      <c r="J108" s="5">
        <f t="shared" si="8"/>
        <v>544957.55965504202</v>
      </c>
      <c r="K108">
        <v>0</v>
      </c>
      <c r="L108" s="5">
        <f t="shared" si="6"/>
        <v>52168452.479936332</v>
      </c>
      <c r="N108">
        <v>5305</v>
      </c>
      <c r="O108" t="s">
        <v>375</v>
      </c>
      <c r="P108" s="5">
        <f>B92</f>
        <v>300000</v>
      </c>
    </row>
    <row r="109" spans="1:19">
      <c r="A109">
        <v>6</v>
      </c>
      <c r="C109" s="5">
        <f t="shared" si="7"/>
        <v>497380.18931569031</v>
      </c>
      <c r="D109">
        <v>0</v>
      </c>
      <c r="E109" s="5">
        <f t="shared" si="5"/>
        <v>52915026.22129184</v>
      </c>
      <c r="H109">
        <v>6</v>
      </c>
      <c r="J109" s="5">
        <f t="shared" si="8"/>
        <v>550710.34222591959</v>
      </c>
      <c r="K109">
        <v>0</v>
      </c>
      <c r="L109" s="5">
        <f t="shared" si="6"/>
        <v>52719162.822162248</v>
      </c>
      <c r="N109">
        <v>2105</v>
      </c>
      <c r="O109" t="s">
        <v>373</v>
      </c>
      <c r="Q109" s="5">
        <f>L95</f>
        <v>6647679.3670637123</v>
      </c>
    </row>
    <row r="110" spans="1:19">
      <c r="A110">
        <v>7</v>
      </c>
      <c r="C110" s="5">
        <f t="shared" si="7"/>
        <v>502099.72694187064</v>
      </c>
      <c r="D110">
        <v>0</v>
      </c>
      <c r="E110" s="5">
        <f>E109+C110</f>
        <v>53417125.948233709</v>
      </c>
      <c r="H110">
        <v>7</v>
      </c>
      <c r="J110" s="5">
        <f t="shared" si="8"/>
        <v>556523.85339248576</v>
      </c>
      <c r="K110">
        <v>0</v>
      </c>
      <c r="L110" s="5">
        <f t="shared" si="6"/>
        <v>53275686.675554737</v>
      </c>
      <c r="N110">
        <v>2105</v>
      </c>
      <c r="O110" t="s">
        <v>373</v>
      </c>
      <c r="P110" s="38">
        <f>K95</f>
        <v>21117449.027975347</v>
      </c>
    </row>
    <row r="111" spans="1:19">
      <c r="A111">
        <v>8</v>
      </c>
      <c r="C111" s="5">
        <f t="shared" si="7"/>
        <v>506864.04728333268</v>
      </c>
      <c r="D111">
        <v>0</v>
      </c>
      <c r="E111" s="5">
        <f t="shared" si="5"/>
        <v>53923989.995517038</v>
      </c>
      <c r="H111">
        <v>8</v>
      </c>
      <c r="J111" s="5">
        <f t="shared" si="8"/>
        <v>562398.73422926234</v>
      </c>
      <c r="K111">
        <v>0</v>
      </c>
      <c r="L111" s="5">
        <f t="shared" si="6"/>
        <v>53838085.409783997</v>
      </c>
      <c r="N111">
        <v>1120</v>
      </c>
      <c r="O111" t="s">
        <v>372</v>
      </c>
      <c r="Q111" s="38">
        <f>P110</f>
        <v>21117449.027975347</v>
      </c>
    </row>
    <row r="112" spans="1:19">
      <c r="A112">
        <v>9</v>
      </c>
      <c r="C112" s="5">
        <f t="shared" si="7"/>
        <v>511673.57527398888</v>
      </c>
      <c r="D112">
        <v>0</v>
      </c>
      <c r="E112" s="5">
        <f t="shared" si="5"/>
        <v>54435663.570791028</v>
      </c>
      <c r="H112">
        <v>9</v>
      </c>
      <c r="J112" s="5">
        <f t="shared" si="8"/>
        <v>568335.63257820101</v>
      </c>
      <c r="K112">
        <v>0</v>
      </c>
      <c r="L112" s="5">
        <f t="shared" si="6"/>
        <v>54406421.042362198</v>
      </c>
      <c r="N112">
        <v>5305</v>
      </c>
      <c r="O112" t="s">
        <v>314</v>
      </c>
      <c r="P112" s="5">
        <f>L96-B92</f>
        <v>4404439.1807807479</v>
      </c>
    </row>
    <row r="113" spans="1:17">
      <c r="A113">
        <v>10</v>
      </c>
      <c r="C113" s="5">
        <f t="shared" si="7"/>
        <v>516528.73987986159</v>
      </c>
      <c r="D113">
        <v>0</v>
      </c>
      <c r="E113" s="5">
        <f t="shared" si="5"/>
        <v>54952192.31067089</v>
      </c>
      <c r="H113">
        <v>10</v>
      </c>
      <c r="J113" s="5">
        <f t="shared" si="8"/>
        <v>574335.20312012383</v>
      </c>
      <c r="K113">
        <v>0</v>
      </c>
      <c r="L113" s="5">
        <f t="shared" si="6"/>
        <v>54980756.245482326</v>
      </c>
      <c r="N113">
        <v>5305</v>
      </c>
      <c r="O113" t="s">
        <v>375</v>
      </c>
      <c r="P113" s="5">
        <f>B92</f>
        <v>300000</v>
      </c>
    </row>
    <row r="114" spans="1:17">
      <c r="A114">
        <v>11</v>
      </c>
      <c r="C114" s="5">
        <f t="shared" si="7"/>
        <v>521429.97413734271</v>
      </c>
      <c r="D114">
        <v>0</v>
      </c>
      <c r="E114" s="5">
        <f t="shared" si="5"/>
        <v>55473622.284808233</v>
      </c>
      <c r="H114">
        <v>11</v>
      </c>
      <c r="J114" s="5">
        <f t="shared" si="8"/>
        <v>580398.10744691628</v>
      </c>
      <c r="K114">
        <v>0</v>
      </c>
      <c r="L114" s="5">
        <f t="shared" si="6"/>
        <v>55561154.352929242</v>
      </c>
      <c r="N114">
        <v>2105</v>
      </c>
      <c r="O114" t="s">
        <v>373</v>
      </c>
      <c r="Q114" s="5">
        <f>L96</f>
        <v>4704439.1807807479</v>
      </c>
    </row>
    <row r="115" spans="1:17">
      <c r="A115">
        <v>12</v>
      </c>
      <c r="B115" s="38">
        <f>B96</f>
        <v>20817449.027975347</v>
      </c>
      <c r="C115" s="5">
        <f>E114*$B$100</f>
        <v>526377.71519181691</v>
      </c>
      <c r="D115" s="38">
        <f>B115-SUM(C104:C115)</f>
        <v>14817449.027975298</v>
      </c>
      <c r="E115" s="5">
        <f>E114-SUM(C104:C114,D115)</f>
        <v>35182550.972024709</v>
      </c>
      <c r="H115">
        <v>12</v>
      </c>
      <c r="I115" s="38">
        <f>G95</f>
        <v>21117449.027975347</v>
      </c>
      <c r="J115" s="5">
        <f>L114*$I$101</f>
        <v>586525.01413448376</v>
      </c>
      <c r="K115" s="38">
        <f>I115-SUM(J104:J115)</f>
        <v>14469769.660911627</v>
      </c>
      <c r="L115" s="5">
        <f>L114-SUM(J104:J114,K115)</f>
        <v>35030230.33908838</v>
      </c>
      <c r="N115">
        <v>1120</v>
      </c>
      <c r="O115" t="s">
        <v>372</v>
      </c>
      <c r="Q115" s="38">
        <f>K96</f>
        <v>21117449.027975347</v>
      </c>
    </row>
    <row r="116" spans="1:17">
      <c r="A116">
        <v>13</v>
      </c>
      <c r="C116" s="5">
        <f>E115*$B$100</f>
        <v>333839.94108395593</v>
      </c>
      <c r="E116" s="5">
        <f t="shared" si="5"/>
        <v>35516390.913108662</v>
      </c>
      <c r="H116">
        <v>13</v>
      </c>
      <c r="J116" s="5">
        <f>L115*$I$101</f>
        <v>369792.64711199835</v>
      </c>
      <c r="L116" s="5">
        <f t="shared" ref="L116:L126" si="9">L115+J116</f>
        <v>35400022.986200377</v>
      </c>
      <c r="N116">
        <v>2105</v>
      </c>
      <c r="O116" t="s">
        <v>373</v>
      </c>
      <c r="P116" s="38">
        <f>Q115</f>
        <v>21117449.027975347</v>
      </c>
    </row>
    <row r="117" spans="1:17">
      <c r="A117">
        <v>14</v>
      </c>
      <c r="C117" s="5">
        <f t="shared" si="7"/>
        <v>337007.67915819498</v>
      </c>
      <c r="E117" s="5">
        <f t="shared" si="5"/>
        <v>35853398.592266858</v>
      </c>
      <c r="H117">
        <v>14</v>
      </c>
      <c r="J117" s="5">
        <f t="shared" si="8"/>
        <v>373696.32118249143</v>
      </c>
      <c r="L117" s="5">
        <f t="shared" si="9"/>
        <v>35773719.307382867</v>
      </c>
      <c r="N117">
        <v>5305</v>
      </c>
      <c r="O117" t="s">
        <v>314</v>
      </c>
      <c r="P117" s="5">
        <f>L97-B92</f>
        <v>2200228.5360815749</v>
      </c>
    </row>
    <row r="118" spans="1:17">
      <c r="A118">
        <v>15</v>
      </c>
      <c r="C118" s="5">
        <f t="shared" si="7"/>
        <v>340205.47524309147</v>
      </c>
      <c r="E118" s="5">
        <f t="shared" si="5"/>
        <v>36193604.067509949</v>
      </c>
      <c r="H118">
        <v>15</v>
      </c>
      <c r="J118" s="5">
        <f t="shared" si="8"/>
        <v>377641.20394484908</v>
      </c>
      <c r="L118" s="5">
        <f t="shared" si="9"/>
        <v>36151360.511327714</v>
      </c>
      <c r="N118">
        <v>5305</v>
      </c>
      <c r="O118" t="s">
        <v>375</v>
      </c>
      <c r="P118" s="5">
        <f>B92</f>
        <v>300000</v>
      </c>
    </row>
    <row r="119" spans="1:17">
      <c r="A119">
        <v>16</v>
      </c>
      <c r="C119" s="5">
        <f t="shared" si="7"/>
        <v>343433.6145528846</v>
      </c>
      <c r="E119" s="5">
        <f t="shared" si="5"/>
        <v>36537037.682062835</v>
      </c>
      <c r="H119">
        <v>16</v>
      </c>
      <c r="J119" s="5">
        <f t="shared" si="8"/>
        <v>381627.73041394568</v>
      </c>
      <c r="L119" s="5">
        <f t="shared" si="9"/>
        <v>36532988.241741657</v>
      </c>
      <c r="N119">
        <v>2105</v>
      </c>
      <c r="O119" t="s">
        <v>373</v>
      </c>
      <c r="Q119" s="5">
        <f>L97</f>
        <v>2500228.5360815749</v>
      </c>
    </row>
    <row r="120" spans="1:17">
      <c r="A120">
        <v>17</v>
      </c>
      <c r="C120" s="5">
        <f t="shared" si="7"/>
        <v>346692.38500815234</v>
      </c>
      <c r="E120" s="5">
        <f t="shared" si="5"/>
        <v>36883730.067070983</v>
      </c>
      <c r="H120">
        <v>17</v>
      </c>
      <c r="J120" s="5">
        <f t="shared" si="8"/>
        <v>385656.3401968407</v>
      </c>
      <c r="L120" s="5">
        <f t="shared" si="9"/>
        <v>36918644.581938498</v>
      </c>
      <c r="N120">
        <v>1120</v>
      </c>
      <c r="O120" t="s">
        <v>372</v>
      </c>
      <c r="Q120" s="38">
        <f>K97</f>
        <v>21117449.027975347</v>
      </c>
    </row>
    <row r="121" spans="1:17">
      <c r="A121">
        <v>18</v>
      </c>
      <c r="C121" s="5">
        <f t="shared" si="7"/>
        <v>349982.07726149139</v>
      </c>
      <c r="E121" s="5">
        <f t="shared" si="5"/>
        <v>37233712.144332476</v>
      </c>
      <c r="H121">
        <v>18</v>
      </c>
      <c r="J121" s="5">
        <f t="shared" si="8"/>
        <v>389727.47754125547</v>
      </c>
      <c r="L121" s="5">
        <f t="shared" si="9"/>
        <v>37308372.059479751</v>
      </c>
      <c r="N121">
        <v>2105</v>
      </c>
      <c r="O121" t="s">
        <v>373</v>
      </c>
      <c r="P121" s="38">
        <f>Q120</f>
        <v>21117449.027975347</v>
      </c>
    </row>
    <row r="122" spans="1:17">
      <c r="A122">
        <v>19</v>
      </c>
      <c r="C122" s="5">
        <f t="shared" si="7"/>
        <v>353302.98472344095</v>
      </c>
      <c r="E122" s="5">
        <f t="shared" si="5"/>
        <v>37587015.129055917</v>
      </c>
      <c r="H122">
        <v>19</v>
      </c>
      <c r="J122" s="5">
        <f t="shared" si="8"/>
        <v>393841.59138456208</v>
      </c>
      <c r="L122" s="5">
        <f t="shared" si="9"/>
        <v>37702213.650864311</v>
      </c>
    </row>
    <row r="123" spans="1:17">
      <c r="A123">
        <v>20</v>
      </c>
      <c r="C123" s="5">
        <f t="shared" si="7"/>
        <v>356655.40358865185</v>
      </c>
      <c r="E123" s="5">
        <f t="shared" si="5"/>
        <v>37943670.53264457</v>
      </c>
      <c r="H123">
        <v>20</v>
      </c>
      <c r="J123" s="5">
        <f t="shared" si="8"/>
        <v>397999.13540328888</v>
      </c>
      <c r="L123" s="5">
        <f t="shared" si="9"/>
        <v>38100212.786267601</v>
      </c>
    </row>
    <row r="124" spans="1:17">
      <c r="A124">
        <v>21</v>
      </c>
      <c r="C124" s="5">
        <f t="shared" si="7"/>
        <v>360039.63286230469</v>
      </c>
      <c r="E124" s="5">
        <f t="shared" si="5"/>
        <v>38303710.165506877</v>
      </c>
      <c r="H124">
        <v>21</v>
      </c>
      <c r="J124" s="5">
        <f t="shared" si="8"/>
        <v>402200.568063149</v>
      </c>
      <c r="L124" s="5">
        <f t="shared" si="9"/>
        <v>38502413.354330748</v>
      </c>
    </row>
    <row r="125" spans="1:17">
      <c r="A125">
        <v>22</v>
      </c>
      <c r="C125" s="5">
        <f t="shared" si="7"/>
        <v>363455.97438677843</v>
      </c>
      <c r="E125" s="5">
        <f t="shared" si="5"/>
        <v>38667166.139893658</v>
      </c>
      <c r="H125">
        <v>22</v>
      </c>
      <c r="J125" s="5">
        <f t="shared" si="8"/>
        <v>406446.35266959679</v>
      </c>
      <c r="L125" s="5">
        <f t="shared" si="9"/>
        <v>38908859.707000345</v>
      </c>
    </row>
    <row r="126" spans="1:17">
      <c r="A126">
        <v>23</v>
      </c>
      <c r="C126" s="5">
        <f t="shared" si="7"/>
        <v>366904.73286857171</v>
      </c>
      <c r="E126" s="5">
        <f t="shared" si="5"/>
        <v>39034070.872762233</v>
      </c>
      <c r="H126">
        <v>23</v>
      </c>
      <c r="J126" s="5">
        <f t="shared" si="8"/>
        <v>410736.95741891791</v>
      </c>
      <c r="L126" s="5">
        <f t="shared" si="9"/>
        <v>39319596.664419264</v>
      </c>
    </row>
    <row r="127" spans="1:17">
      <c r="A127">
        <v>24</v>
      </c>
      <c r="B127" s="38">
        <f>B97</f>
        <v>20817449.027975347</v>
      </c>
      <c r="C127" s="5">
        <f>E126*$B$100</f>
        <v>370386.21590548015</v>
      </c>
      <c r="D127" s="38">
        <f>B127-SUM(C116:C127)</f>
        <v>16595542.911332348</v>
      </c>
      <c r="E127" s="5">
        <f>E126-SUM(C116:C126,D127)</f>
        <v>18587008.060692366</v>
      </c>
      <c r="H127">
        <v>24</v>
      </c>
      <c r="I127" s="38">
        <f>G96</f>
        <v>21117449.027975347</v>
      </c>
      <c r="J127" s="5">
        <f t="shared" si="8"/>
        <v>415072.85544985911</v>
      </c>
      <c r="K127" s="38">
        <f>I127-SUM(J116:J127)</f>
        <v>16413009.847194593</v>
      </c>
      <c r="L127" s="5">
        <f>L126-SUM(J116:J126,K127)</f>
        <v>18617220.491893776</v>
      </c>
    </row>
    <row r="128" spans="1:17">
      <c r="A128">
        <v>25</v>
      </c>
      <c r="C128" s="5">
        <f>E127*$B$100</f>
        <v>176368.27076133585</v>
      </c>
      <c r="E128" s="5">
        <f>E127+C128</f>
        <v>18763376.331453703</v>
      </c>
      <c r="H128">
        <v>25</v>
      </c>
      <c r="J128" s="5">
        <f t="shared" si="8"/>
        <v>196530.57319132378</v>
      </c>
      <c r="L128" s="5">
        <f t="shared" ref="L128:L138" si="10">L127+J128</f>
        <v>18813751.065085098</v>
      </c>
    </row>
    <row r="129" spans="1:12">
      <c r="A129">
        <v>26</v>
      </c>
      <c r="C129" s="5">
        <f t="shared" si="7"/>
        <v>178041.79276282064</v>
      </c>
      <c r="E129" s="5">
        <f>E128+C129</f>
        <v>18941418.124216523</v>
      </c>
      <c r="H129">
        <v>26</v>
      </c>
      <c r="J129" s="5">
        <f t="shared" si="8"/>
        <v>198605.2258611854</v>
      </c>
      <c r="L129" s="5">
        <f t="shared" si="10"/>
        <v>19012356.290946282</v>
      </c>
    </row>
    <row r="130" spans="1:12">
      <c r="A130">
        <v>27</v>
      </c>
      <c r="C130" s="5">
        <f t="shared" si="7"/>
        <v>179731.19446804898</v>
      </c>
      <c r="E130" s="5">
        <f>E129+C130</f>
        <v>19121149.31868457</v>
      </c>
      <c r="H130">
        <v>27</v>
      </c>
      <c r="J130" s="5">
        <f t="shared" si="8"/>
        <v>200701.77936627422</v>
      </c>
      <c r="L130" s="5">
        <f t="shared" si="10"/>
        <v>19213058.070312556</v>
      </c>
    </row>
    <row r="131" spans="1:12">
      <c r="A131">
        <v>28</v>
      </c>
      <c r="C131" s="5">
        <f t="shared" si="7"/>
        <v>181436.62655624156</v>
      </c>
      <c r="E131" s="5">
        <f t="shared" si="5"/>
        <v>19302585.945240811</v>
      </c>
      <c r="H131">
        <v>28</v>
      </c>
      <c r="J131" s="5">
        <f t="shared" si="8"/>
        <v>202820.46490026929</v>
      </c>
      <c r="L131" s="5">
        <f t="shared" si="10"/>
        <v>19415878.535212826</v>
      </c>
    </row>
    <row r="132" spans="1:12">
      <c r="A132">
        <v>29</v>
      </c>
      <c r="C132" s="5">
        <f t="shared" si="7"/>
        <v>183158.241136383</v>
      </c>
      <c r="E132" s="5">
        <f>E131+C132</f>
        <v>19485744.186377194</v>
      </c>
      <c r="H132">
        <v>29</v>
      </c>
      <c r="J132" s="5">
        <f t="shared" si="8"/>
        <v>204961.51609741963</v>
      </c>
      <c r="L132" s="5">
        <f t="shared" si="10"/>
        <v>19620840.051310245</v>
      </c>
    </row>
    <row r="133" spans="1:12">
      <c r="A133">
        <v>30</v>
      </c>
      <c r="C133" s="5">
        <f t="shared" si="7"/>
        <v>184896.19176078858</v>
      </c>
      <c r="E133" s="5">
        <f t="shared" si="5"/>
        <v>19670640.378137983</v>
      </c>
      <c r="H133">
        <v>30</v>
      </c>
      <c r="J133" s="5">
        <f t="shared" si="8"/>
        <v>207125.16905830751</v>
      </c>
      <c r="L133" s="5">
        <f t="shared" si="10"/>
        <v>19827965.220368553</v>
      </c>
    </row>
    <row r="134" spans="1:12">
      <c r="A134">
        <v>31</v>
      </c>
      <c r="C134" s="5">
        <f t="shared" si="7"/>
        <v>186650.63343879968</v>
      </c>
      <c r="E134" s="5">
        <f t="shared" si="5"/>
        <v>19857291.011576783</v>
      </c>
      <c r="H134">
        <v>31</v>
      </c>
      <c r="J134" s="5">
        <f t="shared" si="8"/>
        <v>209311.66237588428</v>
      </c>
      <c r="L134" s="5">
        <f t="shared" si="10"/>
        <v>20037276.882744439</v>
      </c>
    </row>
    <row r="135" spans="1:12">
      <c r="A135">
        <v>32</v>
      </c>
      <c r="C135" s="5">
        <f t="shared" si="7"/>
        <v>188421.72265060921</v>
      </c>
      <c r="E135" s="5">
        <f t="shared" si="5"/>
        <v>20045712.734227393</v>
      </c>
      <c r="H135">
        <v>32</v>
      </c>
      <c r="J135" s="5">
        <f t="shared" si="8"/>
        <v>211521.23716178065</v>
      </c>
      <c r="L135" s="5">
        <f t="shared" si="10"/>
        <v>20248798.119906221</v>
      </c>
    </row>
    <row r="136" spans="1:12">
      <c r="A136">
        <v>33</v>
      </c>
      <c r="C136" s="5">
        <f t="shared" si="7"/>
        <v>190209.61736121826</v>
      </c>
      <c r="E136" s="5">
        <f t="shared" si="5"/>
        <v>20235922.351588611</v>
      </c>
      <c r="H136">
        <v>33</v>
      </c>
      <c r="J136" s="5">
        <f t="shared" si="8"/>
        <v>213754.13707289484</v>
      </c>
      <c r="L136" s="5">
        <f t="shared" si="10"/>
        <v>20462552.256979115</v>
      </c>
    </row>
    <row r="137" spans="1:12">
      <c r="A137">
        <v>34</v>
      </c>
      <c r="C137" s="5">
        <f t="shared" si="7"/>
        <v>192014.47703452513</v>
      </c>
      <c r="E137" s="5">
        <f t="shared" si="5"/>
        <v>20427936.828623135</v>
      </c>
      <c r="H137">
        <v>34</v>
      </c>
      <c r="J137" s="5">
        <f>L136*$I$101</f>
        <v>216010.60833826146</v>
      </c>
      <c r="L137" s="5">
        <f t="shared" si="10"/>
        <v>20678562.865317378</v>
      </c>
    </row>
    <row r="138" spans="1:12">
      <c r="A138">
        <v>35</v>
      </c>
      <c r="C138" s="5">
        <f t="shared" si="7"/>
        <v>193836.462647548</v>
      </c>
      <c r="E138" s="5">
        <f>E137+C138</f>
        <v>20621773.291270684</v>
      </c>
      <c r="H138">
        <v>35</v>
      </c>
      <c r="J138" s="5">
        <f>L137*$I$101</f>
        <v>218290.89978620395</v>
      </c>
      <c r="L138" s="5">
        <f t="shared" si="10"/>
        <v>20896853.765103582</v>
      </c>
    </row>
    <row r="139" spans="1:12">
      <c r="A139">
        <v>36</v>
      </c>
      <c r="B139" s="38">
        <f>B98</f>
        <v>20817449.027975347</v>
      </c>
      <c r="C139" s="5">
        <f>E138*$B$100</f>
        <v>195675.73670478264</v>
      </c>
      <c r="D139" s="38">
        <f>B139-SUM(C128:C139)</f>
        <v>18587008.060692247</v>
      </c>
      <c r="E139" s="5">
        <f>E138-SUM(C128:C138,D139)</f>
        <v>1.1920928955078125E-7</v>
      </c>
      <c r="H139">
        <v>36</v>
      </c>
      <c r="I139" s="38">
        <f>G97</f>
        <v>21117449.027975347</v>
      </c>
      <c r="J139" s="5">
        <f>L138*$I$101</f>
        <v>220595.26287177371</v>
      </c>
      <c r="K139" s="38">
        <f>I139-SUM(J128:J139)</f>
        <v>18617220.491893768</v>
      </c>
      <c r="L139" s="5">
        <f>L138-SUM(J128:J138,K139)</f>
        <v>0</v>
      </c>
    </row>
  </sheetData>
  <mergeCells count="23">
    <mergeCell ref="A101:E101"/>
    <mergeCell ref="J92:N92"/>
    <mergeCell ref="N99:S99"/>
    <mergeCell ref="B84:H84"/>
    <mergeCell ref="C85:F86"/>
    <mergeCell ref="G93:H93"/>
    <mergeCell ref="A93:E93"/>
    <mergeCell ref="H52:K56"/>
    <mergeCell ref="B58:H63"/>
    <mergeCell ref="A73:F73"/>
    <mergeCell ref="D65:E65"/>
    <mergeCell ref="F76:H80"/>
    <mergeCell ref="G65:I68"/>
    <mergeCell ref="A25:A26"/>
    <mergeCell ref="B30:I31"/>
    <mergeCell ref="B32:I33"/>
    <mergeCell ref="B35:H40"/>
    <mergeCell ref="F42:I44"/>
    <mergeCell ref="B50:G50"/>
    <mergeCell ref="B2:H7"/>
    <mergeCell ref="L2:Q2"/>
    <mergeCell ref="B23:I23"/>
    <mergeCell ref="B25:H26"/>
  </mergeCells>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03E59-BD08-4901-A66B-3404B86EC820}">
  <dimension ref="A1:N76"/>
  <sheetViews>
    <sheetView workbookViewId="0">
      <selection activeCell="H37" sqref="H37"/>
    </sheetView>
  </sheetViews>
  <sheetFormatPr baseColWidth="10" defaultRowHeight="15"/>
  <cols>
    <col min="1" max="1" width="11.85546875" bestFit="1" customWidth="1"/>
    <col min="2" max="2" width="16.7109375" bestFit="1" customWidth="1"/>
    <col min="5" max="5" width="15.140625" bestFit="1" customWidth="1"/>
    <col min="6" max="6" width="14.140625" bestFit="1" customWidth="1"/>
    <col min="7" max="8" width="16.7109375" bestFit="1" customWidth="1"/>
    <col min="10" max="10" width="18.5703125" customWidth="1"/>
    <col min="11" max="12" width="16.7109375" bestFit="1" customWidth="1"/>
  </cols>
  <sheetData>
    <row r="1" spans="1:11" ht="15.75" thickBot="1">
      <c r="B1" s="19"/>
      <c r="C1" s="19"/>
      <c r="D1" s="19"/>
      <c r="E1" s="19"/>
      <c r="F1" s="19"/>
      <c r="G1" s="19"/>
      <c r="H1" s="19"/>
      <c r="I1" s="19"/>
      <c r="J1" s="19"/>
      <c r="K1" s="19"/>
    </row>
    <row r="2" spans="1:11" ht="15.75" thickBot="1">
      <c r="A2" s="209" t="s">
        <v>397</v>
      </c>
      <c r="B2" s="210"/>
      <c r="C2" s="210"/>
      <c r="D2" s="210"/>
      <c r="E2" s="210"/>
      <c r="F2" s="210"/>
      <c r="G2" s="210"/>
      <c r="H2" s="210"/>
      <c r="I2" s="210"/>
      <c r="J2" s="211"/>
    </row>
    <row r="3" spans="1:11">
      <c r="B3" t="s">
        <v>378</v>
      </c>
    </row>
    <row r="4" spans="1:11">
      <c r="B4" t="s">
        <v>379</v>
      </c>
    </row>
    <row r="5" spans="1:11">
      <c r="B5" t="s">
        <v>380</v>
      </c>
    </row>
    <row r="6" spans="1:11">
      <c r="B6" t="s">
        <v>381</v>
      </c>
    </row>
    <row r="7" spans="1:11">
      <c r="B7" t="s">
        <v>382</v>
      </c>
    </row>
    <row r="8" spans="1:11">
      <c r="B8" t="s">
        <v>383</v>
      </c>
    </row>
    <row r="9" spans="1:11">
      <c r="B9" t="s">
        <v>384</v>
      </c>
    </row>
    <row r="10" spans="1:11">
      <c r="B10" t="s">
        <v>385</v>
      </c>
    </row>
    <row r="11" spans="1:11">
      <c r="B11" t="s">
        <v>386</v>
      </c>
    </row>
    <row r="12" spans="1:11">
      <c r="B12" t="s">
        <v>387</v>
      </c>
    </row>
    <row r="13" spans="1:11">
      <c r="B13" t="s">
        <v>388</v>
      </c>
    </row>
    <row r="14" spans="1:11">
      <c r="B14" t="s">
        <v>389</v>
      </c>
    </row>
    <row r="15" spans="1:11">
      <c r="B15" t="s">
        <v>390</v>
      </c>
    </row>
    <row r="16" spans="1:11">
      <c r="B16" t="s">
        <v>391</v>
      </c>
    </row>
    <row r="17" spans="1:10">
      <c r="B17">
        <v>91</v>
      </c>
      <c r="C17" t="s">
        <v>392</v>
      </c>
    </row>
    <row r="18" spans="1:10">
      <c r="B18">
        <v>9120</v>
      </c>
      <c r="C18" t="s">
        <v>393</v>
      </c>
    </row>
    <row r="19" spans="1:10">
      <c r="B19">
        <v>912005</v>
      </c>
      <c r="C19" t="s">
        <v>394</v>
      </c>
    </row>
    <row r="20" spans="1:10" ht="15.75" thickBot="1">
      <c r="B20">
        <v>94</v>
      </c>
      <c r="C20" t="s">
        <v>395</v>
      </c>
    </row>
    <row r="21" spans="1:10" ht="15.75" thickBot="1">
      <c r="A21" s="209" t="s">
        <v>377</v>
      </c>
      <c r="B21" s="210"/>
      <c r="C21" s="210"/>
      <c r="D21" s="210"/>
      <c r="E21" s="210"/>
      <c r="F21" s="210"/>
      <c r="G21" s="210"/>
      <c r="H21" s="210"/>
      <c r="I21" s="210"/>
      <c r="J21" s="211"/>
    </row>
    <row r="22" spans="1:10" ht="15.75" thickBot="1">
      <c r="A22" t="s">
        <v>396</v>
      </c>
    </row>
    <row r="23" spans="1:10" ht="15.75" thickBot="1">
      <c r="B23" s="350" t="s">
        <v>398</v>
      </c>
      <c r="C23" s="351"/>
      <c r="D23" s="351"/>
      <c r="E23" s="351"/>
      <c r="F23" s="351"/>
      <c r="G23" s="352"/>
    </row>
    <row r="24" spans="1:10">
      <c r="A24" t="s">
        <v>399</v>
      </c>
    </row>
    <row r="25" spans="1:10">
      <c r="A25" t="s">
        <v>400</v>
      </c>
    </row>
    <row r="26" spans="1:10">
      <c r="A26" t="s">
        <v>401</v>
      </c>
    </row>
    <row r="27" spans="1:10">
      <c r="A27" t="s">
        <v>402</v>
      </c>
    </row>
    <row r="28" spans="1:10" ht="15.75" thickBot="1">
      <c r="A28" t="s">
        <v>403</v>
      </c>
    </row>
    <row r="29" spans="1:10" ht="15.75" thickBot="1">
      <c r="A29" s="209" t="s">
        <v>404</v>
      </c>
      <c r="B29" s="210"/>
      <c r="C29" s="210"/>
      <c r="D29" s="210"/>
      <c r="E29" s="210"/>
      <c r="F29" s="210"/>
      <c r="G29" s="210"/>
      <c r="H29" s="210"/>
      <c r="I29" s="210"/>
      <c r="J29" s="211"/>
    </row>
    <row r="30" spans="1:10" ht="15.75" thickBot="1">
      <c r="A30" t="s">
        <v>405</v>
      </c>
    </row>
    <row r="31" spans="1:10" ht="15.75" thickBot="1">
      <c r="A31" s="209" t="s">
        <v>406</v>
      </c>
      <c r="B31" s="210"/>
      <c r="C31" s="210"/>
      <c r="D31" s="210"/>
      <c r="E31" s="210"/>
      <c r="F31" s="210"/>
      <c r="G31" s="210"/>
      <c r="H31" s="210"/>
      <c r="I31" s="210"/>
      <c r="J31" s="211"/>
    </row>
    <row r="32" spans="1:10" ht="15.75" thickBot="1"/>
    <row r="33" spans="1:14" ht="15.75" thickBot="1">
      <c r="A33" s="209" t="s">
        <v>407</v>
      </c>
      <c r="B33" s="210"/>
      <c r="C33" s="210"/>
      <c r="D33" s="210"/>
      <c r="E33" s="210"/>
      <c r="F33" s="210"/>
      <c r="G33" s="210"/>
      <c r="H33" s="210"/>
      <c r="I33" s="210"/>
      <c r="J33" s="211"/>
    </row>
    <row r="34" spans="1:14" ht="15.75" thickBot="1">
      <c r="A34" t="s">
        <v>408</v>
      </c>
      <c r="E34" s="209" t="s">
        <v>159</v>
      </c>
      <c r="F34" s="210"/>
      <c r="G34" s="210"/>
      <c r="H34" s="210"/>
      <c r="I34" s="210"/>
      <c r="J34" s="211"/>
    </row>
    <row r="35" spans="1:14">
      <c r="A35" t="s">
        <v>409</v>
      </c>
      <c r="B35" s="14">
        <v>500000000</v>
      </c>
      <c r="E35" s="19" t="s">
        <v>117</v>
      </c>
      <c r="F35" s="19" t="s">
        <v>118</v>
      </c>
      <c r="G35" s="19" t="s">
        <v>119</v>
      </c>
      <c r="H35" s="19" t="s">
        <v>120</v>
      </c>
    </row>
    <row r="36" spans="1:14">
      <c r="A36" t="s">
        <v>78</v>
      </c>
      <c r="B36" s="14">
        <v>50000000</v>
      </c>
      <c r="E36">
        <v>15</v>
      </c>
      <c r="F36" t="s">
        <v>243</v>
      </c>
      <c r="G36" s="5">
        <f>B41</f>
        <v>729067185.58744144</v>
      </c>
    </row>
    <row r="37" spans="1:14" ht="30">
      <c r="A37" s="1" t="s">
        <v>80</v>
      </c>
      <c r="B37" s="14">
        <v>300000000</v>
      </c>
      <c r="E37">
        <v>22</v>
      </c>
      <c r="F37" t="s">
        <v>95</v>
      </c>
      <c r="H37" s="5">
        <f>B35</f>
        <v>500000000</v>
      </c>
    </row>
    <row r="38" spans="1:14">
      <c r="A38" t="s">
        <v>170</v>
      </c>
      <c r="B38">
        <v>15</v>
      </c>
      <c r="C38" t="s">
        <v>43</v>
      </c>
      <c r="E38">
        <v>23</v>
      </c>
      <c r="F38" t="s">
        <v>411</v>
      </c>
      <c r="H38" s="5">
        <f>B36</f>
        <v>50000000</v>
      </c>
    </row>
    <row r="39" spans="1:14">
      <c r="A39" t="s">
        <v>32</v>
      </c>
      <c r="B39" s="4">
        <v>3.5000000000000003E-2</v>
      </c>
      <c r="C39" t="s">
        <v>309</v>
      </c>
      <c r="E39">
        <v>26</v>
      </c>
      <c r="F39" t="s">
        <v>412</v>
      </c>
      <c r="H39" s="38">
        <f>B40</f>
        <v>179067185.58744147</v>
      </c>
    </row>
    <row r="40" spans="1:14" ht="45.75" thickBot="1">
      <c r="A40" s="1" t="s">
        <v>410</v>
      </c>
      <c r="B40" s="38">
        <f>PV(B39,B38,,-B37)</f>
        <v>179067185.58744147</v>
      </c>
    </row>
    <row r="41" spans="1:14" ht="45.75" thickBot="1">
      <c r="A41" s="1" t="s">
        <v>193</v>
      </c>
      <c r="B41" s="14">
        <f>B35+B36+B40</f>
        <v>729067185.58744144</v>
      </c>
      <c r="D41" s="20" t="s">
        <v>313</v>
      </c>
      <c r="E41" s="167" t="s">
        <v>415</v>
      </c>
      <c r="F41" s="167" t="s">
        <v>413</v>
      </c>
      <c r="G41" s="168" t="s">
        <v>414</v>
      </c>
      <c r="I41" s="209" t="s">
        <v>159</v>
      </c>
      <c r="J41" s="210"/>
      <c r="K41" s="210"/>
      <c r="L41" s="210"/>
      <c r="M41" s="210"/>
      <c r="N41" s="211"/>
    </row>
    <row r="42" spans="1:14">
      <c r="D42">
        <v>1</v>
      </c>
      <c r="E42" s="38">
        <f>B40</f>
        <v>179067185.58744147</v>
      </c>
      <c r="F42" s="38">
        <f>E42*$B$39</f>
        <v>6267351.4955604523</v>
      </c>
      <c r="G42" s="38">
        <f>E42+F42</f>
        <v>185334537.08300191</v>
      </c>
      <c r="I42" s="19" t="s">
        <v>117</v>
      </c>
      <c r="J42" s="19" t="s">
        <v>118</v>
      </c>
      <c r="K42" s="19" t="s">
        <v>119</v>
      </c>
      <c r="L42" s="19" t="s">
        <v>120</v>
      </c>
    </row>
    <row r="43" spans="1:14">
      <c r="D43">
        <v>2</v>
      </c>
      <c r="E43" s="38">
        <f>G42</f>
        <v>185334537.08300191</v>
      </c>
      <c r="F43" s="38">
        <f>E43*$B$39</f>
        <v>6486708.7979050679</v>
      </c>
      <c r="G43" s="38">
        <f t="shared" ref="G43:G56" si="0">E43+F43</f>
        <v>191821245.88090697</v>
      </c>
      <c r="I43">
        <v>15</v>
      </c>
      <c r="J43" t="s">
        <v>243</v>
      </c>
      <c r="K43" s="5">
        <v>729067185.58744144</v>
      </c>
    </row>
    <row r="44" spans="1:14">
      <c r="D44">
        <v>3</v>
      </c>
      <c r="E44" s="38">
        <f t="shared" ref="E44:E54" si="1">G43</f>
        <v>191821245.88090697</v>
      </c>
      <c r="F44" s="38">
        <f t="shared" ref="F44:F56" si="2">E44*$B$39</f>
        <v>6713743.6058317441</v>
      </c>
      <c r="G44" s="38">
        <f t="shared" si="0"/>
        <v>198534989.48673871</v>
      </c>
      <c r="I44">
        <v>22</v>
      </c>
      <c r="J44" t="s">
        <v>95</v>
      </c>
      <c r="L44" s="5">
        <v>500000000</v>
      </c>
    </row>
    <row r="45" spans="1:14">
      <c r="D45">
        <v>4</v>
      </c>
      <c r="E45" s="38">
        <f t="shared" si="1"/>
        <v>198534989.48673871</v>
      </c>
      <c r="F45" s="38">
        <f t="shared" si="2"/>
        <v>6948724.6320358552</v>
      </c>
      <c r="G45" s="38">
        <f t="shared" si="0"/>
        <v>205483714.11877456</v>
      </c>
      <c r="I45">
        <v>23</v>
      </c>
      <c r="J45" t="s">
        <v>411</v>
      </c>
      <c r="L45" s="5">
        <v>50000000</v>
      </c>
    </row>
    <row r="46" spans="1:14">
      <c r="D46">
        <v>5</v>
      </c>
      <c r="E46" s="38">
        <f t="shared" si="1"/>
        <v>205483714.11877456</v>
      </c>
      <c r="F46" s="38">
        <f t="shared" si="2"/>
        <v>7191929.9941571103</v>
      </c>
      <c r="G46" s="38">
        <f t="shared" si="0"/>
        <v>212675644.11293167</v>
      </c>
      <c r="I46">
        <v>26</v>
      </c>
      <c r="J46" t="s">
        <v>412</v>
      </c>
      <c r="L46" s="38">
        <v>179067185.58744147</v>
      </c>
    </row>
    <row r="47" spans="1:14">
      <c r="D47">
        <v>6</v>
      </c>
      <c r="E47" s="38">
        <f t="shared" si="1"/>
        <v>212675644.11293167</v>
      </c>
      <c r="F47" s="38">
        <f t="shared" si="2"/>
        <v>7443647.5439526094</v>
      </c>
      <c r="G47" s="38">
        <f t="shared" si="0"/>
        <v>220119291.65688428</v>
      </c>
      <c r="I47">
        <v>5199</v>
      </c>
      <c r="J47" t="s">
        <v>412</v>
      </c>
      <c r="K47" s="38">
        <f>F42</f>
        <v>6267351.4955604523</v>
      </c>
    </row>
    <row r="48" spans="1:14">
      <c r="D48">
        <v>7</v>
      </c>
      <c r="E48" s="38">
        <f t="shared" si="1"/>
        <v>220119291.65688428</v>
      </c>
      <c r="F48" s="38">
        <f t="shared" si="2"/>
        <v>7704175.2079909509</v>
      </c>
      <c r="G48" s="38">
        <f t="shared" si="0"/>
        <v>227823466.86487523</v>
      </c>
      <c r="I48">
        <v>26</v>
      </c>
      <c r="J48" t="s">
        <v>412</v>
      </c>
      <c r="L48" s="38">
        <f>K47</f>
        <v>6267351.4955604523</v>
      </c>
    </row>
    <row r="49" spans="4:12">
      <c r="D49">
        <v>8</v>
      </c>
      <c r="E49" s="38">
        <f t="shared" si="1"/>
        <v>227823466.86487523</v>
      </c>
      <c r="F49" s="38">
        <f t="shared" si="2"/>
        <v>7973821.3402706338</v>
      </c>
      <c r="G49" s="38">
        <f t="shared" si="0"/>
        <v>235797288.20514587</v>
      </c>
      <c r="I49">
        <v>5199</v>
      </c>
      <c r="J49" t="s">
        <v>412</v>
      </c>
      <c r="K49" s="38">
        <f>F43</f>
        <v>6486708.7979050679</v>
      </c>
    </row>
    <row r="50" spans="4:12">
      <c r="D50">
        <v>9</v>
      </c>
      <c r="E50" s="38">
        <f t="shared" si="1"/>
        <v>235797288.20514587</v>
      </c>
      <c r="F50" s="38">
        <f t="shared" si="2"/>
        <v>8252905.087180106</v>
      </c>
      <c r="G50" s="38">
        <f t="shared" si="0"/>
        <v>244050193.29232597</v>
      </c>
      <c r="I50">
        <v>26</v>
      </c>
      <c r="J50" t="s">
        <v>412</v>
      </c>
      <c r="L50" s="38">
        <f>K49</f>
        <v>6486708.7979050679</v>
      </c>
    </row>
    <row r="51" spans="4:12">
      <c r="D51">
        <v>10</v>
      </c>
      <c r="E51" s="38">
        <f t="shared" si="1"/>
        <v>244050193.29232597</v>
      </c>
      <c r="F51" s="38">
        <f t="shared" si="2"/>
        <v>8541756.76523141</v>
      </c>
      <c r="G51" s="38">
        <f t="shared" si="0"/>
        <v>252591950.05755737</v>
      </c>
      <c r="I51">
        <v>5199</v>
      </c>
      <c r="J51" t="s">
        <v>412</v>
      </c>
      <c r="K51" s="38">
        <f>F44</f>
        <v>6713743.6058317441</v>
      </c>
    </row>
    <row r="52" spans="4:12">
      <c r="D52">
        <v>11</v>
      </c>
      <c r="E52" s="38">
        <f t="shared" si="1"/>
        <v>252591950.05755737</v>
      </c>
      <c r="F52" s="38">
        <f t="shared" si="2"/>
        <v>8840718.2520145085</v>
      </c>
      <c r="G52" s="38">
        <f t="shared" si="0"/>
        <v>261432668.30957189</v>
      </c>
      <c r="I52">
        <v>26</v>
      </c>
      <c r="J52" t="s">
        <v>412</v>
      </c>
      <c r="L52" s="38">
        <f>K51</f>
        <v>6713743.6058317441</v>
      </c>
    </row>
    <row r="53" spans="4:12">
      <c r="D53">
        <v>12</v>
      </c>
      <c r="E53" s="38">
        <f t="shared" si="1"/>
        <v>261432668.30957189</v>
      </c>
      <c r="F53" s="38">
        <f t="shared" si="2"/>
        <v>9150143.390835017</v>
      </c>
      <c r="G53" s="38">
        <f t="shared" si="0"/>
        <v>270582811.70040691</v>
      </c>
      <c r="I53">
        <v>5199</v>
      </c>
      <c r="J53" t="s">
        <v>412</v>
      </c>
      <c r="K53" s="38">
        <f>F45</f>
        <v>6948724.6320358552</v>
      </c>
    </row>
    <row r="54" spans="4:12">
      <c r="D54">
        <v>13</v>
      </c>
      <c r="E54" s="38">
        <f t="shared" si="1"/>
        <v>270582811.70040691</v>
      </c>
      <c r="F54" s="38">
        <f t="shared" si="2"/>
        <v>9470398.4095142428</v>
      </c>
      <c r="G54" s="38">
        <f t="shared" si="0"/>
        <v>280053210.10992116</v>
      </c>
      <c r="I54">
        <v>26</v>
      </c>
      <c r="J54" t="s">
        <v>412</v>
      </c>
      <c r="L54" s="38">
        <f>K53</f>
        <v>6948724.6320358552</v>
      </c>
    </row>
    <row r="55" spans="4:12">
      <c r="D55">
        <v>14</v>
      </c>
      <c r="E55" s="38">
        <f>G54</f>
        <v>280053210.10992116</v>
      </c>
      <c r="F55" s="38">
        <f t="shared" si="2"/>
        <v>9801862.353847241</v>
      </c>
      <c r="G55" s="38">
        <f t="shared" si="0"/>
        <v>289855072.46376842</v>
      </c>
      <c r="I55">
        <v>5199</v>
      </c>
      <c r="J55" t="s">
        <v>412</v>
      </c>
      <c r="K55" s="38">
        <f>F46</f>
        <v>7191929.9941571103</v>
      </c>
    </row>
    <row r="56" spans="4:12">
      <c r="D56">
        <v>15</v>
      </c>
      <c r="E56" s="38">
        <f>G55</f>
        <v>289855072.46376842</v>
      </c>
      <c r="F56" s="38">
        <f t="shared" si="2"/>
        <v>10144927.536231896</v>
      </c>
      <c r="G56" s="166">
        <f t="shared" si="0"/>
        <v>300000000.0000003</v>
      </c>
      <c r="I56">
        <v>26</v>
      </c>
      <c r="J56" t="s">
        <v>412</v>
      </c>
      <c r="L56" s="38">
        <f>K55</f>
        <v>7191929.9941571103</v>
      </c>
    </row>
    <row r="57" spans="4:12">
      <c r="I57">
        <v>5199</v>
      </c>
      <c r="J57" t="s">
        <v>412</v>
      </c>
      <c r="K57" s="38">
        <f>F47</f>
        <v>7443647.5439526094</v>
      </c>
    </row>
    <row r="58" spans="4:12">
      <c r="I58">
        <v>26</v>
      </c>
      <c r="J58" t="s">
        <v>412</v>
      </c>
      <c r="L58" s="38">
        <f>K57</f>
        <v>7443647.5439526094</v>
      </c>
    </row>
    <row r="59" spans="4:12">
      <c r="I59">
        <v>5199</v>
      </c>
      <c r="J59" t="s">
        <v>412</v>
      </c>
      <c r="K59" s="38">
        <f>F48</f>
        <v>7704175.2079909509</v>
      </c>
    </row>
    <row r="60" spans="4:12">
      <c r="I60">
        <v>26</v>
      </c>
      <c r="J60" t="s">
        <v>412</v>
      </c>
      <c r="L60" s="38">
        <f>K59</f>
        <v>7704175.2079909509</v>
      </c>
    </row>
    <row r="61" spans="4:12">
      <c r="I61">
        <v>5199</v>
      </c>
      <c r="J61" t="s">
        <v>412</v>
      </c>
      <c r="K61" s="38">
        <f>F49</f>
        <v>7973821.3402706338</v>
      </c>
    </row>
    <row r="62" spans="4:12">
      <c r="I62">
        <v>26</v>
      </c>
      <c r="J62" t="s">
        <v>412</v>
      </c>
      <c r="L62" s="38">
        <f>K61</f>
        <v>7973821.3402706338</v>
      </c>
    </row>
    <row r="63" spans="4:12">
      <c r="I63">
        <v>5199</v>
      </c>
      <c r="J63" t="s">
        <v>412</v>
      </c>
      <c r="K63" s="38">
        <f>F50</f>
        <v>8252905.087180106</v>
      </c>
    </row>
    <row r="64" spans="4:12">
      <c r="I64">
        <v>26</v>
      </c>
      <c r="J64" t="s">
        <v>412</v>
      </c>
      <c r="L64" s="38">
        <f>K63</f>
        <v>8252905.087180106</v>
      </c>
    </row>
    <row r="65" spans="9:12">
      <c r="I65">
        <v>5199</v>
      </c>
      <c r="J65" t="s">
        <v>412</v>
      </c>
      <c r="K65" s="38">
        <f>F51</f>
        <v>8541756.76523141</v>
      </c>
    </row>
    <row r="66" spans="9:12">
      <c r="I66">
        <v>26</v>
      </c>
      <c r="J66" t="s">
        <v>412</v>
      </c>
      <c r="L66" s="38">
        <f>K65</f>
        <v>8541756.76523141</v>
      </c>
    </row>
    <row r="67" spans="9:12">
      <c r="I67">
        <v>5199</v>
      </c>
      <c r="J67" t="s">
        <v>412</v>
      </c>
      <c r="K67" s="38">
        <f>F52</f>
        <v>8840718.2520145085</v>
      </c>
    </row>
    <row r="68" spans="9:12">
      <c r="I68">
        <v>26</v>
      </c>
      <c r="J68" t="s">
        <v>412</v>
      </c>
      <c r="L68" s="38">
        <f>K67</f>
        <v>8840718.2520145085</v>
      </c>
    </row>
    <row r="69" spans="9:12">
      <c r="I69">
        <v>5199</v>
      </c>
      <c r="J69" t="s">
        <v>412</v>
      </c>
      <c r="K69" s="38">
        <f>F53</f>
        <v>9150143.390835017</v>
      </c>
    </row>
    <row r="70" spans="9:12">
      <c r="I70">
        <v>26</v>
      </c>
      <c r="J70" t="s">
        <v>412</v>
      </c>
      <c r="L70" s="38">
        <f>K69</f>
        <v>9150143.390835017</v>
      </c>
    </row>
    <row r="71" spans="9:12">
      <c r="I71">
        <v>5199</v>
      </c>
      <c r="J71" t="s">
        <v>412</v>
      </c>
      <c r="K71" s="38">
        <f>F54</f>
        <v>9470398.4095142428</v>
      </c>
    </row>
    <row r="72" spans="9:12">
      <c r="I72">
        <v>26</v>
      </c>
      <c r="J72" t="s">
        <v>412</v>
      </c>
      <c r="L72" s="38">
        <f>K71</f>
        <v>9470398.4095142428</v>
      </c>
    </row>
    <row r="73" spans="9:12">
      <c r="I73">
        <v>5199</v>
      </c>
      <c r="J73" t="s">
        <v>412</v>
      </c>
      <c r="K73" s="38">
        <f>F55</f>
        <v>9801862.353847241</v>
      </c>
    </row>
    <row r="74" spans="9:12">
      <c r="I74">
        <v>26</v>
      </c>
      <c r="J74" t="s">
        <v>412</v>
      </c>
      <c r="L74" s="38">
        <f>K73</f>
        <v>9801862.353847241</v>
      </c>
    </row>
    <row r="75" spans="9:12">
      <c r="I75">
        <v>5199</v>
      </c>
      <c r="J75" t="s">
        <v>412</v>
      </c>
      <c r="K75" s="38">
        <f>F56</f>
        <v>10144927.536231896</v>
      </c>
    </row>
    <row r="76" spans="9:12">
      <c r="I76">
        <v>26</v>
      </c>
      <c r="J76" t="s">
        <v>412</v>
      </c>
      <c r="L76" s="38">
        <f>K75</f>
        <v>10144927.536231896</v>
      </c>
    </row>
  </sheetData>
  <mergeCells count="8">
    <mergeCell ref="E34:J34"/>
    <mergeCell ref="I41:N41"/>
    <mergeCell ref="A21:J21"/>
    <mergeCell ref="A2:J2"/>
    <mergeCell ref="B23:G23"/>
    <mergeCell ref="A29:J29"/>
    <mergeCell ref="A31:J31"/>
    <mergeCell ref="A33:J3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A7CD6-0DB5-49E6-BCBA-78AC708332A3}">
  <dimension ref="A1:I48"/>
  <sheetViews>
    <sheetView workbookViewId="0">
      <selection activeCell="C18" sqref="C18"/>
    </sheetView>
  </sheetViews>
  <sheetFormatPr baseColWidth="10" defaultRowHeight="15"/>
  <cols>
    <col min="3" max="3" width="16.7109375" bestFit="1" customWidth="1"/>
  </cols>
  <sheetData>
    <row r="1" spans="1:9" ht="15.75" thickBot="1">
      <c r="A1" s="268" t="s">
        <v>289</v>
      </c>
      <c r="B1" s="269"/>
      <c r="C1" s="269"/>
      <c r="D1" s="269"/>
      <c r="E1" s="269"/>
      <c r="F1" s="269"/>
      <c r="G1" s="269"/>
      <c r="H1" s="270"/>
    </row>
    <row r="2" spans="1:9" ht="15.75" thickBot="1">
      <c r="A2" s="24" t="s">
        <v>290</v>
      </c>
      <c r="B2" s="24"/>
      <c r="C2" s="24"/>
      <c r="D2" s="24"/>
      <c r="E2" s="24"/>
      <c r="F2" s="24"/>
      <c r="G2" s="24"/>
      <c r="H2" s="24"/>
    </row>
    <row r="3" spans="1:9" ht="15.75" thickBot="1">
      <c r="C3" s="209" t="s">
        <v>293</v>
      </c>
      <c r="D3" s="210"/>
      <c r="E3" s="211"/>
    </row>
    <row r="4" spans="1:9">
      <c r="A4" t="s">
        <v>320</v>
      </c>
      <c r="D4" t="s">
        <v>321</v>
      </c>
    </row>
    <row r="5" spans="1:9">
      <c r="A5" t="s">
        <v>291</v>
      </c>
      <c r="D5" t="s">
        <v>322</v>
      </c>
    </row>
    <row r="6" spans="1:9" ht="15.75" thickBot="1">
      <c r="A6" t="s">
        <v>292</v>
      </c>
      <c r="D6" t="s">
        <v>323</v>
      </c>
    </row>
    <row r="7" spans="1:9" ht="15.75" thickBot="1">
      <c r="B7" s="223" t="s">
        <v>294</v>
      </c>
      <c r="C7" s="224"/>
      <c r="D7" s="224"/>
      <c r="E7" s="224"/>
      <c r="F7" s="211"/>
    </row>
    <row r="8" spans="1:9" ht="75">
      <c r="B8" s="199" t="s">
        <v>295</v>
      </c>
      <c r="C8" s="199" t="s">
        <v>296</v>
      </c>
      <c r="D8" s="199" t="s">
        <v>297</v>
      </c>
      <c r="E8" s="199" t="s">
        <v>298</v>
      </c>
      <c r="F8" s="199" t="s">
        <v>299</v>
      </c>
    </row>
    <row r="9" spans="1:9" ht="15.75" thickBot="1"/>
    <row r="10" spans="1:9" ht="15.75" thickBot="1">
      <c r="A10" s="209" t="s">
        <v>134</v>
      </c>
      <c r="B10" s="210"/>
      <c r="C10" s="210"/>
      <c r="D10" s="210"/>
      <c r="E10" s="210"/>
      <c r="F10" s="210"/>
      <c r="G10" s="210"/>
      <c r="H10" s="211"/>
    </row>
    <row r="11" spans="1:9" ht="15.75" thickBot="1">
      <c r="A11" s="19" t="s">
        <v>22</v>
      </c>
      <c r="B11" s="14">
        <v>1000</v>
      </c>
      <c r="C11" s="14">
        <v>130000000</v>
      </c>
    </row>
    <row r="12" spans="1:9" ht="15.75" thickBot="1">
      <c r="A12" s="19" t="s">
        <v>300</v>
      </c>
      <c r="B12" s="14">
        <v>1250</v>
      </c>
      <c r="G12" s="209" t="s">
        <v>302</v>
      </c>
      <c r="H12" s="211"/>
    </row>
    <row r="13" spans="1:9">
      <c r="A13" s="19" t="s">
        <v>301</v>
      </c>
      <c r="B13" s="23">
        <v>4.7E-2</v>
      </c>
      <c r="G13" s="14">
        <f>-B11</f>
        <v>-1000</v>
      </c>
      <c r="I13" t="s">
        <v>59</v>
      </c>
    </row>
    <row r="14" spans="1:9">
      <c r="A14" s="19" t="s">
        <v>303</v>
      </c>
      <c r="B14" s="4">
        <f>G19</f>
        <v>4.56395525913742E-2</v>
      </c>
      <c r="G14" s="14">
        <f>$B$53*B$54</f>
        <v>0</v>
      </c>
      <c r="I14" t="s">
        <v>310</v>
      </c>
    </row>
    <row r="15" spans="1:9">
      <c r="G15" s="143">
        <f>$B$53*$B$54</f>
        <v>0</v>
      </c>
    </row>
    <row r="16" spans="1:9" ht="75">
      <c r="A16" s="146" t="s">
        <v>295</v>
      </c>
      <c r="B16" s="146" t="s">
        <v>296</v>
      </c>
      <c r="C16" s="146" t="s">
        <v>297</v>
      </c>
      <c r="D16" s="146" t="s">
        <v>298</v>
      </c>
      <c r="E16" s="146" t="s">
        <v>299</v>
      </c>
      <c r="G16" s="143">
        <f>$B$53*$B$54</f>
        <v>0</v>
      </c>
    </row>
    <row r="17" spans="1:7">
      <c r="A17">
        <v>1</v>
      </c>
      <c r="B17" s="5">
        <f>B11</f>
        <v>1000</v>
      </c>
      <c r="C17" s="145">
        <f>B17*$B$55</f>
        <v>0</v>
      </c>
      <c r="D17" s="14">
        <f>G14</f>
        <v>0</v>
      </c>
      <c r="E17" s="5">
        <f>B17+C17-D17</f>
        <v>1000</v>
      </c>
      <c r="G17" s="143">
        <f>$B$53*$B$54</f>
        <v>0</v>
      </c>
    </row>
    <row r="18" spans="1:7">
      <c r="A18">
        <v>2</v>
      </c>
      <c r="B18" s="5">
        <f>E17</f>
        <v>1000</v>
      </c>
      <c r="C18" s="5">
        <f>B18*$B$55</f>
        <v>0</v>
      </c>
      <c r="D18" s="143">
        <f>G16</f>
        <v>0</v>
      </c>
      <c r="E18" s="5">
        <f>B18+C18-D18</f>
        <v>1000</v>
      </c>
      <c r="G18" s="14">
        <f>G17+B12</f>
        <v>1250</v>
      </c>
    </row>
    <row r="19" spans="1:7">
      <c r="A19">
        <v>3</v>
      </c>
      <c r="B19" s="5">
        <f>E18</f>
        <v>1000</v>
      </c>
      <c r="C19" s="5">
        <f>B19*$B$55</f>
        <v>0</v>
      </c>
      <c r="D19" s="143">
        <f>G16</f>
        <v>0</v>
      </c>
      <c r="E19" s="5">
        <f>B19+C19-D19</f>
        <v>1000</v>
      </c>
      <c r="G19" s="144">
        <f>IRR(G13:G18)</f>
        <v>4.56395525913742E-2</v>
      </c>
    </row>
    <row r="20" spans="1:7">
      <c r="A20">
        <v>4</v>
      </c>
      <c r="B20" s="5">
        <f>E19</f>
        <v>1000</v>
      </c>
      <c r="C20" s="5">
        <f>B20*$B$55</f>
        <v>0</v>
      </c>
      <c r="D20" s="143">
        <f>G17</f>
        <v>0</v>
      </c>
      <c r="E20" s="5">
        <f>B20+C20-D20</f>
        <v>1000</v>
      </c>
    </row>
    <row r="21" spans="1:7">
      <c r="A21">
        <v>5</v>
      </c>
      <c r="B21" s="5">
        <f>E20</f>
        <v>1000</v>
      </c>
      <c r="C21" s="5">
        <f>B21*$B$55</f>
        <v>0</v>
      </c>
      <c r="D21" s="14">
        <f>G18</f>
        <v>1250</v>
      </c>
      <c r="E21" s="5">
        <f>B21+C21-D21</f>
        <v>-250</v>
      </c>
    </row>
    <row r="22" spans="1:7" ht="15.75" thickBot="1"/>
    <row r="23" spans="1:7" ht="15.75" thickBot="1">
      <c r="A23" s="209" t="s">
        <v>65</v>
      </c>
      <c r="B23" s="210"/>
      <c r="C23" s="210"/>
      <c r="D23" s="210"/>
      <c r="E23" s="211"/>
    </row>
    <row r="24" spans="1:7">
      <c r="A24">
        <v>1220</v>
      </c>
      <c r="B24" t="s">
        <v>304</v>
      </c>
      <c r="C24" s="5">
        <f>B17</f>
        <v>1000</v>
      </c>
    </row>
    <row r="25" spans="1:7">
      <c r="A25">
        <v>1120</v>
      </c>
      <c r="B25" t="s">
        <v>133</v>
      </c>
      <c r="D25" s="5">
        <f>C24</f>
        <v>1000</v>
      </c>
    </row>
    <row r="26" spans="1:7">
      <c r="A26">
        <v>1220</v>
      </c>
      <c r="B26" t="s">
        <v>304</v>
      </c>
      <c r="C26" s="5">
        <f>C17</f>
        <v>0</v>
      </c>
    </row>
    <row r="27" spans="1:7">
      <c r="A27">
        <v>4150</v>
      </c>
      <c r="B27" t="s">
        <v>305</v>
      </c>
      <c r="D27" s="5">
        <f>C26</f>
        <v>0</v>
      </c>
    </row>
    <row r="28" spans="1:7">
      <c r="A28">
        <v>1220</v>
      </c>
      <c r="B28" t="s">
        <v>304</v>
      </c>
      <c r="D28">
        <f>D17</f>
        <v>0</v>
      </c>
    </row>
    <row r="29" spans="1:7">
      <c r="A29">
        <v>1120</v>
      </c>
      <c r="B29" t="s">
        <v>133</v>
      </c>
      <c r="C29">
        <f>D28</f>
        <v>0</v>
      </c>
    </row>
    <row r="30" spans="1:7">
      <c r="A30">
        <v>1220</v>
      </c>
      <c r="B30" t="s">
        <v>304</v>
      </c>
      <c r="C30" s="5">
        <f>C18</f>
        <v>0</v>
      </c>
    </row>
    <row r="31" spans="1:7">
      <c r="A31">
        <v>4150</v>
      </c>
      <c r="B31" t="s">
        <v>305</v>
      </c>
      <c r="D31" s="5">
        <f>C30</f>
        <v>0</v>
      </c>
    </row>
    <row r="32" spans="1:7">
      <c r="A32">
        <v>1220</v>
      </c>
      <c r="B32" t="s">
        <v>304</v>
      </c>
      <c r="D32">
        <f>D18</f>
        <v>0</v>
      </c>
    </row>
    <row r="33" spans="1:5">
      <c r="A33">
        <v>1120</v>
      </c>
      <c r="B33" t="s">
        <v>133</v>
      </c>
      <c r="C33">
        <f>D32</f>
        <v>0</v>
      </c>
    </row>
    <row r="34" spans="1:5">
      <c r="A34">
        <v>1220</v>
      </c>
      <c r="B34" t="s">
        <v>304</v>
      </c>
      <c r="C34" s="5">
        <f>C19</f>
        <v>0</v>
      </c>
    </row>
    <row r="35" spans="1:5">
      <c r="A35">
        <v>4150</v>
      </c>
      <c r="B35" t="s">
        <v>305</v>
      </c>
      <c r="D35" s="5">
        <f>C34</f>
        <v>0</v>
      </c>
    </row>
    <row r="36" spans="1:5">
      <c r="A36">
        <v>1220</v>
      </c>
      <c r="B36" t="s">
        <v>304</v>
      </c>
      <c r="D36">
        <f>D19</f>
        <v>0</v>
      </c>
    </row>
    <row r="37" spans="1:5">
      <c r="A37">
        <v>1120</v>
      </c>
      <c r="B37" t="s">
        <v>133</v>
      </c>
      <c r="C37">
        <f>D36</f>
        <v>0</v>
      </c>
    </row>
    <row r="38" spans="1:5">
      <c r="A38">
        <v>1220</v>
      </c>
      <c r="B38" t="s">
        <v>304</v>
      </c>
      <c r="C38" s="5">
        <f>C20</f>
        <v>0</v>
      </c>
    </row>
    <row r="39" spans="1:5">
      <c r="A39">
        <v>4150</v>
      </c>
      <c r="B39" t="s">
        <v>305</v>
      </c>
      <c r="D39" s="5">
        <f>C20</f>
        <v>0</v>
      </c>
    </row>
    <row r="40" spans="1:5">
      <c r="A40">
        <v>1220</v>
      </c>
      <c r="B40" t="s">
        <v>304</v>
      </c>
      <c r="D40">
        <f>D20</f>
        <v>0</v>
      </c>
    </row>
    <row r="41" spans="1:5">
      <c r="A41">
        <v>1120</v>
      </c>
      <c r="B41" t="s">
        <v>133</v>
      </c>
      <c r="C41">
        <f>D40</f>
        <v>0</v>
      </c>
    </row>
    <row r="42" spans="1:5">
      <c r="A42">
        <v>1220</v>
      </c>
      <c r="B42" t="s">
        <v>304</v>
      </c>
      <c r="C42" s="5">
        <f>C21</f>
        <v>0</v>
      </c>
    </row>
    <row r="43" spans="1:5">
      <c r="A43">
        <v>4150</v>
      </c>
      <c r="B43" t="s">
        <v>305</v>
      </c>
      <c r="D43" s="5">
        <f>C21</f>
        <v>0</v>
      </c>
    </row>
    <row r="44" spans="1:5">
      <c r="A44">
        <v>1220</v>
      </c>
      <c r="B44" t="s">
        <v>304</v>
      </c>
      <c r="D44" s="5">
        <f>D21</f>
        <v>1250</v>
      </c>
    </row>
    <row r="45" spans="1:5" ht="15.75" thickBot="1">
      <c r="A45">
        <v>1120</v>
      </c>
      <c r="B45" t="s">
        <v>133</v>
      </c>
      <c r="C45" s="5">
        <f>D44</f>
        <v>1250</v>
      </c>
    </row>
    <row r="46" spans="1:5" ht="15.75" thickBot="1">
      <c r="C46" s="147">
        <f>SUM(C24:C45)</f>
        <v>2250</v>
      </c>
      <c r="D46" s="141">
        <f>SUM(D24:D45)</f>
        <v>2250</v>
      </c>
    </row>
    <row r="47" spans="1:5" ht="15.75" thickBot="1"/>
    <row r="48" spans="1:5" ht="15.75" thickBot="1">
      <c r="A48" s="148" t="s">
        <v>306</v>
      </c>
      <c r="C48" s="149">
        <f>SUMIF(B24:B45,B24,C24:D45)</f>
        <v>1000</v>
      </c>
      <c r="D48" s="21">
        <f>C48</f>
        <v>1000</v>
      </c>
      <c r="E48" s="150">
        <f>C48-D48</f>
        <v>0</v>
      </c>
    </row>
  </sheetData>
  <mergeCells count="6">
    <mergeCell ref="A1:H1"/>
    <mergeCell ref="C3:E3"/>
    <mergeCell ref="B7:F7"/>
    <mergeCell ref="A10:H10"/>
    <mergeCell ref="G12:H12"/>
    <mergeCell ref="A23:E2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D1245-4FC4-42B0-89B0-E5EB117673B9}">
  <dimension ref="A24:M108"/>
  <sheetViews>
    <sheetView topLeftCell="A79" workbookViewId="0">
      <selection activeCell="B66" sqref="B66:G67"/>
    </sheetView>
  </sheetViews>
  <sheetFormatPr baseColWidth="10" defaultRowHeight="15"/>
  <cols>
    <col min="2" max="2" width="14" customWidth="1"/>
    <col min="3" max="3" width="19.140625" customWidth="1"/>
    <col min="4" max="4" width="16.7109375" bestFit="1" customWidth="1"/>
    <col min="5" max="5" width="25.85546875" customWidth="1"/>
    <col min="6" max="7" width="15.5703125" bestFit="1" customWidth="1"/>
    <col min="9" max="9" width="32.7109375" customWidth="1"/>
    <col min="10" max="11" width="16.7109375" bestFit="1" customWidth="1"/>
  </cols>
  <sheetData>
    <row r="24" spans="1:12" ht="15.75" thickBot="1"/>
    <row r="25" spans="1:12" ht="15.75" thickBot="1">
      <c r="B25" s="209" t="s">
        <v>159</v>
      </c>
      <c r="C25" s="210"/>
      <c r="D25" s="210"/>
      <c r="E25" s="210"/>
      <c r="F25" s="210"/>
      <c r="G25" s="225"/>
    </row>
    <row r="26" spans="1:12">
      <c r="B26" s="19" t="s">
        <v>117</v>
      </c>
      <c r="C26" s="19" t="s">
        <v>118</v>
      </c>
      <c r="D26" s="19" t="s">
        <v>119</v>
      </c>
      <c r="E26" s="19" t="s">
        <v>120</v>
      </c>
      <c r="G26" s="271" t="s">
        <v>429</v>
      </c>
      <c r="H26" s="272"/>
      <c r="I26" s="272"/>
      <c r="J26" s="272"/>
      <c r="K26" s="272"/>
      <c r="L26" s="273"/>
    </row>
    <row r="27" spans="1:12">
      <c r="B27">
        <v>912005</v>
      </c>
      <c r="C27" t="s">
        <v>416</v>
      </c>
      <c r="E27" s="14">
        <v>250000000</v>
      </c>
      <c r="G27" s="336"/>
      <c r="H27" s="337"/>
      <c r="I27" s="337"/>
      <c r="J27" s="337"/>
      <c r="K27" s="337"/>
      <c r="L27" s="338"/>
    </row>
    <row r="28" spans="1:12" ht="30.75" thickBot="1">
      <c r="B28">
        <v>940105</v>
      </c>
      <c r="C28" s="1" t="s">
        <v>417</v>
      </c>
      <c r="D28" s="14">
        <f>E27</f>
        <v>250000000</v>
      </c>
      <c r="G28" s="274"/>
      <c r="H28" s="275"/>
      <c r="I28" s="275"/>
      <c r="J28" s="275"/>
      <c r="K28" s="275"/>
      <c r="L28" s="276"/>
    </row>
    <row r="29" spans="1:12" ht="15.75" thickBot="1"/>
    <row r="30" spans="1:12" ht="15.75" thickBot="1">
      <c r="A30" s="169" t="s">
        <v>426</v>
      </c>
      <c r="B30" s="19" t="s">
        <v>418</v>
      </c>
      <c r="C30" s="5">
        <f>E27</f>
        <v>250000000</v>
      </c>
    </row>
    <row r="31" spans="1:12">
      <c r="B31" s="19" t="s">
        <v>422</v>
      </c>
      <c r="C31" s="4">
        <v>3.5999999999999997E-2</v>
      </c>
      <c r="D31" t="s">
        <v>419</v>
      </c>
    </row>
    <row r="32" spans="1:12">
      <c r="B32" s="19" t="s">
        <v>60</v>
      </c>
      <c r="C32" s="23">
        <f>+C31/6</f>
        <v>5.9999999999999993E-3</v>
      </c>
    </row>
    <row r="33" spans="1:13">
      <c r="B33" s="19" t="s">
        <v>34</v>
      </c>
      <c r="C33">
        <f>4*12+5</f>
        <v>53</v>
      </c>
      <c r="D33" t="s">
        <v>420</v>
      </c>
    </row>
    <row r="34" spans="1:13">
      <c r="B34" s="19" t="s">
        <v>34</v>
      </c>
      <c r="C34">
        <f>C33/2</f>
        <v>26.5</v>
      </c>
      <c r="D34" t="s">
        <v>421</v>
      </c>
    </row>
    <row r="35" spans="1:13">
      <c r="B35" s="19" t="s">
        <v>22</v>
      </c>
      <c r="C35" s="38">
        <f>PV(C32,C34,,-C30)</f>
        <v>213350428.57219899</v>
      </c>
      <c r="D35" t="s">
        <v>423</v>
      </c>
    </row>
    <row r="36" spans="1:13" ht="15.75" thickBot="1"/>
    <row r="37" spans="1:13" ht="15.75" thickBot="1">
      <c r="B37" s="209" t="s">
        <v>159</v>
      </c>
      <c r="C37" s="210"/>
      <c r="D37" s="210"/>
      <c r="E37" s="210"/>
      <c r="F37" s="210"/>
      <c r="G37" s="211"/>
    </row>
    <row r="38" spans="1:13">
      <c r="B38" s="19" t="s">
        <v>117</v>
      </c>
      <c r="C38" s="19" t="s">
        <v>118</v>
      </c>
      <c r="D38" s="19" t="s">
        <v>119</v>
      </c>
      <c r="E38" s="19" t="s">
        <v>120</v>
      </c>
    </row>
    <row r="39" spans="1:13" ht="30.75" thickBot="1">
      <c r="B39">
        <v>519915</v>
      </c>
      <c r="C39" s="1" t="s">
        <v>424</v>
      </c>
      <c r="D39" s="38">
        <f>E40</f>
        <v>213350428.57219899</v>
      </c>
    </row>
    <row r="40" spans="1:13" ht="15.75" thickBot="1">
      <c r="B40">
        <v>260404</v>
      </c>
      <c r="C40" t="s">
        <v>425</v>
      </c>
      <c r="E40" s="38">
        <f>C35</f>
        <v>213350428.57219899</v>
      </c>
      <c r="H40" s="209" t="s">
        <v>159</v>
      </c>
      <c r="I40" s="210"/>
      <c r="J40" s="210"/>
      <c r="K40" s="210"/>
      <c r="L40" s="210"/>
      <c r="M40" s="211"/>
    </row>
    <row r="41" spans="1:13" ht="15.75" thickBot="1">
      <c r="H41" s="19" t="s">
        <v>117</v>
      </c>
      <c r="I41" s="19" t="s">
        <v>118</v>
      </c>
      <c r="J41" s="19" t="s">
        <v>119</v>
      </c>
      <c r="K41" s="19" t="s">
        <v>120</v>
      </c>
    </row>
    <row r="42" spans="1:13" ht="15.75" thickBot="1">
      <c r="A42" s="169" t="s">
        <v>427</v>
      </c>
      <c r="B42" s="19" t="s">
        <v>22</v>
      </c>
      <c r="C42" s="38">
        <f>C35</f>
        <v>213350428.57219899</v>
      </c>
      <c r="H42">
        <v>519915</v>
      </c>
      <c r="I42" t="s">
        <v>424</v>
      </c>
      <c r="J42" s="14">
        <v>213350428.57219899</v>
      </c>
      <c r="K42" s="14"/>
    </row>
    <row r="43" spans="1:13">
      <c r="B43" s="19" t="s">
        <v>428</v>
      </c>
      <c r="C43" s="3">
        <v>0.04</v>
      </c>
      <c r="D43" t="s">
        <v>309</v>
      </c>
      <c r="H43">
        <v>260404</v>
      </c>
      <c r="I43" t="s">
        <v>425</v>
      </c>
      <c r="J43" s="14"/>
      <c r="K43" s="14">
        <v>213350428.57219899</v>
      </c>
    </row>
    <row r="44" spans="1:13">
      <c r="B44" s="19" t="s">
        <v>60</v>
      </c>
      <c r="C44" s="23">
        <f>NOMINAL(C43,12)/12</f>
        <v>3.2737397821989145E-3</v>
      </c>
      <c r="H44">
        <v>519915</v>
      </c>
      <c r="I44" t="s">
        <v>424</v>
      </c>
      <c r="J44" s="78">
        <f>C47</f>
        <v>3515209.4657694697</v>
      </c>
      <c r="K44" s="14"/>
    </row>
    <row r="45" spans="1:13">
      <c r="B45" s="19" t="s">
        <v>34</v>
      </c>
      <c r="C45">
        <v>5</v>
      </c>
      <c r="D45" t="s">
        <v>35</v>
      </c>
      <c r="H45">
        <v>260404</v>
      </c>
      <c r="I45" t="s">
        <v>425</v>
      </c>
      <c r="J45" s="14"/>
      <c r="K45" s="78">
        <f>J44</f>
        <v>3515209.4657694697</v>
      </c>
    </row>
    <row r="46" spans="1:13">
      <c r="B46" s="19" t="s">
        <v>418</v>
      </c>
      <c r="C46" s="38">
        <f>FV(C44,C45,,-C42)</f>
        <v>216865638.03796846</v>
      </c>
      <c r="H46">
        <v>912005</v>
      </c>
      <c r="I46" t="s">
        <v>416</v>
      </c>
      <c r="K46" s="14">
        <v>250000000</v>
      </c>
    </row>
    <row r="47" spans="1:13">
      <c r="B47" s="19" t="s">
        <v>199</v>
      </c>
      <c r="C47" s="38">
        <f>C46-C42</f>
        <v>3515209.4657694697</v>
      </c>
      <c r="D47" s="170">
        <v>45291</v>
      </c>
      <c r="H47">
        <v>940105</v>
      </c>
      <c r="I47" s="1" t="s">
        <v>417</v>
      </c>
      <c r="J47" s="14">
        <f>K46</f>
        <v>250000000</v>
      </c>
    </row>
    <row r="48" spans="1:13" ht="15.75" thickBot="1"/>
    <row r="49" spans="1:13" ht="15.75" thickBot="1">
      <c r="H49" s="209" t="s">
        <v>435</v>
      </c>
      <c r="I49" s="210"/>
      <c r="J49" s="210"/>
      <c r="K49" s="211"/>
    </row>
    <row r="50" spans="1:13" ht="15.75" thickBot="1">
      <c r="A50" s="169" t="s">
        <v>430</v>
      </c>
      <c r="B50" s="19" t="s">
        <v>431</v>
      </c>
      <c r="C50">
        <v>42</v>
      </c>
      <c r="D50" t="s">
        <v>432</v>
      </c>
      <c r="F50" s="38">
        <f>C46</f>
        <v>216865638.03796846</v>
      </c>
    </row>
    <row r="51" spans="1:13">
      <c r="C51">
        <v>260404</v>
      </c>
      <c r="D51" t="s">
        <v>425</v>
      </c>
      <c r="E51" s="38">
        <f>F50</f>
        <v>216865638.03796846</v>
      </c>
      <c r="H51" t="s">
        <v>22</v>
      </c>
      <c r="I51" s="38">
        <f>C46</f>
        <v>216865638.03796846</v>
      </c>
      <c r="J51" t="s">
        <v>442</v>
      </c>
      <c r="K51" t="s">
        <v>443</v>
      </c>
      <c r="M51" t="s">
        <v>444</v>
      </c>
    </row>
    <row r="52" spans="1:13">
      <c r="H52" t="s">
        <v>59</v>
      </c>
      <c r="I52" s="4">
        <v>4.2000000000000003E-2</v>
      </c>
      <c r="J52" s="3">
        <v>0.05</v>
      </c>
      <c r="K52" s="4">
        <v>4.8000000000000001E-2</v>
      </c>
      <c r="L52" t="s">
        <v>33</v>
      </c>
      <c r="M52" s="4">
        <v>4.0000000000000001E-3</v>
      </c>
    </row>
    <row r="53" spans="1:13">
      <c r="B53" s="19" t="s">
        <v>433</v>
      </c>
      <c r="C53">
        <v>23</v>
      </c>
      <c r="D53" t="s">
        <v>434</v>
      </c>
      <c r="F53" s="38">
        <f>I56</f>
        <v>225973994.83556309</v>
      </c>
      <c r="H53" t="s">
        <v>60</v>
      </c>
      <c r="I53" s="23">
        <f>NOMINAL(I52,12)/12</f>
        <v>3.4343792900468628E-3</v>
      </c>
      <c r="J53" s="23">
        <f>NOMINAL(J52,12)/12</f>
        <v>4.0741237836483535E-3</v>
      </c>
      <c r="K53" s="23">
        <f>+K52/12</f>
        <v>4.0000000000000001E-3</v>
      </c>
      <c r="M53" s="23">
        <f>EFFECT(M52*12,12)</f>
        <v>4.9070207534805954E-2</v>
      </c>
    </row>
    <row r="54" spans="1:13">
      <c r="C54">
        <v>260404</v>
      </c>
      <c r="D54" t="s">
        <v>425</v>
      </c>
      <c r="E54" s="38">
        <f>I51</f>
        <v>216865638.03796846</v>
      </c>
      <c r="H54" t="s">
        <v>34</v>
      </c>
      <c r="I54">
        <v>12</v>
      </c>
      <c r="J54" t="s">
        <v>35</v>
      </c>
    </row>
    <row r="55" spans="1:13">
      <c r="C55">
        <v>5199</v>
      </c>
      <c r="D55" t="s">
        <v>436</v>
      </c>
      <c r="E55" s="38">
        <f>F53-E54</f>
        <v>9108356.7975946367</v>
      </c>
      <c r="I55">
        <v>1</v>
      </c>
    </row>
    <row r="56" spans="1:13" ht="15.75" thickBot="1">
      <c r="H56" t="s">
        <v>418</v>
      </c>
      <c r="I56" s="38">
        <f>FV(I53,I54,,-I51)</f>
        <v>225973994.83556309</v>
      </c>
    </row>
    <row r="57" spans="1:13">
      <c r="B57" s="200" t="s">
        <v>440</v>
      </c>
      <c r="C57" s="201"/>
      <c r="D57" s="201"/>
      <c r="E57" s="201"/>
      <c r="F57" s="201"/>
      <c r="G57" s="201"/>
      <c r="H57" s="201"/>
      <c r="I57" s="202"/>
    </row>
    <row r="58" spans="1:13">
      <c r="B58" s="203"/>
      <c r="C58" s="204"/>
      <c r="D58" s="204"/>
      <c r="E58" s="204"/>
      <c r="F58" s="204"/>
      <c r="G58" s="204"/>
      <c r="H58" s="204"/>
      <c r="I58" s="205"/>
    </row>
    <row r="59" spans="1:13" ht="15.75" thickBot="1">
      <c r="B59" s="206"/>
      <c r="C59" s="207"/>
      <c r="D59" s="207"/>
      <c r="E59" s="207"/>
      <c r="F59" s="207"/>
      <c r="G59" s="207"/>
      <c r="H59" s="207"/>
      <c r="I59" s="208"/>
    </row>
    <row r="61" spans="1:13">
      <c r="B61" t="s">
        <v>437</v>
      </c>
      <c r="C61" s="38">
        <f>I56</f>
        <v>225973994.83556309</v>
      </c>
      <c r="D61" s="38">
        <f>I56-I51</f>
        <v>9108356.7975946367</v>
      </c>
    </row>
    <row r="62" spans="1:13">
      <c r="B62" t="s">
        <v>438</v>
      </c>
      <c r="C62" s="38">
        <f>FV(J53,I54,,-C61)</f>
        <v>237272694.5773415</v>
      </c>
      <c r="D62" s="38">
        <f>C62-C61</f>
        <v>11298699.741778404</v>
      </c>
    </row>
    <row r="63" spans="1:13">
      <c r="B63" t="s">
        <v>439</v>
      </c>
      <c r="C63" s="38">
        <f>FV(K53,I54,,-C62)</f>
        <v>248915714.94259426</v>
      </c>
      <c r="D63" s="38">
        <f>C63-C62</f>
        <v>11643020.365252763</v>
      </c>
    </row>
    <row r="64" spans="1:13">
      <c r="B64" t="s">
        <v>441</v>
      </c>
      <c r="C64" s="38">
        <f>FV(M53,I55,,-C63)</f>
        <v>261130060.73350197</v>
      </c>
      <c r="D64" s="38">
        <f>C64-C63</f>
        <v>12214345.790907711</v>
      </c>
    </row>
    <row r="65" spans="2:7" ht="15.75" thickBot="1"/>
    <row r="66" spans="2:7" ht="15.75" thickBot="1">
      <c r="B66" s="209" t="s">
        <v>159</v>
      </c>
      <c r="C66" s="210"/>
      <c r="D66" s="210"/>
      <c r="E66" s="210"/>
      <c r="F66" s="210"/>
      <c r="G66" s="211"/>
    </row>
    <row r="67" spans="2:7">
      <c r="B67" s="19" t="s">
        <v>117</v>
      </c>
      <c r="C67" s="19" t="s">
        <v>118</v>
      </c>
      <c r="D67" s="19" t="s">
        <v>119</v>
      </c>
      <c r="E67" s="19" t="s">
        <v>120</v>
      </c>
    </row>
    <row r="68" spans="2:7">
      <c r="B68">
        <v>5199</v>
      </c>
      <c r="C68" t="s">
        <v>445</v>
      </c>
      <c r="D68" s="38">
        <f>D61</f>
        <v>9108356.7975946367</v>
      </c>
    </row>
    <row r="69" spans="2:7">
      <c r="B69">
        <v>2604</v>
      </c>
      <c r="C69" t="s">
        <v>412</v>
      </c>
      <c r="E69" s="38">
        <f>D68</f>
        <v>9108356.7975946367</v>
      </c>
    </row>
    <row r="70" spans="2:7">
      <c r="B70">
        <v>5199</v>
      </c>
      <c r="C70" t="s">
        <v>445</v>
      </c>
      <c r="D70" s="38">
        <f>D62</f>
        <v>11298699.741778404</v>
      </c>
    </row>
    <row r="71" spans="2:7">
      <c r="B71">
        <v>2604</v>
      </c>
      <c r="C71" t="s">
        <v>412</v>
      </c>
      <c r="E71" s="38">
        <f>D70</f>
        <v>11298699.741778404</v>
      </c>
    </row>
    <row r="72" spans="2:7">
      <c r="B72">
        <v>5199</v>
      </c>
      <c r="C72" t="s">
        <v>445</v>
      </c>
      <c r="D72" s="38">
        <f>D63</f>
        <v>11643020.365252763</v>
      </c>
    </row>
    <row r="73" spans="2:7">
      <c r="B73">
        <v>2604</v>
      </c>
      <c r="C73" t="s">
        <v>412</v>
      </c>
      <c r="E73" s="38">
        <f>D72</f>
        <v>11643020.365252763</v>
      </c>
    </row>
    <row r="74" spans="2:7">
      <c r="B74">
        <v>5199</v>
      </c>
      <c r="C74" t="s">
        <v>445</v>
      </c>
      <c r="D74" s="38">
        <f>D64</f>
        <v>12214345.790907711</v>
      </c>
    </row>
    <row r="75" spans="2:7">
      <c r="B75">
        <v>2604</v>
      </c>
      <c r="C75" t="s">
        <v>412</v>
      </c>
      <c r="E75" s="38">
        <f>D74</f>
        <v>12214345.790907711</v>
      </c>
    </row>
    <row r="77" spans="2:7">
      <c r="B77">
        <v>2604</v>
      </c>
      <c r="C77" t="s">
        <v>412</v>
      </c>
      <c r="D77" s="38">
        <f>C64</f>
        <v>261130060.73350197</v>
      </c>
    </row>
    <row r="78" spans="2:7">
      <c r="B78">
        <v>23</v>
      </c>
      <c r="C78" t="s">
        <v>434</v>
      </c>
      <c r="E78" s="5">
        <f>C30</f>
        <v>250000000</v>
      </c>
    </row>
    <row r="79" spans="2:7">
      <c r="B79">
        <v>5199</v>
      </c>
      <c r="C79" t="s">
        <v>445</v>
      </c>
      <c r="E79" s="38">
        <f>D77-E78</f>
        <v>11130060.733501971</v>
      </c>
    </row>
    <row r="80" spans="2:7" ht="15.75" thickBot="1"/>
    <row r="81" spans="5:10" ht="15.75" thickBot="1">
      <c r="E81" s="209" t="s">
        <v>446</v>
      </c>
      <c r="F81" s="210"/>
      <c r="G81" s="210"/>
      <c r="H81" s="210"/>
      <c r="I81" s="210"/>
      <c r="J81" s="211"/>
    </row>
    <row r="82" spans="5:10">
      <c r="E82" t="s">
        <v>447</v>
      </c>
    </row>
    <row r="83" spans="5:10">
      <c r="E83" t="s">
        <v>448</v>
      </c>
    </row>
    <row r="84" spans="5:10">
      <c r="E84" t="s">
        <v>449</v>
      </c>
    </row>
    <row r="85" spans="5:10">
      <c r="E85" t="s">
        <v>450</v>
      </c>
    </row>
    <row r="86" spans="5:10">
      <c r="E86" s="19" t="s">
        <v>451</v>
      </c>
    </row>
    <row r="87" spans="5:10">
      <c r="E87" t="s">
        <v>452</v>
      </c>
    </row>
    <row r="88" spans="5:10">
      <c r="E88" t="s">
        <v>454</v>
      </c>
    </row>
    <row r="89" spans="5:10">
      <c r="E89" t="s">
        <v>453</v>
      </c>
    </row>
    <row r="90" spans="5:10">
      <c r="E90" t="s">
        <v>455</v>
      </c>
    </row>
    <row r="91" spans="5:10">
      <c r="E91" t="s">
        <v>456</v>
      </c>
    </row>
    <row r="92" spans="5:10">
      <c r="E92" t="s">
        <v>457</v>
      </c>
    </row>
    <row r="93" spans="5:10">
      <c r="E93" t="s">
        <v>458</v>
      </c>
    </row>
    <row r="94" spans="5:10" ht="15.75" thickBot="1"/>
    <row r="95" spans="5:10" ht="15.75" thickBot="1">
      <c r="E95" s="209" t="s">
        <v>459</v>
      </c>
      <c r="F95" s="210"/>
      <c r="G95" s="210"/>
      <c r="H95" s="210"/>
      <c r="I95" s="210"/>
      <c r="J95" s="211"/>
    </row>
    <row r="96" spans="5:10">
      <c r="E96" t="s">
        <v>460</v>
      </c>
    </row>
    <row r="97" spans="4:7">
      <c r="E97" t="s">
        <v>461</v>
      </c>
    </row>
    <row r="98" spans="4:7">
      <c r="E98" t="s">
        <v>462</v>
      </c>
    </row>
    <row r="99" spans="4:7">
      <c r="E99" t="s">
        <v>463</v>
      </c>
    </row>
    <row r="100" spans="4:7">
      <c r="E100" t="s">
        <v>464</v>
      </c>
    </row>
    <row r="101" spans="4:7">
      <c r="E101" t="s">
        <v>467</v>
      </c>
    </row>
    <row r="103" spans="4:7">
      <c r="D103">
        <v>310505</v>
      </c>
      <c r="E103" t="s">
        <v>465</v>
      </c>
      <c r="G103" s="14">
        <v>80000000</v>
      </c>
    </row>
    <row r="104" spans="4:7">
      <c r="D104">
        <v>310510</v>
      </c>
      <c r="E104" t="s">
        <v>466</v>
      </c>
      <c r="F104" s="5">
        <f>G103</f>
        <v>80000000</v>
      </c>
      <c r="G104" s="14"/>
    </row>
    <row r="105" spans="4:7" ht="13.5" customHeight="1">
      <c r="D105">
        <v>310510</v>
      </c>
      <c r="E105" t="s">
        <v>466</v>
      </c>
      <c r="G105" s="14">
        <f>G103*50%</f>
        <v>40000000</v>
      </c>
    </row>
    <row r="106" spans="4:7" ht="13.5" customHeight="1">
      <c r="D106">
        <v>310515</v>
      </c>
      <c r="E106" t="s">
        <v>468</v>
      </c>
      <c r="F106" s="5">
        <f>G105</f>
        <v>40000000</v>
      </c>
      <c r="G106" s="14"/>
    </row>
    <row r="107" spans="4:7">
      <c r="D107">
        <v>310515</v>
      </c>
      <c r="E107" t="s">
        <v>468</v>
      </c>
      <c r="G107" s="5">
        <f>G105*30%</f>
        <v>12000000</v>
      </c>
    </row>
    <row r="108" spans="4:7">
      <c r="D108">
        <v>110505</v>
      </c>
      <c r="E108" t="s">
        <v>469</v>
      </c>
      <c r="F108" s="5">
        <f>G107</f>
        <v>12000000</v>
      </c>
    </row>
  </sheetData>
  <mergeCells count="9">
    <mergeCell ref="B66:G66"/>
    <mergeCell ref="E81:J81"/>
    <mergeCell ref="E95:J95"/>
    <mergeCell ref="B25:G25"/>
    <mergeCell ref="B37:G37"/>
    <mergeCell ref="G26:L28"/>
    <mergeCell ref="H40:M40"/>
    <mergeCell ref="H49:K49"/>
    <mergeCell ref="B57:I59"/>
  </mergeCell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EEE5F-77E9-421B-89A9-7653C548CFE2}">
  <dimension ref="B1:O77"/>
  <sheetViews>
    <sheetView topLeftCell="A61" workbookViewId="0">
      <selection activeCell="H56" sqref="H56:K57"/>
    </sheetView>
  </sheetViews>
  <sheetFormatPr baseColWidth="10" defaultRowHeight="15"/>
  <cols>
    <col min="3" max="3" width="22.5703125" bestFit="1" customWidth="1"/>
    <col min="4" max="4" width="17.85546875" bestFit="1" customWidth="1"/>
    <col min="5" max="5" width="15.140625" bestFit="1" customWidth="1"/>
    <col min="6" max="6" width="17.85546875" bestFit="1" customWidth="1"/>
    <col min="9" max="9" width="31.140625" customWidth="1"/>
    <col min="10" max="10" width="17.85546875" bestFit="1" customWidth="1"/>
    <col min="11" max="11" width="30.7109375" bestFit="1" customWidth="1"/>
    <col min="12" max="13" width="16.85546875" bestFit="1" customWidth="1"/>
  </cols>
  <sheetData>
    <row r="1" spans="2:15" ht="15.75" thickBot="1"/>
    <row r="2" spans="2:15" ht="15.75" thickBot="1">
      <c r="B2" s="209" t="s">
        <v>446</v>
      </c>
      <c r="C2" s="210"/>
      <c r="D2" s="210"/>
      <c r="E2" s="210"/>
      <c r="F2" s="210"/>
      <c r="G2" s="210"/>
      <c r="H2" s="210"/>
      <c r="I2" s="210"/>
      <c r="J2" s="211"/>
    </row>
    <row r="3" spans="2:15" ht="15.75" thickBot="1"/>
    <row r="4" spans="2:15" ht="15.75" thickBot="1">
      <c r="J4" s="209" t="s">
        <v>159</v>
      </c>
      <c r="K4" s="210"/>
      <c r="L4" s="210"/>
      <c r="M4" s="211"/>
      <c r="N4" s="19"/>
      <c r="O4" s="19"/>
    </row>
    <row r="5" spans="2:15" ht="15.75" thickBot="1">
      <c r="J5" s="20" t="s">
        <v>117</v>
      </c>
      <c r="K5" s="45" t="s">
        <v>118</v>
      </c>
      <c r="L5" s="45" t="s">
        <v>119</v>
      </c>
      <c r="M5" s="46" t="s">
        <v>120</v>
      </c>
    </row>
    <row r="6" spans="2:15">
      <c r="J6" s="173">
        <v>310505</v>
      </c>
      <c r="K6" s="24" t="s">
        <v>474</v>
      </c>
      <c r="L6" s="24"/>
      <c r="M6" s="174">
        <f>C24</f>
        <v>1400000000</v>
      </c>
    </row>
    <row r="7" spans="2:15" ht="15.75" thickBot="1">
      <c r="J7" s="43">
        <v>310510</v>
      </c>
      <c r="K7" s="26" t="s">
        <v>482</v>
      </c>
      <c r="L7" s="175">
        <f>M6</f>
        <v>1400000000</v>
      </c>
      <c r="M7" s="27"/>
    </row>
    <row r="8" spans="2:15">
      <c r="J8" s="173">
        <v>310510</v>
      </c>
      <c r="K8" s="24" t="s">
        <v>482</v>
      </c>
      <c r="L8" s="24"/>
      <c r="M8" s="174">
        <f>C25</f>
        <v>1120000000</v>
      </c>
    </row>
    <row r="9" spans="2:15">
      <c r="J9" s="41">
        <v>310515</v>
      </c>
      <c r="K9" t="s">
        <v>483</v>
      </c>
      <c r="L9" s="115">
        <f>D28</f>
        <v>224000000</v>
      </c>
      <c r="M9" s="42"/>
    </row>
    <row r="10" spans="2:15">
      <c r="J10" s="41">
        <v>310515</v>
      </c>
      <c r="K10" t="s">
        <v>484</v>
      </c>
      <c r="L10" s="115">
        <f>D29</f>
        <v>224000000</v>
      </c>
      <c r="M10" s="42"/>
    </row>
    <row r="11" spans="2:15">
      <c r="J11" s="41">
        <v>310515</v>
      </c>
      <c r="K11" t="s">
        <v>485</v>
      </c>
      <c r="L11" s="115">
        <f>D30</f>
        <v>224000000</v>
      </c>
      <c r="M11" s="42"/>
    </row>
    <row r="12" spans="2:15">
      <c r="J12" s="41">
        <v>310515</v>
      </c>
      <c r="K12" t="s">
        <v>486</v>
      </c>
      <c r="L12" s="115">
        <f>D31</f>
        <v>224000000</v>
      </c>
      <c r="M12" s="42"/>
    </row>
    <row r="13" spans="2:15" ht="15.75" thickBot="1">
      <c r="J13" s="43">
        <v>310515</v>
      </c>
      <c r="K13" s="26" t="s">
        <v>487</v>
      </c>
      <c r="L13" s="175">
        <f>D32</f>
        <v>224000000</v>
      </c>
      <c r="M13" s="27"/>
    </row>
    <row r="14" spans="2:15">
      <c r="J14" s="173">
        <v>310515</v>
      </c>
      <c r="K14" s="24" t="s">
        <v>483</v>
      </c>
      <c r="L14" s="24"/>
      <c r="M14" s="174">
        <f>F28</f>
        <v>89600000</v>
      </c>
    </row>
    <row r="15" spans="2:15" ht="15.75" thickBot="1">
      <c r="J15" s="43">
        <v>110505</v>
      </c>
      <c r="K15" s="26" t="s">
        <v>488</v>
      </c>
      <c r="L15" s="175">
        <f>M14</f>
        <v>89600000</v>
      </c>
      <c r="M15" s="27"/>
    </row>
    <row r="16" spans="2:15">
      <c r="J16" s="173">
        <v>310515</v>
      </c>
      <c r="K16" s="24" t="s">
        <v>484</v>
      </c>
      <c r="L16" s="24"/>
      <c r="M16" s="174">
        <f>F29</f>
        <v>89600000</v>
      </c>
    </row>
    <row r="17" spans="2:13" ht="15.75" thickBot="1">
      <c r="J17" s="43">
        <v>143501</v>
      </c>
      <c r="K17" s="26" t="s">
        <v>489</v>
      </c>
      <c r="L17" s="175">
        <f>M16</f>
        <v>89600000</v>
      </c>
      <c r="M17" s="27"/>
    </row>
    <row r="18" spans="2:13">
      <c r="J18" s="173">
        <v>310515</v>
      </c>
      <c r="K18" s="24" t="s">
        <v>485</v>
      </c>
      <c r="L18" s="24"/>
      <c r="M18" s="174">
        <f>F30</f>
        <v>89600000</v>
      </c>
    </row>
    <row r="19" spans="2:13" ht="15.75" thickBot="1">
      <c r="J19" s="43">
        <v>151601</v>
      </c>
      <c r="K19" s="26" t="s">
        <v>490</v>
      </c>
      <c r="L19" s="175">
        <f>M18</f>
        <v>89600000</v>
      </c>
      <c r="M19" s="27"/>
    </row>
    <row r="20" spans="2:13">
      <c r="J20" s="173">
        <v>310515</v>
      </c>
      <c r="K20" s="24" t="s">
        <v>486</v>
      </c>
      <c r="L20" s="24"/>
      <c r="M20" s="174">
        <f>F31</f>
        <v>89600000</v>
      </c>
    </row>
    <row r="21" spans="2:13">
      <c r="J21" s="41">
        <v>110505</v>
      </c>
      <c r="K21" t="s">
        <v>488</v>
      </c>
      <c r="L21" s="115">
        <f>M20*50%</f>
        <v>44800000</v>
      </c>
      <c r="M21" s="42"/>
    </row>
    <row r="22" spans="2:13" ht="30.75" thickBot="1">
      <c r="B22" s="1" t="s">
        <v>470</v>
      </c>
      <c r="C22" s="114">
        <v>20000</v>
      </c>
      <c r="D22" s="115">
        <f>C22*80%</f>
        <v>16000</v>
      </c>
      <c r="E22" s="19" t="s">
        <v>481</v>
      </c>
      <c r="J22" s="43">
        <v>143501</v>
      </c>
      <c r="K22" s="26" t="s">
        <v>489</v>
      </c>
      <c r="L22" s="175">
        <f>L21</f>
        <v>44800000</v>
      </c>
      <c r="M22" s="27"/>
    </row>
    <row r="23" spans="2:13" ht="30">
      <c r="B23" s="1" t="s">
        <v>471</v>
      </c>
      <c r="C23" s="114">
        <v>70000</v>
      </c>
      <c r="J23" s="173">
        <v>310515</v>
      </c>
      <c r="K23" s="24" t="s">
        <v>487</v>
      </c>
      <c r="L23" s="24"/>
      <c r="M23" s="174">
        <f>F32</f>
        <v>89600000</v>
      </c>
    </row>
    <row r="24" spans="2:13" ht="15.75" thickBot="1">
      <c r="B24" t="s">
        <v>472</v>
      </c>
      <c r="C24" s="114">
        <f>C22*C23</f>
        <v>1400000000</v>
      </c>
      <c r="J24" s="43">
        <v>152405</v>
      </c>
      <c r="K24" s="26" t="s">
        <v>89</v>
      </c>
      <c r="L24" s="175">
        <f>M23</f>
        <v>89600000</v>
      </c>
      <c r="M24" s="27"/>
    </row>
    <row r="25" spans="2:13" ht="30">
      <c r="B25" s="1" t="s">
        <v>473</v>
      </c>
      <c r="C25" s="115">
        <f>C24*80%</f>
        <v>1120000000</v>
      </c>
    </row>
    <row r="26" spans="2:13" ht="30">
      <c r="B26" s="1" t="s">
        <v>480</v>
      </c>
      <c r="C26" s="115">
        <f>C25*40%</f>
        <v>448000000</v>
      </c>
    </row>
    <row r="28" spans="2:13">
      <c r="B28" t="s">
        <v>475</v>
      </c>
      <c r="C28" s="115">
        <f>$D$22/5</f>
        <v>3200</v>
      </c>
      <c r="D28" s="114">
        <f>$C$28*$C$23</f>
        <v>224000000</v>
      </c>
      <c r="E28" s="115">
        <f>C28*40%</f>
        <v>1280</v>
      </c>
      <c r="F28" s="114">
        <f>E28*$C$23</f>
        <v>89600000</v>
      </c>
    </row>
    <row r="29" spans="2:13">
      <c r="B29" t="s">
        <v>476</v>
      </c>
      <c r="C29" s="115">
        <f>$D$22/5</f>
        <v>3200</v>
      </c>
      <c r="D29" s="114">
        <f>$C$28*$C$23</f>
        <v>224000000</v>
      </c>
      <c r="E29" s="115">
        <f>C29*40%</f>
        <v>1280</v>
      </c>
      <c r="F29" s="114">
        <f>E29*$C$23</f>
        <v>89600000</v>
      </c>
    </row>
    <row r="30" spans="2:13">
      <c r="B30" t="s">
        <v>477</v>
      </c>
      <c r="C30" s="115">
        <f>$D$22/5</f>
        <v>3200</v>
      </c>
      <c r="D30" s="114">
        <f>$C$28*$C$23</f>
        <v>224000000</v>
      </c>
      <c r="E30" s="115">
        <f>C30*40%</f>
        <v>1280</v>
      </c>
      <c r="F30" s="114">
        <f>E30*$C$23</f>
        <v>89600000</v>
      </c>
    </row>
    <row r="31" spans="2:13">
      <c r="B31" t="s">
        <v>478</v>
      </c>
      <c r="C31" s="115">
        <f>$D$22/5</f>
        <v>3200</v>
      </c>
      <c r="D31" s="114">
        <f>$C$28*$C$23</f>
        <v>224000000</v>
      </c>
      <c r="E31" s="115">
        <f>C31*40%</f>
        <v>1280</v>
      </c>
      <c r="F31" s="114">
        <f>E31*$C$23</f>
        <v>89600000</v>
      </c>
    </row>
    <row r="32" spans="2:13">
      <c r="B32" t="s">
        <v>479</v>
      </c>
      <c r="C32" s="115">
        <f>$D$22/5</f>
        <v>3200</v>
      </c>
      <c r="D32" s="114">
        <f>$C$28*$C$23</f>
        <v>224000000</v>
      </c>
      <c r="E32" s="115">
        <f>C32*40%</f>
        <v>1280</v>
      </c>
      <c r="F32" s="114">
        <f>E32*$C$23</f>
        <v>89600000</v>
      </c>
    </row>
    <row r="33" spans="3:6">
      <c r="C33" s="171">
        <f>SUM(C28:C32)</f>
        <v>16000</v>
      </c>
      <c r="D33" s="171">
        <f>SUM(D28:D32)</f>
        <v>1120000000</v>
      </c>
      <c r="E33" s="171">
        <f>SUM(E28:E32)</f>
        <v>6400</v>
      </c>
      <c r="F33" s="171">
        <f>SUM(F28:F32)</f>
        <v>448000000</v>
      </c>
    </row>
    <row r="34" spans="3:6">
      <c r="C34" s="19"/>
      <c r="D34" s="19"/>
    </row>
    <row r="55" spans="2:11" ht="15.75" thickBot="1"/>
    <row r="56" spans="2:11" ht="30.75" thickBot="1">
      <c r="B56" s="1" t="s">
        <v>496</v>
      </c>
      <c r="C56" s="115">
        <f>ROUND(C57*D57/D56,0)</f>
        <v>83333</v>
      </c>
      <c r="D56" s="172">
        <v>0.6</v>
      </c>
      <c r="H56" s="209" t="s">
        <v>159</v>
      </c>
      <c r="I56" s="210"/>
      <c r="J56" s="210"/>
      <c r="K56" s="211"/>
    </row>
    <row r="57" spans="2:11" ht="30.75" thickBot="1">
      <c r="B57" s="1" t="s">
        <v>495</v>
      </c>
      <c r="C57" s="114">
        <v>50000</v>
      </c>
      <c r="D57" s="172">
        <v>1</v>
      </c>
      <c r="E57" s="115"/>
      <c r="H57" s="20" t="s">
        <v>117</v>
      </c>
      <c r="I57" s="45" t="s">
        <v>118</v>
      </c>
      <c r="J57" s="45" t="s">
        <v>119</v>
      </c>
      <c r="K57" s="46" t="s">
        <v>120</v>
      </c>
    </row>
    <row r="58" spans="2:11" ht="45">
      <c r="B58" s="1" t="s">
        <v>497</v>
      </c>
      <c r="C58" s="114">
        <f>C57*30%</f>
        <v>15000</v>
      </c>
      <c r="D58" s="3"/>
      <c r="E58" s="115"/>
      <c r="H58" s="173">
        <v>310505</v>
      </c>
      <c r="I58" s="24" t="s">
        <v>474</v>
      </c>
      <c r="J58" s="24"/>
      <c r="K58" s="174">
        <f>C60</f>
        <v>83333000000</v>
      </c>
    </row>
    <row r="59" spans="2:11" ht="30.75" thickBot="1">
      <c r="B59" s="1" t="s">
        <v>492</v>
      </c>
      <c r="C59" s="114">
        <v>1000000</v>
      </c>
      <c r="H59" s="43">
        <v>310510</v>
      </c>
      <c r="I59" s="26" t="s">
        <v>482</v>
      </c>
      <c r="J59" s="175">
        <f>K58</f>
        <v>83333000000</v>
      </c>
      <c r="K59" s="27"/>
    </row>
    <row r="60" spans="2:11" ht="30">
      <c r="B60" s="1" t="s">
        <v>465</v>
      </c>
      <c r="C60" s="115">
        <f>C59*C56</f>
        <v>83333000000</v>
      </c>
      <c r="D60" s="114" t="s">
        <v>493</v>
      </c>
      <c r="H60" s="173">
        <v>310510</v>
      </c>
      <c r="I60" s="24" t="s">
        <v>482</v>
      </c>
      <c r="J60" s="24"/>
      <c r="K60" s="174">
        <f>C61</f>
        <v>50000000000</v>
      </c>
    </row>
    <row r="61" spans="2:11" ht="30">
      <c r="B61" s="1" t="s">
        <v>491</v>
      </c>
      <c r="C61" s="115">
        <f>C59*C57</f>
        <v>50000000000</v>
      </c>
      <c r="H61" s="41">
        <v>310515</v>
      </c>
      <c r="I61" t="s">
        <v>483</v>
      </c>
      <c r="J61" s="115">
        <f>F63</f>
        <v>10000000000</v>
      </c>
      <c r="K61" s="42"/>
    </row>
    <row r="62" spans="2:11" ht="30">
      <c r="B62" s="1" t="s">
        <v>494</v>
      </c>
      <c r="C62" s="115">
        <f>C61*30%</f>
        <v>15000000000</v>
      </c>
      <c r="H62" s="41">
        <v>310515</v>
      </c>
      <c r="I62" t="s">
        <v>484</v>
      </c>
      <c r="J62" s="115">
        <f>F64</f>
        <v>15000000000</v>
      </c>
      <c r="K62" s="42"/>
    </row>
    <row r="63" spans="2:11">
      <c r="B63" t="s">
        <v>475</v>
      </c>
      <c r="C63" s="115">
        <f>C58*20%</f>
        <v>3000</v>
      </c>
      <c r="D63" s="114">
        <f>C63*C59</f>
        <v>3000000000</v>
      </c>
      <c r="E63" s="115">
        <f>$C$57*20%</f>
        <v>10000</v>
      </c>
      <c r="F63" s="114">
        <f>E63*$C$59</f>
        <v>10000000000</v>
      </c>
      <c r="H63" s="41">
        <v>310515</v>
      </c>
      <c r="I63" t="s">
        <v>485</v>
      </c>
      <c r="J63" s="115">
        <f>F65</f>
        <v>10000000000</v>
      </c>
      <c r="K63" s="42"/>
    </row>
    <row r="64" spans="2:11">
      <c r="B64" t="s">
        <v>476</v>
      </c>
      <c r="C64" s="115">
        <f>C58*30%</f>
        <v>4500</v>
      </c>
      <c r="D64" s="115">
        <f>C64*$C$59</f>
        <v>4500000000</v>
      </c>
      <c r="E64" s="115">
        <f>$C$57*30%</f>
        <v>15000</v>
      </c>
      <c r="F64" s="114">
        <f>E64*$C$59</f>
        <v>15000000000</v>
      </c>
      <c r="H64" s="41">
        <v>310515</v>
      </c>
      <c r="I64" t="s">
        <v>486</v>
      </c>
      <c r="J64" s="115">
        <f>F66</f>
        <v>7500000000</v>
      </c>
      <c r="K64" s="42"/>
    </row>
    <row r="65" spans="2:11" ht="15.75" thickBot="1">
      <c r="B65" t="s">
        <v>477</v>
      </c>
      <c r="C65" s="115">
        <f>C58*20%</f>
        <v>3000</v>
      </c>
      <c r="D65" s="115">
        <f>C65*$C$59</f>
        <v>3000000000</v>
      </c>
      <c r="E65" s="115">
        <f>$C$57*20%</f>
        <v>10000</v>
      </c>
      <c r="F65" s="114">
        <f>E65*$C$59</f>
        <v>10000000000</v>
      </c>
      <c r="H65" s="43">
        <v>310515</v>
      </c>
      <c r="I65" s="26" t="s">
        <v>487</v>
      </c>
      <c r="J65" s="175">
        <f>F67</f>
        <v>7500000000</v>
      </c>
      <c r="K65" s="27"/>
    </row>
    <row r="66" spans="2:11">
      <c r="B66" t="s">
        <v>478</v>
      </c>
      <c r="C66" s="115">
        <f>(($C$58)-($C$63+$C$64+$C$65))/2</f>
        <v>2250</v>
      </c>
      <c r="D66" s="115">
        <f>C66*$C$59</f>
        <v>2250000000</v>
      </c>
      <c r="E66" s="115">
        <f>$C$57*15%</f>
        <v>7500</v>
      </c>
      <c r="F66" s="114">
        <f>E66*$C$59</f>
        <v>7500000000</v>
      </c>
      <c r="H66" s="173">
        <v>310515</v>
      </c>
      <c r="I66" s="24" t="s">
        <v>483</v>
      </c>
      <c r="J66" s="24"/>
      <c r="K66" s="174">
        <f>D63</f>
        <v>3000000000</v>
      </c>
    </row>
    <row r="67" spans="2:11" ht="15.75" thickBot="1">
      <c r="B67" t="s">
        <v>479</v>
      </c>
      <c r="C67" s="115">
        <f>(($C$58)-($C$63+$C$64+$C$65))/2</f>
        <v>2250</v>
      </c>
      <c r="D67" s="115">
        <f>C67*$C$59</f>
        <v>2250000000</v>
      </c>
      <c r="E67" s="115">
        <f>$C$57*15%</f>
        <v>7500</v>
      </c>
      <c r="F67" s="114">
        <f>E67*$C$59</f>
        <v>7500000000</v>
      </c>
      <c r="H67" s="43">
        <v>120501</v>
      </c>
      <c r="I67" s="26" t="s">
        <v>498</v>
      </c>
      <c r="J67" s="175">
        <f>K66</f>
        <v>3000000000</v>
      </c>
      <c r="K67" s="27"/>
    </row>
    <row r="68" spans="2:11">
      <c r="C68" s="171">
        <f>SUM(C63:C67)</f>
        <v>15000</v>
      </c>
      <c r="D68" s="171">
        <f>SUM(D63:D67)</f>
        <v>15000000000</v>
      </c>
      <c r="E68" s="171">
        <f>SUM(E63:E67)</f>
        <v>50000</v>
      </c>
      <c r="F68" s="171">
        <f>SUM(F63:F67)</f>
        <v>50000000000</v>
      </c>
      <c r="H68" s="173">
        <v>310515</v>
      </c>
      <c r="I68" s="24" t="s">
        <v>484</v>
      </c>
      <c r="J68" s="24"/>
      <c r="K68" s="174">
        <f>D64</f>
        <v>4500000000</v>
      </c>
    </row>
    <row r="69" spans="2:11" ht="15.75" thickBot="1">
      <c r="H69" s="43">
        <v>143501</v>
      </c>
      <c r="I69" s="26" t="s">
        <v>489</v>
      </c>
      <c r="J69" s="175">
        <f>K68</f>
        <v>4500000000</v>
      </c>
      <c r="K69" s="27"/>
    </row>
    <row r="70" spans="2:11">
      <c r="H70" s="173">
        <v>310515</v>
      </c>
      <c r="I70" s="24" t="s">
        <v>485</v>
      </c>
      <c r="J70" s="24"/>
      <c r="K70" s="174">
        <f>D65</f>
        <v>3000000000</v>
      </c>
    </row>
    <row r="71" spans="2:11" ht="15.75" thickBot="1">
      <c r="H71" s="43">
        <v>110505</v>
      </c>
      <c r="I71" s="26" t="s">
        <v>488</v>
      </c>
      <c r="J71" s="175">
        <f>K70</f>
        <v>3000000000</v>
      </c>
      <c r="K71" s="27"/>
    </row>
    <row r="72" spans="2:11">
      <c r="H72" s="173">
        <v>310515</v>
      </c>
      <c r="I72" s="24" t="s">
        <v>486</v>
      </c>
      <c r="J72" s="24"/>
      <c r="K72" s="174">
        <f>D66</f>
        <v>2250000000</v>
      </c>
    </row>
    <row r="73" spans="2:11">
      <c r="H73" s="41">
        <v>310515</v>
      </c>
      <c r="I73" t="s">
        <v>487</v>
      </c>
      <c r="K73" s="176">
        <f>K72</f>
        <v>2250000000</v>
      </c>
    </row>
    <row r="74" spans="2:11" ht="15.75" thickBot="1">
      <c r="H74" s="43">
        <v>151601</v>
      </c>
      <c r="I74" s="26" t="s">
        <v>499</v>
      </c>
      <c r="J74" s="175">
        <f>K72+K73</f>
        <v>4500000000</v>
      </c>
      <c r="K74" s="27"/>
    </row>
    <row r="75" spans="2:11" ht="15.75" thickBot="1">
      <c r="J75" s="115"/>
    </row>
    <row r="76" spans="2:11" ht="15.75" thickBot="1">
      <c r="C76" s="209" t="s">
        <v>500</v>
      </c>
      <c r="D76" s="210"/>
      <c r="E76" s="210"/>
      <c r="F76" s="210"/>
      <c r="G76" s="210"/>
      <c r="H76" s="210"/>
      <c r="I76" s="211"/>
      <c r="K76" s="115"/>
    </row>
    <row r="77" spans="2:11">
      <c r="C77" t="s">
        <v>501</v>
      </c>
      <c r="J77" s="115"/>
    </row>
  </sheetData>
  <mergeCells count="4">
    <mergeCell ref="B2:J2"/>
    <mergeCell ref="J4:M4"/>
    <mergeCell ref="H56:K56"/>
    <mergeCell ref="C76:I76"/>
  </mergeCells>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D6BF2-CA3E-4560-9FB4-A0A09696847B}">
  <dimension ref="A1:O263"/>
  <sheetViews>
    <sheetView topLeftCell="A46" zoomScaleNormal="100" workbookViewId="0">
      <selection activeCell="F64" sqref="F64"/>
    </sheetView>
  </sheetViews>
  <sheetFormatPr baseColWidth="10" defaultRowHeight="15"/>
  <cols>
    <col min="1" max="1" width="60.7109375" bestFit="1" customWidth="1"/>
    <col min="2" max="2" width="16.85546875" bestFit="1" customWidth="1"/>
    <col min="3" max="4" width="15.5703125" bestFit="1" customWidth="1"/>
    <col min="5" max="5" width="17.85546875" bestFit="1" customWidth="1"/>
    <col min="6" max="6" width="16.85546875" bestFit="1" customWidth="1"/>
    <col min="7" max="7" width="33.28515625" customWidth="1"/>
    <col min="8" max="8" width="25.140625" customWidth="1"/>
    <col min="9" max="9" width="23.42578125" customWidth="1"/>
    <col min="10" max="10" width="17.85546875" bestFit="1" customWidth="1"/>
    <col min="11" max="11" width="25.140625" bestFit="1" customWidth="1"/>
    <col min="12" max="12" width="22.140625" customWidth="1"/>
    <col min="13" max="13" width="13.140625" bestFit="1" customWidth="1"/>
  </cols>
  <sheetData>
    <row r="1" spans="1:14">
      <c r="A1" s="363" t="s">
        <v>579</v>
      </c>
      <c r="B1" s="363"/>
      <c r="C1" s="363"/>
      <c r="D1" s="363"/>
    </row>
    <row r="2" spans="1:14">
      <c r="A2" s="363">
        <v>800057319</v>
      </c>
      <c r="B2" s="363"/>
      <c r="C2" s="363"/>
      <c r="D2" s="363"/>
    </row>
    <row r="3" spans="1:14">
      <c r="A3" s="363" t="s">
        <v>578</v>
      </c>
      <c r="B3" s="363"/>
      <c r="C3" s="363"/>
      <c r="D3" s="363"/>
    </row>
    <row r="4" spans="1:14">
      <c r="A4" s="363" t="s">
        <v>577</v>
      </c>
      <c r="B4" s="363"/>
      <c r="C4" s="363"/>
      <c r="D4" s="363"/>
    </row>
    <row r="5" spans="1:14" ht="15.75" thickBot="1">
      <c r="A5" s="363" t="s">
        <v>576</v>
      </c>
      <c r="B5" s="363"/>
      <c r="C5" s="363"/>
      <c r="D5" s="363"/>
    </row>
    <row r="6" spans="1:14">
      <c r="G6" s="353" t="s">
        <v>575</v>
      </c>
      <c r="H6" s="354"/>
      <c r="I6" s="354"/>
      <c r="J6" s="354"/>
      <c r="K6" s="354"/>
      <c r="L6" s="354"/>
      <c r="M6" s="354"/>
      <c r="N6" s="355"/>
    </row>
    <row r="7" spans="1:14">
      <c r="A7" s="196" t="s">
        <v>118</v>
      </c>
      <c r="B7" s="195" t="s">
        <v>574</v>
      </c>
      <c r="C7" s="195" t="s">
        <v>573</v>
      </c>
      <c r="D7" s="194" t="s">
        <v>209</v>
      </c>
      <c r="G7" s="356">
        <v>800057319</v>
      </c>
      <c r="H7" s="357"/>
      <c r="I7" s="357"/>
      <c r="J7" s="357"/>
      <c r="K7" s="357"/>
      <c r="L7" s="357"/>
      <c r="M7" s="357"/>
      <c r="N7" s="358"/>
    </row>
    <row r="8" spans="1:14">
      <c r="A8" s="184" t="s">
        <v>572</v>
      </c>
      <c r="B8" s="183">
        <v>7250</v>
      </c>
      <c r="C8" s="183">
        <v>6000</v>
      </c>
      <c r="D8" s="182">
        <v>6500</v>
      </c>
      <c r="E8" s="114">
        <f>B8*1000</f>
        <v>7250000</v>
      </c>
      <c r="G8" s="356" t="s">
        <v>571</v>
      </c>
      <c r="H8" s="357"/>
      <c r="I8" s="357"/>
      <c r="J8" s="357"/>
      <c r="K8" s="357"/>
      <c r="L8" s="357"/>
      <c r="M8" s="357"/>
      <c r="N8" s="358"/>
    </row>
    <row r="9" spans="1:14">
      <c r="A9" s="184" t="s">
        <v>570</v>
      </c>
      <c r="B9" s="183">
        <v>547517</v>
      </c>
      <c r="C9" s="183">
        <v>579547</v>
      </c>
      <c r="D9" s="182">
        <v>344686</v>
      </c>
      <c r="E9" s="114">
        <f t="shared" ref="E9:E57" si="0">B9*1000</f>
        <v>547517000</v>
      </c>
      <c r="G9" s="356" t="s">
        <v>569</v>
      </c>
      <c r="H9" s="357"/>
      <c r="I9" s="357"/>
      <c r="J9" s="357"/>
      <c r="K9" s="357"/>
      <c r="L9" s="357"/>
      <c r="M9" s="357"/>
      <c r="N9" s="358"/>
    </row>
    <row r="10" spans="1:14" ht="15.75" thickBot="1">
      <c r="A10" s="184" t="s">
        <v>568</v>
      </c>
      <c r="B10" s="183">
        <v>336751</v>
      </c>
      <c r="C10" s="183">
        <v>173631</v>
      </c>
      <c r="D10" s="182">
        <v>52936</v>
      </c>
      <c r="E10" s="114">
        <f t="shared" si="0"/>
        <v>336751000</v>
      </c>
      <c r="G10" s="359" t="s">
        <v>567</v>
      </c>
      <c r="H10" s="360"/>
      <c r="I10" s="360"/>
      <c r="J10" s="360"/>
      <c r="K10" s="360"/>
      <c r="L10" s="360"/>
      <c r="M10" s="360"/>
      <c r="N10" s="361"/>
    </row>
    <row r="11" spans="1:14" ht="30.75" thickBot="1">
      <c r="A11" s="181" t="s">
        <v>566</v>
      </c>
      <c r="B11" s="180">
        <v>891518</v>
      </c>
      <c r="C11" s="180">
        <v>759178</v>
      </c>
      <c r="D11" s="179">
        <v>404122</v>
      </c>
      <c r="E11" s="114">
        <f t="shared" si="0"/>
        <v>891518000</v>
      </c>
      <c r="H11" s="192" t="s">
        <v>565</v>
      </c>
      <c r="I11" s="193" t="s">
        <v>564</v>
      </c>
      <c r="J11" s="192" t="s">
        <v>453</v>
      </c>
      <c r="K11" s="192" t="s">
        <v>563</v>
      </c>
      <c r="L11" s="192" t="s">
        <v>562</v>
      </c>
      <c r="M11" s="192" t="s">
        <v>561</v>
      </c>
    </row>
    <row r="12" spans="1:14" ht="15.75" thickBot="1">
      <c r="A12" s="181" t="s">
        <v>560</v>
      </c>
      <c r="B12" s="180">
        <v>831623</v>
      </c>
      <c r="C12" s="180">
        <v>286157</v>
      </c>
      <c r="D12" s="179">
        <v>345279</v>
      </c>
      <c r="E12" s="114">
        <f t="shared" si="0"/>
        <v>831623000</v>
      </c>
      <c r="G12" s="189" t="s">
        <v>559</v>
      </c>
      <c r="H12" s="188">
        <f>D49</f>
        <v>500000</v>
      </c>
      <c r="I12" s="188">
        <f>C51</f>
        <v>94023</v>
      </c>
      <c r="J12" s="188">
        <f>D52</f>
        <v>101006</v>
      </c>
      <c r="K12" s="188">
        <f>D53</f>
        <v>106559</v>
      </c>
      <c r="L12" s="188">
        <f>D54</f>
        <v>1218030</v>
      </c>
      <c r="M12" s="187">
        <f>SUM(H12:L12)</f>
        <v>2019618</v>
      </c>
    </row>
    <row r="13" spans="1:14">
      <c r="A13" s="184" t="s">
        <v>558</v>
      </c>
      <c r="B13" s="183">
        <v>2745522</v>
      </c>
      <c r="C13" s="183">
        <v>1955412</v>
      </c>
      <c r="D13" s="182">
        <v>1365934</v>
      </c>
      <c r="E13" s="114">
        <f t="shared" si="0"/>
        <v>2745522000</v>
      </c>
      <c r="G13" s="190" t="s">
        <v>557</v>
      </c>
      <c r="M13" s="19"/>
    </row>
    <row r="14" spans="1:14">
      <c r="A14" s="184" t="s">
        <v>556</v>
      </c>
      <c r="B14" s="183">
        <v>237917</v>
      </c>
      <c r="C14" s="183">
        <v>216886</v>
      </c>
      <c r="D14" s="182">
        <v>162933</v>
      </c>
      <c r="E14" s="114">
        <f t="shared" si="0"/>
        <v>237917000</v>
      </c>
      <c r="G14" t="s">
        <v>547</v>
      </c>
      <c r="K14" s="191">
        <f>-K12</f>
        <v>-106559</v>
      </c>
      <c r="L14" s="191">
        <f>K12</f>
        <v>106559</v>
      </c>
      <c r="M14" s="190">
        <f>L14+K14</f>
        <v>0</v>
      </c>
    </row>
    <row r="15" spans="1:14">
      <c r="A15" s="184" t="s">
        <v>555</v>
      </c>
      <c r="B15" s="183">
        <v>240013</v>
      </c>
      <c r="C15" s="183">
        <v>121785</v>
      </c>
      <c r="D15" s="182">
        <v>0</v>
      </c>
      <c r="E15" s="114">
        <f t="shared" si="0"/>
        <v>240013000</v>
      </c>
      <c r="G15" t="s">
        <v>545</v>
      </c>
      <c r="K15" s="191">
        <f>C53</f>
        <v>84666</v>
      </c>
      <c r="M15" s="190">
        <f>K15</f>
        <v>84666</v>
      </c>
    </row>
    <row r="16" spans="1:14" ht="15.75" thickBot="1">
      <c r="A16" s="184" t="s">
        <v>554</v>
      </c>
      <c r="B16" s="183">
        <v>1417625</v>
      </c>
      <c r="C16" s="183">
        <v>731379</v>
      </c>
      <c r="D16" s="182">
        <v>1077272</v>
      </c>
      <c r="E16" s="114">
        <f t="shared" si="0"/>
        <v>1417625000</v>
      </c>
      <c r="G16" t="s">
        <v>553</v>
      </c>
      <c r="L16" s="191">
        <f>-B58</f>
        <v>-1150395</v>
      </c>
      <c r="M16" s="190">
        <f>L16</f>
        <v>-1150395</v>
      </c>
    </row>
    <row r="17" spans="1:15" ht="15.75" thickBot="1">
      <c r="A17" s="184" t="s">
        <v>552</v>
      </c>
      <c r="B17" s="183">
        <v>1167985</v>
      </c>
      <c r="C17" s="183">
        <v>777596</v>
      </c>
      <c r="D17" s="182">
        <v>563147</v>
      </c>
      <c r="E17" s="114">
        <f t="shared" si="0"/>
        <v>1167985000</v>
      </c>
      <c r="G17" s="189" t="s">
        <v>551</v>
      </c>
      <c r="H17" s="188">
        <f>H12</f>
        <v>500000</v>
      </c>
      <c r="I17" s="188">
        <f>I12</f>
        <v>94023</v>
      </c>
      <c r="J17" s="188">
        <f>J12</f>
        <v>101006</v>
      </c>
      <c r="K17" s="188">
        <f>K12+K14+K15</f>
        <v>84666</v>
      </c>
      <c r="L17" s="188">
        <f>L12+L14+L16</f>
        <v>174194</v>
      </c>
      <c r="M17" s="187">
        <f>M12+M14+M15+M16</f>
        <v>953889</v>
      </c>
    </row>
    <row r="18" spans="1:15">
      <c r="A18" s="184" t="s">
        <v>550</v>
      </c>
      <c r="B18" s="183">
        <v>1918</v>
      </c>
      <c r="C18" s="183">
        <v>18693</v>
      </c>
      <c r="D18" s="182">
        <v>54174</v>
      </c>
      <c r="E18" s="114">
        <f t="shared" si="0"/>
        <v>1918000</v>
      </c>
      <c r="G18" s="190" t="s">
        <v>549</v>
      </c>
      <c r="M18" s="19"/>
    </row>
    <row r="19" spans="1:15">
      <c r="A19" s="184" t="s">
        <v>548</v>
      </c>
      <c r="B19" s="183">
        <v>3195587</v>
      </c>
      <c r="C19" s="183">
        <v>2227806</v>
      </c>
      <c r="D19" s="182">
        <v>2933249</v>
      </c>
      <c r="E19" s="114">
        <f t="shared" si="0"/>
        <v>3195587000</v>
      </c>
      <c r="G19" t="s">
        <v>547</v>
      </c>
      <c r="K19" s="191">
        <f>-K17</f>
        <v>-84666</v>
      </c>
      <c r="L19" s="191">
        <f>-K19</f>
        <v>84666</v>
      </c>
      <c r="M19" s="190">
        <f>L19+K19</f>
        <v>0</v>
      </c>
    </row>
    <row r="20" spans="1:15" ht="15.75" thickBot="1">
      <c r="A20" s="184" t="s">
        <v>546</v>
      </c>
      <c r="B20" s="183">
        <v>0</v>
      </c>
      <c r="C20" s="183">
        <v>0</v>
      </c>
      <c r="D20" s="182">
        <v>2757</v>
      </c>
      <c r="E20" s="114">
        <f t="shared" si="0"/>
        <v>0</v>
      </c>
      <c r="G20" t="s">
        <v>545</v>
      </c>
      <c r="K20" s="191">
        <f>B53</f>
        <v>500002</v>
      </c>
      <c r="M20" s="190">
        <f>K20</f>
        <v>500002</v>
      </c>
    </row>
    <row r="21" spans="1:15" ht="15.75" thickBot="1">
      <c r="A21" s="181" t="s">
        <v>544</v>
      </c>
      <c r="B21" s="180">
        <v>9006567</v>
      </c>
      <c r="C21" s="180">
        <v>6049557</v>
      </c>
      <c r="D21" s="179">
        <v>6153952</v>
      </c>
      <c r="E21" s="114">
        <f t="shared" si="0"/>
        <v>9006567000</v>
      </c>
      <c r="G21" s="189" t="s">
        <v>543</v>
      </c>
      <c r="H21" s="188">
        <f>H17</f>
        <v>500000</v>
      </c>
      <c r="I21" s="188">
        <f>I17</f>
        <v>94023</v>
      </c>
      <c r="J21" s="188">
        <f>J17</f>
        <v>101006</v>
      </c>
      <c r="K21" s="188">
        <f>K17+K19+K20</f>
        <v>500002</v>
      </c>
      <c r="L21" s="188">
        <f>L17+L19</f>
        <v>258860</v>
      </c>
      <c r="M21" s="187">
        <f>M17+M19+M20</f>
        <v>1453891</v>
      </c>
    </row>
    <row r="22" spans="1:15" ht="15.75" thickBot="1">
      <c r="A22" s="184" t="s">
        <v>542</v>
      </c>
      <c r="B22" s="183">
        <v>456262</v>
      </c>
      <c r="C22" s="183">
        <v>902814</v>
      </c>
      <c r="D22" s="182">
        <v>235973</v>
      </c>
      <c r="E22" s="114">
        <f t="shared" si="0"/>
        <v>456262000</v>
      </c>
    </row>
    <row r="23" spans="1:15">
      <c r="A23" s="184" t="s">
        <v>541</v>
      </c>
      <c r="B23" s="183">
        <v>2640497</v>
      </c>
      <c r="C23" s="183">
        <v>2665292</v>
      </c>
      <c r="D23" s="182">
        <v>4051976</v>
      </c>
      <c r="E23" s="114">
        <f t="shared" si="0"/>
        <v>2640497000</v>
      </c>
      <c r="G23" s="84" t="s">
        <v>540</v>
      </c>
      <c r="H23" s="24"/>
      <c r="I23" s="24"/>
      <c r="J23" s="24"/>
      <c r="K23" s="116" t="s">
        <v>539</v>
      </c>
      <c r="L23" s="24"/>
      <c r="M23" s="25"/>
    </row>
    <row r="24" spans="1:15" ht="36.75" thickBot="1">
      <c r="A24" s="184" t="s">
        <v>538</v>
      </c>
      <c r="B24" s="183">
        <v>108391</v>
      </c>
      <c r="C24" s="183"/>
      <c r="D24" s="182"/>
      <c r="E24" s="114">
        <f t="shared" si="0"/>
        <v>108391000</v>
      </c>
      <c r="G24" s="186" t="s">
        <v>537</v>
      </c>
      <c r="H24" s="26"/>
      <c r="I24" s="26"/>
      <c r="J24" s="26"/>
      <c r="K24" s="185" t="s">
        <v>536</v>
      </c>
      <c r="L24" s="26"/>
      <c r="M24" s="27"/>
    </row>
    <row r="25" spans="1:15" ht="15.75" thickBot="1">
      <c r="A25" s="181" t="s">
        <v>535</v>
      </c>
      <c r="B25" s="180">
        <v>3205150</v>
      </c>
      <c r="C25" s="180">
        <v>3568106</v>
      </c>
      <c r="D25" s="179">
        <v>4287949</v>
      </c>
      <c r="E25" s="114">
        <f t="shared" si="0"/>
        <v>3205150000</v>
      </c>
    </row>
    <row r="26" spans="1:15" ht="15.75" thickBot="1">
      <c r="A26" s="184" t="s">
        <v>534</v>
      </c>
      <c r="B26" s="183">
        <v>12829</v>
      </c>
      <c r="C26" s="183">
        <v>2054</v>
      </c>
      <c r="D26" s="182">
        <v>3090</v>
      </c>
      <c r="E26" s="114">
        <f t="shared" si="0"/>
        <v>12829000</v>
      </c>
      <c r="G26" s="209" t="s">
        <v>580</v>
      </c>
      <c r="H26" s="210"/>
      <c r="I26" s="210"/>
      <c r="J26" s="210"/>
      <c r="K26" s="210"/>
      <c r="L26" s="210"/>
      <c r="M26" s="210"/>
      <c r="N26" s="210"/>
      <c r="O26" s="211"/>
    </row>
    <row r="27" spans="1:15">
      <c r="A27" s="181" t="s">
        <v>533</v>
      </c>
      <c r="B27" s="180">
        <v>12829</v>
      </c>
      <c r="C27" s="180">
        <v>2054</v>
      </c>
      <c r="D27" s="179">
        <v>3090</v>
      </c>
      <c r="E27" s="114">
        <f t="shared" si="0"/>
        <v>12829000</v>
      </c>
      <c r="G27" t="s">
        <v>586</v>
      </c>
    </row>
    <row r="28" spans="1:15">
      <c r="A28" s="181" t="s">
        <v>532</v>
      </c>
      <c r="B28" s="180">
        <v>13947687</v>
      </c>
      <c r="C28" s="180">
        <v>10665052</v>
      </c>
      <c r="D28" s="179">
        <v>11194392</v>
      </c>
      <c r="E28" s="114">
        <f t="shared" si="0"/>
        <v>13947687000</v>
      </c>
      <c r="G28" t="s">
        <v>587</v>
      </c>
    </row>
    <row r="29" spans="1:15">
      <c r="A29" s="181" t="s">
        <v>531</v>
      </c>
      <c r="B29" s="180">
        <v>290285</v>
      </c>
      <c r="C29" s="180">
        <v>154865</v>
      </c>
      <c r="D29" s="179">
        <v>222845</v>
      </c>
      <c r="E29" s="114">
        <f t="shared" si="0"/>
        <v>290285000</v>
      </c>
      <c r="G29" t="s">
        <v>588</v>
      </c>
    </row>
    <row r="30" spans="1:15">
      <c r="A30" s="181" t="s">
        <v>530</v>
      </c>
      <c r="B30" s="180">
        <v>290285</v>
      </c>
      <c r="C30" s="180">
        <v>154865</v>
      </c>
      <c r="D30" s="179">
        <v>222845</v>
      </c>
      <c r="E30" s="114">
        <f>B30*1000</f>
        <v>290285000</v>
      </c>
      <c r="G30" t="s">
        <v>591</v>
      </c>
    </row>
    <row r="31" spans="1:15">
      <c r="A31" s="181" t="s">
        <v>529</v>
      </c>
      <c r="B31" s="180">
        <v>14237972</v>
      </c>
      <c r="C31" s="180">
        <v>10819917</v>
      </c>
      <c r="D31" s="179">
        <v>11417237</v>
      </c>
      <c r="E31" s="114">
        <f t="shared" si="0"/>
        <v>14237972000</v>
      </c>
      <c r="G31" t="s">
        <v>592</v>
      </c>
    </row>
    <row r="32" spans="1:15">
      <c r="A32" s="181" t="s">
        <v>528</v>
      </c>
      <c r="B32" s="180">
        <v>1903233</v>
      </c>
      <c r="C32" s="180">
        <v>763324</v>
      </c>
      <c r="D32" s="179">
        <v>705195</v>
      </c>
      <c r="E32" s="114">
        <f t="shared" si="0"/>
        <v>1903233000</v>
      </c>
      <c r="G32" t="s">
        <v>608</v>
      </c>
    </row>
    <row r="33" spans="1:12">
      <c r="A33" s="181" t="s">
        <v>527</v>
      </c>
      <c r="B33" s="180">
        <v>1382497</v>
      </c>
      <c r="C33" s="180">
        <v>1501773</v>
      </c>
      <c r="D33" s="179">
        <v>2576959</v>
      </c>
      <c r="E33" s="114">
        <f t="shared" si="0"/>
        <v>1382497000</v>
      </c>
      <c r="G33" t="s">
        <v>609</v>
      </c>
    </row>
    <row r="34" spans="1:12" ht="15.75" thickBot="1">
      <c r="A34" s="184" t="s">
        <v>526</v>
      </c>
      <c r="B34" s="183">
        <v>138168</v>
      </c>
      <c r="C34" s="183">
        <v>60429</v>
      </c>
      <c r="D34" s="182">
        <v>128660</v>
      </c>
      <c r="E34" s="114">
        <f t="shared" si="0"/>
        <v>138168000</v>
      </c>
      <c r="G34" t="s">
        <v>610</v>
      </c>
      <c r="L34" t="s">
        <v>611</v>
      </c>
    </row>
    <row r="35" spans="1:12" ht="15.75" thickBot="1">
      <c r="A35" s="184" t="s">
        <v>525</v>
      </c>
      <c r="B35" s="183">
        <v>0</v>
      </c>
      <c r="C35" s="183">
        <v>778381</v>
      </c>
      <c r="D35" s="182">
        <v>0</v>
      </c>
      <c r="E35" s="114">
        <f>B35*1000</f>
        <v>0</v>
      </c>
      <c r="G35" s="209" t="s">
        <v>159</v>
      </c>
      <c r="H35" s="210"/>
      <c r="I35" s="210"/>
      <c r="J35" s="211"/>
      <c r="L35" t="s">
        <v>612</v>
      </c>
    </row>
    <row r="36" spans="1:12" ht="15.75" thickBot="1">
      <c r="A36" s="184" t="s">
        <v>524</v>
      </c>
      <c r="B36" s="183">
        <v>24927</v>
      </c>
      <c r="C36" s="183"/>
      <c r="D36" s="182"/>
      <c r="E36" s="114">
        <f t="shared" si="0"/>
        <v>24927000</v>
      </c>
      <c r="G36" s="20" t="s">
        <v>117</v>
      </c>
      <c r="H36" s="45" t="s">
        <v>118</v>
      </c>
      <c r="I36" s="45" t="s">
        <v>119</v>
      </c>
      <c r="J36" s="46" t="s">
        <v>120</v>
      </c>
    </row>
    <row r="37" spans="1:12">
      <c r="A37" s="184" t="s">
        <v>523</v>
      </c>
      <c r="B37" s="183">
        <v>81619</v>
      </c>
      <c r="C37" s="183">
        <v>219854</v>
      </c>
      <c r="D37" s="182">
        <v>40166</v>
      </c>
      <c r="E37" s="114">
        <f t="shared" si="0"/>
        <v>81619000</v>
      </c>
      <c r="G37" s="198">
        <v>1305</v>
      </c>
      <c r="H37" t="s">
        <v>581</v>
      </c>
      <c r="I37" s="114"/>
      <c r="J37" s="114">
        <f>E13*60%</f>
        <v>1647313200</v>
      </c>
      <c r="K37" s="362">
        <v>1</v>
      </c>
    </row>
    <row r="38" spans="1:12">
      <c r="A38" s="184" t="s">
        <v>522</v>
      </c>
      <c r="B38" s="183">
        <v>273855</v>
      </c>
      <c r="C38" s="183">
        <v>108916</v>
      </c>
      <c r="D38" s="182">
        <v>146018</v>
      </c>
      <c r="E38" s="114">
        <f t="shared" si="0"/>
        <v>273855000</v>
      </c>
      <c r="G38" s="198">
        <v>1120</v>
      </c>
      <c r="H38" t="s">
        <v>280</v>
      </c>
      <c r="I38" s="114">
        <f>J37</f>
        <v>1647313200</v>
      </c>
      <c r="J38" s="114"/>
      <c r="K38" s="362"/>
    </row>
    <row r="39" spans="1:12">
      <c r="A39" s="181" t="s">
        <v>521</v>
      </c>
      <c r="B39" s="180">
        <v>518569</v>
      </c>
      <c r="C39" s="180">
        <v>1167580</v>
      </c>
      <c r="D39" s="179">
        <v>314844</v>
      </c>
      <c r="E39" s="114">
        <f t="shared" si="0"/>
        <v>518569000</v>
      </c>
      <c r="G39" s="198">
        <v>1435</v>
      </c>
      <c r="H39" t="s">
        <v>489</v>
      </c>
      <c r="I39" s="114">
        <v>100000000</v>
      </c>
      <c r="J39" s="114"/>
      <c r="K39" s="362">
        <v>2</v>
      </c>
    </row>
    <row r="40" spans="1:12">
      <c r="A40" s="181" t="s">
        <v>520</v>
      </c>
      <c r="B40" s="180">
        <v>42994</v>
      </c>
      <c r="C40" s="180"/>
      <c r="D40" s="179"/>
      <c r="E40" s="114">
        <f t="shared" si="0"/>
        <v>42994000</v>
      </c>
      <c r="G40">
        <v>2408</v>
      </c>
      <c r="H40" t="s">
        <v>2</v>
      </c>
      <c r="I40" s="114">
        <f>I39*19%</f>
        <v>19000000</v>
      </c>
      <c r="J40" s="114"/>
      <c r="K40" s="362"/>
    </row>
    <row r="41" spans="1:12">
      <c r="A41" s="181" t="s">
        <v>519</v>
      </c>
      <c r="B41" s="180">
        <v>323353</v>
      </c>
      <c r="C41" s="180">
        <v>276521</v>
      </c>
      <c r="D41" s="179">
        <v>306496</v>
      </c>
      <c r="E41" s="114">
        <f t="shared" si="0"/>
        <v>323353000</v>
      </c>
      <c r="G41" s="198">
        <v>2305</v>
      </c>
      <c r="H41" t="s">
        <v>582</v>
      </c>
      <c r="I41" s="114"/>
      <c r="J41" s="114">
        <f>I39*2.5%</f>
        <v>2500000</v>
      </c>
      <c r="K41" s="362"/>
    </row>
    <row r="42" spans="1:12">
      <c r="A42" s="184" t="s">
        <v>518</v>
      </c>
      <c r="B42" s="183">
        <v>5450480</v>
      </c>
      <c r="C42" s="183">
        <v>2864998</v>
      </c>
      <c r="D42" s="182">
        <v>2924483</v>
      </c>
      <c r="E42" s="114">
        <f t="shared" si="0"/>
        <v>5450480000</v>
      </c>
      <c r="G42" s="198">
        <v>2201</v>
      </c>
      <c r="H42" t="s">
        <v>95</v>
      </c>
      <c r="J42" s="115">
        <f>I39+I40-J41</f>
        <v>116500000</v>
      </c>
      <c r="K42" s="362"/>
    </row>
    <row r="43" spans="1:12">
      <c r="A43" s="184" t="s">
        <v>517</v>
      </c>
      <c r="B43" s="183">
        <v>1167721</v>
      </c>
      <c r="C43" s="183">
        <v>17721</v>
      </c>
      <c r="D43" s="182">
        <v>8712</v>
      </c>
      <c r="E43" s="114">
        <f t="shared" si="0"/>
        <v>1167721000</v>
      </c>
      <c r="G43" s="198">
        <v>1305</v>
      </c>
      <c r="H43" t="s">
        <v>581</v>
      </c>
      <c r="I43" s="115">
        <f>SUM(J44:J50)-SUM(I44:I50)</f>
        <v>95488461.538461551</v>
      </c>
      <c r="K43" s="362">
        <v>3</v>
      </c>
    </row>
    <row r="44" spans="1:12">
      <c r="A44" s="181" t="s">
        <v>516</v>
      </c>
      <c r="B44" s="180">
        <v>6618201</v>
      </c>
      <c r="C44" s="180">
        <v>2882719</v>
      </c>
      <c r="D44" s="179">
        <v>2933195</v>
      </c>
      <c r="E44" s="114">
        <f t="shared" si="0"/>
        <v>6618201000</v>
      </c>
      <c r="G44">
        <v>2408</v>
      </c>
      <c r="H44" t="s">
        <v>584</v>
      </c>
      <c r="J44" s="115">
        <f>J50*19%</f>
        <v>16076923.076923078</v>
      </c>
      <c r="K44" s="362"/>
    </row>
    <row r="45" spans="1:12">
      <c r="A45" s="181" t="s">
        <v>515</v>
      </c>
      <c r="B45" s="180">
        <v>10788847</v>
      </c>
      <c r="C45" s="180">
        <v>6591917</v>
      </c>
      <c r="D45" s="179">
        <v>6836689</v>
      </c>
      <c r="E45" s="114">
        <f t="shared" si="0"/>
        <v>10788847000</v>
      </c>
      <c r="G45" s="198">
        <v>1355</v>
      </c>
      <c r="H45" t="s">
        <v>582</v>
      </c>
      <c r="I45" s="115">
        <f>J50*2.5%</f>
        <v>2115384.6153846155</v>
      </c>
      <c r="K45" s="362"/>
    </row>
    <row r="46" spans="1:12">
      <c r="A46" s="181" t="s">
        <v>514</v>
      </c>
      <c r="B46" s="180">
        <v>1995234</v>
      </c>
      <c r="C46" s="180">
        <v>3274111</v>
      </c>
      <c r="D46" s="179">
        <v>2560930</v>
      </c>
      <c r="E46" s="114">
        <f t="shared" si="0"/>
        <v>1995234000</v>
      </c>
      <c r="G46" s="198">
        <v>1355</v>
      </c>
      <c r="H46" t="s">
        <v>583</v>
      </c>
      <c r="I46" s="114">
        <f>J50*8/1000</f>
        <v>676923.07692307699</v>
      </c>
      <c r="K46" s="362"/>
    </row>
    <row r="47" spans="1:12">
      <c r="A47" s="181" t="s">
        <v>513</v>
      </c>
      <c r="B47" s="180">
        <v>1995234</v>
      </c>
      <c r="C47" s="180">
        <v>3274111</v>
      </c>
      <c r="D47" s="179">
        <v>2560930</v>
      </c>
      <c r="E47" s="114">
        <f t="shared" si="0"/>
        <v>1995234000</v>
      </c>
      <c r="G47" s="198">
        <v>1355</v>
      </c>
      <c r="H47" t="s">
        <v>585</v>
      </c>
      <c r="I47" s="114">
        <f>J44*15%</f>
        <v>2411538.4615384615</v>
      </c>
      <c r="K47" s="362"/>
    </row>
    <row r="48" spans="1:12">
      <c r="A48" s="181" t="s">
        <v>512</v>
      </c>
      <c r="B48" s="180">
        <v>12784081</v>
      </c>
      <c r="C48" s="180">
        <v>9866028</v>
      </c>
      <c r="D48" s="179">
        <v>9397619</v>
      </c>
      <c r="E48" s="114">
        <f t="shared" si="0"/>
        <v>12784081000</v>
      </c>
      <c r="G48" s="198">
        <v>1435</v>
      </c>
      <c r="H48" t="s">
        <v>489</v>
      </c>
      <c r="J48" s="115">
        <f>I39*55%</f>
        <v>55000000.000000007</v>
      </c>
      <c r="K48" s="362"/>
    </row>
    <row r="49" spans="1:14">
      <c r="A49" s="184" t="s">
        <v>511</v>
      </c>
      <c r="B49" s="183">
        <v>500000</v>
      </c>
      <c r="C49" s="183">
        <v>500000</v>
      </c>
      <c r="D49" s="182">
        <v>500000</v>
      </c>
      <c r="E49" s="114">
        <f t="shared" si="0"/>
        <v>500000000</v>
      </c>
      <c r="G49" s="198">
        <v>6135</v>
      </c>
      <c r="H49" t="s">
        <v>589</v>
      </c>
      <c r="I49" s="115">
        <f>J48</f>
        <v>55000000.000000007</v>
      </c>
      <c r="K49" s="362"/>
    </row>
    <row r="50" spans="1:14">
      <c r="A50" s="181" t="s">
        <v>510</v>
      </c>
      <c r="B50" s="180">
        <v>500000</v>
      </c>
      <c r="C50" s="180">
        <v>500000</v>
      </c>
      <c r="D50" s="179">
        <v>500000</v>
      </c>
      <c r="E50" s="114">
        <f t="shared" si="0"/>
        <v>500000000</v>
      </c>
      <c r="G50" s="198">
        <v>4135</v>
      </c>
      <c r="H50" t="s">
        <v>590</v>
      </c>
      <c r="J50" s="114">
        <f>J48/(1-35%)</f>
        <v>84615384.615384623</v>
      </c>
      <c r="K50" s="362"/>
    </row>
    <row r="51" spans="1:14">
      <c r="A51" s="181" t="s">
        <v>509</v>
      </c>
      <c r="B51" s="180">
        <v>94023</v>
      </c>
      <c r="C51" s="180">
        <v>94023</v>
      </c>
      <c r="D51" s="179">
        <v>94023</v>
      </c>
      <c r="E51" s="114">
        <f t="shared" si="0"/>
        <v>94023000</v>
      </c>
      <c r="G51" s="198">
        <v>1305</v>
      </c>
      <c r="H51" t="s">
        <v>581</v>
      </c>
      <c r="J51" s="115">
        <f>I43*70%</f>
        <v>66841923.07692308</v>
      </c>
      <c r="K51" s="362">
        <v>4</v>
      </c>
    </row>
    <row r="52" spans="1:14">
      <c r="A52" s="181" t="s">
        <v>508</v>
      </c>
      <c r="B52" s="180">
        <v>101006</v>
      </c>
      <c r="C52" s="180">
        <v>101006</v>
      </c>
      <c r="D52" s="179">
        <v>101006</v>
      </c>
      <c r="E52" s="114">
        <f t="shared" si="0"/>
        <v>101006000</v>
      </c>
      <c r="G52" s="198">
        <v>1120</v>
      </c>
      <c r="H52" t="s">
        <v>280</v>
      </c>
      <c r="I52" s="115">
        <f>J51</f>
        <v>66841923.07692308</v>
      </c>
      <c r="K52" s="362"/>
    </row>
    <row r="53" spans="1:14">
      <c r="A53" s="181" t="s">
        <v>507</v>
      </c>
      <c r="B53" s="180">
        <v>500002</v>
      </c>
      <c r="C53" s="180">
        <v>84666</v>
      </c>
      <c r="D53" s="179">
        <v>106559</v>
      </c>
      <c r="E53" s="114">
        <f t="shared" si="0"/>
        <v>500002000</v>
      </c>
      <c r="G53" s="198">
        <v>2201</v>
      </c>
      <c r="H53" t="s">
        <v>95</v>
      </c>
      <c r="I53" s="191">
        <f>(E33+J42)*65%</f>
        <v>974348050</v>
      </c>
      <c r="K53" s="362"/>
    </row>
    <row r="54" spans="1:14">
      <c r="A54" s="184" t="s">
        <v>506</v>
      </c>
      <c r="B54" s="183">
        <v>258860</v>
      </c>
      <c r="C54" s="183">
        <v>174194</v>
      </c>
      <c r="D54" s="182">
        <v>1218030</v>
      </c>
      <c r="E54" s="114">
        <f t="shared" si="0"/>
        <v>258860000</v>
      </c>
      <c r="G54" s="197">
        <v>5105</v>
      </c>
      <c r="H54" t="s">
        <v>601</v>
      </c>
      <c r="I54" s="115">
        <f>M56</f>
        <v>1160000</v>
      </c>
    </row>
    <row r="55" spans="1:14">
      <c r="A55" s="181" t="s">
        <v>505</v>
      </c>
      <c r="B55" s="180">
        <v>258860</v>
      </c>
      <c r="C55" s="180">
        <v>174194</v>
      </c>
      <c r="D55" s="179">
        <v>1218030</v>
      </c>
      <c r="E55" s="114">
        <f t="shared" si="0"/>
        <v>258860000</v>
      </c>
      <c r="G55" s="197">
        <v>5105</v>
      </c>
      <c r="H55" t="s">
        <v>594</v>
      </c>
      <c r="I55" s="115">
        <f>M57</f>
        <v>140606</v>
      </c>
    </row>
    <row r="56" spans="1:14">
      <c r="A56" s="181" t="s">
        <v>504</v>
      </c>
      <c r="B56" s="180">
        <v>1453891</v>
      </c>
      <c r="C56" s="180">
        <v>953889</v>
      </c>
      <c r="D56" s="179">
        <v>2019618</v>
      </c>
      <c r="E56" s="114">
        <f t="shared" si="0"/>
        <v>1453891000</v>
      </c>
      <c r="G56">
        <v>2370</v>
      </c>
      <c r="H56" t="s">
        <v>599</v>
      </c>
      <c r="J56" s="115">
        <f>N60</f>
        <v>46400</v>
      </c>
      <c r="L56" s="19" t="s">
        <v>593</v>
      </c>
      <c r="M56" s="114">
        <v>1160000</v>
      </c>
    </row>
    <row r="57" spans="1:14">
      <c r="A57" s="181" t="s">
        <v>503</v>
      </c>
      <c r="B57" s="180">
        <v>14237972</v>
      </c>
      <c r="C57" s="180">
        <v>10819917</v>
      </c>
      <c r="D57" s="179">
        <v>11417237</v>
      </c>
      <c r="E57" s="114">
        <f t="shared" si="0"/>
        <v>14237972000</v>
      </c>
      <c r="G57">
        <v>2380</v>
      </c>
      <c r="H57" t="s">
        <v>600</v>
      </c>
      <c r="J57" s="115">
        <f>N61</f>
        <v>46400</v>
      </c>
      <c r="L57" t="s">
        <v>594</v>
      </c>
      <c r="M57" s="114">
        <v>140606</v>
      </c>
    </row>
    <row r="58" spans="1:14">
      <c r="A58" s="178" t="s">
        <v>502</v>
      </c>
      <c r="B58" s="177">
        <f>+D54+D53-C54</f>
        <v>1150395</v>
      </c>
      <c r="G58">
        <v>2505</v>
      </c>
      <c r="H58" t="s">
        <v>602</v>
      </c>
      <c r="J58" s="115">
        <f>SUM(I54:I55)-SUM(J56:J57)</f>
        <v>1207806</v>
      </c>
      <c r="L58" t="s">
        <v>561</v>
      </c>
      <c r="M58" s="114">
        <f>M56+M57</f>
        <v>1300606</v>
      </c>
    </row>
    <row r="59" spans="1:14" ht="15.75" thickBot="1">
      <c r="G59">
        <v>5105</v>
      </c>
      <c r="H59" t="s">
        <v>603</v>
      </c>
      <c r="I59" s="115">
        <f>M61</f>
        <v>92800</v>
      </c>
      <c r="M59" s="114"/>
    </row>
    <row r="60" spans="1:14" ht="15.75" thickBot="1">
      <c r="A60" s="289"/>
      <c r="B60" s="290"/>
      <c r="C60" s="290"/>
      <c r="D60" s="290"/>
      <c r="E60" s="290"/>
      <c r="F60" s="291"/>
      <c r="G60">
        <v>2380</v>
      </c>
      <c r="H60" t="s">
        <v>600</v>
      </c>
      <c r="J60" s="115">
        <f>I59</f>
        <v>92800</v>
      </c>
      <c r="L60" t="s">
        <v>599</v>
      </c>
      <c r="M60" s="114">
        <v>0</v>
      </c>
      <c r="N60" s="115">
        <f>M56*4%</f>
        <v>46400</v>
      </c>
    </row>
    <row r="61" spans="1:14">
      <c r="A61" s="89"/>
      <c r="B61" s="89"/>
      <c r="C61" s="89"/>
      <c r="D61" s="89"/>
      <c r="E61" s="89"/>
      <c r="F61" s="89"/>
      <c r="G61">
        <v>5105</v>
      </c>
      <c r="H61" t="s">
        <v>604</v>
      </c>
      <c r="I61" s="115">
        <f>M62</f>
        <v>108383.83333333333</v>
      </c>
      <c r="L61" t="s">
        <v>600</v>
      </c>
      <c r="M61" s="114">
        <f>M56*8%</f>
        <v>92800</v>
      </c>
      <c r="N61" s="115">
        <f>M56*4%</f>
        <v>46400</v>
      </c>
    </row>
    <row r="62" spans="1:14">
      <c r="B62" s="22"/>
      <c r="C62" s="7"/>
      <c r="D62" s="5"/>
      <c r="E62" s="5"/>
      <c r="F62" s="7"/>
      <c r="G62">
        <v>2520</v>
      </c>
      <c r="H62" t="s">
        <v>604</v>
      </c>
      <c r="J62" s="115">
        <f>I61</f>
        <v>108383.83333333333</v>
      </c>
      <c r="L62" t="s">
        <v>595</v>
      </c>
      <c r="M62" s="114">
        <f>M58*30/360</f>
        <v>108383.83333333333</v>
      </c>
    </row>
    <row r="63" spans="1:14">
      <c r="B63" s="22"/>
      <c r="C63" s="14"/>
      <c r="D63" s="5"/>
      <c r="E63" s="5"/>
      <c r="F63" s="5"/>
      <c r="G63">
        <v>5105</v>
      </c>
      <c r="H63" t="s">
        <v>596</v>
      </c>
      <c r="I63" s="115">
        <f>M63</f>
        <v>48333.333333333336</v>
      </c>
      <c r="L63" t="s">
        <v>596</v>
      </c>
      <c r="M63" s="114">
        <f>M56*30/720</f>
        <v>48333.333333333336</v>
      </c>
    </row>
    <row r="64" spans="1:14">
      <c r="B64" s="22"/>
      <c r="G64">
        <v>2525</v>
      </c>
      <c r="H64" t="s">
        <v>596</v>
      </c>
      <c r="J64" s="115">
        <f>I63</f>
        <v>48333.333333333336</v>
      </c>
      <c r="L64" t="s">
        <v>597</v>
      </c>
      <c r="M64" s="114">
        <f>M58*30/360</f>
        <v>108383.83333333333</v>
      </c>
    </row>
    <row r="65" spans="1:13">
      <c r="G65">
        <v>5105</v>
      </c>
      <c r="H65" t="s">
        <v>597</v>
      </c>
      <c r="I65" s="115">
        <f>M64</f>
        <v>108383.83333333333</v>
      </c>
      <c r="L65" t="s">
        <v>598</v>
      </c>
      <c r="M65" s="114">
        <f>M64*30/360*12%</f>
        <v>1083.8383333333334</v>
      </c>
    </row>
    <row r="66" spans="1:13">
      <c r="G66">
        <v>2510</v>
      </c>
      <c r="H66" t="s">
        <v>597</v>
      </c>
      <c r="J66" s="115">
        <f>I65</f>
        <v>108383.83333333333</v>
      </c>
    </row>
    <row r="67" spans="1:13">
      <c r="E67" s="7"/>
      <c r="F67" s="7"/>
      <c r="G67">
        <v>5105</v>
      </c>
      <c r="H67" t="s">
        <v>605</v>
      </c>
      <c r="I67" s="115">
        <f>M65</f>
        <v>1083.8383333333334</v>
      </c>
    </row>
    <row r="68" spans="1:13">
      <c r="E68" s="7"/>
      <c r="F68" s="7"/>
      <c r="G68">
        <v>2515</v>
      </c>
      <c r="H68" t="s">
        <v>605</v>
      </c>
      <c r="J68" s="115">
        <f>I67</f>
        <v>1083.8383333333334</v>
      </c>
    </row>
    <row r="69" spans="1:13">
      <c r="E69" s="7"/>
      <c r="F69" s="7"/>
      <c r="G69">
        <v>5305</v>
      </c>
      <c r="H69" t="s">
        <v>607</v>
      </c>
      <c r="I69" s="114">
        <f>SUM(E84:E95)</f>
        <v>214102752.03205878</v>
      </c>
    </row>
    <row r="70" spans="1:13">
      <c r="E70" s="7"/>
      <c r="F70" s="7"/>
      <c r="G70">
        <v>2105</v>
      </c>
      <c r="H70" t="s">
        <v>373</v>
      </c>
      <c r="J70" s="115">
        <f>I69</f>
        <v>214102752.03205878</v>
      </c>
    </row>
    <row r="71" spans="1:13">
      <c r="E71" s="7"/>
      <c r="F71" s="7"/>
      <c r="G71">
        <v>2105</v>
      </c>
      <c r="H71" t="s">
        <v>373</v>
      </c>
      <c r="I71" s="38">
        <f>SUM(C84:C95)</f>
        <v>265155530.12689307</v>
      </c>
    </row>
    <row r="72" spans="1:13">
      <c r="E72" s="7"/>
      <c r="F72" s="7"/>
      <c r="G72">
        <v>1120</v>
      </c>
      <c r="H72" t="s">
        <v>280</v>
      </c>
      <c r="J72" s="38">
        <f>I71</f>
        <v>265155530.12689307</v>
      </c>
    </row>
    <row r="73" spans="1:13">
      <c r="E73" s="7"/>
      <c r="F73" s="7"/>
      <c r="G73" s="198">
        <v>1435</v>
      </c>
      <c r="H73" t="s">
        <v>489</v>
      </c>
      <c r="I73" s="114">
        <v>900000000</v>
      </c>
      <c r="J73" s="114"/>
    </row>
    <row r="74" spans="1:13">
      <c r="E74" s="7"/>
      <c r="F74" s="7"/>
      <c r="G74">
        <v>2408</v>
      </c>
      <c r="H74" t="s">
        <v>2</v>
      </c>
      <c r="I74" s="114">
        <f>I73*19%</f>
        <v>171000000</v>
      </c>
      <c r="J74" s="114"/>
    </row>
    <row r="75" spans="1:13">
      <c r="A75" t="s">
        <v>22</v>
      </c>
      <c r="B75" s="115">
        <f>E32</f>
        <v>1903233000</v>
      </c>
      <c r="G75" s="198">
        <v>2305</v>
      </c>
      <c r="H75" t="s">
        <v>582</v>
      </c>
      <c r="I75" s="114"/>
      <c r="J75" s="114">
        <f>I73*2.5%</f>
        <v>22500000</v>
      </c>
    </row>
    <row r="76" spans="1:13">
      <c r="A76" t="s">
        <v>34</v>
      </c>
      <c r="B76">
        <v>15</v>
      </c>
      <c r="C76" t="s">
        <v>43</v>
      </c>
      <c r="G76" s="198">
        <v>2201</v>
      </c>
      <c r="H76" t="s">
        <v>95</v>
      </c>
      <c r="J76" s="115">
        <f>I73+I74-J75</f>
        <v>1048500000</v>
      </c>
    </row>
    <row r="77" spans="1:13">
      <c r="A77" t="s">
        <v>34</v>
      </c>
      <c r="B77">
        <f>B76*12</f>
        <v>180</v>
      </c>
      <c r="C77" t="s">
        <v>35</v>
      </c>
      <c r="G77" s="198">
        <v>1305</v>
      </c>
      <c r="H77" t="s">
        <v>581</v>
      </c>
      <c r="I77" s="115">
        <f>SUM(J78:J84)-SUM(I78:I84)</f>
        <v>1558632115.3846149</v>
      </c>
    </row>
    <row r="78" spans="1:13">
      <c r="A78" t="s">
        <v>32</v>
      </c>
      <c r="B78" s="3">
        <v>0.12</v>
      </c>
      <c r="C78" t="s">
        <v>309</v>
      </c>
      <c r="G78">
        <v>2408</v>
      </c>
      <c r="H78" t="s">
        <v>584</v>
      </c>
      <c r="J78" s="115">
        <f>J84*19%</f>
        <v>262419230.76923075</v>
      </c>
    </row>
    <row r="79" spans="1:13">
      <c r="A79" t="s">
        <v>60</v>
      </c>
      <c r="B79" s="23">
        <f>NOMINAL(B78,12)/12</f>
        <v>9.4887929345830457E-3</v>
      </c>
      <c r="C79" t="s">
        <v>606</v>
      </c>
      <c r="G79" s="198">
        <v>1355</v>
      </c>
      <c r="H79" t="s">
        <v>582</v>
      </c>
      <c r="I79" s="115">
        <f>J84*2.5%</f>
        <v>34528846.153846152</v>
      </c>
    </row>
    <row r="80" spans="1:13">
      <c r="G80" s="198">
        <v>1355</v>
      </c>
      <c r="H80" t="s">
        <v>583</v>
      </c>
      <c r="I80" s="114">
        <f>J84*8/1000</f>
        <v>11049230.769230768</v>
      </c>
    </row>
    <row r="81" spans="2:15" ht="15.75" thickBot="1">
      <c r="G81" s="198">
        <v>1355</v>
      </c>
      <c r="H81" t="s">
        <v>585</v>
      </c>
      <c r="I81" s="114">
        <f>J78*15%</f>
        <v>39362884.615384609</v>
      </c>
    </row>
    <row r="82" spans="2:15" ht="15.75" thickBot="1">
      <c r="B82" s="20" t="s">
        <v>23</v>
      </c>
      <c r="C82" s="45" t="s">
        <v>24</v>
      </c>
      <c r="D82" s="45" t="s">
        <v>26</v>
      </c>
      <c r="E82" s="45" t="s">
        <v>314</v>
      </c>
      <c r="F82" s="46" t="s">
        <v>156</v>
      </c>
      <c r="G82" s="198">
        <v>1435</v>
      </c>
      <c r="H82" t="s">
        <v>489</v>
      </c>
      <c r="J82" s="115">
        <f>(SUMIF(G37:G76,G82,I37:I76)-SUMIF(G37:G76,G82,J37:J76))*95%</f>
        <v>897750000</v>
      </c>
    </row>
    <row r="83" spans="2:15">
      <c r="B83">
        <v>0</v>
      </c>
      <c r="C83">
        <v>0</v>
      </c>
      <c r="D83">
        <v>0</v>
      </c>
      <c r="E83">
        <v>0</v>
      </c>
      <c r="F83" s="115">
        <f>B75</f>
        <v>1903233000</v>
      </c>
      <c r="G83" s="198">
        <v>6135</v>
      </c>
      <c r="H83" t="s">
        <v>589</v>
      </c>
      <c r="I83" s="115">
        <f>J82</f>
        <v>897750000</v>
      </c>
      <c r="K83" s="114"/>
    </row>
    <row r="84" spans="2:15">
      <c r="B84">
        <v>1</v>
      </c>
      <c r="C84" s="38">
        <f>PMT($B$79,$B$77,-$B$75)</f>
        <v>22096294.177241091</v>
      </c>
      <c r="D84" s="38">
        <f>C84-E84</f>
        <v>4036910.3339757957</v>
      </c>
      <c r="E84" s="115">
        <f>F83*$B$79</f>
        <v>18059383.843265295</v>
      </c>
      <c r="F84" s="115">
        <f>F83-D84</f>
        <v>1899196089.6660242</v>
      </c>
      <c r="G84" s="198">
        <v>4135</v>
      </c>
      <c r="H84" t="s">
        <v>590</v>
      </c>
      <c r="J84" s="114">
        <f>J82/(1-35%)</f>
        <v>1381153846.153846</v>
      </c>
      <c r="K84" s="114"/>
    </row>
    <row r="85" spans="2:15">
      <c r="B85">
        <v>2</v>
      </c>
      <c r="C85" s="38">
        <f t="shared" ref="C85:C148" si="1">PMT($B$79,$B$77,-$B$75)</f>
        <v>22096294.177241091</v>
      </c>
      <c r="D85" s="38">
        <f t="shared" ref="D85:D148" si="2">C85-E85</f>
        <v>4075215.7402303703</v>
      </c>
      <c r="E85" s="115">
        <f t="shared" ref="E85:E148" si="3">F84*$B$79</f>
        <v>18021078.43701072</v>
      </c>
      <c r="F85" s="115">
        <f t="shared" ref="F85:F148" si="4">F84-D85</f>
        <v>1895120873.9257939</v>
      </c>
      <c r="G85" s="198">
        <v>1305</v>
      </c>
      <c r="H85" t="s">
        <v>581</v>
      </c>
      <c r="J85" s="115">
        <f>I77*90%</f>
        <v>1402768903.8461535</v>
      </c>
    </row>
    <row r="86" spans="2:15">
      <c r="B86">
        <v>3</v>
      </c>
      <c r="C86" s="38">
        <f t="shared" si="1"/>
        <v>22096294.177241091</v>
      </c>
      <c r="D86" s="38">
        <f t="shared" si="2"/>
        <v>4113884.6185531691</v>
      </c>
      <c r="E86" s="115">
        <f t="shared" si="3"/>
        <v>17982409.558687922</v>
      </c>
      <c r="F86" s="115">
        <f t="shared" si="4"/>
        <v>1891006989.3072407</v>
      </c>
      <c r="G86">
        <v>1120</v>
      </c>
      <c r="H86" t="s">
        <v>280</v>
      </c>
      <c r="I86" s="115">
        <f>J85</f>
        <v>1402768903.8461535</v>
      </c>
    </row>
    <row r="87" spans="2:15">
      <c r="B87">
        <v>4</v>
      </c>
      <c r="C87" s="38">
        <f t="shared" si="1"/>
        <v>22096294.177241091</v>
      </c>
      <c r="D87" s="38">
        <f t="shared" si="2"/>
        <v>4152920.4178553894</v>
      </c>
      <c r="E87" s="115">
        <f t="shared" si="3"/>
        <v>17943373.759385701</v>
      </c>
      <c r="F87" s="115">
        <f t="shared" si="4"/>
        <v>1886854068.8893852</v>
      </c>
      <c r="G87" s="198">
        <v>2201</v>
      </c>
      <c r="H87" t="s">
        <v>95</v>
      </c>
      <c r="I87" s="115">
        <f>J76*85%</f>
        <v>891225000</v>
      </c>
    </row>
    <row r="88" spans="2:15">
      <c r="B88">
        <v>5</v>
      </c>
      <c r="C88" s="38">
        <f t="shared" si="1"/>
        <v>22096294.177241091</v>
      </c>
      <c r="D88" s="38">
        <f t="shared" si="2"/>
        <v>4192326.6197742224</v>
      </c>
      <c r="E88" s="115">
        <f t="shared" si="3"/>
        <v>17903967.557466868</v>
      </c>
      <c r="F88" s="115">
        <f t="shared" si="4"/>
        <v>1882661742.2696109</v>
      </c>
      <c r="G88">
        <v>1120</v>
      </c>
      <c r="H88" t="s">
        <v>280</v>
      </c>
      <c r="J88" s="115">
        <f>I87</f>
        <v>891225000</v>
      </c>
    </row>
    <row r="89" spans="2:15">
      <c r="B89">
        <v>6</v>
      </c>
      <c r="C89" s="38">
        <f t="shared" si="1"/>
        <v>22096294.177241091</v>
      </c>
      <c r="D89" s="38">
        <f t="shared" si="2"/>
        <v>4232106.7389834002</v>
      </c>
      <c r="E89" s="115">
        <f t="shared" si="3"/>
        <v>17864187.438257691</v>
      </c>
      <c r="F89" s="115">
        <f t="shared" si="4"/>
        <v>1878429635.5306275</v>
      </c>
      <c r="G89" s="198">
        <v>3705</v>
      </c>
      <c r="H89" t="s">
        <v>620</v>
      </c>
      <c r="I89" s="115">
        <f>E54*2%</f>
        <v>5177200</v>
      </c>
    </row>
    <row r="90" spans="2:15">
      <c r="B90">
        <v>7</v>
      </c>
      <c r="C90" s="38">
        <f t="shared" si="1"/>
        <v>22096294.177241091</v>
      </c>
      <c r="D90" s="38">
        <f t="shared" si="2"/>
        <v>4272264.3235066682</v>
      </c>
      <c r="E90" s="115">
        <f t="shared" si="3"/>
        <v>17824029.853734422</v>
      </c>
      <c r="F90" s="115">
        <f t="shared" si="4"/>
        <v>1874157371.2071209</v>
      </c>
      <c r="G90">
        <v>2360</v>
      </c>
      <c r="H90" t="s">
        <v>621</v>
      </c>
      <c r="J90" s="115">
        <f>I89</f>
        <v>5177200</v>
      </c>
    </row>
    <row r="91" spans="2:15">
      <c r="B91">
        <v>8</v>
      </c>
      <c r="C91" s="38">
        <f t="shared" si="1"/>
        <v>22096294.177241091</v>
      </c>
      <c r="D91" s="38">
        <f t="shared" si="2"/>
        <v>4312802.9550342262</v>
      </c>
      <c r="E91" s="115">
        <f t="shared" si="3"/>
        <v>17783491.222206865</v>
      </c>
      <c r="F91" s="115">
        <f t="shared" si="4"/>
        <v>1869844568.2520866</v>
      </c>
      <c r="G91">
        <v>2360</v>
      </c>
      <c r="H91" t="s">
        <v>621</v>
      </c>
      <c r="I91" s="115">
        <f>J90</f>
        <v>5177200</v>
      </c>
    </row>
    <row r="92" spans="2:15">
      <c r="B92">
        <v>9</v>
      </c>
      <c r="C92" s="38">
        <f t="shared" si="1"/>
        <v>22096294.177241091</v>
      </c>
      <c r="D92" s="38">
        <f t="shared" si="2"/>
        <v>4353726.2492422052</v>
      </c>
      <c r="E92" s="115">
        <f t="shared" si="3"/>
        <v>17742567.927998886</v>
      </c>
      <c r="F92" s="115">
        <f t="shared" si="4"/>
        <v>1865490842.0028443</v>
      </c>
      <c r="G92">
        <v>1120</v>
      </c>
      <c r="H92" t="s">
        <v>280</v>
      </c>
      <c r="J92" s="115">
        <f>I91</f>
        <v>5177200</v>
      </c>
    </row>
    <row r="93" spans="2:15">
      <c r="B93">
        <v>10</v>
      </c>
      <c r="C93" s="38">
        <f t="shared" si="1"/>
        <v>22096294.177241091</v>
      </c>
      <c r="D93" s="38">
        <f t="shared" si="2"/>
        <v>4395037.8561151251</v>
      </c>
      <c r="E93" s="115">
        <f t="shared" si="3"/>
        <v>17701256.321125966</v>
      </c>
      <c r="F93" s="115">
        <f t="shared" si="4"/>
        <v>1861095804.1467292</v>
      </c>
      <c r="G93">
        <v>3605</v>
      </c>
      <c r="H93" t="s">
        <v>622</v>
      </c>
      <c r="I93" s="115">
        <f>E53</f>
        <v>500002000</v>
      </c>
    </row>
    <row r="94" spans="2:15" ht="15.75" thickBot="1">
      <c r="B94">
        <v>11</v>
      </c>
      <c r="C94" s="38">
        <f t="shared" si="1"/>
        <v>22096294.177241091</v>
      </c>
      <c r="D94" s="38">
        <f t="shared" si="2"/>
        <v>4436741.4602714553</v>
      </c>
      <c r="E94" s="115">
        <f t="shared" si="3"/>
        <v>17659552.716969635</v>
      </c>
      <c r="F94" s="115">
        <f t="shared" si="4"/>
        <v>1856659062.6864579</v>
      </c>
      <c r="G94" s="198">
        <v>3705</v>
      </c>
      <c r="H94" t="s">
        <v>620</v>
      </c>
      <c r="J94" s="115">
        <f>I93</f>
        <v>500002000</v>
      </c>
    </row>
    <row r="95" spans="2:15" ht="15.75" thickBot="1">
      <c r="B95">
        <v>12</v>
      </c>
      <c r="C95" s="38">
        <f t="shared" si="1"/>
        <v>22096294.177241091</v>
      </c>
      <c r="D95" s="38">
        <f t="shared" si="2"/>
        <v>4478840.7812922485</v>
      </c>
      <c r="E95" s="115">
        <f t="shared" si="3"/>
        <v>17617453.395948842</v>
      </c>
      <c r="F95" s="115">
        <f t="shared" si="4"/>
        <v>1852180221.9051657</v>
      </c>
      <c r="H95" s="209" t="s">
        <v>613</v>
      </c>
      <c r="I95" s="210"/>
      <c r="J95" s="210"/>
      <c r="K95" s="210"/>
      <c r="L95" s="210"/>
      <c r="M95" s="210"/>
      <c r="N95" s="210"/>
      <c r="O95" s="211"/>
    </row>
    <row r="96" spans="2:15">
      <c r="B96">
        <v>13</v>
      </c>
      <c r="C96" s="38">
        <f t="shared" si="1"/>
        <v>22096294.177241091</v>
      </c>
      <c r="D96" s="38">
        <f t="shared" si="2"/>
        <v>4521339.5740528964</v>
      </c>
      <c r="E96" s="115">
        <f t="shared" si="3"/>
        <v>17574954.603188194</v>
      </c>
      <c r="F96" s="115">
        <f t="shared" si="4"/>
        <v>1847658882.3311129</v>
      </c>
      <c r="H96" s="353" t="s">
        <v>575</v>
      </c>
      <c r="I96" s="354"/>
      <c r="J96" s="354"/>
      <c r="K96" s="354"/>
      <c r="L96" s="354"/>
      <c r="M96" s="354"/>
      <c r="N96" s="354"/>
      <c r="O96" s="355"/>
    </row>
    <row r="97" spans="2:15">
      <c r="B97">
        <v>14</v>
      </c>
      <c r="C97" s="38">
        <f t="shared" si="1"/>
        <v>22096294.177241091</v>
      </c>
      <c r="D97" s="38">
        <f t="shared" si="2"/>
        <v>4564241.6290580183</v>
      </c>
      <c r="E97" s="115">
        <f t="shared" si="3"/>
        <v>17532052.548183072</v>
      </c>
      <c r="F97" s="115">
        <f t="shared" si="4"/>
        <v>1843094640.7020547</v>
      </c>
      <c r="H97" s="356">
        <v>800057319</v>
      </c>
      <c r="I97" s="357"/>
      <c r="J97" s="357"/>
      <c r="K97" s="357"/>
      <c r="L97" s="357"/>
      <c r="M97" s="357"/>
      <c r="N97" s="357"/>
      <c r="O97" s="358"/>
    </row>
    <row r="98" spans="2:15">
      <c r="B98">
        <v>15</v>
      </c>
      <c r="C98" s="38">
        <f t="shared" si="1"/>
        <v>22096294.177241091</v>
      </c>
      <c r="D98" s="38">
        <f t="shared" si="2"/>
        <v>4607550.7727795579</v>
      </c>
      <c r="E98" s="115">
        <f t="shared" si="3"/>
        <v>17488743.404461533</v>
      </c>
      <c r="F98" s="115">
        <f t="shared" si="4"/>
        <v>1838487089.9292753</v>
      </c>
      <c r="H98" s="356" t="s">
        <v>571</v>
      </c>
      <c r="I98" s="357"/>
      <c r="J98" s="357"/>
      <c r="K98" s="357"/>
      <c r="L98" s="357"/>
      <c r="M98" s="357"/>
      <c r="N98" s="357"/>
      <c r="O98" s="358"/>
    </row>
    <row r="99" spans="2:15">
      <c r="B99">
        <v>16</v>
      </c>
      <c r="C99" s="38">
        <f t="shared" si="1"/>
        <v>22096294.177241091</v>
      </c>
      <c r="D99" s="38">
        <f t="shared" si="2"/>
        <v>4651270.8679980375</v>
      </c>
      <c r="E99" s="115">
        <f t="shared" si="3"/>
        <v>17445023.309243053</v>
      </c>
      <c r="F99" s="115">
        <f t="shared" si="4"/>
        <v>1833835819.0612772</v>
      </c>
      <c r="H99" s="356" t="s">
        <v>569</v>
      </c>
      <c r="I99" s="357"/>
      <c r="J99" s="357"/>
      <c r="K99" s="357"/>
      <c r="L99" s="357"/>
      <c r="M99" s="357"/>
      <c r="N99" s="357"/>
      <c r="O99" s="358"/>
    </row>
    <row r="100" spans="2:15" ht="15.75" thickBot="1">
      <c r="B100">
        <v>17</v>
      </c>
      <c r="C100" s="38">
        <f t="shared" si="1"/>
        <v>22096294.177241091</v>
      </c>
      <c r="D100" s="38">
        <f t="shared" si="2"/>
        <v>4695405.8141471297</v>
      </c>
      <c r="E100" s="115">
        <f t="shared" si="3"/>
        <v>17400888.363093961</v>
      </c>
      <c r="F100" s="115">
        <f t="shared" si="4"/>
        <v>1829140413.2471299</v>
      </c>
      <c r="H100" s="359" t="s">
        <v>567</v>
      </c>
      <c r="I100" s="360"/>
      <c r="J100" s="360"/>
      <c r="K100" s="360"/>
      <c r="L100" s="360"/>
      <c r="M100" s="360"/>
      <c r="N100" s="360"/>
      <c r="O100" s="361"/>
    </row>
    <row r="101" spans="2:15">
      <c r="B101">
        <v>18</v>
      </c>
      <c r="C101" s="38">
        <f t="shared" si="1"/>
        <v>22096294.177241091</v>
      </c>
      <c r="D101" s="38">
        <f t="shared" si="2"/>
        <v>4739959.5476614125</v>
      </c>
      <c r="E101" s="115">
        <f t="shared" si="3"/>
        <v>17356334.629579678</v>
      </c>
      <c r="F101" s="115">
        <f t="shared" si="4"/>
        <v>1824400453.6994686</v>
      </c>
      <c r="H101" s="19" t="s">
        <v>614</v>
      </c>
      <c r="I101" s="19" t="s">
        <v>615</v>
      </c>
      <c r="J101" s="19" t="s">
        <v>85</v>
      </c>
      <c r="K101" s="19" t="s">
        <v>160</v>
      </c>
      <c r="L101" s="19" t="s">
        <v>616</v>
      </c>
      <c r="M101" s="19" t="s">
        <v>617</v>
      </c>
      <c r="N101" s="19" t="s">
        <v>618</v>
      </c>
      <c r="O101" s="19" t="s">
        <v>619</v>
      </c>
    </row>
    <row r="102" spans="2:15">
      <c r="B102">
        <v>19</v>
      </c>
      <c r="C102" s="38">
        <f t="shared" si="1"/>
        <v>22096294.177241091</v>
      </c>
      <c r="D102" s="38">
        <f t="shared" si="2"/>
        <v>4784936.0423274711</v>
      </c>
      <c r="E102" s="115">
        <f t="shared" si="3"/>
        <v>17311358.13491362</v>
      </c>
      <c r="F102" s="115">
        <f t="shared" si="4"/>
        <v>1819615517.6571412</v>
      </c>
      <c r="J102" s="198">
        <v>1305</v>
      </c>
    </row>
    <row r="103" spans="2:15">
      <c r="B103">
        <v>20</v>
      </c>
      <c r="C103" s="38">
        <f t="shared" si="1"/>
        <v>22096294.177241091</v>
      </c>
      <c r="D103" s="38">
        <f t="shared" si="2"/>
        <v>4830339.3096383363</v>
      </c>
      <c r="E103" s="115">
        <f t="shared" si="3"/>
        <v>17265954.867602754</v>
      </c>
      <c r="F103" s="115">
        <f t="shared" si="4"/>
        <v>1814785178.3475029</v>
      </c>
      <c r="J103" s="198">
        <v>1120</v>
      </c>
    </row>
    <row r="104" spans="2:15">
      <c r="B104">
        <v>21</v>
      </c>
      <c r="C104" s="38">
        <f t="shared" si="1"/>
        <v>22096294.177241091</v>
      </c>
      <c r="D104" s="38">
        <f t="shared" si="2"/>
        <v>4876173.3991512731</v>
      </c>
      <c r="E104" s="115">
        <f t="shared" si="3"/>
        <v>17220120.778089818</v>
      </c>
      <c r="F104" s="115">
        <f t="shared" si="4"/>
        <v>1809909004.9483516</v>
      </c>
      <c r="J104" s="198">
        <v>1435</v>
      </c>
    </row>
    <row r="105" spans="2:15">
      <c r="B105">
        <v>22</v>
      </c>
      <c r="C105" s="38">
        <f t="shared" si="1"/>
        <v>22096294.177241091</v>
      </c>
      <c r="D105" s="38">
        <f t="shared" si="2"/>
        <v>4922442.3988489397</v>
      </c>
      <c r="E105" s="115">
        <f t="shared" si="3"/>
        <v>17173851.778392151</v>
      </c>
      <c r="F105" s="115">
        <f t="shared" si="4"/>
        <v>1804986562.5495026</v>
      </c>
      <c r="J105">
        <v>2408</v>
      </c>
    </row>
    <row r="106" spans="2:15">
      <c r="B106">
        <v>23</v>
      </c>
      <c r="C106" s="38">
        <f t="shared" si="1"/>
        <v>22096294.177241091</v>
      </c>
      <c r="D106" s="38">
        <f t="shared" si="2"/>
        <v>4969150.4355040304</v>
      </c>
      <c r="E106" s="115">
        <f t="shared" si="3"/>
        <v>17127143.74173706</v>
      </c>
      <c r="F106" s="115">
        <f t="shared" si="4"/>
        <v>1800017412.1139987</v>
      </c>
      <c r="J106" s="198">
        <v>2305</v>
      </c>
    </row>
    <row r="107" spans="2:15">
      <c r="B107">
        <v>24</v>
      </c>
      <c r="C107" s="38">
        <f t="shared" si="1"/>
        <v>22096294.177241091</v>
      </c>
      <c r="D107" s="38">
        <f t="shared" si="2"/>
        <v>5016301.6750473231</v>
      </c>
      <c r="E107" s="115">
        <f t="shared" si="3"/>
        <v>17079992.502193768</v>
      </c>
      <c r="F107" s="115">
        <f t="shared" si="4"/>
        <v>1795001110.4389513</v>
      </c>
      <c r="J107" s="198">
        <v>2201</v>
      </c>
    </row>
    <row r="108" spans="2:15">
      <c r="B108">
        <v>25</v>
      </c>
      <c r="C108" s="38">
        <f t="shared" si="1"/>
        <v>22096294.177241091</v>
      </c>
      <c r="D108" s="38">
        <f t="shared" si="2"/>
        <v>5063900.3229392469</v>
      </c>
      <c r="E108" s="115">
        <f t="shared" si="3"/>
        <v>17032393.854301844</v>
      </c>
      <c r="F108" s="115">
        <f t="shared" si="4"/>
        <v>1789937210.1160121</v>
      </c>
      <c r="J108" s="198">
        <v>1355</v>
      </c>
    </row>
    <row r="109" spans="2:15">
      <c r="B109">
        <v>26</v>
      </c>
      <c r="C109" s="38">
        <f t="shared" si="1"/>
        <v>22096294.177241091</v>
      </c>
      <c r="D109" s="38">
        <f t="shared" si="2"/>
        <v>5111950.6245449856</v>
      </c>
      <c r="E109" s="115">
        <f t="shared" si="3"/>
        <v>16984343.552696105</v>
      </c>
      <c r="F109" s="115">
        <f t="shared" si="4"/>
        <v>1784825259.491467</v>
      </c>
      <c r="J109" s="198">
        <v>6135</v>
      </c>
    </row>
    <row r="110" spans="2:15">
      <c r="B110">
        <v>27</v>
      </c>
      <c r="C110" s="38">
        <f t="shared" si="1"/>
        <v>22096294.177241091</v>
      </c>
      <c r="D110" s="38">
        <f t="shared" si="2"/>
        <v>5160456.8655131087</v>
      </c>
      <c r="E110" s="115">
        <f t="shared" si="3"/>
        <v>16935837.311727982</v>
      </c>
      <c r="F110" s="115">
        <f t="shared" si="4"/>
        <v>1779664802.6259539</v>
      </c>
      <c r="J110" s="198">
        <v>4135</v>
      </c>
    </row>
    <row r="111" spans="2:15">
      <c r="B111">
        <v>28</v>
      </c>
      <c r="C111" s="38">
        <f t="shared" si="1"/>
        <v>22096294.177241091</v>
      </c>
      <c r="D111" s="38">
        <f t="shared" si="2"/>
        <v>5209423.3721578084</v>
      </c>
      <c r="E111" s="115">
        <f t="shared" si="3"/>
        <v>16886870.805083282</v>
      </c>
      <c r="F111" s="115">
        <f t="shared" si="4"/>
        <v>1774455379.2537961</v>
      </c>
      <c r="J111" s="197">
        <v>5105</v>
      </c>
    </row>
    <row r="112" spans="2:15">
      <c r="B112">
        <v>29</v>
      </c>
      <c r="C112" s="38">
        <f t="shared" si="1"/>
        <v>22096294.177241091</v>
      </c>
      <c r="D112" s="38">
        <f t="shared" si="2"/>
        <v>5258854.5118447915</v>
      </c>
      <c r="E112" s="115">
        <f t="shared" si="3"/>
        <v>16837439.665396299</v>
      </c>
      <c r="F112" s="115">
        <f t="shared" si="4"/>
        <v>1769196524.7419512</v>
      </c>
      <c r="J112">
        <v>2370</v>
      </c>
    </row>
    <row r="113" spans="2:10">
      <c r="B113">
        <v>30</v>
      </c>
      <c r="C113" s="38">
        <f t="shared" si="1"/>
        <v>22096294.177241091</v>
      </c>
      <c r="D113" s="38">
        <f t="shared" si="2"/>
        <v>5308754.6933807842</v>
      </c>
      <c r="E113" s="115">
        <f t="shared" si="3"/>
        <v>16787539.483860306</v>
      </c>
      <c r="F113" s="115">
        <f t="shared" si="4"/>
        <v>1763887770.0485704</v>
      </c>
      <c r="J113">
        <v>2380</v>
      </c>
    </row>
    <row r="114" spans="2:10">
      <c r="B114">
        <v>31</v>
      </c>
      <c r="C114" s="38">
        <f t="shared" si="1"/>
        <v>22096294.177241091</v>
      </c>
      <c r="D114" s="38">
        <f t="shared" si="2"/>
        <v>5359128.3674067724</v>
      </c>
      <c r="E114" s="115">
        <f t="shared" si="3"/>
        <v>16737165.809834318</v>
      </c>
      <c r="F114" s="115">
        <f t="shared" si="4"/>
        <v>1758528641.6811635</v>
      </c>
      <c r="J114">
        <v>2505</v>
      </c>
    </row>
    <row r="115" spans="2:10">
      <c r="B115">
        <v>32</v>
      </c>
      <c r="C115" s="38">
        <f t="shared" si="1"/>
        <v>22096294.177241091</v>
      </c>
      <c r="D115" s="38">
        <f t="shared" si="2"/>
        <v>5409980.0267949458</v>
      </c>
      <c r="E115" s="115">
        <f t="shared" si="3"/>
        <v>16686314.150446145</v>
      </c>
      <c r="F115" s="115">
        <f t="shared" si="4"/>
        <v>1753118661.6543686</v>
      </c>
      <c r="J115">
        <v>2520</v>
      </c>
    </row>
    <row r="116" spans="2:10">
      <c r="B116">
        <v>33</v>
      </c>
      <c r="C116" s="38">
        <f t="shared" si="1"/>
        <v>22096294.177241091</v>
      </c>
      <c r="D116" s="38">
        <f t="shared" si="2"/>
        <v>5461314.2070494331</v>
      </c>
      <c r="E116" s="115">
        <f t="shared" si="3"/>
        <v>16634979.970191658</v>
      </c>
      <c r="F116" s="115">
        <f t="shared" si="4"/>
        <v>1747657347.4473193</v>
      </c>
      <c r="J116">
        <v>2525</v>
      </c>
    </row>
    <row r="117" spans="2:10">
      <c r="B117">
        <v>34</v>
      </c>
      <c r="C117" s="38">
        <f t="shared" si="1"/>
        <v>22096294.177241091</v>
      </c>
      <c r="D117" s="38">
        <f t="shared" si="2"/>
        <v>5513135.4867108203</v>
      </c>
      <c r="E117" s="115">
        <f t="shared" si="3"/>
        <v>16583158.69053027</v>
      </c>
      <c r="F117" s="115">
        <f t="shared" si="4"/>
        <v>1742144211.9606085</v>
      </c>
      <c r="J117">
        <v>2510</v>
      </c>
    </row>
    <row r="118" spans="2:10">
      <c r="B118">
        <v>35</v>
      </c>
      <c r="C118" s="38">
        <f t="shared" si="1"/>
        <v>22096294.177241091</v>
      </c>
      <c r="D118" s="38">
        <f t="shared" si="2"/>
        <v>5565448.4877645206</v>
      </c>
      <c r="E118" s="115">
        <f t="shared" si="3"/>
        <v>16530845.68947657</v>
      </c>
      <c r="F118" s="115">
        <f t="shared" si="4"/>
        <v>1736578763.4728439</v>
      </c>
      <c r="J118">
        <v>2515</v>
      </c>
    </row>
    <row r="119" spans="2:10">
      <c r="B119">
        <v>36</v>
      </c>
      <c r="C119" s="38">
        <f t="shared" si="1"/>
        <v>22096294.177241091</v>
      </c>
      <c r="D119" s="38">
        <f t="shared" si="2"/>
        <v>5618257.8760530073</v>
      </c>
      <c r="E119" s="115">
        <f t="shared" si="3"/>
        <v>16478036.301188083</v>
      </c>
      <c r="F119" s="115">
        <f t="shared" si="4"/>
        <v>1730960505.5967908</v>
      </c>
      <c r="J119">
        <v>5305</v>
      </c>
    </row>
    <row r="120" spans="2:10">
      <c r="B120">
        <v>37</v>
      </c>
      <c r="C120" s="38">
        <f t="shared" si="1"/>
        <v>22096294.177241091</v>
      </c>
      <c r="D120" s="38">
        <f t="shared" si="2"/>
        <v>5671568.3616919648</v>
      </c>
      <c r="E120" s="115">
        <f t="shared" si="3"/>
        <v>16424725.815549126</v>
      </c>
      <c r="F120" s="115">
        <f t="shared" si="4"/>
        <v>1725288937.2350988</v>
      </c>
      <c r="J120">
        <v>2105</v>
      </c>
    </row>
    <row r="121" spans="2:10">
      <c r="B121">
        <v>38</v>
      </c>
      <c r="C121" s="38">
        <f t="shared" si="1"/>
        <v>22096294.177241091</v>
      </c>
      <c r="D121" s="38">
        <f t="shared" si="2"/>
        <v>5725384.6994903926</v>
      </c>
      <c r="E121" s="115">
        <f t="shared" si="3"/>
        <v>16370909.477750698</v>
      </c>
      <c r="F121" s="115">
        <f t="shared" si="4"/>
        <v>1719563552.5356085</v>
      </c>
      <c r="J121" s="198">
        <v>3705</v>
      </c>
    </row>
    <row r="122" spans="2:10">
      <c r="B122">
        <v>39</v>
      </c>
      <c r="C122" s="38">
        <f t="shared" si="1"/>
        <v>22096294.177241091</v>
      </c>
      <c r="D122" s="38">
        <f t="shared" si="2"/>
        <v>5779711.6893746872</v>
      </c>
      <c r="E122" s="115">
        <f t="shared" si="3"/>
        <v>16316582.487866404</v>
      </c>
      <c r="F122" s="115">
        <f t="shared" si="4"/>
        <v>1713783840.8462338</v>
      </c>
      <c r="J122">
        <v>2360</v>
      </c>
    </row>
    <row r="123" spans="2:10">
      <c r="B123">
        <v>40</v>
      </c>
      <c r="C123" s="38">
        <f t="shared" si="1"/>
        <v>22096294.177241091</v>
      </c>
      <c r="D123" s="38">
        <f t="shared" si="2"/>
        <v>5834554.1768167522</v>
      </c>
      <c r="E123" s="115">
        <f t="shared" si="3"/>
        <v>16261740.000424339</v>
      </c>
      <c r="F123" s="115">
        <f t="shared" si="4"/>
        <v>1707949286.6694171</v>
      </c>
      <c r="J123">
        <v>3605</v>
      </c>
    </row>
    <row r="124" spans="2:10">
      <c r="B124">
        <v>41</v>
      </c>
      <c r="C124" s="38">
        <f t="shared" si="1"/>
        <v>22096294.177241091</v>
      </c>
      <c r="D124" s="38">
        <f t="shared" si="2"/>
        <v>5889917.0532661732</v>
      </c>
      <c r="E124" s="115">
        <f t="shared" si="3"/>
        <v>16206377.123974917</v>
      </c>
      <c r="F124" s="115">
        <f t="shared" si="4"/>
        <v>1702059369.6161509</v>
      </c>
    </row>
    <row r="125" spans="2:10">
      <c r="B125">
        <v>42</v>
      </c>
      <c r="C125" s="38">
        <f t="shared" si="1"/>
        <v>22096294.177241091</v>
      </c>
      <c r="D125" s="38">
        <f t="shared" si="2"/>
        <v>5945805.2565864865</v>
      </c>
      <c r="E125" s="115">
        <f t="shared" si="3"/>
        <v>16150488.920654604</v>
      </c>
      <c r="F125" s="115">
        <f t="shared" si="4"/>
        <v>1696113564.3595643</v>
      </c>
    </row>
    <row r="126" spans="2:10">
      <c r="B126">
        <v>43</v>
      </c>
      <c r="C126" s="38">
        <f t="shared" si="1"/>
        <v>22096294.177241091</v>
      </c>
      <c r="D126" s="38">
        <f t="shared" si="2"/>
        <v>6002223.77149559</v>
      </c>
      <c r="E126" s="115">
        <f t="shared" si="3"/>
        <v>16094070.405745501</v>
      </c>
      <c r="F126" s="115">
        <f t="shared" si="4"/>
        <v>1690111340.5880687</v>
      </c>
    </row>
    <row r="127" spans="2:10">
      <c r="B127">
        <v>44</v>
      </c>
      <c r="C127" s="38">
        <f t="shared" si="1"/>
        <v>22096294.177241091</v>
      </c>
      <c r="D127" s="38">
        <f t="shared" si="2"/>
        <v>6059177.6300103441</v>
      </c>
      <c r="E127" s="115">
        <f t="shared" si="3"/>
        <v>16037116.547230747</v>
      </c>
      <c r="F127" s="115">
        <f t="shared" si="4"/>
        <v>1684052162.9580584</v>
      </c>
    </row>
    <row r="128" spans="2:10">
      <c r="B128">
        <v>45</v>
      </c>
      <c r="C128" s="38">
        <f t="shared" si="1"/>
        <v>22096294.177241091</v>
      </c>
      <c r="D128" s="38">
        <f t="shared" si="2"/>
        <v>6116671.9118953701</v>
      </c>
      <c r="E128" s="115">
        <f t="shared" si="3"/>
        <v>15979622.265345721</v>
      </c>
      <c r="F128" s="115">
        <f t="shared" si="4"/>
        <v>1677935491.0461631</v>
      </c>
    </row>
    <row r="129" spans="2:6">
      <c r="B129">
        <v>46</v>
      </c>
      <c r="C129" s="38">
        <f t="shared" si="1"/>
        <v>22096294.177241091</v>
      </c>
      <c r="D129" s="38">
        <f t="shared" si="2"/>
        <v>6174711.7451161258</v>
      </c>
      <c r="E129" s="115">
        <f t="shared" si="3"/>
        <v>15921582.432124965</v>
      </c>
      <c r="F129" s="115">
        <f t="shared" si="4"/>
        <v>1671760779.3010468</v>
      </c>
    </row>
    <row r="130" spans="2:6">
      <c r="B130">
        <v>47</v>
      </c>
      <c r="C130" s="38">
        <f t="shared" si="1"/>
        <v>22096294.177241091</v>
      </c>
      <c r="D130" s="38">
        <f t="shared" si="2"/>
        <v>6233302.3062962703</v>
      </c>
      <c r="E130" s="115">
        <f t="shared" si="3"/>
        <v>15862991.87094482</v>
      </c>
      <c r="F130" s="115">
        <f t="shared" si="4"/>
        <v>1665527476.9947505</v>
      </c>
    </row>
    <row r="131" spans="2:6">
      <c r="B131">
        <v>48</v>
      </c>
      <c r="C131" s="38">
        <f t="shared" si="1"/>
        <v>22096294.177241091</v>
      </c>
      <c r="D131" s="38">
        <f t="shared" si="2"/>
        <v>6292448.8211793751</v>
      </c>
      <c r="E131" s="115">
        <f t="shared" si="3"/>
        <v>15803845.356061716</v>
      </c>
      <c r="F131" s="115">
        <f t="shared" si="4"/>
        <v>1659235028.1735711</v>
      </c>
    </row>
    <row r="132" spans="2:6">
      <c r="B132">
        <v>49</v>
      </c>
      <c r="C132" s="38">
        <f t="shared" si="1"/>
        <v>22096294.177241091</v>
      </c>
      <c r="D132" s="38">
        <f t="shared" si="2"/>
        <v>6352156.5650950074</v>
      </c>
      <c r="E132" s="115">
        <f t="shared" si="3"/>
        <v>15744137.612146083</v>
      </c>
      <c r="F132" s="115">
        <f t="shared" si="4"/>
        <v>1652882871.6084762</v>
      </c>
    </row>
    <row r="133" spans="2:6">
      <c r="B133">
        <v>50</v>
      </c>
      <c r="C133" s="38">
        <f t="shared" si="1"/>
        <v>22096294.177241091</v>
      </c>
      <c r="D133" s="38">
        <f t="shared" si="2"/>
        <v>6412430.8634292465</v>
      </c>
      <c r="E133" s="115">
        <f t="shared" si="3"/>
        <v>15683863.313811844</v>
      </c>
      <c r="F133" s="115">
        <f t="shared" si="4"/>
        <v>1646470440.7450469</v>
      </c>
    </row>
    <row r="134" spans="2:6">
      <c r="B134">
        <v>51</v>
      </c>
      <c r="C134" s="38">
        <f t="shared" si="1"/>
        <v>22096294.177241091</v>
      </c>
      <c r="D134" s="38">
        <f t="shared" si="2"/>
        <v>6473277.0920996573</v>
      </c>
      <c r="E134" s="115">
        <f t="shared" si="3"/>
        <v>15623017.085141433</v>
      </c>
      <c r="F134" s="115">
        <f t="shared" si="4"/>
        <v>1639997163.6529472</v>
      </c>
    </row>
    <row r="135" spans="2:6">
      <c r="B135">
        <v>52</v>
      </c>
      <c r="C135" s="38">
        <f t="shared" si="1"/>
        <v>22096294.177241091</v>
      </c>
      <c r="D135" s="38">
        <f t="shared" si="2"/>
        <v>6534700.6780347712</v>
      </c>
      <c r="E135" s="115">
        <f t="shared" si="3"/>
        <v>15561593.499206319</v>
      </c>
      <c r="F135" s="115">
        <f t="shared" si="4"/>
        <v>1633462462.9749124</v>
      </c>
    </row>
    <row r="136" spans="2:6">
      <c r="B136">
        <v>53</v>
      </c>
      <c r="C136" s="38">
        <f t="shared" si="1"/>
        <v>22096294.177241091</v>
      </c>
      <c r="D136" s="38">
        <f t="shared" si="2"/>
        <v>6596707.0996581223</v>
      </c>
      <c r="E136" s="115">
        <f t="shared" si="3"/>
        <v>15499587.077582968</v>
      </c>
      <c r="F136" s="115">
        <f t="shared" si="4"/>
        <v>1626865755.8752544</v>
      </c>
    </row>
    <row r="137" spans="2:6">
      <c r="B137">
        <v>54</v>
      </c>
      <c r="C137" s="38">
        <f t="shared" si="1"/>
        <v>22096294.177241091</v>
      </c>
      <c r="D137" s="38">
        <f t="shared" si="2"/>
        <v>6659301.887376871</v>
      </c>
      <c r="E137" s="115">
        <f t="shared" si="3"/>
        <v>15436992.28986422</v>
      </c>
      <c r="F137" s="115">
        <f t="shared" si="4"/>
        <v>1620206453.9878776</v>
      </c>
    </row>
    <row r="138" spans="2:6">
      <c r="B138">
        <v>55</v>
      </c>
      <c r="C138" s="38">
        <f t="shared" si="1"/>
        <v>22096294.177241091</v>
      </c>
      <c r="D138" s="38">
        <f t="shared" si="2"/>
        <v>6722490.6240750663</v>
      </c>
      <c r="E138" s="115">
        <f t="shared" si="3"/>
        <v>15373803.553166024</v>
      </c>
      <c r="F138" s="115">
        <f t="shared" si="4"/>
        <v>1613483963.3638024</v>
      </c>
    </row>
    <row r="139" spans="2:6">
      <c r="B139">
        <v>56</v>
      </c>
      <c r="C139" s="38">
        <f t="shared" si="1"/>
        <v>22096294.177241091</v>
      </c>
      <c r="D139" s="38">
        <f t="shared" si="2"/>
        <v>6786278.9456115924</v>
      </c>
      <c r="E139" s="115">
        <f t="shared" si="3"/>
        <v>15310015.231629498</v>
      </c>
      <c r="F139" s="115">
        <f t="shared" si="4"/>
        <v>1606697684.418191</v>
      </c>
    </row>
    <row r="140" spans="2:6">
      <c r="B140">
        <v>57</v>
      </c>
      <c r="C140" s="38">
        <f t="shared" si="1"/>
        <v>22096294.177241091</v>
      </c>
      <c r="D140" s="38">
        <f t="shared" si="2"/>
        <v>6850672.5413228199</v>
      </c>
      <c r="E140" s="115">
        <f t="shared" si="3"/>
        <v>15245621.635918271</v>
      </c>
      <c r="F140" s="115">
        <f t="shared" si="4"/>
        <v>1599847011.8768682</v>
      </c>
    </row>
    <row r="141" spans="2:6">
      <c r="B141">
        <v>58</v>
      </c>
      <c r="C141" s="38">
        <f t="shared" si="1"/>
        <v>22096294.177241091</v>
      </c>
      <c r="D141" s="38">
        <f t="shared" si="2"/>
        <v>6915677.1545300651</v>
      </c>
      <c r="E141" s="115">
        <f t="shared" si="3"/>
        <v>15180617.022711026</v>
      </c>
      <c r="F141" s="115">
        <f t="shared" si="4"/>
        <v>1592931334.7223382</v>
      </c>
    </row>
    <row r="142" spans="2:6">
      <c r="B142">
        <v>59</v>
      </c>
      <c r="C142" s="38">
        <f t="shared" si="1"/>
        <v>22096294.177241091</v>
      </c>
      <c r="D142" s="38">
        <f t="shared" si="2"/>
        <v>6981298.5830518268</v>
      </c>
      <c r="E142" s="115">
        <f t="shared" si="3"/>
        <v>15114995.594189264</v>
      </c>
      <c r="F142" s="115">
        <f t="shared" si="4"/>
        <v>1585950036.1392863</v>
      </c>
    </row>
    <row r="143" spans="2:6">
      <c r="B143">
        <v>60</v>
      </c>
      <c r="C143" s="38">
        <f t="shared" si="1"/>
        <v>22096294.177241091</v>
      </c>
      <c r="D143" s="38">
        <f t="shared" si="2"/>
        <v>7047542.6797209047</v>
      </c>
      <c r="E143" s="115">
        <f t="shared" si="3"/>
        <v>15048751.497520186</v>
      </c>
      <c r="F143" s="115">
        <f t="shared" si="4"/>
        <v>1578902493.4595654</v>
      </c>
    </row>
    <row r="144" spans="2:6">
      <c r="B144">
        <v>61</v>
      </c>
      <c r="C144" s="38">
        <f t="shared" si="1"/>
        <v>22096294.177241091</v>
      </c>
      <c r="D144" s="38">
        <f t="shared" si="2"/>
        <v>7114415.3529064134</v>
      </c>
      <c r="E144" s="115">
        <f t="shared" si="3"/>
        <v>14981878.824334677</v>
      </c>
      <c r="F144" s="115">
        <f t="shared" si="4"/>
        <v>1571788078.1066589</v>
      </c>
    </row>
    <row r="145" spans="2:6">
      <c r="B145">
        <v>62</v>
      </c>
      <c r="C145" s="38">
        <f t="shared" si="1"/>
        <v>22096294.177241091</v>
      </c>
      <c r="D145" s="38">
        <f t="shared" si="2"/>
        <v>7181922.5670407601</v>
      </c>
      <c r="E145" s="115">
        <f t="shared" si="3"/>
        <v>14914371.610200331</v>
      </c>
      <c r="F145" s="115">
        <f t="shared" si="4"/>
        <v>1564606155.5396183</v>
      </c>
    </row>
    <row r="146" spans="2:6">
      <c r="B146">
        <v>63</v>
      </c>
      <c r="C146" s="38">
        <f t="shared" si="1"/>
        <v>22096294.177241091</v>
      </c>
      <c r="D146" s="38">
        <f t="shared" si="2"/>
        <v>7250070.3431516197</v>
      </c>
      <c r="E146" s="115">
        <f t="shared" si="3"/>
        <v>14846223.834089471</v>
      </c>
      <c r="F146" s="115">
        <f t="shared" si="4"/>
        <v>1557356085.1964667</v>
      </c>
    </row>
    <row r="147" spans="2:6">
      <c r="B147">
        <v>64</v>
      </c>
      <c r="C147" s="38">
        <f t="shared" si="1"/>
        <v>22096294.177241091</v>
      </c>
      <c r="D147" s="38">
        <f t="shared" si="2"/>
        <v>7318864.7593989465</v>
      </c>
      <c r="E147" s="115">
        <f t="shared" si="3"/>
        <v>14777429.417842144</v>
      </c>
      <c r="F147" s="115">
        <f t="shared" si="4"/>
        <v>1550037220.4370677</v>
      </c>
    </row>
    <row r="148" spans="2:6">
      <c r="B148">
        <v>65</v>
      </c>
      <c r="C148" s="38">
        <f t="shared" si="1"/>
        <v>22096294.177241091</v>
      </c>
      <c r="D148" s="38">
        <f t="shared" si="2"/>
        <v>7388311.9516170993</v>
      </c>
      <c r="E148" s="115">
        <f t="shared" si="3"/>
        <v>14707982.225623991</v>
      </c>
      <c r="F148" s="115">
        <f t="shared" si="4"/>
        <v>1542648908.4854507</v>
      </c>
    </row>
    <row r="149" spans="2:6">
      <c r="B149">
        <v>66</v>
      </c>
      <c r="C149" s="38">
        <f t="shared" ref="C149:C212" si="5">PMT($B$79,$B$77,-$B$75)</f>
        <v>22096294.177241091</v>
      </c>
      <c r="D149" s="38">
        <f t="shared" ref="D149:D212" si="6">C149-E149</f>
        <v>7458418.1138620973</v>
      </c>
      <c r="E149" s="115">
        <f t="shared" ref="E149:E212" si="7">F148*$B$79</f>
        <v>14637876.063378993</v>
      </c>
      <c r="F149" s="115">
        <f t="shared" ref="F149:F212" si="8">F148-D149</f>
        <v>1535190490.3715887</v>
      </c>
    </row>
    <row r="150" spans="2:6">
      <c r="B150">
        <v>67</v>
      </c>
      <c r="C150" s="38">
        <f t="shared" si="5"/>
        <v>22096294.177241091</v>
      </c>
      <c r="D150" s="38">
        <f t="shared" si="6"/>
        <v>7529189.4989640787</v>
      </c>
      <c r="E150" s="115">
        <f t="shared" si="7"/>
        <v>14567104.678277012</v>
      </c>
      <c r="F150" s="115">
        <f t="shared" si="8"/>
        <v>1527661300.8726246</v>
      </c>
    </row>
    <row r="151" spans="2:6">
      <c r="B151">
        <v>68</v>
      </c>
      <c r="C151" s="38">
        <f t="shared" si="5"/>
        <v>22096294.177241091</v>
      </c>
      <c r="D151" s="38">
        <f t="shared" si="6"/>
        <v>7600632.4190849848</v>
      </c>
      <c r="E151" s="115">
        <f t="shared" si="7"/>
        <v>14495661.758156106</v>
      </c>
      <c r="F151" s="115">
        <f t="shared" si="8"/>
        <v>1520060668.4535396</v>
      </c>
    </row>
    <row r="152" spans="2:6">
      <c r="B152">
        <v>69</v>
      </c>
      <c r="C152" s="38">
        <f t="shared" si="5"/>
        <v>22096294.177241091</v>
      </c>
      <c r="D152" s="38">
        <f t="shared" si="6"/>
        <v>7672753.2462815624</v>
      </c>
      <c r="E152" s="115">
        <f t="shared" si="7"/>
        <v>14423540.930959528</v>
      </c>
      <c r="F152" s="115">
        <f t="shared" si="8"/>
        <v>1512387915.207258</v>
      </c>
    </row>
    <row r="153" spans="2:6">
      <c r="B153">
        <v>70</v>
      </c>
      <c r="C153" s="38">
        <f t="shared" si="5"/>
        <v>22096294.177241091</v>
      </c>
      <c r="D153" s="38">
        <f t="shared" si="6"/>
        <v>7745558.4130736794</v>
      </c>
      <c r="E153" s="115">
        <f t="shared" si="7"/>
        <v>14350735.764167411</v>
      </c>
      <c r="F153" s="115">
        <f t="shared" si="8"/>
        <v>1504642356.7941842</v>
      </c>
    </row>
    <row r="154" spans="2:6">
      <c r="B154">
        <v>71</v>
      </c>
      <c r="C154" s="38">
        <f t="shared" si="5"/>
        <v>22096294.177241091</v>
      </c>
      <c r="D154" s="38">
        <f t="shared" si="6"/>
        <v>7819054.4130180534</v>
      </c>
      <c r="E154" s="115">
        <f t="shared" si="7"/>
        <v>14277239.764223037</v>
      </c>
      <c r="F154" s="115">
        <f t="shared" si="8"/>
        <v>1496823302.3811662</v>
      </c>
    </row>
    <row r="155" spans="2:6">
      <c r="B155">
        <v>72</v>
      </c>
      <c r="C155" s="38">
        <f t="shared" si="5"/>
        <v>22096294.177241091</v>
      </c>
      <c r="D155" s="38">
        <f t="shared" si="6"/>
        <v>7893247.8012874182</v>
      </c>
      <c r="E155" s="115">
        <f t="shared" si="7"/>
        <v>14203046.375953672</v>
      </c>
      <c r="F155" s="115">
        <f t="shared" si="8"/>
        <v>1488930054.5798788</v>
      </c>
    </row>
    <row r="156" spans="2:6">
      <c r="B156">
        <v>73</v>
      </c>
      <c r="C156" s="38">
        <f t="shared" si="5"/>
        <v>22096294.177241091</v>
      </c>
      <c r="D156" s="38">
        <f t="shared" si="6"/>
        <v>7968145.1952551883</v>
      </c>
      <c r="E156" s="115">
        <f t="shared" si="7"/>
        <v>14128148.981985902</v>
      </c>
      <c r="F156" s="115">
        <f t="shared" si="8"/>
        <v>1480961909.3846235</v>
      </c>
    </row>
    <row r="157" spans="2:6">
      <c r="B157">
        <v>74</v>
      </c>
      <c r="C157" s="38">
        <f t="shared" si="5"/>
        <v>22096294.177241091</v>
      </c>
      <c r="D157" s="38">
        <f t="shared" si="6"/>
        <v>8043753.2750856578</v>
      </c>
      <c r="E157" s="115">
        <f t="shared" si="7"/>
        <v>14052540.902155433</v>
      </c>
      <c r="F157" s="115">
        <f t="shared" si="8"/>
        <v>1472918156.1095378</v>
      </c>
    </row>
    <row r="158" spans="2:6">
      <c r="B158">
        <v>75</v>
      </c>
      <c r="C158" s="38">
        <f t="shared" si="5"/>
        <v>22096294.177241091</v>
      </c>
      <c r="D158" s="38">
        <f t="shared" si="6"/>
        <v>8120078.7843298204</v>
      </c>
      <c r="E158" s="115">
        <f t="shared" si="7"/>
        <v>13976215.39291127</v>
      </c>
      <c r="F158" s="115">
        <f t="shared" si="8"/>
        <v>1464798077.3252079</v>
      </c>
    </row>
    <row r="159" spans="2:6">
      <c r="B159">
        <v>76</v>
      </c>
      <c r="C159" s="38">
        <f t="shared" si="5"/>
        <v>22096294.177241091</v>
      </c>
      <c r="D159" s="38">
        <f t="shared" si="6"/>
        <v>8197128.530526828</v>
      </c>
      <c r="E159" s="115">
        <f t="shared" si="7"/>
        <v>13899165.646714263</v>
      </c>
      <c r="F159" s="115">
        <f t="shared" si="8"/>
        <v>1456600948.7946811</v>
      </c>
    </row>
    <row r="160" spans="2:6">
      <c r="B160">
        <v>77</v>
      </c>
      <c r="C160" s="38">
        <f t="shared" si="5"/>
        <v>22096294.177241091</v>
      </c>
      <c r="D160" s="38">
        <f t="shared" si="6"/>
        <v>8274909.3858111594</v>
      </c>
      <c r="E160" s="115">
        <f t="shared" si="7"/>
        <v>13821384.791429931</v>
      </c>
      <c r="F160" s="115">
        <f t="shared" si="8"/>
        <v>1448326039.40887</v>
      </c>
    </row>
    <row r="161" spans="2:6">
      <c r="B161">
        <v>78</v>
      </c>
      <c r="C161" s="38">
        <f t="shared" si="5"/>
        <v>22096294.177241091</v>
      </c>
      <c r="D161" s="38">
        <f t="shared" si="6"/>
        <v>8353428.2875255588</v>
      </c>
      <c r="E161" s="115">
        <f t="shared" si="7"/>
        <v>13742865.889715532</v>
      </c>
      <c r="F161" s="115">
        <f t="shared" si="8"/>
        <v>1439972611.1213443</v>
      </c>
    </row>
    <row r="162" spans="2:6">
      <c r="B162">
        <v>79</v>
      </c>
      <c r="C162" s="38">
        <f t="shared" si="5"/>
        <v>22096294.177241091</v>
      </c>
      <c r="D162" s="38">
        <f t="shared" si="6"/>
        <v>8432692.238839779</v>
      </c>
      <c r="E162" s="115">
        <f t="shared" si="7"/>
        <v>13663601.938401312</v>
      </c>
      <c r="F162" s="115">
        <f t="shared" si="8"/>
        <v>1431539918.8825045</v>
      </c>
    </row>
    <row r="163" spans="2:6">
      <c r="B163">
        <v>80</v>
      </c>
      <c r="C163" s="38">
        <f t="shared" si="5"/>
        <v>22096294.177241091</v>
      </c>
      <c r="D163" s="38">
        <f t="shared" si="6"/>
        <v>8512708.3093751967</v>
      </c>
      <c r="E163" s="115">
        <f t="shared" si="7"/>
        <v>13583585.867865894</v>
      </c>
      <c r="F163" s="115">
        <f t="shared" si="8"/>
        <v>1423027210.5731292</v>
      </c>
    </row>
    <row r="164" spans="2:6">
      <c r="B164">
        <v>81</v>
      </c>
      <c r="C164" s="38">
        <f t="shared" si="5"/>
        <v>22096294.177241091</v>
      </c>
      <c r="D164" s="38">
        <f t="shared" si="6"/>
        <v>8593483.6358353626</v>
      </c>
      <c r="E164" s="115">
        <f t="shared" si="7"/>
        <v>13502810.541405728</v>
      </c>
      <c r="F164" s="115">
        <f t="shared" si="8"/>
        <v>1414433726.9372938</v>
      </c>
    </row>
    <row r="165" spans="2:6">
      <c r="B165">
        <v>82</v>
      </c>
      <c r="C165" s="38">
        <f t="shared" si="5"/>
        <v>22096294.177241091</v>
      </c>
      <c r="D165" s="38">
        <f t="shared" si="6"/>
        <v>8675025.4226425327</v>
      </c>
      <c r="E165" s="115">
        <f t="shared" si="7"/>
        <v>13421268.754598558</v>
      </c>
      <c r="F165" s="115">
        <f t="shared" si="8"/>
        <v>1405758701.5146513</v>
      </c>
    </row>
    <row r="166" spans="2:6">
      <c r="B166">
        <v>83</v>
      </c>
      <c r="C166" s="38">
        <f t="shared" si="5"/>
        <v>22096294.177241091</v>
      </c>
      <c r="D166" s="38">
        <f t="shared" si="6"/>
        <v>8757340.9425802305</v>
      </c>
      <c r="E166" s="115">
        <f t="shared" si="7"/>
        <v>13338953.23466086</v>
      </c>
      <c r="F166" s="115">
        <f t="shared" si="8"/>
        <v>1397001360.5720711</v>
      </c>
    </row>
    <row r="167" spans="2:6">
      <c r="B167">
        <v>84</v>
      </c>
      <c r="C167" s="38">
        <f t="shared" si="5"/>
        <v>22096294.177241091</v>
      </c>
      <c r="D167" s="38">
        <f t="shared" si="6"/>
        <v>8840437.5374419205</v>
      </c>
      <c r="E167" s="115">
        <f t="shared" si="7"/>
        <v>13255856.63979917</v>
      </c>
      <c r="F167" s="115">
        <f t="shared" si="8"/>
        <v>1388160923.0346291</v>
      </c>
    </row>
    <row r="168" spans="2:6">
      <c r="B168">
        <v>85</v>
      </c>
      <c r="C168" s="38">
        <f t="shared" si="5"/>
        <v>22096294.177241091</v>
      </c>
      <c r="D168" s="38">
        <f t="shared" si="6"/>
        <v>8924322.6186858229</v>
      </c>
      <c r="E168" s="115">
        <f t="shared" si="7"/>
        <v>13171971.558555268</v>
      </c>
      <c r="F168" s="115">
        <f t="shared" si="8"/>
        <v>1379236600.4159434</v>
      </c>
    </row>
    <row r="169" spans="2:6">
      <c r="B169">
        <v>86</v>
      </c>
      <c r="C169" s="38">
        <f t="shared" si="5"/>
        <v>22096294.177241091</v>
      </c>
      <c r="D169" s="38">
        <f t="shared" si="6"/>
        <v>9009003.6680959482</v>
      </c>
      <c r="E169" s="115">
        <f t="shared" si="7"/>
        <v>13087290.509145143</v>
      </c>
      <c r="F169" s="115">
        <f t="shared" si="8"/>
        <v>1370227596.7478473</v>
      </c>
    </row>
    <row r="170" spans="2:6">
      <c r="B170">
        <v>87</v>
      </c>
      <c r="C170" s="38">
        <f t="shared" si="5"/>
        <v>22096294.177241091</v>
      </c>
      <c r="D170" s="38">
        <f t="shared" si="6"/>
        <v>9094488.2384494096</v>
      </c>
      <c r="E170" s="115">
        <f t="shared" si="7"/>
        <v>13001805.938791681</v>
      </c>
      <c r="F170" s="115">
        <f t="shared" si="8"/>
        <v>1361133108.509398</v>
      </c>
    </row>
    <row r="171" spans="2:6">
      <c r="B171">
        <v>88</v>
      </c>
      <c r="C171" s="38">
        <f t="shared" si="5"/>
        <v>22096294.177241091</v>
      </c>
      <c r="D171" s="38">
        <f t="shared" si="6"/>
        <v>9180783.9541900568</v>
      </c>
      <c r="E171" s="115">
        <f t="shared" si="7"/>
        <v>12915510.223051034</v>
      </c>
      <c r="F171" s="115">
        <f t="shared" si="8"/>
        <v>1351952324.555208</v>
      </c>
    </row>
    <row r="172" spans="2:6">
      <c r="B172">
        <v>89</v>
      </c>
      <c r="C172" s="38">
        <f t="shared" si="5"/>
        <v>22096294.177241091</v>
      </c>
      <c r="D172" s="38">
        <f t="shared" si="6"/>
        <v>9267898.5121085085</v>
      </c>
      <c r="E172" s="115">
        <f t="shared" si="7"/>
        <v>12828395.665132582</v>
      </c>
      <c r="F172" s="115">
        <f t="shared" si="8"/>
        <v>1342684426.0430994</v>
      </c>
    </row>
    <row r="173" spans="2:6">
      <c r="B173">
        <v>90</v>
      </c>
      <c r="C173" s="38">
        <f t="shared" si="5"/>
        <v>22096294.177241091</v>
      </c>
      <c r="D173" s="38">
        <f t="shared" si="6"/>
        <v>9355839.6820286363</v>
      </c>
      <c r="E173" s="115">
        <f t="shared" si="7"/>
        <v>12740454.495212454</v>
      </c>
      <c r="F173" s="115">
        <f t="shared" si="8"/>
        <v>1333328586.3610709</v>
      </c>
    </row>
    <row r="174" spans="2:6">
      <c r="B174">
        <v>91</v>
      </c>
      <c r="C174" s="38">
        <f t="shared" si="5"/>
        <v>22096294.177241091</v>
      </c>
      <c r="D174" s="38">
        <f t="shared" si="6"/>
        <v>9444615.3075005617</v>
      </c>
      <c r="E174" s="115">
        <f t="shared" si="7"/>
        <v>12651678.869740529</v>
      </c>
      <c r="F174" s="115">
        <f t="shared" si="8"/>
        <v>1323883971.0535703</v>
      </c>
    </row>
    <row r="175" spans="2:6">
      <c r="B175">
        <v>92</v>
      </c>
      <c r="C175" s="38">
        <f t="shared" si="5"/>
        <v>22096294.177241091</v>
      </c>
      <c r="D175" s="38">
        <f t="shared" si="6"/>
        <v>9534233.3065002281</v>
      </c>
      <c r="E175" s="115">
        <f t="shared" si="7"/>
        <v>12562060.870740863</v>
      </c>
      <c r="F175" s="115">
        <f t="shared" si="8"/>
        <v>1314349737.7470701</v>
      </c>
    </row>
    <row r="176" spans="2:6">
      <c r="B176">
        <v>93</v>
      </c>
      <c r="C176" s="38">
        <f t="shared" si="5"/>
        <v>22096294.177241091</v>
      </c>
      <c r="D176" s="38">
        <f t="shared" si="6"/>
        <v>9624701.6721356139</v>
      </c>
      <c r="E176" s="115">
        <f t="shared" si="7"/>
        <v>12471592.505105477</v>
      </c>
      <c r="F176" s="115">
        <f t="shared" si="8"/>
        <v>1304725036.0749345</v>
      </c>
    </row>
    <row r="177" spans="2:6">
      <c r="B177">
        <v>94</v>
      </c>
      <c r="C177" s="38">
        <f t="shared" si="5"/>
        <v>22096294.177241091</v>
      </c>
      <c r="D177" s="38">
        <f t="shared" si="6"/>
        <v>9716028.4733596426</v>
      </c>
      <c r="E177" s="115">
        <f t="shared" si="7"/>
        <v>12380265.703881448</v>
      </c>
      <c r="F177" s="115">
        <f t="shared" si="8"/>
        <v>1295009007.6015749</v>
      </c>
    </row>
    <row r="178" spans="2:6">
      <c r="B178">
        <v>95</v>
      </c>
      <c r="C178" s="38">
        <f t="shared" si="5"/>
        <v>22096294.177241091</v>
      </c>
      <c r="D178" s="38">
        <f t="shared" si="6"/>
        <v>9808221.8556898646</v>
      </c>
      <c r="E178" s="115">
        <f t="shared" si="7"/>
        <v>12288072.321551226</v>
      </c>
      <c r="F178" s="115">
        <f t="shared" si="8"/>
        <v>1285200785.7458851</v>
      </c>
    </row>
    <row r="179" spans="2:6">
      <c r="B179">
        <v>96</v>
      </c>
      <c r="C179" s="38">
        <f t="shared" si="5"/>
        <v>22096294.177241091</v>
      </c>
      <c r="D179" s="38">
        <f t="shared" si="6"/>
        <v>9901290.0419349577</v>
      </c>
      <c r="E179" s="115">
        <f t="shared" si="7"/>
        <v>12195004.135306133</v>
      </c>
      <c r="F179" s="115">
        <f t="shared" si="8"/>
        <v>1275299495.7039502</v>
      </c>
    </row>
    <row r="180" spans="2:6">
      <c r="B180">
        <v>97</v>
      </c>
      <c r="C180" s="38">
        <f t="shared" si="5"/>
        <v>22096294.177241091</v>
      </c>
      <c r="D180" s="38">
        <f t="shared" si="6"/>
        <v>9995241.3329281267</v>
      </c>
      <c r="E180" s="115">
        <f t="shared" si="7"/>
        <v>12101052.844312964</v>
      </c>
      <c r="F180" s="115">
        <f t="shared" si="8"/>
        <v>1265304254.371022</v>
      </c>
    </row>
    <row r="181" spans="2:6">
      <c r="B181">
        <v>98</v>
      </c>
      <c r="C181" s="38">
        <f t="shared" si="5"/>
        <v>22096294.177241091</v>
      </c>
      <c r="D181" s="38">
        <f t="shared" si="6"/>
        <v>10090084.108267469</v>
      </c>
      <c r="E181" s="115">
        <f t="shared" si="7"/>
        <v>12006210.068973621</v>
      </c>
      <c r="F181" s="115">
        <f t="shared" si="8"/>
        <v>1255214170.2627544</v>
      </c>
    </row>
    <row r="182" spans="2:6">
      <c r="B182">
        <v>99</v>
      </c>
      <c r="C182" s="38">
        <f t="shared" si="5"/>
        <v>22096294.177241091</v>
      </c>
      <c r="D182" s="38">
        <f t="shared" si="6"/>
        <v>10185826.827063346</v>
      </c>
      <c r="E182" s="115">
        <f t="shared" si="7"/>
        <v>11910467.350177744</v>
      </c>
      <c r="F182" s="115">
        <f t="shared" si="8"/>
        <v>1245028343.4356911</v>
      </c>
    </row>
    <row r="183" spans="2:6">
      <c r="B183">
        <v>100</v>
      </c>
      <c r="C183" s="38">
        <f t="shared" si="5"/>
        <v>22096294.177241091</v>
      </c>
      <c r="D183" s="38">
        <f t="shared" si="6"/>
        <v>10282478.028692871</v>
      </c>
      <c r="E183" s="115">
        <f t="shared" si="7"/>
        <v>11813816.148548219</v>
      </c>
      <c r="F183" s="115">
        <f t="shared" si="8"/>
        <v>1234745865.4069982</v>
      </c>
    </row>
    <row r="184" spans="2:6">
      <c r="B184">
        <v>101</v>
      </c>
      <c r="C184" s="38">
        <f t="shared" si="5"/>
        <v>22096294.177241091</v>
      </c>
      <c r="D184" s="38">
        <f t="shared" si="6"/>
        <v>10380046.333561538</v>
      </c>
      <c r="E184" s="115">
        <f t="shared" si="7"/>
        <v>11716247.843679553</v>
      </c>
      <c r="F184" s="115">
        <f t="shared" si="8"/>
        <v>1224365819.0734367</v>
      </c>
    </row>
    <row r="185" spans="2:6">
      <c r="B185">
        <v>102</v>
      </c>
      <c r="C185" s="38">
        <f t="shared" si="5"/>
        <v>22096294.177241091</v>
      </c>
      <c r="D185" s="38">
        <f t="shared" si="6"/>
        <v>10478540.443872081</v>
      </c>
      <c r="E185" s="115">
        <f t="shared" si="7"/>
        <v>11617753.73336901</v>
      </c>
      <c r="F185" s="115">
        <f t="shared" si="8"/>
        <v>1213887278.6295648</v>
      </c>
    </row>
    <row r="186" spans="2:6">
      <c r="B186">
        <v>103</v>
      </c>
      <c r="C186" s="38">
        <f t="shared" si="5"/>
        <v>22096294.177241091</v>
      </c>
      <c r="D186" s="38">
        <f t="shared" si="6"/>
        <v>10577969.144400636</v>
      </c>
      <c r="E186" s="115">
        <f t="shared" si="7"/>
        <v>11518325.032840455</v>
      </c>
      <c r="F186" s="115">
        <f t="shared" si="8"/>
        <v>1203309309.4851642</v>
      </c>
    </row>
    <row r="187" spans="2:6">
      <c r="B187">
        <v>104</v>
      </c>
      <c r="C187" s="38">
        <f t="shared" si="5"/>
        <v>22096294.177241091</v>
      </c>
      <c r="D187" s="38">
        <f t="shared" si="6"/>
        <v>10678341.303280262</v>
      </c>
      <c r="E187" s="115">
        <f t="shared" si="7"/>
        <v>11417952.873960828</v>
      </c>
      <c r="F187" s="115">
        <f t="shared" si="8"/>
        <v>1192630968.1818838</v>
      </c>
    </row>
    <row r="188" spans="2:6">
      <c r="B188">
        <v>105</v>
      </c>
      <c r="C188" s="38">
        <f t="shared" si="5"/>
        <v>22096294.177241091</v>
      </c>
      <c r="D188" s="38">
        <f t="shared" si="6"/>
        <v>10779665.872791894</v>
      </c>
      <c r="E188" s="115">
        <f t="shared" si="7"/>
        <v>11316628.304449197</v>
      </c>
      <c r="F188" s="115">
        <f t="shared" si="8"/>
        <v>1181851302.3090918</v>
      </c>
    </row>
    <row r="189" spans="2:6">
      <c r="B189">
        <v>106</v>
      </c>
      <c r="C189" s="38">
        <f t="shared" si="5"/>
        <v>22096294.177241091</v>
      </c>
      <c r="D189" s="38">
        <f t="shared" si="6"/>
        <v>10881951.890162809</v>
      </c>
      <c r="E189" s="115">
        <f t="shared" si="7"/>
        <v>11214342.287078282</v>
      </c>
      <c r="F189" s="115">
        <f t="shared" si="8"/>
        <v>1170969350.4189291</v>
      </c>
    </row>
    <row r="190" spans="2:6">
      <c r="B190">
        <v>107</v>
      </c>
      <c r="C190" s="38">
        <f t="shared" si="5"/>
        <v>22096294.177241091</v>
      </c>
      <c r="D190" s="38">
        <f t="shared" si="6"/>
        <v>10985208.478372658</v>
      </c>
      <c r="E190" s="115">
        <f t="shared" si="7"/>
        <v>11111085.698868433</v>
      </c>
      <c r="F190" s="115">
        <f t="shared" si="8"/>
        <v>1159984141.9405565</v>
      </c>
    </row>
    <row r="191" spans="2:6">
      <c r="B191">
        <v>108</v>
      </c>
      <c r="C191" s="38">
        <f t="shared" si="5"/>
        <v>22096294.177241091</v>
      </c>
      <c r="D191" s="38">
        <f t="shared" si="6"/>
        <v>11089444.846967161</v>
      </c>
      <c r="E191" s="115">
        <f t="shared" si="7"/>
        <v>11006849.33027393</v>
      </c>
      <c r="F191" s="115">
        <f t="shared" si="8"/>
        <v>1148894697.0935893</v>
      </c>
    </row>
    <row r="192" spans="2:6">
      <c r="B192">
        <v>109</v>
      </c>
      <c r="C192" s="38">
        <f t="shared" si="5"/>
        <v>22096294.177241091</v>
      </c>
      <c r="D192" s="38">
        <f t="shared" si="6"/>
        <v>11194670.292879513</v>
      </c>
      <c r="E192" s="115">
        <f t="shared" si="7"/>
        <v>10901623.884361578</v>
      </c>
      <c r="F192" s="115">
        <f t="shared" si="8"/>
        <v>1137700026.8007097</v>
      </c>
    </row>
    <row r="193" spans="2:6">
      <c r="B193">
        <v>110</v>
      </c>
      <c r="C193" s="38">
        <f t="shared" si="5"/>
        <v>22096294.177241091</v>
      </c>
      <c r="D193" s="38">
        <f t="shared" si="6"/>
        <v>11300894.201259574</v>
      </c>
      <c r="E193" s="115">
        <f t="shared" si="7"/>
        <v>10795399.975981517</v>
      </c>
      <c r="F193" s="115">
        <f t="shared" si="8"/>
        <v>1126399132.5994501</v>
      </c>
    </row>
    <row r="194" spans="2:6">
      <c r="B194">
        <v>111</v>
      </c>
      <c r="C194" s="38">
        <f t="shared" si="5"/>
        <v>22096294.177241091</v>
      </c>
      <c r="D194" s="38">
        <f t="shared" si="6"/>
        <v>11408126.046310958</v>
      </c>
      <c r="E194" s="115">
        <f t="shared" si="7"/>
        <v>10688168.130930133</v>
      </c>
      <c r="F194" s="115">
        <f t="shared" si="8"/>
        <v>1114991006.5531392</v>
      </c>
    </row>
    <row r="195" spans="2:6">
      <c r="B195">
        <v>112</v>
      </c>
      <c r="C195" s="38">
        <f t="shared" si="5"/>
        <v>22096294.177241091</v>
      </c>
      <c r="D195" s="38">
        <f t="shared" si="6"/>
        <v>11516375.392136024</v>
      </c>
      <c r="E195" s="115">
        <f t="shared" si="7"/>
        <v>10579918.785105066</v>
      </c>
      <c r="F195" s="115">
        <f t="shared" si="8"/>
        <v>1103474631.1610031</v>
      </c>
    </row>
    <row r="196" spans="2:6">
      <c r="B196">
        <v>113</v>
      </c>
      <c r="C196" s="38">
        <f t="shared" si="5"/>
        <v>22096294.177241091</v>
      </c>
      <c r="D196" s="38">
        <f t="shared" si="6"/>
        <v>11625651.893588932</v>
      </c>
      <c r="E196" s="115">
        <f t="shared" si="7"/>
        <v>10470642.283652158</v>
      </c>
      <c r="F196" s="115">
        <f t="shared" si="8"/>
        <v>1091848979.2674141</v>
      </c>
    </row>
    <row r="197" spans="2:6">
      <c r="B197">
        <v>114</v>
      </c>
      <c r="C197" s="38">
        <f t="shared" si="5"/>
        <v>22096294.177241091</v>
      </c>
      <c r="D197" s="38">
        <f t="shared" si="6"/>
        <v>11735965.297136741</v>
      </c>
      <c r="E197" s="115">
        <f t="shared" si="7"/>
        <v>10360328.88010435</v>
      </c>
      <c r="F197" s="115">
        <f t="shared" si="8"/>
        <v>1080113013.9702773</v>
      </c>
    </row>
    <row r="198" spans="2:6">
      <c r="B198">
        <v>115</v>
      </c>
      <c r="C198" s="38">
        <f t="shared" si="5"/>
        <v>22096294.177241091</v>
      </c>
      <c r="D198" s="38">
        <f t="shared" si="6"/>
        <v>11847325.441728724</v>
      </c>
      <c r="E198" s="115">
        <f t="shared" si="7"/>
        <v>10248968.735512367</v>
      </c>
      <c r="F198" s="115">
        <f t="shared" si="8"/>
        <v>1068265688.5285486</v>
      </c>
    </row>
    <row r="199" spans="2:6">
      <c r="B199">
        <v>116</v>
      </c>
      <c r="C199" s="38">
        <f t="shared" si="5"/>
        <v>22096294.177241091</v>
      </c>
      <c r="D199" s="38">
        <f t="shared" si="6"/>
        <v>11959742.259673906</v>
      </c>
      <c r="E199" s="115">
        <f t="shared" si="7"/>
        <v>10136551.917567184</v>
      </c>
      <c r="F199" s="115">
        <f t="shared" si="8"/>
        <v>1056305946.2688746</v>
      </c>
    </row>
    <row r="200" spans="2:6">
      <c r="B200">
        <v>117</v>
      </c>
      <c r="C200" s="38">
        <f t="shared" si="5"/>
        <v>22096294.177241091</v>
      </c>
      <c r="D200" s="38">
        <f t="shared" si="6"/>
        <v>12073225.777526934</v>
      </c>
      <c r="E200" s="115">
        <f t="shared" si="7"/>
        <v>10023068.399714157</v>
      </c>
      <c r="F200" s="115">
        <f t="shared" si="8"/>
        <v>1044232720.4913477</v>
      </c>
    </row>
    <row r="201" spans="2:6">
      <c r="B201">
        <v>118</v>
      </c>
      <c r="C201" s="38">
        <f t="shared" si="5"/>
        <v>22096294.177241091</v>
      </c>
      <c r="D201" s="38">
        <f t="shared" si="6"/>
        <v>12187786.116982358</v>
      </c>
      <c r="E201" s="115">
        <f t="shared" si="7"/>
        <v>9908508.0602587331</v>
      </c>
      <c r="F201" s="115">
        <f t="shared" si="8"/>
        <v>1032044934.3743653</v>
      </c>
    </row>
    <row r="202" spans="2:6">
      <c r="B202">
        <v>119</v>
      </c>
      <c r="C202" s="38">
        <f t="shared" si="5"/>
        <v>22096294.177241091</v>
      </c>
      <c r="D202" s="38">
        <f t="shared" si="6"/>
        <v>12303433.495777389</v>
      </c>
      <c r="E202" s="115">
        <f t="shared" si="7"/>
        <v>9792860.6814637017</v>
      </c>
      <c r="F202" s="115">
        <f t="shared" si="8"/>
        <v>1019741500.878588</v>
      </c>
    </row>
    <row r="203" spans="2:6">
      <c r="B203">
        <v>120</v>
      </c>
      <c r="C203" s="38">
        <f t="shared" si="5"/>
        <v>22096294.177241091</v>
      </c>
      <c r="D203" s="38">
        <f t="shared" si="6"/>
        <v>12420178.228603235</v>
      </c>
      <c r="E203" s="115">
        <f t="shared" si="7"/>
        <v>9676115.9486378562</v>
      </c>
      <c r="F203" s="115">
        <f t="shared" si="8"/>
        <v>1007321322.6499847</v>
      </c>
    </row>
    <row r="204" spans="2:6">
      <c r="B204">
        <v>121</v>
      </c>
      <c r="C204" s="38">
        <f t="shared" si="5"/>
        <v>22096294.177241091</v>
      </c>
      <c r="D204" s="38">
        <f t="shared" si="6"/>
        <v>12538030.728025068</v>
      </c>
      <c r="E204" s="115">
        <f t="shared" si="7"/>
        <v>9558263.4492160231</v>
      </c>
      <c r="F204" s="115">
        <f t="shared" si="8"/>
        <v>994783291.92195964</v>
      </c>
    </row>
    <row r="205" spans="2:6">
      <c r="B205">
        <v>122</v>
      </c>
      <c r="C205" s="38">
        <f t="shared" si="5"/>
        <v>22096294.177241091</v>
      </c>
      <c r="D205" s="38">
        <f t="shared" si="6"/>
        <v>12657001.505410736</v>
      </c>
      <c r="E205" s="115">
        <f t="shared" si="7"/>
        <v>9439292.6718303543</v>
      </c>
      <c r="F205" s="115">
        <f t="shared" si="8"/>
        <v>982126290.41654885</v>
      </c>
    </row>
    <row r="206" spans="2:6">
      <c r="B206">
        <v>123</v>
      </c>
      <c r="C206" s="38">
        <f t="shared" si="5"/>
        <v>22096294.177241091</v>
      </c>
      <c r="D206" s="38">
        <f t="shared" si="6"/>
        <v>12777101.171868285</v>
      </c>
      <c r="E206" s="115">
        <f t="shared" si="7"/>
        <v>9319193.0053728055</v>
      </c>
      <c r="F206" s="115">
        <f t="shared" si="8"/>
        <v>969349189.24468052</v>
      </c>
    </row>
    <row r="207" spans="2:6">
      <c r="B207">
        <v>124</v>
      </c>
      <c r="C207" s="38">
        <f t="shared" si="5"/>
        <v>22096294.177241091</v>
      </c>
      <c r="D207" s="38">
        <f t="shared" si="6"/>
        <v>12898340.439192362</v>
      </c>
      <c r="E207" s="115">
        <f t="shared" si="7"/>
        <v>9197953.7380487286</v>
      </c>
      <c r="F207" s="115">
        <f t="shared" si="8"/>
        <v>956450848.80548811</v>
      </c>
    </row>
    <row r="208" spans="2:6">
      <c r="B208">
        <v>125</v>
      </c>
      <c r="C208" s="38">
        <f t="shared" si="5"/>
        <v>22096294.177241091</v>
      </c>
      <c r="D208" s="38">
        <f t="shared" si="6"/>
        <v>13020730.120819619</v>
      </c>
      <c r="E208" s="115">
        <f t="shared" si="7"/>
        <v>9075564.0564214718</v>
      </c>
      <c r="F208" s="115">
        <f t="shared" si="8"/>
        <v>943430118.68466854</v>
      </c>
    </row>
    <row r="209" spans="2:6">
      <c r="B209">
        <v>126</v>
      </c>
      <c r="C209" s="38">
        <f t="shared" si="5"/>
        <v>22096294.177241091</v>
      </c>
      <c r="D209" s="38">
        <f t="shared" si="6"/>
        <v>13144281.132793164</v>
      </c>
      <c r="E209" s="115">
        <f t="shared" si="7"/>
        <v>8952013.0444479268</v>
      </c>
      <c r="F209" s="115">
        <f t="shared" si="8"/>
        <v>930285837.55187535</v>
      </c>
    </row>
    <row r="210" spans="2:6">
      <c r="B210">
        <v>127</v>
      </c>
      <c r="C210" s="38">
        <f t="shared" si="5"/>
        <v>22096294.177241091</v>
      </c>
      <c r="D210" s="38">
        <f t="shared" si="6"/>
        <v>13269004.494736185</v>
      </c>
      <c r="E210" s="115">
        <f t="shared" si="7"/>
        <v>8827289.6825049054</v>
      </c>
      <c r="F210" s="115">
        <f t="shared" si="8"/>
        <v>917016833.05713916</v>
      </c>
    </row>
    <row r="211" spans="2:6">
      <c r="B211">
        <v>128</v>
      </c>
      <c r="C211" s="38">
        <f t="shared" si="5"/>
        <v>22096294.177241091</v>
      </c>
      <c r="D211" s="38">
        <f t="shared" si="6"/>
        <v>13394911.330834787</v>
      </c>
      <c r="E211" s="115">
        <f t="shared" si="7"/>
        <v>8701382.8464063033</v>
      </c>
      <c r="F211" s="115">
        <f t="shared" si="8"/>
        <v>903621921.72630441</v>
      </c>
    </row>
    <row r="212" spans="2:6">
      <c r="B212">
        <v>129</v>
      </c>
      <c r="C212" s="38">
        <f t="shared" si="5"/>
        <v>22096294.177241091</v>
      </c>
      <c r="D212" s="38">
        <f t="shared" si="6"/>
        <v>13522012.87083018</v>
      </c>
      <c r="E212" s="115">
        <f t="shared" si="7"/>
        <v>8574281.3064109106</v>
      </c>
      <c r="F212" s="115">
        <f t="shared" si="8"/>
        <v>890099908.85547423</v>
      </c>
    </row>
    <row r="213" spans="2:6">
      <c r="B213">
        <v>130</v>
      </c>
      <c r="C213" s="38">
        <f t="shared" ref="C213:C263" si="9">PMT($B$79,$B$77,-$B$75)</f>
        <v>22096294.177241091</v>
      </c>
      <c r="D213" s="38">
        <f t="shared" ref="D213:D263" si="10">C213-E213</f>
        <v>13650320.451020254</v>
      </c>
      <c r="E213" s="115">
        <f t="shared" ref="E213:E263" si="11">F212*$B$79</f>
        <v>8445973.7262208369</v>
      </c>
      <c r="F213" s="115">
        <f t="shared" ref="F213:F263" si="12">F212-D213</f>
        <v>876449588.40445399</v>
      </c>
    </row>
    <row r="214" spans="2:6">
      <c r="B214">
        <v>131</v>
      </c>
      <c r="C214" s="38">
        <f t="shared" si="9"/>
        <v>22096294.177241091</v>
      </c>
      <c r="D214" s="38">
        <f t="shared" si="10"/>
        <v>13779845.51527069</v>
      </c>
      <c r="E214" s="115">
        <f t="shared" si="11"/>
        <v>8316448.6619704012</v>
      </c>
      <c r="F214" s="115">
        <f t="shared" si="12"/>
        <v>862669742.88918328</v>
      </c>
    </row>
    <row r="215" spans="2:6">
      <c r="B215">
        <v>132</v>
      </c>
      <c r="C215" s="38">
        <f t="shared" si="9"/>
        <v>22096294.177241091</v>
      </c>
      <c r="D215" s="38">
        <f t="shared" si="10"/>
        <v>13910599.616035637</v>
      </c>
      <c r="E215" s="115">
        <f t="shared" si="11"/>
        <v>8185694.5612054551</v>
      </c>
      <c r="F215" s="115">
        <f t="shared" si="12"/>
        <v>848759143.2731477</v>
      </c>
    </row>
    <row r="216" spans="2:6">
      <c r="B216">
        <v>133</v>
      </c>
      <c r="C216" s="38">
        <f t="shared" si="9"/>
        <v>22096294.177241091</v>
      </c>
      <c r="D216" s="38">
        <f t="shared" si="10"/>
        <v>14042594.415388089</v>
      </c>
      <c r="E216" s="115">
        <f t="shared" si="11"/>
        <v>8053699.7618530029</v>
      </c>
      <c r="F216" s="115">
        <f t="shared" si="12"/>
        <v>834716548.85775959</v>
      </c>
    </row>
    <row r="217" spans="2:6">
      <c r="B217">
        <v>134</v>
      </c>
      <c r="C217" s="38">
        <f t="shared" si="9"/>
        <v>22096294.177241091</v>
      </c>
      <c r="D217" s="38">
        <f t="shared" si="10"/>
        <v>14175841.686060037</v>
      </c>
      <c r="E217" s="115">
        <f t="shared" si="11"/>
        <v>7920452.4911810532</v>
      </c>
      <c r="F217" s="115">
        <f t="shared" si="12"/>
        <v>820540707.17169952</v>
      </c>
    </row>
    <row r="218" spans="2:6">
      <c r="B218">
        <v>135</v>
      </c>
      <c r="C218" s="38">
        <f t="shared" si="9"/>
        <v>22096294.177241091</v>
      </c>
      <c r="D218" s="38">
        <f t="shared" si="10"/>
        <v>14310353.312492494</v>
      </c>
      <c r="E218" s="115">
        <f t="shared" si="11"/>
        <v>7785940.8647485981</v>
      </c>
      <c r="F218" s="115">
        <f t="shared" si="12"/>
        <v>806230353.85920703</v>
      </c>
    </row>
    <row r="219" spans="2:6">
      <c r="B219">
        <v>136</v>
      </c>
      <c r="C219" s="38">
        <f t="shared" si="9"/>
        <v>22096294.177241091</v>
      </c>
      <c r="D219" s="38">
        <f t="shared" si="10"/>
        <v>14446141.291895458</v>
      </c>
      <c r="E219" s="115">
        <f t="shared" si="11"/>
        <v>7650152.8853456322</v>
      </c>
      <c r="F219" s="115">
        <f t="shared" si="12"/>
        <v>791784212.56731153</v>
      </c>
    </row>
    <row r="220" spans="2:6">
      <c r="B220">
        <v>137</v>
      </c>
      <c r="C220" s="38">
        <f t="shared" si="9"/>
        <v>22096294.177241091</v>
      </c>
      <c r="D220" s="38">
        <f t="shared" si="10"/>
        <v>14583217.735317985</v>
      </c>
      <c r="E220" s="115">
        <f t="shared" si="11"/>
        <v>7513076.4419231061</v>
      </c>
      <c r="F220" s="115">
        <f t="shared" si="12"/>
        <v>777200994.83199358</v>
      </c>
    </row>
    <row r="221" spans="2:6">
      <c r="B221">
        <v>138</v>
      </c>
      <c r="C221" s="38">
        <f t="shared" si="9"/>
        <v>22096294.177241091</v>
      </c>
      <c r="D221" s="38">
        <f t="shared" si="10"/>
        <v>14721594.868728355</v>
      </c>
      <c r="E221" s="115">
        <f t="shared" si="11"/>
        <v>7374699.3085127352</v>
      </c>
      <c r="F221" s="115">
        <f t="shared" si="12"/>
        <v>762479399.96326518</v>
      </c>
    </row>
    <row r="222" spans="2:6">
      <c r="B222">
        <v>139</v>
      </c>
      <c r="C222" s="38">
        <f t="shared" si="9"/>
        <v>22096294.177241091</v>
      </c>
      <c r="D222" s="38">
        <f t="shared" si="10"/>
        <v>14861285.034104541</v>
      </c>
      <c r="E222" s="115">
        <f t="shared" si="11"/>
        <v>7235009.1431365507</v>
      </c>
      <c r="F222" s="115">
        <f t="shared" si="12"/>
        <v>747618114.92916059</v>
      </c>
    </row>
    <row r="223" spans="2:6">
      <c r="B223">
        <v>140</v>
      </c>
      <c r="C223" s="38">
        <f t="shared" si="9"/>
        <v>22096294.177241091</v>
      </c>
      <c r="D223" s="38">
        <f t="shared" si="10"/>
        <v>15002300.690534975</v>
      </c>
      <c r="E223" s="115">
        <f t="shared" si="11"/>
        <v>7093993.4867061144</v>
      </c>
      <c r="F223" s="115">
        <f t="shared" si="12"/>
        <v>732615814.23862565</v>
      </c>
    </row>
    <row r="224" spans="2:6">
      <c r="B224">
        <v>141</v>
      </c>
      <c r="C224" s="38">
        <f t="shared" si="9"/>
        <v>22096294.177241091</v>
      </c>
      <c r="D224" s="38">
        <f t="shared" si="10"/>
        <v>15144654.415329814</v>
      </c>
      <c r="E224" s="115">
        <f t="shared" si="11"/>
        <v>6951639.7619112758</v>
      </c>
      <c r="F224" s="115">
        <f t="shared" si="12"/>
        <v>717471159.82329583</v>
      </c>
    </row>
    <row r="225" spans="2:6">
      <c r="B225">
        <v>142</v>
      </c>
      <c r="C225" s="38">
        <f t="shared" si="9"/>
        <v>22096294.177241091</v>
      </c>
      <c r="D225" s="38">
        <f t="shared" si="10"/>
        <v>15288358.905142698</v>
      </c>
      <c r="E225" s="115">
        <f t="shared" si="11"/>
        <v>6807935.2720983922</v>
      </c>
      <c r="F225" s="115">
        <f t="shared" si="12"/>
        <v>702182800.91815317</v>
      </c>
    </row>
    <row r="226" spans="2:6">
      <c r="B226">
        <v>143</v>
      </c>
      <c r="C226" s="38">
        <f t="shared" si="9"/>
        <v>22096294.177241091</v>
      </c>
      <c r="D226" s="38">
        <f t="shared" si="10"/>
        <v>15433426.977103185</v>
      </c>
      <c r="E226" s="115">
        <f t="shared" si="11"/>
        <v>6662867.2001379048</v>
      </c>
      <c r="F226" s="115">
        <f t="shared" si="12"/>
        <v>686749373.94104993</v>
      </c>
    </row>
    <row r="227" spans="2:6">
      <c r="B227">
        <v>144</v>
      </c>
      <c r="C227" s="38">
        <f t="shared" si="9"/>
        <v>22096294.177241091</v>
      </c>
      <c r="D227" s="38">
        <f t="shared" si="10"/>
        <v>15579871.569959927</v>
      </c>
      <c r="E227" s="115">
        <f t="shared" si="11"/>
        <v>6516422.6072811643</v>
      </c>
      <c r="F227" s="115">
        <f t="shared" si="12"/>
        <v>671169502.37109005</v>
      </c>
    </row>
    <row r="228" spans="2:6">
      <c r="B228">
        <v>145</v>
      </c>
      <c r="C228" s="38">
        <f t="shared" si="9"/>
        <v>22096294.177241091</v>
      </c>
      <c r="D228" s="38">
        <f t="shared" si="10"/>
        <v>15727705.745234672</v>
      </c>
      <c r="E228" s="115">
        <f t="shared" si="11"/>
        <v>6368588.4320064178</v>
      </c>
      <c r="F228" s="115">
        <f t="shared" si="12"/>
        <v>655441796.62585533</v>
      </c>
    </row>
    <row r="229" spans="2:6">
      <c r="B229">
        <v>146</v>
      </c>
      <c r="C229" s="38">
        <f t="shared" si="9"/>
        <v>22096294.177241091</v>
      </c>
      <c r="D229" s="38">
        <f t="shared" si="10"/>
        <v>15876942.688387256</v>
      </c>
      <c r="E229" s="115">
        <f t="shared" si="11"/>
        <v>6219351.4888538336</v>
      </c>
      <c r="F229" s="115">
        <f t="shared" si="12"/>
        <v>639564853.93746805</v>
      </c>
    </row>
    <row r="230" spans="2:6">
      <c r="B230">
        <v>147</v>
      </c>
      <c r="C230" s="38">
        <f t="shared" si="9"/>
        <v>22096294.177241091</v>
      </c>
      <c r="D230" s="38">
        <f t="shared" si="10"/>
        <v>16027595.709991606</v>
      </c>
      <c r="E230" s="115">
        <f t="shared" si="11"/>
        <v>6068698.4672494847</v>
      </c>
      <c r="F230" s="115">
        <f t="shared" si="12"/>
        <v>623537258.22747648</v>
      </c>
    </row>
    <row r="231" spans="2:6">
      <c r="B231">
        <v>148</v>
      </c>
      <c r="C231" s="38">
        <f t="shared" si="9"/>
        <v>22096294.177241091</v>
      </c>
      <c r="D231" s="38">
        <f t="shared" si="10"/>
        <v>16179678.246922929</v>
      </c>
      <c r="E231" s="115">
        <f t="shared" si="11"/>
        <v>5916615.9303181628</v>
      </c>
      <c r="F231" s="115">
        <f t="shared" si="12"/>
        <v>607357579.98055351</v>
      </c>
    </row>
    <row r="232" spans="2:6">
      <c r="B232">
        <v>149</v>
      </c>
      <c r="C232" s="38">
        <f t="shared" si="9"/>
        <v>22096294.177241091</v>
      </c>
      <c r="D232" s="38">
        <f t="shared" si="10"/>
        <v>16333203.863556158</v>
      </c>
      <c r="E232" s="115">
        <f t="shared" si="11"/>
        <v>5763090.3136849329</v>
      </c>
      <c r="F232" s="115">
        <f t="shared" si="12"/>
        <v>591024376.11699736</v>
      </c>
    </row>
    <row r="233" spans="2:6">
      <c r="B233">
        <v>150</v>
      </c>
      <c r="C233" s="38">
        <f t="shared" si="9"/>
        <v>22096294.177241091</v>
      </c>
      <c r="D233" s="38">
        <f t="shared" si="10"/>
        <v>16488186.252975773</v>
      </c>
      <c r="E233" s="115">
        <f t="shared" si="11"/>
        <v>5608107.9242653176</v>
      </c>
      <c r="F233" s="115">
        <f t="shared" si="12"/>
        <v>574536189.86402154</v>
      </c>
    </row>
    <row r="234" spans="2:6">
      <c r="B234">
        <v>151</v>
      </c>
      <c r="C234" s="38">
        <f t="shared" si="9"/>
        <v>22096294.177241091</v>
      </c>
      <c r="D234" s="38">
        <f t="shared" si="10"/>
        <v>16644639.238197099</v>
      </c>
      <c r="E234" s="115">
        <f t="shared" si="11"/>
        <v>5451654.9390439913</v>
      </c>
      <c r="F234" s="115">
        <f t="shared" si="12"/>
        <v>557891550.62582445</v>
      </c>
    </row>
    <row r="235" spans="2:6">
      <c r="B235">
        <v>152</v>
      </c>
      <c r="C235" s="38">
        <f t="shared" si="9"/>
        <v>22096294.177241091</v>
      </c>
      <c r="D235" s="38">
        <f t="shared" si="10"/>
        <v>16802576.773399189</v>
      </c>
      <c r="E235" s="115">
        <f t="shared" si="11"/>
        <v>5293717.4038419025</v>
      </c>
      <c r="F235" s="115">
        <f t="shared" si="12"/>
        <v>541088973.85242522</v>
      </c>
    </row>
    <row r="236" spans="2:6">
      <c r="B236">
        <v>153</v>
      </c>
      <c r="C236" s="38">
        <f t="shared" si="9"/>
        <v>22096294.177241091</v>
      </c>
      <c r="D236" s="38">
        <f t="shared" si="10"/>
        <v>16962012.945169408</v>
      </c>
      <c r="E236" s="115">
        <f t="shared" si="11"/>
        <v>5134281.2320716828</v>
      </c>
      <c r="F236" s="115">
        <f t="shared" si="12"/>
        <v>524126960.90725583</v>
      </c>
    </row>
    <row r="237" spans="2:6">
      <c r="B237">
        <v>154</v>
      </c>
      <c r="C237" s="38">
        <f t="shared" si="9"/>
        <v>22096294.177241091</v>
      </c>
      <c r="D237" s="38">
        <f t="shared" si="10"/>
        <v>17122961.973759837</v>
      </c>
      <c r="E237" s="115">
        <f t="shared" si="11"/>
        <v>4973332.2034812532</v>
      </c>
      <c r="F237" s="115">
        <f t="shared" si="12"/>
        <v>507003998.933496</v>
      </c>
    </row>
    <row r="238" spans="2:6">
      <c r="B238">
        <v>155</v>
      </c>
      <c r="C238" s="38">
        <f t="shared" si="9"/>
        <v>22096294.177241091</v>
      </c>
      <c r="D238" s="38">
        <f t="shared" si="10"/>
        <v>17285438.214355584</v>
      </c>
      <c r="E238" s="115">
        <f t="shared" si="11"/>
        <v>4810855.9628855065</v>
      </c>
      <c r="F238" s="115">
        <f t="shared" si="12"/>
        <v>489718560.71914041</v>
      </c>
    </row>
    <row r="239" spans="2:6">
      <c r="B239">
        <v>156</v>
      </c>
      <c r="C239" s="38">
        <f t="shared" si="9"/>
        <v>22096294.177241091</v>
      </c>
      <c r="D239" s="38">
        <f t="shared" si="10"/>
        <v>17449456.158355132</v>
      </c>
      <c r="E239" s="115">
        <f t="shared" si="11"/>
        <v>4646838.018885958</v>
      </c>
      <c r="F239" s="115">
        <f t="shared" si="12"/>
        <v>472269104.56078529</v>
      </c>
    </row>
    <row r="240" spans="2:6">
      <c r="B240">
        <v>157</v>
      </c>
      <c r="C240" s="38">
        <f t="shared" si="9"/>
        <v>22096294.177241091</v>
      </c>
      <c r="D240" s="38">
        <f t="shared" si="10"/>
        <v>17615030.434662849</v>
      </c>
      <c r="E240" s="115">
        <f t="shared" si="11"/>
        <v>4481263.742578241</v>
      </c>
      <c r="F240" s="115">
        <f t="shared" si="12"/>
        <v>454654074.12612247</v>
      </c>
    </row>
    <row r="241" spans="2:6">
      <c r="B241">
        <v>158</v>
      </c>
      <c r="C241" s="38">
        <f t="shared" si="9"/>
        <v>22096294.177241091</v>
      </c>
      <c r="D241" s="38">
        <f t="shared" si="10"/>
        <v>17782175.810993742</v>
      </c>
      <c r="E241" s="115">
        <f t="shared" si="11"/>
        <v>4314118.3662473476</v>
      </c>
      <c r="F241" s="115">
        <f t="shared" si="12"/>
        <v>436871898.31512874</v>
      </c>
    </row>
    <row r="242" spans="2:6">
      <c r="B242">
        <v>159</v>
      </c>
      <c r="C242" s="38">
        <f t="shared" si="9"/>
        <v>22096294.177241091</v>
      </c>
      <c r="D242" s="38">
        <f t="shared" si="10"/>
        <v>17950907.195190616</v>
      </c>
      <c r="E242" s="115">
        <f t="shared" si="11"/>
        <v>4145386.9820504766</v>
      </c>
      <c r="F242" s="115">
        <f t="shared" si="12"/>
        <v>418920991.11993814</v>
      </c>
    </row>
    <row r="243" spans="2:6">
      <c r="B243">
        <v>160</v>
      </c>
      <c r="C243" s="38">
        <f t="shared" si="9"/>
        <v>22096294.177241091</v>
      </c>
      <c r="D243" s="38">
        <f t="shared" si="10"/>
        <v>18121239.636553694</v>
      </c>
      <c r="E243" s="115">
        <f t="shared" si="11"/>
        <v>3975054.5406873957</v>
      </c>
      <c r="F243" s="115">
        <f t="shared" si="12"/>
        <v>400799751.48338443</v>
      </c>
    </row>
    <row r="244" spans="2:6">
      <c r="B244">
        <v>161</v>
      </c>
      <c r="C244" s="38">
        <f t="shared" si="9"/>
        <v>22096294.177241091</v>
      </c>
      <c r="D244" s="38">
        <f t="shared" si="10"/>
        <v>18293188.327182911</v>
      </c>
      <c r="E244" s="115">
        <f t="shared" si="11"/>
        <v>3803105.8500581789</v>
      </c>
      <c r="F244" s="115">
        <f t="shared" si="12"/>
        <v>382506563.15620154</v>
      </c>
    </row>
    <row r="245" spans="2:6">
      <c r="B245">
        <v>162</v>
      </c>
      <c r="C245" s="38">
        <f t="shared" si="9"/>
        <v>22096294.177241091</v>
      </c>
      <c r="D245" s="38">
        <f t="shared" si="10"/>
        <v>18466768.603332881</v>
      </c>
      <c r="E245" s="115">
        <f t="shared" si="11"/>
        <v>3629525.5739082089</v>
      </c>
      <c r="F245" s="115">
        <f t="shared" si="12"/>
        <v>364039794.55286866</v>
      </c>
    </row>
    <row r="246" spans="2:6">
      <c r="B246">
        <v>163</v>
      </c>
      <c r="C246" s="38">
        <f t="shared" si="9"/>
        <v>22096294.177241091</v>
      </c>
      <c r="D246" s="38">
        <f t="shared" si="10"/>
        <v>18641995.946780767</v>
      </c>
      <c r="E246" s="115">
        <f t="shared" si="11"/>
        <v>3454298.2304603239</v>
      </c>
      <c r="F246" s="115">
        <f t="shared" si="12"/>
        <v>345397798.60608792</v>
      </c>
    </row>
    <row r="247" spans="2:6">
      <c r="B247">
        <v>164</v>
      </c>
      <c r="C247" s="38">
        <f t="shared" si="9"/>
        <v>22096294.177241091</v>
      </c>
      <c r="D247" s="38">
        <f t="shared" si="10"/>
        <v>18818885.986207105</v>
      </c>
      <c r="E247" s="115">
        <f t="shared" si="11"/>
        <v>3277408.191033985</v>
      </c>
      <c r="F247" s="115">
        <f t="shared" si="12"/>
        <v>326578912.6198808</v>
      </c>
    </row>
    <row r="248" spans="2:6">
      <c r="B248">
        <v>165</v>
      </c>
      <c r="C248" s="38">
        <f t="shared" si="9"/>
        <v>22096294.177241091</v>
      </c>
      <c r="D248" s="38">
        <f t="shared" si="10"/>
        <v>18997454.49858975</v>
      </c>
      <c r="E248" s="115">
        <f t="shared" si="11"/>
        <v>3098839.6786513389</v>
      </c>
      <c r="F248" s="115">
        <f t="shared" si="12"/>
        <v>307581458.12129104</v>
      </c>
    </row>
    <row r="249" spans="2:6">
      <c r="B249">
        <v>166</v>
      </c>
      <c r="C249" s="38">
        <f t="shared" si="9"/>
        <v>22096294.177241091</v>
      </c>
      <c r="D249" s="38">
        <f t="shared" si="10"/>
        <v>19177717.410611033</v>
      </c>
      <c r="E249" s="115">
        <f t="shared" si="11"/>
        <v>2918576.7666300572</v>
      </c>
      <c r="F249" s="115">
        <f t="shared" si="12"/>
        <v>288403740.71068001</v>
      </c>
    </row>
    <row r="250" spans="2:6">
      <c r="B250">
        <v>167</v>
      </c>
      <c r="C250" s="38">
        <f t="shared" si="9"/>
        <v>22096294.177241091</v>
      </c>
      <c r="D250" s="38">
        <f t="shared" si="10"/>
        <v>19359690.800078269</v>
      </c>
      <c r="E250" s="115">
        <f t="shared" si="11"/>
        <v>2736603.3771628211</v>
      </c>
      <c r="F250" s="115">
        <f t="shared" si="12"/>
        <v>269044049.91060174</v>
      </c>
    </row>
    <row r="251" spans="2:6">
      <c r="B251">
        <v>168</v>
      </c>
      <c r="C251" s="38">
        <f t="shared" si="9"/>
        <v>22096294.177241091</v>
      </c>
      <c r="D251" s="38">
        <f t="shared" si="10"/>
        <v>19543390.897357766</v>
      </c>
      <c r="E251" s="115">
        <f t="shared" si="11"/>
        <v>2552903.279883326</v>
      </c>
      <c r="F251" s="115">
        <f t="shared" si="12"/>
        <v>249500659.01324397</v>
      </c>
    </row>
    <row r="252" spans="2:6">
      <c r="B252">
        <v>169</v>
      </c>
      <c r="C252" s="38">
        <f t="shared" si="9"/>
        <v>22096294.177241091</v>
      </c>
      <c r="D252" s="38">
        <f t="shared" si="10"/>
        <v>19728834.086822409</v>
      </c>
      <c r="E252" s="115">
        <f t="shared" si="11"/>
        <v>2367460.0904186829</v>
      </c>
      <c r="F252" s="115">
        <f t="shared" si="12"/>
        <v>229771824.92642155</v>
      </c>
    </row>
    <row r="253" spans="2:6">
      <c r="B253">
        <v>170</v>
      </c>
      <c r="C253" s="38">
        <f t="shared" si="9"/>
        <v>22096294.177241091</v>
      </c>
      <c r="D253" s="38">
        <f t="shared" si="10"/>
        <v>19916036.90831301</v>
      </c>
      <c r="E253" s="115">
        <f t="shared" si="11"/>
        <v>2180257.2689280813</v>
      </c>
      <c r="F253" s="115">
        <f t="shared" si="12"/>
        <v>209855788.01810855</v>
      </c>
    </row>
    <row r="254" spans="2:6">
      <c r="B254">
        <v>171</v>
      </c>
      <c r="C254" s="38">
        <f t="shared" si="9"/>
        <v>22096294.177241091</v>
      </c>
      <c r="D254" s="38">
        <f t="shared" si="10"/>
        <v>20105016.058613505</v>
      </c>
      <c r="E254" s="115">
        <f t="shared" si="11"/>
        <v>1991278.1186275857</v>
      </c>
      <c r="F254" s="115">
        <f t="shared" si="12"/>
        <v>189750771.95949504</v>
      </c>
    </row>
    <row r="255" spans="2:6">
      <c r="B255">
        <v>172</v>
      </c>
      <c r="C255" s="38">
        <f t="shared" si="9"/>
        <v>22096294.177241091</v>
      </c>
      <c r="D255" s="38">
        <f t="shared" si="10"/>
        <v>20295788.392940156</v>
      </c>
      <c r="E255" s="115">
        <f t="shared" si="11"/>
        <v>1800505.7843009352</v>
      </c>
      <c r="F255" s="115">
        <f t="shared" si="12"/>
        <v>169454983.56655487</v>
      </c>
    </row>
    <row r="256" spans="2:6">
      <c r="B256">
        <v>173</v>
      </c>
      <c r="C256" s="38">
        <f t="shared" si="9"/>
        <v>22096294.177241091</v>
      </c>
      <c r="D256" s="38">
        <f t="shared" si="10"/>
        <v>20488370.926444877</v>
      </c>
      <c r="E256" s="115">
        <f t="shared" si="11"/>
        <v>1607923.2507962121</v>
      </c>
      <c r="F256" s="115">
        <f t="shared" si="12"/>
        <v>148966612.64010999</v>
      </c>
    </row>
    <row r="257" spans="2:6">
      <c r="B257">
        <v>174</v>
      </c>
      <c r="C257" s="38">
        <f t="shared" si="9"/>
        <v>22096294.177241091</v>
      </c>
      <c r="D257" s="38">
        <f t="shared" si="10"/>
        <v>20682780.835732847</v>
      </c>
      <c r="E257" s="115">
        <f t="shared" si="11"/>
        <v>1413513.3415082451</v>
      </c>
      <c r="F257" s="115">
        <f t="shared" si="12"/>
        <v>128283831.80437714</v>
      </c>
    </row>
    <row r="258" spans="2:6">
      <c r="B258">
        <v>175</v>
      </c>
      <c r="C258" s="38">
        <f t="shared" si="9"/>
        <v>22096294.177241091</v>
      </c>
      <c r="D258" s="38">
        <f t="shared" si="10"/>
        <v>20879035.460394476</v>
      </c>
      <c r="E258" s="115">
        <f t="shared" si="11"/>
        <v>1217258.7168466137</v>
      </c>
      <c r="F258" s="115">
        <f t="shared" si="12"/>
        <v>107404796.34398267</v>
      </c>
    </row>
    <row r="259" spans="2:6">
      <c r="B259">
        <v>176</v>
      </c>
      <c r="C259" s="38">
        <f t="shared" si="9"/>
        <v>22096294.177241091</v>
      </c>
      <c r="D259" s="38">
        <f t="shared" si="10"/>
        <v>21077152.304551978</v>
      </c>
      <c r="E259" s="115">
        <f t="shared" si="11"/>
        <v>1019141.8726891137</v>
      </c>
      <c r="F259" s="115">
        <f t="shared" si="12"/>
        <v>86327644.039430693</v>
      </c>
    </row>
    <row r="260" spans="2:6">
      <c r="B260">
        <v>177</v>
      </c>
      <c r="C260" s="38">
        <f t="shared" si="9"/>
        <v>22096294.177241091</v>
      </c>
      <c r="D260" s="38">
        <f t="shared" si="10"/>
        <v>21277149.038420539</v>
      </c>
      <c r="E260" s="115">
        <f t="shared" si="11"/>
        <v>819145.13882055017</v>
      </c>
      <c r="F260" s="115">
        <f t="shared" si="12"/>
        <v>65050495.00101015</v>
      </c>
    </row>
    <row r="261" spans="2:6">
      <c r="B261">
        <v>178</v>
      </c>
      <c r="C261" s="38">
        <f t="shared" si="9"/>
        <v>22096294.177241091</v>
      </c>
      <c r="D261" s="38">
        <f t="shared" si="10"/>
        <v>21479043.499884374</v>
      </c>
      <c r="E261" s="115">
        <f t="shared" si="11"/>
        <v>617250.67735671485</v>
      </c>
      <c r="F261" s="115">
        <f t="shared" si="12"/>
        <v>43571451.501125775</v>
      </c>
    </row>
    <row r="262" spans="2:6">
      <c r="B262">
        <v>179</v>
      </c>
      <c r="C262" s="38">
        <f t="shared" si="9"/>
        <v>22096294.177241091</v>
      </c>
      <c r="D262" s="38">
        <f t="shared" si="10"/>
        <v>21682853.696087681</v>
      </c>
      <c r="E262" s="115">
        <f t="shared" si="11"/>
        <v>413440.4811534101</v>
      </c>
      <c r="F262" s="115">
        <f t="shared" si="12"/>
        <v>21888597.805038095</v>
      </c>
    </row>
    <row r="263" spans="2:6">
      <c r="B263">
        <v>180</v>
      </c>
      <c r="C263" s="38">
        <f t="shared" si="9"/>
        <v>22096294.177241091</v>
      </c>
      <c r="D263" s="38">
        <f t="shared" si="10"/>
        <v>21888597.805040717</v>
      </c>
      <c r="E263" s="115">
        <f t="shared" si="11"/>
        <v>207696.37220037542</v>
      </c>
      <c r="F263" s="115">
        <f t="shared" si="12"/>
        <v>-2.6226043701171875E-6</v>
      </c>
    </row>
  </sheetData>
  <mergeCells count="23">
    <mergeCell ref="A60:F60"/>
    <mergeCell ref="G35:J35"/>
    <mergeCell ref="A1:D1"/>
    <mergeCell ref="A2:D2"/>
    <mergeCell ref="A3:D3"/>
    <mergeCell ref="A4:D4"/>
    <mergeCell ref="A5:D5"/>
    <mergeCell ref="G6:N6"/>
    <mergeCell ref="G7:N7"/>
    <mergeCell ref="G8:N8"/>
    <mergeCell ref="G9:N9"/>
    <mergeCell ref="G10:N10"/>
    <mergeCell ref="G26:O26"/>
    <mergeCell ref="H95:O95"/>
    <mergeCell ref="K37:K38"/>
    <mergeCell ref="K39:K42"/>
    <mergeCell ref="K43:K50"/>
    <mergeCell ref="K51:K53"/>
    <mergeCell ref="H96:O96"/>
    <mergeCell ref="H97:O97"/>
    <mergeCell ref="H98:O98"/>
    <mergeCell ref="H99:O99"/>
    <mergeCell ref="H100:O100"/>
  </mergeCells>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3D580-65BE-46A3-A0DE-45337C8A3CF5}">
  <dimension ref="A1:I48"/>
  <sheetViews>
    <sheetView topLeftCell="A16" workbookViewId="0">
      <selection activeCell="N24" sqref="N24"/>
    </sheetView>
  </sheetViews>
  <sheetFormatPr baseColWidth="10" defaultRowHeight="15"/>
  <cols>
    <col min="3" max="3" width="18.28515625" bestFit="1" customWidth="1"/>
  </cols>
  <sheetData>
    <row r="1" spans="1:9" ht="15.75" thickBot="1">
      <c r="A1" s="268" t="s">
        <v>289</v>
      </c>
      <c r="B1" s="269"/>
      <c r="C1" s="269"/>
      <c r="D1" s="269"/>
      <c r="E1" s="269"/>
      <c r="F1" s="269"/>
      <c r="G1" s="269"/>
      <c r="H1" s="270"/>
    </row>
    <row r="2" spans="1:9" ht="15.75" thickBot="1">
      <c r="A2" s="24" t="s">
        <v>290</v>
      </c>
      <c r="B2" s="24"/>
      <c r="C2" s="24"/>
      <c r="D2" s="24"/>
      <c r="E2" s="24"/>
      <c r="F2" s="24"/>
      <c r="G2" s="24"/>
      <c r="H2" s="24"/>
    </row>
    <row r="3" spans="1:9" ht="15.75" thickBot="1">
      <c r="C3" s="209" t="s">
        <v>293</v>
      </c>
      <c r="D3" s="210"/>
      <c r="E3" s="211"/>
    </row>
    <row r="4" spans="1:9">
      <c r="A4" t="s">
        <v>320</v>
      </c>
      <c r="D4" t="s">
        <v>321</v>
      </c>
    </row>
    <row r="5" spans="1:9">
      <c r="A5" t="s">
        <v>291</v>
      </c>
      <c r="D5" t="s">
        <v>322</v>
      </c>
    </row>
    <row r="6" spans="1:9" ht="15.75" thickBot="1">
      <c r="A6" t="s">
        <v>292</v>
      </c>
      <c r="D6" t="s">
        <v>323</v>
      </c>
    </row>
    <row r="7" spans="1:9" ht="15.75" thickBot="1">
      <c r="B7" s="223" t="s">
        <v>294</v>
      </c>
      <c r="C7" s="224"/>
      <c r="D7" s="224"/>
      <c r="E7" s="224"/>
      <c r="F7" s="211"/>
    </row>
    <row r="8" spans="1:9" ht="75">
      <c r="B8" s="199" t="s">
        <v>295</v>
      </c>
      <c r="C8" s="199" t="s">
        <v>296</v>
      </c>
      <c r="D8" s="199" t="s">
        <v>297</v>
      </c>
      <c r="E8" s="199" t="s">
        <v>298</v>
      </c>
      <c r="F8" s="199" t="s">
        <v>299</v>
      </c>
    </row>
    <row r="9" spans="1:9" ht="15.75" thickBot="1"/>
    <row r="10" spans="1:9" ht="15.75" thickBot="1">
      <c r="A10" s="209" t="s">
        <v>134</v>
      </c>
      <c r="B10" s="210"/>
      <c r="C10" s="210"/>
      <c r="D10" s="210"/>
      <c r="E10" s="210"/>
      <c r="F10" s="210"/>
      <c r="G10" s="210"/>
      <c r="H10" s="211"/>
    </row>
    <row r="11" spans="1:9" ht="15.75" thickBot="1">
      <c r="A11" s="19" t="s">
        <v>22</v>
      </c>
      <c r="B11" s="14">
        <v>1000</v>
      </c>
      <c r="C11" s="14">
        <v>1300000000</v>
      </c>
    </row>
    <row r="12" spans="1:9" ht="15.75" thickBot="1">
      <c r="A12" s="19" t="s">
        <v>300</v>
      </c>
      <c r="B12" s="14">
        <v>1250</v>
      </c>
      <c r="G12" s="209" t="s">
        <v>302</v>
      </c>
      <c r="H12" s="211"/>
    </row>
    <row r="13" spans="1:9">
      <c r="A13" s="19" t="s">
        <v>301</v>
      </c>
      <c r="B13" s="23">
        <v>4.7E-2</v>
      </c>
      <c r="C13" s="4">
        <v>6.5000000000000002E-2</v>
      </c>
      <c r="G13" s="14">
        <f>-B11</f>
        <v>-1000</v>
      </c>
      <c r="I13" t="s">
        <v>59</v>
      </c>
    </row>
    <row r="14" spans="1:9">
      <c r="A14" s="19" t="s">
        <v>303</v>
      </c>
      <c r="B14" s="4">
        <f>G19</f>
        <v>4.56395525913742E-2</v>
      </c>
      <c r="G14" s="14">
        <f>$B$53*B$54</f>
        <v>0</v>
      </c>
      <c r="I14" t="s">
        <v>310</v>
      </c>
    </row>
    <row r="15" spans="1:9">
      <c r="G15" s="143">
        <f>$B$53*$B$54</f>
        <v>0</v>
      </c>
    </row>
    <row r="16" spans="1:9" ht="75">
      <c r="A16" s="146" t="s">
        <v>295</v>
      </c>
      <c r="B16" s="146" t="s">
        <v>296</v>
      </c>
      <c r="C16" s="146" t="s">
        <v>297</v>
      </c>
      <c r="D16" s="146" t="s">
        <v>298</v>
      </c>
      <c r="E16" s="146" t="s">
        <v>299</v>
      </c>
      <c r="G16" s="143">
        <f>$B$53*$B$54</f>
        <v>0</v>
      </c>
    </row>
    <row r="17" spans="1:7">
      <c r="A17">
        <v>1</v>
      </c>
      <c r="B17" s="5">
        <f>B11</f>
        <v>1000</v>
      </c>
      <c r="C17" s="145">
        <f>B17*$B$55</f>
        <v>0</v>
      </c>
      <c r="D17" s="14">
        <f>G14</f>
        <v>0</v>
      </c>
      <c r="E17" s="5">
        <f>B17+C17-D17</f>
        <v>1000</v>
      </c>
      <c r="G17" s="143">
        <f>$B$53*$B$54</f>
        <v>0</v>
      </c>
    </row>
    <row r="18" spans="1:7">
      <c r="A18">
        <v>2</v>
      </c>
      <c r="B18" s="5">
        <f>E17</f>
        <v>1000</v>
      </c>
      <c r="C18" s="5">
        <f>B18*$B$55</f>
        <v>0</v>
      </c>
      <c r="D18" s="143">
        <f>G16</f>
        <v>0</v>
      </c>
      <c r="E18" s="5">
        <f>B18+C18-D18</f>
        <v>1000</v>
      </c>
      <c r="G18" s="14">
        <f>G17+B12</f>
        <v>1250</v>
      </c>
    </row>
    <row r="19" spans="1:7">
      <c r="A19">
        <v>3</v>
      </c>
      <c r="B19" s="5">
        <f>E18</f>
        <v>1000</v>
      </c>
      <c r="C19" s="5">
        <f>B19*$B$55</f>
        <v>0</v>
      </c>
      <c r="D19" s="143">
        <f>G16</f>
        <v>0</v>
      </c>
      <c r="E19" s="5">
        <f>B19+C19-D19</f>
        <v>1000</v>
      </c>
      <c r="G19" s="144">
        <f>IRR(G13:G18)</f>
        <v>4.56395525913742E-2</v>
      </c>
    </row>
    <row r="20" spans="1:7">
      <c r="A20">
        <v>4</v>
      </c>
      <c r="B20" s="5">
        <f>E19</f>
        <v>1000</v>
      </c>
      <c r="C20" s="5">
        <f>B20*$B$55</f>
        <v>0</v>
      </c>
      <c r="D20" s="143">
        <f>G17</f>
        <v>0</v>
      </c>
      <c r="E20" s="5">
        <f>B20+C20-D20</f>
        <v>1000</v>
      </c>
    </row>
    <row r="21" spans="1:7">
      <c r="A21">
        <v>5</v>
      </c>
      <c r="B21" s="5">
        <f>E20</f>
        <v>1000</v>
      </c>
      <c r="C21" s="5">
        <f>B21*$B$55</f>
        <v>0</v>
      </c>
      <c r="D21" s="14">
        <f>G18</f>
        <v>1250</v>
      </c>
      <c r="E21" s="5">
        <f>B21+C21-D21</f>
        <v>-250</v>
      </c>
    </row>
    <row r="22" spans="1:7" ht="15.75" thickBot="1"/>
    <row r="23" spans="1:7" ht="15.75" thickBot="1">
      <c r="A23" s="209" t="s">
        <v>65</v>
      </c>
      <c r="B23" s="210"/>
      <c r="C23" s="210"/>
      <c r="D23" s="210"/>
      <c r="E23" s="211"/>
    </row>
    <row r="24" spans="1:7">
      <c r="A24">
        <v>1220</v>
      </c>
      <c r="B24" t="s">
        <v>304</v>
      </c>
      <c r="C24" s="5">
        <f>B17</f>
        <v>1000</v>
      </c>
    </row>
    <row r="25" spans="1:7">
      <c r="A25">
        <v>1120</v>
      </c>
      <c r="B25" t="s">
        <v>133</v>
      </c>
      <c r="D25" s="5">
        <f>C24</f>
        <v>1000</v>
      </c>
    </row>
    <row r="26" spans="1:7">
      <c r="A26">
        <v>1220</v>
      </c>
      <c r="B26" t="s">
        <v>304</v>
      </c>
      <c r="C26" s="5">
        <f>C17</f>
        <v>0</v>
      </c>
    </row>
    <row r="27" spans="1:7">
      <c r="A27">
        <v>4150</v>
      </c>
      <c r="B27" t="s">
        <v>305</v>
      </c>
      <c r="D27" s="5">
        <f>C26</f>
        <v>0</v>
      </c>
    </row>
    <row r="28" spans="1:7">
      <c r="A28">
        <v>1220</v>
      </c>
      <c r="B28" t="s">
        <v>304</v>
      </c>
      <c r="D28">
        <f>D17</f>
        <v>0</v>
      </c>
    </row>
    <row r="29" spans="1:7">
      <c r="A29">
        <v>1120</v>
      </c>
      <c r="B29" t="s">
        <v>133</v>
      </c>
      <c r="C29">
        <f>D28</f>
        <v>0</v>
      </c>
    </row>
    <row r="30" spans="1:7">
      <c r="A30">
        <v>1220</v>
      </c>
      <c r="B30" t="s">
        <v>304</v>
      </c>
      <c r="C30" s="5">
        <f>C18</f>
        <v>0</v>
      </c>
    </row>
    <row r="31" spans="1:7">
      <c r="A31">
        <v>4150</v>
      </c>
      <c r="B31" t="s">
        <v>305</v>
      </c>
      <c r="D31" s="5">
        <f>C30</f>
        <v>0</v>
      </c>
    </row>
    <row r="32" spans="1:7">
      <c r="A32">
        <v>1220</v>
      </c>
      <c r="B32" t="s">
        <v>304</v>
      </c>
      <c r="D32">
        <f>D18</f>
        <v>0</v>
      </c>
    </row>
    <row r="33" spans="1:5">
      <c r="A33">
        <v>1120</v>
      </c>
      <c r="B33" t="s">
        <v>133</v>
      </c>
      <c r="C33">
        <f>D32</f>
        <v>0</v>
      </c>
    </row>
    <row r="34" spans="1:5">
      <c r="A34">
        <v>1220</v>
      </c>
      <c r="B34" t="s">
        <v>304</v>
      </c>
      <c r="C34" s="5">
        <f>C19</f>
        <v>0</v>
      </c>
    </row>
    <row r="35" spans="1:5">
      <c r="A35">
        <v>4150</v>
      </c>
      <c r="B35" t="s">
        <v>305</v>
      </c>
      <c r="D35" s="5">
        <f>C34</f>
        <v>0</v>
      </c>
    </row>
    <row r="36" spans="1:5">
      <c r="A36">
        <v>1220</v>
      </c>
      <c r="B36" t="s">
        <v>304</v>
      </c>
      <c r="D36">
        <f>D19</f>
        <v>0</v>
      </c>
    </row>
    <row r="37" spans="1:5">
      <c r="A37">
        <v>1120</v>
      </c>
      <c r="B37" t="s">
        <v>133</v>
      </c>
      <c r="C37">
        <f>D36</f>
        <v>0</v>
      </c>
    </row>
    <row r="38" spans="1:5">
      <c r="A38">
        <v>1220</v>
      </c>
      <c r="B38" t="s">
        <v>304</v>
      </c>
      <c r="C38" s="5">
        <f>C20</f>
        <v>0</v>
      </c>
    </row>
    <row r="39" spans="1:5">
      <c r="A39">
        <v>4150</v>
      </c>
      <c r="B39" t="s">
        <v>305</v>
      </c>
      <c r="D39" s="5">
        <f>C20</f>
        <v>0</v>
      </c>
    </row>
    <row r="40" spans="1:5">
      <c r="A40">
        <v>1220</v>
      </c>
      <c r="B40" t="s">
        <v>304</v>
      </c>
      <c r="D40">
        <f>D20</f>
        <v>0</v>
      </c>
    </row>
    <row r="41" spans="1:5">
      <c r="A41">
        <v>1120</v>
      </c>
      <c r="B41" t="s">
        <v>133</v>
      </c>
      <c r="C41">
        <f>D40</f>
        <v>0</v>
      </c>
    </row>
    <row r="42" spans="1:5">
      <c r="A42">
        <v>1220</v>
      </c>
      <c r="B42" t="s">
        <v>304</v>
      </c>
      <c r="C42" s="5">
        <f>C21</f>
        <v>0</v>
      </c>
    </row>
    <row r="43" spans="1:5">
      <c r="A43">
        <v>4150</v>
      </c>
      <c r="B43" t="s">
        <v>305</v>
      </c>
      <c r="D43" s="5">
        <f>C21</f>
        <v>0</v>
      </c>
    </row>
    <row r="44" spans="1:5">
      <c r="A44">
        <v>1220</v>
      </c>
      <c r="B44" t="s">
        <v>304</v>
      </c>
      <c r="D44" s="5">
        <f>D21</f>
        <v>1250</v>
      </c>
    </row>
    <row r="45" spans="1:5" ht="15.75" thickBot="1">
      <c r="A45">
        <v>1120</v>
      </c>
      <c r="B45" t="s">
        <v>133</v>
      </c>
      <c r="C45" s="5">
        <f>D44</f>
        <v>1250</v>
      </c>
    </row>
    <row r="46" spans="1:5" ht="15.75" thickBot="1">
      <c r="C46" s="147">
        <f>SUM(C24:C45)</f>
        <v>2250</v>
      </c>
      <c r="D46" s="141">
        <f>SUM(D24:D45)</f>
        <v>2250</v>
      </c>
    </row>
    <row r="47" spans="1:5" ht="15.75" thickBot="1"/>
    <row r="48" spans="1:5" ht="15.75" thickBot="1">
      <c r="A48" s="148" t="s">
        <v>306</v>
      </c>
      <c r="C48" s="149">
        <f>SUMIF(B24:B45,B24,C24:D45)</f>
        <v>1000</v>
      </c>
      <c r="D48" s="21">
        <f>C48</f>
        <v>1000</v>
      </c>
      <c r="E48" s="150">
        <f>C48-D48</f>
        <v>0</v>
      </c>
    </row>
  </sheetData>
  <mergeCells count="6">
    <mergeCell ref="A1:H1"/>
    <mergeCell ref="C3:E3"/>
    <mergeCell ref="B7:F7"/>
    <mergeCell ref="A10:H10"/>
    <mergeCell ref="G12:H12"/>
    <mergeCell ref="A23:E2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43"/>
  <sheetViews>
    <sheetView topLeftCell="A19" workbookViewId="0">
      <selection activeCell="B36" sqref="B36"/>
    </sheetView>
  </sheetViews>
  <sheetFormatPr baseColWidth="10" defaultRowHeight="15"/>
  <cols>
    <col min="2" max="2" width="20.28515625" customWidth="1"/>
    <col min="3" max="3" width="20" customWidth="1"/>
    <col min="4" max="5" width="16.7109375" bestFit="1" customWidth="1"/>
    <col min="10" max="10" width="14.5703125" bestFit="1" customWidth="1"/>
    <col min="11" max="11" width="16.7109375" bestFit="1" customWidth="1"/>
    <col min="13" max="13" width="14.28515625" bestFit="1" customWidth="1"/>
    <col min="14" max="14" width="15.7109375" bestFit="1" customWidth="1"/>
    <col min="15" max="15" width="14.28515625" bestFit="1" customWidth="1"/>
    <col min="16" max="16" width="15.7109375" bestFit="1" customWidth="1"/>
  </cols>
  <sheetData>
    <row r="1" spans="1:16" ht="15.75" thickBot="1"/>
    <row r="2" spans="1:16" ht="15" customHeight="1">
      <c r="B2" s="200" t="s">
        <v>29</v>
      </c>
      <c r="C2" s="201"/>
      <c r="D2" s="201"/>
      <c r="E2" s="201"/>
      <c r="F2" s="201"/>
      <c r="G2" s="201"/>
      <c r="H2" s="201"/>
      <c r="I2" s="201"/>
      <c r="J2" s="201"/>
      <c r="K2" s="202"/>
    </row>
    <row r="3" spans="1:16">
      <c r="B3" s="203"/>
      <c r="C3" s="204"/>
      <c r="D3" s="204"/>
      <c r="E3" s="204"/>
      <c r="F3" s="204"/>
      <c r="G3" s="204"/>
      <c r="H3" s="204"/>
      <c r="I3" s="204"/>
      <c r="J3" s="204"/>
      <c r="K3" s="205"/>
    </row>
    <row r="4" spans="1:16">
      <c r="B4" s="203"/>
      <c r="C4" s="204"/>
      <c r="D4" s="204"/>
      <c r="E4" s="204"/>
      <c r="F4" s="204"/>
      <c r="G4" s="204"/>
      <c r="H4" s="204"/>
      <c r="I4" s="204"/>
      <c r="J4" s="204"/>
      <c r="K4" s="205"/>
    </row>
    <row r="5" spans="1:16">
      <c r="B5" s="203"/>
      <c r="C5" s="204"/>
      <c r="D5" s="204"/>
      <c r="E5" s="204"/>
      <c r="F5" s="204"/>
      <c r="G5" s="204"/>
      <c r="H5" s="204"/>
      <c r="I5" s="204"/>
      <c r="J5" s="204"/>
      <c r="K5" s="205"/>
    </row>
    <row r="6" spans="1:16">
      <c r="B6" s="203"/>
      <c r="C6" s="204"/>
      <c r="D6" s="204"/>
      <c r="E6" s="204"/>
      <c r="F6" s="204"/>
      <c r="G6" s="204"/>
      <c r="H6" s="204"/>
      <c r="I6" s="204"/>
      <c r="J6" s="204"/>
      <c r="K6" s="205"/>
    </row>
    <row r="7" spans="1:16" ht="15.75" thickBot="1">
      <c r="B7" s="206"/>
      <c r="C7" s="207"/>
      <c r="D7" s="207"/>
      <c r="E7" s="207"/>
      <c r="F7" s="207"/>
      <c r="G7" s="207"/>
      <c r="H7" s="207"/>
      <c r="I7" s="207"/>
      <c r="J7" s="207"/>
      <c r="K7" s="208"/>
    </row>
    <row r="8" spans="1:16" ht="15.75" thickBot="1">
      <c r="B8" s="18"/>
      <c r="C8" s="18"/>
      <c r="D8" s="18"/>
      <c r="E8" s="18"/>
      <c r="F8" s="18"/>
      <c r="G8" s="18"/>
      <c r="H8" s="18"/>
      <c r="I8" s="18"/>
      <c r="J8" s="18"/>
      <c r="K8" s="18"/>
    </row>
    <row r="9" spans="1:16" ht="15.75" thickBot="1">
      <c r="B9" s="18"/>
      <c r="C9" s="18"/>
      <c r="D9" s="212" t="s">
        <v>47</v>
      </c>
      <c r="E9" s="213"/>
      <c r="F9" s="213"/>
      <c r="G9" s="213"/>
      <c r="H9" s="214"/>
      <c r="I9" s="18"/>
      <c r="J9" s="18"/>
      <c r="K9" s="18"/>
    </row>
    <row r="10" spans="1:16" ht="15.75" thickBot="1"/>
    <row r="11" spans="1:16" ht="15" customHeight="1">
      <c r="A11" s="17"/>
      <c r="B11" t="s">
        <v>30</v>
      </c>
      <c r="C11" s="14">
        <v>150000000</v>
      </c>
      <c r="G11" s="200" t="s">
        <v>44</v>
      </c>
      <c r="H11" s="201"/>
      <c r="I11" s="201"/>
      <c r="J11" s="201"/>
      <c r="K11" s="201"/>
      <c r="L11" s="202"/>
      <c r="M11" s="1"/>
      <c r="N11" s="1"/>
    </row>
    <row r="12" spans="1:16">
      <c r="A12" s="17"/>
      <c r="B12" t="s">
        <v>31</v>
      </c>
      <c r="D12" s="3">
        <v>0.5</v>
      </c>
      <c r="G12" s="203"/>
      <c r="H12" s="204"/>
      <c r="I12" s="204"/>
      <c r="J12" s="204"/>
      <c r="K12" s="204"/>
      <c r="L12" s="205"/>
      <c r="M12" s="1"/>
      <c r="N12" s="1"/>
    </row>
    <row r="13" spans="1:16">
      <c r="A13" s="17"/>
      <c r="B13" t="s">
        <v>32</v>
      </c>
      <c r="D13" s="3">
        <v>0.24</v>
      </c>
      <c r="E13" t="s">
        <v>33</v>
      </c>
      <c r="G13" s="203"/>
      <c r="H13" s="204"/>
      <c r="I13" s="204"/>
      <c r="J13" s="204"/>
      <c r="K13" s="204"/>
      <c r="L13" s="205"/>
      <c r="M13" s="1"/>
      <c r="N13" s="1"/>
    </row>
    <row r="14" spans="1:16" ht="15.75" thickBot="1">
      <c r="A14" s="17"/>
      <c r="B14" t="s">
        <v>34</v>
      </c>
      <c r="C14">
        <v>60</v>
      </c>
      <c r="D14" t="s">
        <v>35</v>
      </c>
      <c r="E14">
        <f>C14/12</f>
        <v>5</v>
      </c>
      <c r="F14" t="s">
        <v>43</v>
      </c>
      <c r="G14" s="206"/>
      <c r="H14" s="207"/>
      <c r="I14" s="207"/>
      <c r="J14" s="207"/>
      <c r="K14" s="207"/>
      <c r="L14" s="208"/>
      <c r="M14" s="1"/>
      <c r="N14" s="1"/>
    </row>
    <row r="15" spans="1:16" ht="15.75" thickBot="1">
      <c r="A15" s="17"/>
    </row>
    <row r="16" spans="1:16">
      <c r="A16" s="17"/>
      <c r="B16" t="s">
        <v>36</v>
      </c>
      <c r="D16">
        <v>24</v>
      </c>
      <c r="E16" t="s">
        <v>35</v>
      </c>
      <c r="G16" s="200" t="s">
        <v>45</v>
      </c>
      <c r="H16" s="201"/>
      <c r="I16" s="201"/>
      <c r="J16" s="201"/>
      <c r="K16" s="202"/>
      <c r="P16" s="15"/>
    </row>
    <row r="17" spans="1:16">
      <c r="A17" s="17"/>
      <c r="B17" t="s">
        <v>37</v>
      </c>
      <c r="C17" s="14">
        <v>60000000</v>
      </c>
      <c r="G17" s="203"/>
      <c r="H17" s="204"/>
      <c r="I17" s="204"/>
      <c r="J17" s="204"/>
      <c r="K17" s="205"/>
      <c r="M17" s="16"/>
      <c r="N17" s="15"/>
      <c r="O17" s="16"/>
      <c r="P17" s="15"/>
    </row>
    <row r="18" spans="1:16" ht="15.75" thickBot="1">
      <c r="A18" s="17"/>
      <c r="B18" t="s">
        <v>38</v>
      </c>
      <c r="C18" s="14">
        <v>10000000</v>
      </c>
      <c r="G18" s="206"/>
      <c r="H18" s="207"/>
      <c r="I18" s="207"/>
      <c r="J18" s="207"/>
      <c r="K18" s="208"/>
      <c r="M18" s="16"/>
      <c r="N18" s="15"/>
      <c r="O18" s="16"/>
      <c r="P18" s="15"/>
    </row>
    <row r="19" spans="1:16">
      <c r="A19" s="17"/>
      <c r="B19" t="s">
        <v>39</v>
      </c>
      <c r="C19" s="14">
        <v>8000000</v>
      </c>
      <c r="M19" s="16"/>
      <c r="N19" s="15"/>
      <c r="O19" s="16"/>
      <c r="P19" s="15"/>
    </row>
    <row r="20" spans="1:16">
      <c r="A20" s="17"/>
      <c r="B20" t="s">
        <v>40</v>
      </c>
      <c r="C20" s="14">
        <v>100000000</v>
      </c>
      <c r="M20" s="16"/>
      <c r="N20" s="15"/>
      <c r="O20" s="16"/>
      <c r="P20" s="15"/>
    </row>
    <row r="21" spans="1:16">
      <c r="A21" s="17"/>
      <c r="B21" t="s">
        <v>41</v>
      </c>
      <c r="C21" s="14">
        <v>3000000</v>
      </c>
      <c r="M21" s="16"/>
      <c r="N21" s="15"/>
      <c r="O21" s="16"/>
      <c r="P21" s="15"/>
    </row>
    <row r="22" spans="1:16" ht="15.75" thickBot="1">
      <c r="A22" s="17"/>
      <c r="C22" s="14"/>
    </row>
    <row r="23" spans="1:16" ht="15.75" thickBot="1">
      <c r="A23" s="17"/>
      <c r="B23" s="20" t="s">
        <v>42</v>
      </c>
      <c r="C23" s="21">
        <f>SUM(C17:C21)</f>
        <v>181000000</v>
      </c>
    </row>
    <row r="24" spans="1:16" ht="15.75" thickBot="1"/>
    <row r="25" spans="1:16" ht="15.75" thickBot="1">
      <c r="C25" s="19"/>
      <c r="D25" s="209" t="s">
        <v>46</v>
      </c>
      <c r="E25" s="210"/>
      <c r="F25" s="210"/>
      <c r="G25" s="210"/>
      <c r="H25" s="211"/>
    </row>
    <row r="26" spans="1:16" ht="15.75" thickBot="1"/>
    <row r="27" spans="1:16">
      <c r="C27" s="215" t="s">
        <v>48</v>
      </c>
      <c r="D27" s="216"/>
      <c r="E27" s="216"/>
      <c r="F27" s="216"/>
      <c r="G27" s="216"/>
      <c r="H27" s="216"/>
      <c r="I27" s="217"/>
    </row>
    <row r="28" spans="1:16" ht="15.75" thickBot="1">
      <c r="C28" s="218"/>
      <c r="D28" s="219"/>
      <c r="E28" s="219"/>
      <c r="F28" s="219"/>
      <c r="G28" s="219"/>
      <c r="H28" s="219"/>
      <c r="I28" s="220"/>
    </row>
    <row r="30" spans="1:16">
      <c r="B30" t="s">
        <v>49</v>
      </c>
    </row>
    <row r="31" spans="1:16">
      <c r="B31" t="s">
        <v>50</v>
      </c>
      <c r="C31" s="14">
        <v>2500000</v>
      </c>
      <c r="J31" s="19" t="s">
        <v>58</v>
      </c>
      <c r="K31" s="14">
        <f>C31</f>
        <v>2500000</v>
      </c>
    </row>
    <row r="32" spans="1:16">
      <c r="B32" t="s">
        <v>34</v>
      </c>
      <c r="C32">
        <v>18</v>
      </c>
      <c r="D32" t="s">
        <v>43</v>
      </c>
      <c r="J32" s="19" t="s">
        <v>34</v>
      </c>
      <c r="K32">
        <f>C32*12</f>
        <v>216</v>
      </c>
      <c r="L32" t="s">
        <v>35</v>
      </c>
    </row>
    <row r="33" spans="2:12">
      <c r="B33" t="s">
        <v>51</v>
      </c>
      <c r="C33" s="3">
        <v>0.12</v>
      </c>
      <c r="D33" t="s">
        <v>52</v>
      </c>
      <c r="J33" s="19" t="s">
        <v>59</v>
      </c>
      <c r="K33" s="3">
        <f>C33</f>
        <v>0.12</v>
      </c>
    </row>
    <row r="34" spans="2:12">
      <c r="B34" t="s">
        <v>53</v>
      </c>
      <c r="C34" s="14">
        <v>18000000</v>
      </c>
      <c r="D34" t="s">
        <v>54</v>
      </c>
      <c r="J34" s="19" t="s">
        <v>60</v>
      </c>
      <c r="K34" s="23">
        <f>NOMINAL(K33,12)/12</f>
        <v>9.4887929345830457E-3</v>
      </c>
      <c r="L34" s="23"/>
    </row>
    <row r="35" spans="2:12">
      <c r="B35" t="s">
        <v>55</v>
      </c>
      <c r="J35" s="19" t="s">
        <v>61</v>
      </c>
      <c r="K35" s="78">
        <f>PV(K34,K32,-K31,,)</f>
        <v>229207343.83193046</v>
      </c>
      <c r="L35" s="22"/>
    </row>
    <row r="36" spans="2:12">
      <c r="B36" t="s">
        <v>56</v>
      </c>
      <c r="C36" s="14">
        <v>580000000</v>
      </c>
      <c r="J36" s="19" t="s">
        <v>62</v>
      </c>
      <c r="K36" s="78">
        <f>PV(K34,K32,,-C34,)</f>
        <v>2340712.6221098262</v>
      </c>
    </row>
    <row r="37" spans="2:12" ht="51.75" customHeight="1" thickBot="1">
      <c r="B37" s="1" t="s">
        <v>63</v>
      </c>
      <c r="C37" s="78">
        <f>K35+K36</f>
        <v>231548056.45404029</v>
      </c>
    </row>
    <row r="38" spans="2:12">
      <c r="B38" s="221" t="s">
        <v>57</v>
      </c>
      <c r="C38" s="24"/>
      <c r="D38" s="24"/>
      <c r="E38" s="24"/>
      <c r="F38" s="24"/>
      <c r="G38" s="24"/>
      <c r="H38" s="25"/>
    </row>
    <row r="39" spans="2:12" ht="15.75" thickBot="1">
      <c r="B39" s="222"/>
      <c r="C39" s="79">
        <f>C37</f>
        <v>231548056.45404029</v>
      </c>
      <c r="D39" s="26" t="s">
        <v>64</v>
      </c>
      <c r="E39" s="26"/>
      <c r="F39" s="26"/>
      <c r="G39" s="26"/>
      <c r="H39" s="27"/>
    </row>
    <row r="40" spans="2:12" ht="15.75" thickBot="1"/>
    <row r="41" spans="2:12" ht="15.75" thickBot="1">
      <c r="C41" s="209" t="s">
        <v>65</v>
      </c>
      <c r="D41" s="210"/>
      <c r="E41" s="210"/>
      <c r="F41" s="211"/>
    </row>
    <row r="42" spans="2:12">
      <c r="B42">
        <v>1516</v>
      </c>
      <c r="C42" t="s">
        <v>66</v>
      </c>
      <c r="D42" s="38">
        <f>C39</f>
        <v>231548056.45404029</v>
      </c>
    </row>
    <row r="43" spans="2:12">
      <c r="B43">
        <v>2105</v>
      </c>
      <c r="C43" t="s">
        <v>67</v>
      </c>
      <c r="E43" s="5">
        <f>D42</f>
        <v>231548056.45404029</v>
      </c>
    </row>
  </sheetData>
  <mergeCells count="8">
    <mergeCell ref="B2:K7"/>
    <mergeCell ref="G16:K18"/>
    <mergeCell ref="G11:L14"/>
    <mergeCell ref="C41:F41"/>
    <mergeCell ref="D9:H9"/>
    <mergeCell ref="D25:H25"/>
    <mergeCell ref="C27:I28"/>
    <mergeCell ref="B38:B3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R117"/>
  <sheetViews>
    <sheetView workbookViewId="0">
      <selection activeCell="C33" sqref="C33"/>
    </sheetView>
  </sheetViews>
  <sheetFormatPr baseColWidth="10" defaultRowHeight="15"/>
  <cols>
    <col min="2" max="2" width="24" customWidth="1"/>
    <col min="3" max="3" width="16.7109375" bestFit="1" customWidth="1"/>
    <col min="4" max="5" width="17.7109375" bestFit="1" customWidth="1"/>
    <col min="6" max="6" width="16.140625" bestFit="1" customWidth="1"/>
    <col min="7" max="7" width="23.85546875" customWidth="1"/>
    <col min="8" max="9" width="16.140625" bestFit="1" customWidth="1"/>
    <col min="15" max="15" width="13.140625" bestFit="1" customWidth="1"/>
    <col min="16" max="16" width="14.5703125" bestFit="1" customWidth="1"/>
    <col min="17" max="17" width="13.140625" bestFit="1" customWidth="1"/>
    <col min="18" max="18" width="15.5703125" bestFit="1" customWidth="1"/>
  </cols>
  <sheetData>
    <row r="1" spans="2:18" ht="15.75" thickBot="1"/>
    <row r="2" spans="2:18" ht="15.75" thickBot="1">
      <c r="C2" s="223" t="s">
        <v>68</v>
      </c>
      <c r="D2" s="224"/>
      <c r="E2" s="224"/>
      <c r="F2" s="224"/>
      <c r="G2" s="224"/>
      <c r="H2" s="224"/>
      <c r="I2" s="224"/>
      <c r="J2" s="224"/>
      <c r="K2" s="225"/>
    </row>
    <row r="3" spans="2:18" ht="15" customHeight="1">
      <c r="B3" s="200" t="s">
        <v>75</v>
      </c>
      <c r="C3" s="201"/>
      <c r="D3" s="201"/>
      <c r="E3" s="201"/>
      <c r="F3" s="201"/>
      <c r="G3" s="201"/>
      <c r="H3" s="201"/>
      <c r="I3" s="201"/>
      <c r="J3" s="201"/>
      <c r="K3" s="201"/>
      <c r="L3" s="202"/>
    </row>
    <row r="4" spans="2:18">
      <c r="B4" s="203"/>
      <c r="C4" s="204"/>
      <c r="D4" s="204"/>
      <c r="E4" s="204"/>
      <c r="F4" s="204"/>
      <c r="G4" s="204"/>
      <c r="H4" s="204"/>
      <c r="I4" s="204"/>
      <c r="J4" s="204"/>
      <c r="K4" s="204"/>
      <c r="L4" s="205"/>
      <c r="N4" s="9" t="s">
        <v>23</v>
      </c>
      <c r="O4" s="9" t="s">
        <v>24</v>
      </c>
      <c r="P4" s="9" t="s">
        <v>25</v>
      </c>
      <c r="Q4" s="9" t="s">
        <v>26</v>
      </c>
      <c r="R4" s="9" t="s">
        <v>27</v>
      </c>
    </row>
    <row r="5" spans="2:18">
      <c r="B5" s="203"/>
      <c r="C5" s="204"/>
      <c r="D5" s="204"/>
      <c r="E5" s="204"/>
      <c r="F5" s="204"/>
      <c r="G5" s="204"/>
      <c r="H5" s="204"/>
      <c r="I5" s="204"/>
      <c r="J5" s="204"/>
      <c r="K5" s="204"/>
      <c r="L5" s="205"/>
      <c r="N5" s="9">
        <v>0</v>
      </c>
      <c r="O5" s="9">
        <v>0</v>
      </c>
      <c r="P5" s="9">
        <v>0</v>
      </c>
      <c r="Q5" s="9">
        <v>0</v>
      </c>
      <c r="R5" s="10">
        <f>C20</f>
        <v>45000000</v>
      </c>
    </row>
    <row r="6" spans="2:18">
      <c r="B6" s="203"/>
      <c r="C6" s="204"/>
      <c r="D6" s="204"/>
      <c r="E6" s="204"/>
      <c r="F6" s="204"/>
      <c r="G6" s="204"/>
      <c r="H6" s="204"/>
      <c r="I6" s="204"/>
      <c r="J6" s="204"/>
      <c r="K6" s="204"/>
      <c r="L6" s="205"/>
      <c r="N6" s="9">
        <v>1</v>
      </c>
      <c r="O6" s="11">
        <f>PMT($C$23,$C$21,-$C$20)</f>
        <v>5982206.7726437319</v>
      </c>
      <c r="P6" s="13">
        <f>R5*$C$23</f>
        <v>624979.36567844637</v>
      </c>
      <c r="Q6" s="11">
        <f t="shared" ref="Q6:Q13" si="0">O6-P6</f>
        <v>5357227.4069652855</v>
      </c>
      <c r="R6" s="10">
        <f>R5-Q6</f>
        <v>39642772.593034714</v>
      </c>
    </row>
    <row r="7" spans="2:18">
      <c r="B7" s="203"/>
      <c r="C7" s="204"/>
      <c r="D7" s="204"/>
      <c r="E7" s="204"/>
      <c r="F7" s="204"/>
      <c r="G7" s="204"/>
      <c r="H7" s="204"/>
      <c r="I7" s="204"/>
      <c r="J7" s="204"/>
      <c r="K7" s="204"/>
      <c r="L7" s="205"/>
      <c r="N7" s="9">
        <v>2</v>
      </c>
      <c r="O7" s="11">
        <f t="shared" ref="O7:O13" si="1">PMT($C$23,$C$21,-$C$20)</f>
        <v>5982206.7726437319</v>
      </c>
      <c r="P7" s="13">
        <f t="shared" ref="P7:P13" si="2">R6*$C$23</f>
        <v>550575.88597621629</v>
      </c>
      <c r="Q7" s="11">
        <f t="shared" si="0"/>
        <v>5431630.8866675161</v>
      </c>
      <c r="R7" s="10">
        <f>R6-Q7</f>
        <v>34211141.706367195</v>
      </c>
    </row>
    <row r="8" spans="2:18">
      <c r="B8" s="203"/>
      <c r="C8" s="204"/>
      <c r="D8" s="204"/>
      <c r="E8" s="204"/>
      <c r="F8" s="204"/>
      <c r="G8" s="204"/>
      <c r="H8" s="204"/>
      <c r="I8" s="204"/>
      <c r="J8" s="204"/>
      <c r="K8" s="204"/>
      <c r="L8" s="205"/>
      <c r="N8" s="9">
        <v>3</v>
      </c>
      <c r="O8" s="11">
        <f t="shared" si="1"/>
        <v>5982206.7726437319</v>
      </c>
      <c r="P8" s="13">
        <f t="shared" si="2"/>
        <v>475139.05872846243</v>
      </c>
      <c r="Q8" s="11">
        <f t="shared" si="0"/>
        <v>5507067.7139152698</v>
      </c>
      <c r="R8" s="10">
        <f t="shared" ref="R8:R13" si="3">R7-Q8</f>
        <v>28704073.992451925</v>
      </c>
    </row>
    <row r="9" spans="2:18">
      <c r="B9" s="203"/>
      <c r="C9" s="204"/>
      <c r="D9" s="204"/>
      <c r="E9" s="204"/>
      <c r="F9" s="204"/>
      <c r="G9" s="204"/>
      <c r="H9" s="204"/>
      <c r="I9" s="204"/>
      <c r="J9" s="204"/>
      <c r="K9" s="204"/>
      <c r="L9" s="205"/>
      <c r="N9" s="9">
        <v>4</v>
      </c>
      <c r="O9" s="11">
        <f t="shared" si="1"/>
        <v>5982206.7726437319</v>
      </c>
      <c r="P9" s="13">
        <f t="shared" si="2"/>
        <v>398654.53235977318</v>
      </c>
      <c r="Q9" s="11">
        <f t="shared" si="0"/>
        <v>5583552.2402839586</v>
      </c>
      <c r="R9" s="10">
        <f t="shared" si="3"/>
        <v>23120521.752167966</v>
      </c>
    </row>
    <row r="10" spans="2:18">
      <c r="B10" s="203"/>
      <c r="C10" s="204"/>
      <c r="D10" s="204"/>
      <c r="E10" s="204"/>
      <c r="F10" s="204"/>
      <c r="G10" s="204"/>
      <c r="H10" s="204"/>
      <c r="I10" s="204"/>
      <c r="J10" s="204"/>
      <c r="K10" s="204"/>
      <c r="L10" s="205"/>
      <c r="N10" s="9">
        <v>5</v>
      </c>
      <c r="O10" s="11">
        <f t="shared" si="1"/>
        <v>5982206.7726437319</v>
      </c>
      <c r="P10" s="13">
        <f t="shared" si="2"/>
        <v>321107.75597388129</v>
      </c>
      <c r="Q10" s="11">
        <f t="shared" si="0"/>
        <v>5661099.0166698508</v>
      </c>
      <c r="R10" s="10">
        <f t="shared" si="3"/>
        <v>17459422.735498115</v>
      </c>
    </row>
    <row r="11" spans="2:18">
      <c r="B11" s="203"/>
      <c r="C11" s="204"/>
      <c r="D11" s="204"/>
      <c r="E11" s="204"/>
      <c r="F11" s="204"/>
      <c r="G11" s="204"/>
      <c r="H11" s="204"/>
      <c r="I11" s="204"/>
      <c r="J11" s="204"/>
      <c r="K11" s="204"/>
      <c r="L11" s="205"/>
      <c r="N11" s="9">
        <v>6</v>
      </c>
      <c r="O11" s="11">
        <f t="shared" si="1"/>
        <v>5982206.7726437319</v>
      </c>
      <c r="P11" s="13">
        <f t="shared" si="2"/>
        <v>242483.97658541016</v>
      </c>
      <c r="Q11" s="11">
        <f t="shared" si="0"/>
        <v>5739722.7960583214</v>
      </c>
      <c r="R11" s="10">
        <f t="shared" si="3"/>
        <v>11719699.939439794</v>
      </c>
    </row>
    <row r="12" spans="2:18">
      <c r="B12" s="203"/>
      <c r="C12" s="204"/>
      <c r="D12" s="204"/>
      <c r="E12" s="204"/>
      <c r="F12" s="204"/>
      <c r="G12" s="204"/>
      <c r="H12" s="204"/>
      <c r="I12" s="204"/>
      <c r="J12" s="204"/>
      <c r="K12" s="204"/>
      <c r="L12" s="205"/>
      <c r="N12" s="9">
        <v>7</v>
      </c>
      <c r="O12" s="11">
        <f t="shared" si="1"/>
        <v>5982206.7726437319</v>
      </c>
      <c r="P12" s="13">
        <f t="shared" si="2"/>
        <v>162768.23631317352</v>
      </c>
      <c r="Q12" s="11">
        <f t="shared" si="0"/>
        <v>5819438.5363305584</v>
      </c>
      <c r="R12" s="10">
        <f t="shared" si="3"/>
        <v>5900261.4031092357</v>
      </c>
    </row>
    <row r="13" spans="2:18" ht="15" customHeight="1">
      <c r="B13" s="203"/>
      <c r="C13" s="204"/>
      <c r="D13" s="204"/>
      <c r="E13" s="204"/>
      <c r="F13" s="204"/>
      <c r="G13" s="204"/>
      <c r="H13" s="204"/>
      <c r="I13" s="204"/>
      <c r="J13" s="204"/>
      <c r="K13" s="204"/>
      <c r="L13" s="205"/>
      <c r="N13" s="9">
        <v>8</v>
      </c>
      <c r="O13" s="11">
        <f t="shared" si="1"/>
        <v>5982206.7726437319</v>
      </c>
      <c r="P13" s="13">
        <f t="shared" si="2"/>
        <v>81945.369534494006</v>
      </c>
      <c r="Q13" s="11">
        <f t="shared" si="0"/>
        <v>5900261.4031092376</v>
      </c>
      <c r="R13" s="10">
        <f t="shared" si="3"/>
        <v>0</v>
      </c>
    </row>
    <row r="14" spans="2:18" ht="15.75" thickBot="1">
      <c r="B14" s="206"/>
      <c r="C14" s="207"/>
      <c r="D14" s="207"/>
      <c r="E14" s="207"/>
      <c r="F14" s="207"/>
      <c r="G14" s="207"/>
      <c r="H14" s="207"/>
      <c r="I14" s="207"/>
      <c r="J14" s="207"/>
      <c r="K14" s="207"/>
      <c r="L14" s="208"/>
    </row>
    <row r="15" spans="2:18">
      <c r="B15" s="1"/>
      <c r="C15" s="1"/>
      <c r="D15" s="1"/>
      <c r="F15" s="1"/>
      <c r="G15" s="1"/>
      <c r="H15" s="1"/>
      <c r="I15" s="1"/>
      <c r="J15" s="1"/>
      <c r="K15" s="1"/>
      <c r="L15" s="1"/>
    </row>
    <row r="16" spans="2:18">
      <c r="B16" s="1" t="s">
        <v>17</v>
      </c>
      <c r="C16" s="1">
        <v>3902.54</v>
      </c>
      <c r="D16" s="1"/>
      <c r="E16" s="1"/>
      <c r="K16" s="1"/>
      <c r="L16" s="1"/>
    </row>
    <row r="17" spans="2:12">
      <c r="B17" s="1" t="s">
        <v>71</v>
      </c>
      <c r="C17" s="28">
        <v>85000</v>
      </c>
      <c r="D17" s="6">
        <f>C17*C16</f>
        <v>331715900</v>
      </c>
      <c r="E17" s="1"/>
      <c r="K17" s="1"/>
      <c r="L17" s="1"/>
    </row>
    <row r="18" spans="2:12">
      <c r="B18" s="1" t="s">
        <v>72</v>
      </c>
      <c r="C18" s="29">
        <v>0.19</v>
      </c>
      <c r="D18" s="6">
        <f>D17*C18</f>
        <v>63026021</v>
      </c>
      <c r="E18" s="1"/>
      <c r="K18" s="1"/>
      <c r="L18" s="1"/>
    </row>
    <row r="19" spans="2:12">
      <c r="B19" s="1" t="s">
        <v>73</v>
      </c>
      <c r="C19" s="29">
        <v>0.04</v>
      </c>
      <c r="D19" s="28">
        <f>(D17+D18)*C19</f>
        <v>15789676.84</v>
      </c>
      <c r="E19" s="1"/>
      <c r="K19" s="1"/>
      <c r="L19" s="1"/>
    </row>
    <row r="20" spans="2:12">
      <c r="B20" s="1" t="s">
        <v>74</v>
      </c>
      <c r="C20" s="28">
        <v>45000000</v>
      </c>
      <c r="D20" s="28">
        <f>SUM(P5:P13)</f>
        <v>2857654.1811498571</v>
      </c>
      <c r="E20" s="1"/>
      <c r="K20" s="1"/>
      <c r="L20" s="1"/>
    </row>
    <row r="21" spans="2:12">
      <c r="B21" s="1" t="s">
        <v>34</v>
      </c>
      <c r="C21" s="1">
        <v>8</v>
      </c>
      <c r="D21" s="1" t="s">
        <v>35</v>
      </c>
      <c r="E21" s="1"/>
      <c r="K21" s="1"/>
      <c r="L21" s="1"/>
    </row>
    <row r="22" spans="2:12">
      <c r="B22" s="1" t="s">
        <v>32</v>
      </c>
      <c r="C22" s="29">
        <v>0.18</v>
      </c>
      <c r="D22" s="1" t="s">
        <v>52</v>
      </c>
      <c r="E22" s="1"/>
      <c r="K22" s="1"/>
      <c r="L22" s="1"/>
    </row>
    <row r="23" spans="2:12">
      <c r="B23" s="1" t="s">
        <v>60</v>
      </c>
      <c r="C23" s="30">
        <f>NOMINAL(C22,12)/12</f>
        <v>1.3888430348409919E-2</v>
      </c>
      <c r="D23" s="1"/>
      <c r="E23" s="1"/>
      <c r="K23" s="1"/>
      <c r="L23" s="1"/>
    </row>
    <row r="24" spans="2:12" ht="15.75" thickBot="1">
      <c r="B24" s="1" t="s">
        <v>76</v>
      </c>
      <c r="C24" s="28">
        <v>12500000</v>
      </c>
      <c r="D24" s="1"/>
      <c r="E24" s="1"/>
      <c r="F24" s="1"/>
      <c r="G24" s="1"/>
      <c r="H24" s="1"/>
      <c r="I24" s="1"/>
      <c r="J24" s="1"/>
      <c r="K24" s="1"/>
      <c r="L24" s="1"/>
    </row>
    <row r="25" spans="2:12" ht="15.75" thickBot="1">
      <c r="B25" s="1" t="s">
        <v>77</v>
      </c>
      <c r="C25" s="28">
        <v>5000000</v>
      </c>
      <c r="D25" s="1"/>
      <c r="E25" s="226" t="s">
        <v>84</v>
      </c>
      <c r="F25" s="227"/>
      <c r="G25" s="227"/>
      <c r="H25" s="227"/>
      <c r="I25" s="228"/>
      <c r="J25" s="1"/>
      <c r="K25" s="1"/>
      <c r="L25" s="1"/>
    </row>
    <row r="26" spans="2:12">
      <c r="B26" s="1" t="s">
        <v>81</v>
      </c>
      <c r="C26" s="28">
        <v>3000000</v>
      </c>
      <c r="D26" s="1"/>
      <c r="E26" s="1"/>
      <c r="F26" s="1"/>
      <c r="G26" s="1"/>
      <c r="H26" s="1"/>
      <c r="I26" s="1"/>
      <c r="J26" s="1"/>
      <c r="K26" s="1"/>
      <c r="L26" s="1"/>
    </row>
    <row r="27" spans="2:12">
      <c r="B27" s="1" t="s">
        <v>78</v>
      </c>
      <c r="C27" s="28">
        <v>4500000</v>
      </c>
      <c r="D27" s="1"/>
      <c r="E27" s="1"/>
      <c r="F27" s="1"/>
      <c r="G27" s="1"/>
      <c r="H27" s="1"/>
      <c r="I27" s="1"/>
      <c r="J27" s="1"/>
      <c r="K27" s="1"/>
      <c r="L27" s="1"/>
    </row>
    <row r="28" spans="2:12">
      <c r="B28" s="1" t="s">
        <v>79</v>
      </c>
      <c r="C28" s="28">
        <v>6000000</v>
      </c>
      <c r="D28" s="1"/>
      <c r="E28" s="1"/>
      <c r="F28" s="1"/>
      <c r="G28" s="1"/>
      <c r="H28" s="1"/>
      <c r="I28" s="1"/>
      <c r="J28" s="1"/>
      <c r="K28" s="1"/>
      <c r="L28" s="1"/>
    </row>
    <row r="29" spans="2:12">
      <c r="B29" s="1" t="s">
        <v>80</v>
      </c>
      <c r="C29" s="28">
        <v>25000000</v>
      </c>
      <c r="D29" s="33">
        <f>PV(C22,C30,,-C29,)</f>
        <v>3430488.1304511256</v>
      </c>
      <c r="E29" s="1"/>
      <c r="F29" s="1"/>
      <c r="G29" s="1"/>
      <c r="H29" s="1"/>
      <c r="I29" s="1"/>
      <c r="J29" s="1"/>
      <c r="K29" s="1"/>
      <c r="L29" s="1"/>
    </row>
    <row r="30" spans="2:12">
      <c r="B30" s="1" t="s">
        <v>82</v>
      </c>
      <c r="C30" s="1">
        <v>12</v>
      </c>
      <c r="D30" s="1" t="s">
        <v>43</v>
      </c>
      <c r="E30" s="1"/>
      <c r="F30" s="1"/>
      <c r="G30" s="1"/>
      <c r="H30" s="1"/>
      <c r="I30" s="1"/>
      <c r="J30" s="1"/>
      <c r="K30" s="1"/>
      <c r="L30" s="1"/>
    </row>
    <row r="31" spans="2:12" ht="15.75" thickBot="1">
      <c r="B31" s="1" t="s">
        <v>51</v>
      </c>
      <c r="C31" s="32">
        <f>C22</f>
        <v>0.18</v>
      </c>
      <c r="D31" s="1"/>
      <c r="E31" s="1"/>
      <c r="F31" s="1"/>
      <c r="G31" s="1"/>
      <c r="H31" s="1"/>
      <c r="I31" s="1"/>
      <c r="J31" s="1"/>
      <c r="K31" s="1"/>
      <c r="L31" s="1"/>
    </row>
    <row r="32" spans="2:12" ht="30.75" thickBot="1">
      <c r="B32" s="31" t="s">
        <v>83</v>
      </c>
      <c r="C32" s="34">
        <f>D17+D18+D19+D20+C24+C26+C27+C28+D29</f>
        <v>442819740.15160096</v>
      </c>
      <c r="D32" s="1"/>
      <c r="E32" s="1"/>
      <c r="F32" s="1"/>
      <c r="G32" s="1"/>
      <c r="H32" s="1"/>
      <c r="I32" s="1"/>
      <c r="J32" s="1"/>
      <c r="K32" s="1"/>
      <c r="L32" s="1"/>
    </row>
    <row r="33" spans="2:12" ht="15.75" thickBot="1">
      <c r="B33" s="1"/>
      <c r="C33" s="1"/>
      <c r="D33" s="1"/>
      <c r="E33" s="1"/>
      <c r="F33" s="1"/>
      <c r="G33" s="1"/>
      <c r="H33" s="1"/>
      <c r="I33" s="1"/>
      <c r="J33" s="1"/>
      <c r="K33" s="1"/>
      <c r="L33" s="1"/>
    </row>
    <row r="34" spans="2:12" ht="15.75" thickBot="1">
      <c r="B34" s="229" t="s">
        <v>65</v>
      </c>
      <c r="C34" s="230"/>
      <c r="D34" s="230"/>
      <c r="E34" s="230"/>
      <c r="F34" s="231"/>
      <c r="G34" s="1"/>
      <c r="H34" s="1"/>
      <c r="I34" s="1"/>
      <c r="J34" s="1"/>
      <c r="K34" s="1"/>
      <c r="L34" s="1"/>
    </row>
    <row r="35" spans="2:12">
      <c r="B35" s="35" t="s">
        <v>85</v>
      </c>
      <c r="C35" s="2" t="s">
        <v>86</v>
      </c>
      <c r="D35" s="2" t="s">
        <v>87</v>
      </c>
      <c r="E35" s="2" t="s">
        <v>88</v>
      </c>
      <c r="F35" s="1"/>
      <c r="G35" s="1"/>
      <c r="H35" s="1"/>
      <c r="I35" s="1"/>
      <c r="J35" s="1"/>
      <c r="K35" s="1"/>
      <c r="L35" s="1"/>
    </row>
    <row r="36" spans="2:12" ht="30">
      <c r="B36" s="1">
        <v>158805</v>
      </c>
      <c r="C36" s="1" t="s">
        <v>90</v>
      </c>
      <c r="D36" s="6">
        <f>D17</f>
        <v>331715900</v>
      </c>
      <c r="E36" s="1"/>
      <c r="F36" s="1"/>
      <c r="G36" s="1"/>
      <c r="H36" s="1"/>
      <c r="I36" s="1"/>
      <c r="J36" s="1"/>
      <c r="K36" s="1"/>
      <c r="L36" s="1"/>
    </row>
    <row r="37" spans="2:12" ht="30">
      <c r="B37" s="1">
        <v>221001</v>
      </c>
      <c r="C37" s="1" t="s">
        <v>97</v>
      </c>
      <c r="D37" s="6"/>
      <c r="E37" s="6">
        <f>D36</f>
        <v>331715900</v>
      </c>
      <c r="F37" s="1"/>
      <c r="G37" s="1"/>
      <c r="H37" s="1"/>
      <c r="I37" s="1"/>
      <c r="J37" s="1"/>
      <c r="K37" s="1"/>
      <c r="L37" s="1"/>
    </row>
    <row r="38" spans="2:12" ht="30">
      <c r="B38" s="1">
        <v>112005</v>
      </c>
      <c r="C38" s="1" t="s">
        <v>91</v>
      </c>
      <c r="D38" s="1"/>
      <c r="E38" s="6">
        <f>D36</f>
        <v>331715900</v>
      </c>
      <c r="F38" s="1"/>
      <c r="G38" s="1"/>
      <c r="H38" s="1"/>
      <c r="I38" s="1"/>
      <c r="J38" s="1"/>
      <c r="K38" s="1"/>
      <c r="L38" s="1"/>
    </row>
    <row r="39" spans="2:12" ht="30">
      <c r="B39" s="1">
        <v>221001</v>
      </c>
      <c r="C39" s="1" t="s">
        <v>97</v>
      </c>
      <c r="D39" s="6">
        <f>E38</f>
        <v>331715900</v>
      </c>
      <c r="E39" s="6"/>
      <c r="F39" s="1"/>
      <c r="G39" s="1"/>
      <c r="H39" s="1"/>
      <c r="I39" s="1"/>
      <c r="J39" s="1"/>
      <c r="K39" s="1"/>
      <c r="L39" s="1"/>
    </row>
    <row r="40" spans="2:12" ht="30">
      <c r="B40" s="1">
        <v>112005</v>
      </c>
      <c r="C40" s="1" t="s">
        <v>91</v>
      </c>
      <c r="D40" s="6">
        <f>R5</f>
        <v>45000000</v>
      </c>
      <c r="E40" s="6"/>
      <c r="F40" s="1"/>
      <c r="G40" s="1"/>
      <c r="H40" s="1"/>
      <c r="I40" s="1"/>
      <c r="J40" s="1"/>
      <c r="K40" s="1"/>
      <c r="L40" s="1"/>
    </row>
    <row r="41" spans="2:12" ht="30">
      <c r="B41" s="1">
        <v>210505</v>
      </c>
      <c r="C41" s="1" t="s">
        <v>92</v>
      </c>
      <c r="D41" s="6"/>
      <c r="E41" s="6">
        <f>D40</f>
        <v>45000000</v>
      </c>
      <c r="F41" s="1"/>
      <c r="G41" s="1"/>
      <c r="H41" s="1"/>
      <c r="I41" s="1"/>
      <c r="J41" s="1"/>
      <c r="K41" s="1"/>
      <c r="L41" s="1"/>
    </row>
    <row r="42" spans="2:12" ht="30">
      <c r="B42" s="1">
        <v>158805</v>
      </c>
      <c r="C42" s="1" t="s">
        <v>90</v>
      </c>
      <c r="D42" s="6">
        <f>P6</f>
        <v>624979.36567844637</v>
      </c>
      <c r="E42" s="1"/>
      <c r="F42" s="1"/>
      <c r="G42" s="1"/>
      <c r="H42" s="1"/>
      <c r="I42" s="1"/>
      <c r="J42" s="1"/>
      <c r="K42" s="1"/>
      <c r="L42" s="1"/>
    </row>
    <row r="43" spans="2:12" ht="30">
      <c r="B43" s="1">
        <v>210505</v>
      </c>
      <c r="C43" s="1" t="s">
        <v>92</v>
      </c>
      <c r="D43" s="1"/>
      <c r="E43" s="6">
        <f>D42</f>
        <v>624979.36567844637</v>
      </c>
      <c r="F43" s="1"/>
      <c r="G43" s="1"/>
      <c r="H43" s="1"/>
      <c r="I43" s="1"/>
      <c r="J43" s="1"/>
      <c r="K43" s="1"/>
      <c r="L43" s="1"/>
    </row>
    <row r="44" spans="2:12" ht="30">
      <c r="B44" s="1">
        <v>210505</v>
      </c>
      <c r="C44" s="1" t="s">
        <v>92</v>
      </c>
      <c r="D44" s="33">
        <f>O6</f>
        <v>5982206.7726437319</v>
      </c>
      <c r="E44" s="6"/>
      <c r="F44" s="1"/>
      <c r="G44" s="1"/>
      <c r="H44" s="1"/>
      <c r="I44" s="1"/>
      <c r="J44" s="1"/>
      <c r="K44" s="1"/>
      <c r="L44" s="1"/>
    </row>
    <row r="45" spans="2:12" ht="30">
      <c r="B45" s="1">
        <v>112005</v>
      </c>
      <c r="C45" s="1" t="s">
        <v>91</v>
      </c>
      <c r="D45" s="33"/>
      <c r="E45" s="33">
        <f>D44</f>
        <v>5982206.7726437319</v>
      </c>
      <c r="F45" s="1"/>
      <c r="G45" s="1"/>
      <c r="H45" s="1"/>
      <c r="I45" s="1"/>
      <c r="J45" s="1"/>
      <c r="K45" s="1"/>
      <c r="L45" s="1"/>
    </row>
    <row r="46" spans="2:12" ht="30">
      <c r="B46" s="1">
        <v>158805</v>
      </c>
      <c r="C46" s="1" t="s">
        <v>90</v>
      </c>
      <c r="D46" s="6">
        <f>P7</f>
        <v>550575.88597621629</v>
      </c>
      <c r="E46" s="1"/>
      <c r="F46" s="1"/>
      <c r="G46" s="1"/>
      <c r="H46" s="1"/>
      <c r="I46" s="1"/>
      <c r="J46" s="1"/>
      <c r="K46" s="1"/>
      <c r="L46" s="1"/>
    </row>
    <row r="47" spans="2:12" ht="30">
      <c r="B47" s="1">
        <v>210505</v>
      </c>
      <c r="C47" s="1" t="s">
        <v>92</v>
      </c>
      <c r="D47" s="6"/>
      <c r="E47" s="6">
        <f>D46</f>
        <v>550575.88597621629</v>
      </c>
      <c r="F47" s="1"/>
      <c r="G47" s="1"/>
      <c r="H47" s="1"/>
      <c r="I47" s="1"/>
      <c r="J47" s="1"/>
      <c r="K47" s="1"/>
      <c r="L47" s="1"/>
    </row>
    <row r="48" spans="2:12" ht="30">
      <c r="B48" s="1">
        <v>210505</v>
      </c>
      <c r="C48" s="1" t="s">
        <v>92</v>
      </c>
      <c r="D48" s="33">
        <f>O7</f>
        <v>5982206.7726437319</v>
      </c>
      <c r="E48" s="1"/>
      <c r="F48" s="1"/>
      <c r="G48" s="1"/>
      <c r="H48" s="1"/>
      <c r="I48" s="1"/>
      <c r="J48" s="1"/>
      <c r="K48" s="1"/>
      <c r="L48" s="1"/>
    </row>
    <row r="49" spans="2:12" ht="30">
      <c r="B49" s="1">
        <v>112005</v>
      </c>
      <c r="C49" s="1" t="s">
        <v>91</v>
      </c>
      <c r="D49" s="33"/>
      <c r="E49" s="33">
        <f>D48</f>
        <v>5982206.7726437319</v>
      </c>
      <c r="F49" s="1"/>
      <c r="G49" s="1"/>
      <c r="H49" s="1"/>
      <c r="I49" s="1"/>
      <c r="J49" s="1"/>
      <c r="K49" s="1"/>
      <c r="L49" s="1"/>
    </row>
    <row r="50" spans="2:12" ht="30">
      <c r="B50" s="1">
        <v>158805</v>
      </c>
      <c r="C50" s="1" t="s">
        <v>90</v>
      </c>
      <c r="D50" s="6">
        <f>P8</f>
        <v>475139.05872846243</v>
      </c>
      <c r="E50" s="1"/>
      <c r="F50" s="1"/>
      <c r="G50" s="1"/>
      <c r="H50" s="1"/>
      <c r="I50" s="1"/>
      <c r="J50" s="1"/>
      <c r="K50" s="1"/>
      <c r="L50" s="1"/>
    </row>
    <row r="51" spans="2:12" ht="30">
      <c r="B51" s="1">
        <v>210505</v>
      </c>
      <c r="C51" s="1" t="s">
        <v>92</v>
      </c>
      <c r="D51" s="1"/>
      <c r="E51" s="6">
        <f>D50</f>
        <v>475139.05872846243</v>
      </c>
      <c r="F51" s="1"/>
      <c r="G51" s="1"/>
      <c r="H51" s="1"/>
      <c r="I51" s="1"/>
      <c r="J51" s="1"/>
      <c r="K51" s="1"/>
      <c r="L51" s="1"/>
    </row>
    <row r="52" spans="2:12" ht="30">
      <c r="B52" s="1">
        <v>210505</v>
      </c>
      <c r="C52" s="1" t="s">
        <v>92</v>
      </c>
      <c r="D52" s="33">
        <f>O8</f>
        <v>5982206.7726437319</v>
      </c>
      <c r="E52" s="1"/>
      <c r="F52" s="1"/>
      <c r="G52" s="1"/>
      <c r="H52" s="1"/>
      <c r="I52" s="1"/>
      <c r="J52" s="1"/>
      <c r="K52" s="1"/>
      <c r="L52" s="1"/>
    </row>
    <row r="53" spans="2:12" ht="30">
      <c r="B53" s="1">
        <v>112005</v>
      </c>
      <c r="C53" s="1" t="s">
        <v>91</v>
      </c>
      <c r="D53" s="33"/>
      <c r="E53" s="33">
        <f>D52</f>
        <v>5982206.7726437319</v>
      </c>
      <c r="F53" s="1"/>
      <c r="G53" s="1"/>
      <c r="H53" s="1"/>
      <c r="I53" s="1"/>
      <c r="J53" s="1"/>
      <c r="K53" s="1"/>
      <c r="L53" s="1"/>
    </row>
    <row r="54" spans="2:12" ht="30">
      <c r="B54" s="1">
        <v>158805</v>
      </c>
      <c r="C54" s="1" t="s">
        <v>90</v>
      </c>
      <c r="D54" s="6">
        <f>P9</f>
        <v>398654.53235977318</v>
      </c>
      <c r="E54" s="1"/>
      <c r="F54" s="1"/>
      <c r="G54" s="1"/>
      <c r="H54" s="1"/>
      <c r="I54" s="1"/>
      <c r="J54" s="1"/>
      <c r="K54" s="1"/>
      <c r="L54" s="1"/>
    </row>
    <row r="55" spans="2:12" ht="30">
      <c r="B55" s="1">
        <v>210505</v>
      </c>
      <c r="C55" s="1" t="s">
        <v>92</v>
      </c>
      <c r="D55" s="1"/>
      <c r="E55" s="6">
        <f>D54</f>
        <v>398654.53235977318</v>
      </c>
      <c r="F55" s="1"/>
      <c r="G55" s="1"/>
      <c r="H55" s="1"/>
      <c r="I55" s="1"/>
      <c r="J55" s="1"/>
      <c r="K55" s="1"/>
      <c r="L55" s="1"/>
    </row>
    <row r="56" spans="2:12" ht="30">
      <c r="B56" s="1">
        <v>210505</v>
      </c>
      <c r="C56" s="1" t="s">
        <v>92</v>
      </c>
      <c r="D56" s="33">
        <f>O9</f>
        <v>5982206.7726437319</v>
      </c>
      <c r="E56" s="1"/>
      <c r="F56" s="1"/>
      <c r="G56" s="1"/>
      <c r="H56" s="1"/>
      <c r="I56" s="1"/>
      <c r="J56" s="1"/>
      <c r="K56" s="1"/>
      <c r="L56" s="1"/>
    </row>
    <row r="57" spans="2:12" ht="30">
      <c r="B57" s="1">
        <v>112005</v>
      </c>
      <c r="C57" s="1" t="s">
        <v>91</v>
      </c>
      <c r="D57" s="33"/>
      <c r="E57" s="33">
        <f>D56</f>
        <v>5982206.7726437319</v>
      </c>
      <c r="F57" s="1"/>
      <c r="G57" s="1"/>
      <c r="H57" s="1"/>
      <c r="I57" s="1"/>
      <c r="J57" s="1"/>
      <c r="K57" s="1"/>
      <c r="L57" s="1"/>
    </row>
    <row r="58" spans="2:12" ht="30">
      <c r="B58" s="1">
        <v>158805</v>
      </c>
      <c r="C58" s="1" t="s">
        <v>90</v>
      </c>
      <c r="D58" s="6">
        <f>P10</f>
        <v>321107.75597388129</v>
      </c>
      <c r="E58" s="1"/>
      <c r="F58" s="1"/>
      <c r="G58" s="1"/>
      <c r="H58" s="1"/>
      <c r="I58" s="1"/>
      <c r="J58" s="1"/>
      <c r="K58" s="1"/>
      <c r="L58" s="1"/>
    </row>
    <row r="59" spans="2:12" ht="30">
      <c r="B59" s="1">
        <v>210505</v>
      </c>
      <c r="C59" s="1" t="s">
        <v>92</v>
      </c>
      <c r="D59" s="1"/>
      <c r="E59" s="6">
        <f>D58</f>
        <v>321107.75597388129</v>
      </c>
      <c r="F59" s="1"/>
      <c r="G59" s="1"/>
      <c r="H59" s="1"/>
      <c r="I59" s="1"/>
      <c r="J59" s="1"/>
      <c r="K59" s="1"/>
      <c r="L59" s="1"/>
    </row>
    <row r="60" spans="2:12" ht="30">
      <c r="B60" s="1">
        <v>210505</v>
      </c>
      <c r="C60" s="1" t="s">
        <v>92</v>
      </c>
      <c r="D60" s="33">
        <f>O10</f>
        <v>5982206.7726437319</v>
      </c>
      <c r="E60" s="1"/>
      <c r="F60" s="1"/>
      <c r="G60" s="1"/>
      <c r="H60" s="1"/>
      <c r="I60" s="1"/>
      <c r="J60" s="1"/>
      <c r="K60" s="1"/>
      <c r="L60" s="1"/>
    </row>
    <row r="61" spans="2:12" ht="30">
      <c r="B61" s="1">
        <v>112005</v>
      </c>
      <c r="C61" s="1" t="s">
        <v>91</v>
      </c>
      <c r="D61" s="33"/>
      <c r="E61" s="33">
        <f>D60</f>
        <v>5982206.7726437319</v>
      </c>
      <c r="F61" s="1"/>
      <c r="G61" s="1"/>
      <c r="H61" s="1"/>
      <c r="I61" s="1"/>
      <c r="J61" s="1"/>
      <c r="K61" s="1"/>
      <c r="L61" s="1"/>
    </row>
    <row r="62" spans="2:12" ht="30">
      <c r="B62" s="1">
        <v>158805</v>
      </c>
      <c r="C62" s="1" t="s">
        <v>90</v>
      </c>
      <c r="D62" s="6">
        <f>P11</f>
        <v>242483.97658541016</v>
      </c>
      <c r="E62" s="1"/>
      <c r="F62" s="1"/>
      <c r="G62" s="1"/>
      <c r="H62" s="1"/>
      <c r="I62" s="1"/>
      <c r="J62" s="1"/>
      <c r="K62" s="1"/>
      <c r="L62" s="1"/>
    </row>
    <row r="63" spans="2:12" ht="30">
      <c r="B63" s="1">
        <v>210505</v>
      </c>
      <c r="C63" s="1" t="s">
        <v>92</v>
      </c>
      <c r="D63" s="33"/>
      <c r="E63" s="6">
        <f>D62</f>
        <v>242483.97658541016</v>
      </c>
      <c r="F63" s="1"/>
      <c r="G63" s="1"/>
      <c r="H63" s="1"/>
      <c r="I63" s="1"/>
      <c r="J63" s="1"/>
      <c r="K63" s="1"/>
      <c r="L63" s="1"/>
    </row>
    <row r="64" spans="2:12" ht="30">
      <c r="B64" s="1">
        <v>210505</v>
      </c>
      <c r="C64" s="1" t="s">
        <v>92</v>
      </c>
      <c r="D64" s="33">
        <f>O11</f>
        <v>5982206.7726437319</v>
      </c>
      <c r="E64" s="1"/>
      <c r="F64" s="1"/>
      <c r="G64" s="1"/>
      <c r="H64" s="1"/>
      <c r="I64" s="1"/>
      <c r="J64" s="1"/>
      <c r="K64" s="1"/>
      <c r="L64" s="1"/>
    </row>
    <row r="65" spans="2:12" ht="30">
      <c r="B65" s="1">
        <v>112005</v>
      </c>
      <c r="C65" s="1" t="s">
        <v>91</v>
      </c>
      <c r="D65" s="33"/>
      <c r="E65" s="33">
        <f>D64</f>
        <v>5982206.7726437319</v>
      </c>
      <c r="F65" s="1"/>
      <c r="G65" s="1"/>
      <c r="H65" s="1"/>
      <c r="I65" s="1"/>
      <c r="J65" s="1"/>
      <c r="K65" s="1"/>
      <c r="L65" s="1"/>
    </row>
    <row r="66" spans="2:12" ht="30">
      <c r="B66" s="1">
        <v>158805</v>
      </c>
      <c r="C66" s="1" t="s">
        <v>90</v>
      </c>
      <c r="D66" s="6">
        <f>P12</f>
        <v>162768.23631317352</v>
      </c>
      <c r="E66" s="1"/>
      <c r="F66" s="1"/>
      <c r="G66" s="1"/>
      <c r="H66" s="1"/>
      <c r="I66" s="1"/>
      <c r="J66" s="1"/>
      <c r="K66" s="1"/>
      <c r="L66" s="1"/>
    </row>
    <row r="67" spans="2:12" ht="30">
      <c r="B67" s="1">
        <v>210505</v>
      </c>
      <c r="C67" s="1" t="s">
        <v>92</v>
      </c>
      <c r="D67" s="33"/>
      <c r="E67" s="6">
        <f>D66</f>
        <v>162768.23631317352</v>
      </c>
      <c r="F67" s="1"/>
      <c r="G67" s="1"/>
      <c r="H67" s="1"/>
      <c r="I67" s="1"/>
      <c r="J67" s="1"/>
      <c r="K67" s="1"/>
      <c r="L67" s="1"/>
    </row>
    <row r="68" spans="2:12" ht="30">
      <c r="B68" s="1">
        <v>210505</v>
      </c>
      <c r="C68" s="1" t="s">
        <v>92</v>
      </c>
      <c r="D68" s="33">
        <f>O12</f>
        <v>5982206.7726437319</v>
      </c>
      <c r="E68" s="1"/>
      <c r="F68" s="1"/>
      <c r="G68" s="1"/>
      <c r="H68" s="1"/>
      <c r="I68" s="1"/>
      <c r="J68" s="1"/>
      <c r="K68" s="1"/>
      <c r="L68" s="1"/>
    </row>
    <row r="69" spans="2:12" ht="30">
      <c r="B69" s="1">
        <v>112005</v>
      </c>
      <c r="C69" s="1" t="s">
        <v>91</v>
      </c>
      <c r="D69" s="33"/>
      <c r="E69" s="33">
        <f>D68</f>
        <v>5982206.7726437319</v>
      </c>
      <c r="F69" s="1"/>
      <c r="G69" s="1"/>
      <c r="H69" s="1"/>
      <c r="I69" s="1"/>
      <c r="J69" s="1"/>
      <c r="K69" s="1"/>
      <c r="L69" s="1"/>
    </row>
    <row r="70" spans="2:12" ht="30">
      <c r="B70" s="1">
        <v>158805</v>
      </c>
      <c r="C70" s="1" t="s">
        <v>90</v>
      </c>
      <c r="D70" s="6">
        <f>P13</f>
        <v>81945.369534494006</v>
      </c>
      <c r="E70" s="1"/>
      <c r="F70" s="1"/>
      <c r="G70" s="1"/>
      <c r="H70" s="1"/>
      <c r="I70" s="1"/>
      <c r="J70" s="1"/>
      <c r="K70" s="1"/>
      <c r="L70" s="1"/>
    </row>
    <row r="71" spans="2:12" ht="30">
      <c r="B71" s="1">
        <v>210505</v>
      </c>
      <c r="C71" s="1" t="s">
        <v>92</v>
      </c>
      <c r="D71" s="33"/>
      <c r="E71" s="6">
        <f>D70</f>
        <v>81945.369534494006</v>
      </c>
      <c r="F71" s="1"/>
      <c r="G71" s="1"/>
      <c r="H71" s="1"/>
      <c r="I71" s="1"/>
      <c r="J71" s="1"/>
      <c r="K71" s="1"/>
      <c r="L71" s="1"/>
    </row>
    <row r="72" spans="2:12" ht="30">
      <c r="B72" s="1">
        <v>210505</v>
      </c>
      <c r="C72" s="1" t="s">
        <v>92</v>
      </c>
      <c r="D72" s="33">
        <f>O13</f>
        <v>5982206.7726437319</v>
      </c>
      <c r="E72" s="1"/>
      <c r="F72" s="1"/>
      <c r="G72" s="1"/>
      <c r="H72" s="1"/>
      <c r="I72" s="1"/>
      <c r="J72" s="1"/>
      <c r="K72" s="1"/>
      <c r="L72" s="1"/>
    </row>
    <row r="73" spans="2:12" ht="30">
      <c r="B73" s="1">
        <v>112005</v>
      </c>
      <c r="C73" s="1" t="s">
        <v>91</v>
      </c>
      <c r="D73" s="33"/>
      <c r="E73" s="33">
        <f>D72</f>
        <v>5982206.7726437319</v>
      </c>
      <c r="F73" s="1"/>
      <c r="G73" s="1"/>
      <c r="H73" s="1"/>
      <c r="I73" s="1"/>
      <c r="J73" s="1"/>
      <c r="K73" s="1"/>
      <c r="L73" s="1"/>
    </row>
    <row r="74" spans="2:12">
      <c r="B74" s="1">
        <v>152001</v>
      </c>
      <c r="C74" s="1" t="s">
        <v>71</v>
      </c>
      <c r="D74" s="35">
        <f>C32</f>
        <v>442819740.15160096</v>
      </c>
      <c r="E74" s="1"/>
      <c r="F74" s="1"/>
      <c r="G74" s="1"/>
      <c r="H74" s="1"/>
      <c r="I74" s="1"/>
      <c r="J74" s="1"/>
      <c r="K74" s="1"/>
      <c r="L74" s="1"/>
    </row>
    <row r="75" spans="2:12" ht="30">
      <c r="B75" s="1">
        <v>158805</v>
      </c>
      <c r="C75" s="1" t="s">
        <v>90</v>
      </c>
      <c r="D75" s="33"/>
      <c r="E75" s="28">
        <f>SUMIF(B36:B73,B75,D36:D73)</f>
        <v>334573554.18114978</v>
      </c>
      <c r="F75" s="1"/>
      <c r="G75" s="1"/>
      <c r="H75" s="1"/>
      <c r="I75" s="1"/>
      <c r="J75" s="1"/>
      <c r="K75" s="1"/>
      <c r="L75" s="1"/>
    </row>
    <row r="76" spans="2:12" ht="30">
      <c r="B76" s="1">
        <v>233501</v>
      </c>
      <c r="C76" s="1" t="s">
        <v>93</v>
      </c>
      <c r="D76" s="33"/>
      <c r="E76" s="6">
        <f>D18</f>
        <v>63026021</v>
      </c>
      <c r="F76" s="1"/>
      <c r="G76" s="1"/>
      <c r="H76" s="1"/>
      <c r="I76" s="1"/>
      <c r="J76" s="1"/>
      <c r="K76" s="1"/>
      <c r="L76" s="1"/>
    </row>
    <row r="77" spans="2:12" ht="30">
      <c r="B77" s="1">
        <v>233501</v>
      </c>
      <c r="C77" s="1" t="s">
        <v>93</v>
      </c>
      <c r="D77" s="6">
        <f>E76</f>
        <v>63026021</v>
      </c>
      <c r="E77" s="6"/>
      <c r="F77" s="1"/>
      <c r="G77" s="1"/>
      <c r="H77" s="1"/>
      <c r="I77" s="1"/>
      <c r="J77" s="1"/>
      <c r="K77" s="1"/>
      <c r="L77" s="1"/>
    </row>
    <row r="78" spans="2:12" ht="30">
      <c r="B78" s="1">
        <v>112005</v>
      </c>
      <c r="C78" s="1" t="s">
        <v>91</v>
      </c>
      <c r="D78" s="33"/>
      <c r="E78" s="33">
        <f>D77</f>
        <v>63026021</v>
      </c>
      <c r="F78" s="1"/>
      <c r="G78" s="1"/>
      <c r="H78" s="1"/>
      <c r="I78" s="1"/>
      <c r="J78" s="1"/>
      <c r="K78" s="1"/>
      <c r="L78" s="1"/>
    </row>
    <row r="79" spans="2:12" ht="30">
      <c r="B79" s="1">
        <v>233501</v>
      </c>
      <c r="C79" s="1" t="s">
        <v>94</v>
      </c>
      <c r="D79" s="33"/>
      <c r="E79" s="6">
        <f>D19</f>
        <v>15789676.84</v>
      </c>
      <c r="F79" s="1"/>
      <c r="G79" s="1"/>
      <c r="H79" s="1"/>
      <c r="I79" s="1"/>
      <c r="J79" s="1"/>
      <c r="K79" s="1"/>
      <c r="L79" s="1"/>
    </row>
    <row r="80" spans="2:12" ht="30">
      <c r="B80" s="1">
        <v>233501</v>
      </c>
      <c r="C80" s="1" t="s">
        <v>94</v>
      </c>
      <c r="D80" s="6">
        <f>E79</f>
        <v>15789676.84</v>
      </c>
      <c r="E80" s="1"/>
      <c r="F80" s="1"/>
      <c r="G80" s="1"/>
      <c r="H80" s="1"/>
      <c r="I80" s="1"/>
      <c r="J80" s="1"/>
      <c r="K80" s="1"/>
      <c r="L80" s="1"/>
    </row>
    <row r="81" spans="2:12" ht="30">
      <c r="B81" s="1">
        <v>112005</v>
      </c>
      <c r="C81" s="1" t="s">
        <v>91</v>
      </c>
      <c r="D81" s="33"/>
      <c r="E81" s="6">
        <f>D80</f>
        <v>15789676.84</v>
      </c>
      <c r="F81" s="1"/>
      <c r="G81" s="1"/>
      <c r="H81" s="1"/>
      <c r="I81" s="1"/>
      <c r="J81" s="1"/>
      <c r="K81" s="1"/>
      <c r="L81" s="1"/>
    </row>
    <row r="82" spans="2:12">
      <c r="B82" s="1">
        <v>220501</v>
      </c>
      <c r="C82" s="1" t="s">
        <v>95</v>
      </c>
      <c r="D82" s="33"/>
      <c r="E82" s="6">
        <f>C24</f>
        <v>12500000</v>
      </c>
      <c r="F82" s="1"/>
      <c r="G82" s="1"/>
      <c r="H82" s="1"/>
      <c r="I82" s="1"/>
      <c r="J82" s="1"/>
      <c r="K82" s="1"/>
      <c r="L82" s="1"/>
    </row>
    <row r="83" spans="2:12">
      <c r="B83" s="1">
        <v>220501</v>
      </c>
      <c r="C83" s="1" t="s">
        <v>95</v>
      </c>
      <c r="D83" s="6">
        <f>E82</f>
        <v>12500000</v>
      </c>
      <c r="E83" s="6"/>
      <c r="F83" s="1"/>
      <c r="G83" s="1"/>
      <c r="H83" s="1"/>
      <c r="I83" s="1"/>
      <c r="J83" s="1"/>
      <c r="K83" s="1"/>
      <c r="L83" s="1"/>
    </row>
    <row r="84" spans="2:12" ht="30">
      <c r="B84" s="1">
        <v>112005</v>
      </c>
      <c r="C84" s="1" t="s">
        <v>91</v>
      </c>
      <c r="D84" s="6"/>
      <c r="E84" s="6">
        <f>D83</f>
        <v>12500000</v>
      </c>
      <c r="F84" s="1"/>
      <c r="G84" s="1"/>
      <c r="H84" s="1"/>
      <c r="I84" s="1"/>
      <c r="J84" s="1"/>
      <c r="K84" s="1"/>
      <c r="L84" s="1"/>
    </row>
    <row r="85" spans="2:12">
      <c r="B85" s="1">
        <v>220502</v>
      </c>
      <c r="C85" s="1" t="s">
        <v>95</v>
      </c>
      <c r="D85" s="33"/>
      <c r="E85" s="6">
        <f>C25</f>
        <v>5000000</v>
      </c>
      <c r="F85" s="1"/>
      <c r="G85" s="1"/>
      <c r="H85" s="1"/>
      <c r="I85" s="1"/>
      <c r="J85" s="1"/>
      <c r="K85" s="1"/>
      <c r="L85" s="1"/>
    </row>
    <row r="86" spans="2:12" ht="30">
      <c r="B86" s="1">
        <v>511001</v>
      </c>
      <c r="C86" s="1" t="s">
        <v>96</v>
      </c>
      <c r="D86" s="6">
        <f>E85</f>
        <v>5000000</v>
      </c>
      <c r="E86" s="6"/>
      <c r="F86" s="1"/>
      <c r="G86" s="1"/>
      <c r="H86" s="1"/>
      <c r="I86" s="1"/>
      <c r="J86" s="1"/>
      <c r="K86" s="1"/>
      <c r="L86" s="1"/>
    </row>
    <row r="87" spans="2:12">
      <c r="B87" s="1">
        <v>220502</v>
      </c>
      <c r="C87" s="1" t="s">
        <v>95</v>
      </c>
      <c r="D87" s="6">
        <f>D86</f>
        <v>5000000</v>
      </c>
      <c r="E87" s="6"/>
      <c r="F87" s="1"/>
      <c r="G87" s="1"/>
      <c r="H87" s="1"/>
      <c r="I87" s="1"/>
      <c r="J87" s="1"/>
      <c r="K87" s="1"/>
      <c r="L87" s="1"/>
    </row>
    <row r="88" spans="2:12" ht="30">
      <c r="B88" s="1">
        <v>112005</v>
      </c>
      <c r="C88" s="1" t="s">
        <v>91</v>
      </c>
      <c r="D88" s="6"/>
      <c r="E88" s="6">
        <f>D87</f>
        <v>5000000</v>
      </c>
      <c r="F88" s="1"/>
      <c r="G88" s="1"/>
      <c r="H88" s="1"/>
      <c r="I88" s="1"/>
      <c r="J88" s="1"/>
      <c r="K88" s="1"/>
      <c r="L88" s="1"/>
    </row>
    <row r="89" spans="2:12">
      <c r="B89" s="1">
        <v>220503</v>
      </c>
      <c r="C89" s="1" t="s">
        <v>95</v>
      </c>
      <c r="D89" s="33"/>
      <c r="E89" s="6">
        <f>C26</f>
        <v>3000000</v>
      </c>
      <c r="F89" s="1"/>
      <c r="G89" s="1"/>
      <c r="H89" s="1"/>
      <c r="I89" s="1"/>
      <c r="J89" s="1"/>
      <c r="K89" s="1"/>
      <c r="L89" s="1"/>
    </row>
    <row r="90" spans="2:12">
      <c r="B90" s="1">
        <v>220503</v>
      </c>
      <c r="C90" s="1" t="s">
        <v>95</v>
      </c>
      <c r="D90" s="6">
        <f>E89</f>
        <v>3000000</v>
      </c>
      <c r="E90" s="6"/>
      <c r="F90" s="1"/>
      <c r="G90" s="1"/>
      <c r="H90" s="1"/>
      <c r="I90" s="1"/>
      <c r="J90" s="1"/>
      <c r="K90" s="1"/>
      <c r="L90" s="1"/>
    </row>
    <row r="91" spans="2:12" ht="30">
      <c r="B91" s="1">
        <v>112005</v>
      </c>
      <c r="C91" s="1" t="s">
        <v>91</v>
      </c>
      <c r="D91" s="33"/>
      <c r="E91" s="6">
        <f>D90</f>
        <v>3000000</v>
      </c>
      <c r="F91" s="1"/>
      <c r="G91" s="1"/>
      <c r="H91" s="1"/>
      <c r="I91" s="1"/>
      <c r="J91" s="1"/>
      <c r="K91" s="1"/>
      <c r="L91" s="1"/>
    </row>
    <row r="92" spans="2:12">
      <c r="B92" s="1">
        <v>220504</v>
      </c>
      <c r="C92" s="1" t="s">
        <v>95</v>
      </c>
      <c r="D92" s="33"/>
      <c r="E92" s="6">
        <f>C27</f>
        <v>4500000</v>
      </c>
      <c r="F92" s="1"/>
      <c r="G92" s="1"/>
      <c r="H92" s="1"/>
      <c r="I92" s="1"/>
      <c r="J92" s="1"/>
      <c r="K92" s="1"/>
      <c r="L92" s="1"/>
    </row>
    <row r="93" spans="2:12">
      <c r="B93" s="1">
        <v>220503</v>
      </c>
      <c r="C93" s="1" t="s">
        <v>95</v>
      </c>
      <c r="D93" s="6">
        <f>E92</f>
        <v>4500000</v>
      </c>
      <c r="E93" s="6"/>
      <c r="F93" s="1"/>
      <c r="G93" s="1"/>
      <c r="H93" s="1"/>
      <c r="I93" s="1"/>
      <c r="J93" s="1"/>
      <c r="K93" s="1"/>
      <c r="L93" s="1"/>
    </row>
    <row r="94" spans="2:12" ht="30">
      <c r="B94" s="1">
        <v>112005</v>
      </c>
      <c r="C94" s="1" t="s">
        <v>91</v>
      </c>
      <c r="D94" s="33"/>
      <c r="E94" s="6">
        <f>D93</f>
        <v>4500000</v>
      </c>
      <c r="F94" s="1"/>
      <c r="G94" s="1"/>
      <c r="H94" s="1"/>
      <c r="I94" s="1"/>
      <c r="J94" s="1"/>
      <c r="K94" s="1"/>
      <c r="L94" s="1"/>
    </row>
    <row r="95" spans="2:12">
      <c r="B95" s="1">
        <v>220505</v>
      </c>
      <c r="C95" s="1" t="s">
        <v>95</v>
      </c>
      <c r="D95" s="33"/>
      <c r="E95" s="6">
        <f>C28</f>
        <v>6000000</v>
      </c>
      <c r="F95" s="1"/>
      <c r="G95" s="1"/>
      <c r="H95" s="1"/>
      <c r="I95" s="1"/>
      <c r="J95" s="1"/>
      <c r="K95" s="1"/>
      <c r="L95" s="1"/>
    </row>
    <row r="96" spans="2:12">
      <c r="B96" s="1">
        <v>220505</v>
      </c>
      <c r="C96" s="1" t="s">
        <v>95</v>
      </c>
      <c r="D96" s="6">
        <f>E95</f>
        <v>6000000</v>
      </c>
      <c r="E96" s="6"/>
      <c r="F96" s="1"/>
      <c r="G96" s="1"/>
      <c r="H96" s="1"/>
      <c r="I96" s="1"/>
      <c r="J96" s="1"/>
      <c r="K96" s="1"/>
      <c r="L96" s="1"/>
    </row>
    <row r="97" spans="2:14" ht="30">
      <c r="B97" s="1">
        <v>112005</v>
      </c>
      <c r="C97" s="1" t="s">
        <v>91</v>
      </c>
      <c r="D97" s="33"/>
      <c r="E97" s="6">
        <f>D96</f>
        <v>6000000</v>
      </c>
      <c r="F97" s="1"/>
      <c r="G97" s="1"/>
      <c r="H97" s="1"/>
      <c r="I97" s="1"/>
      <c r="J97" s="1"/>
      <c r="K97" s="1"/>
      <c r="L97" s="1"/>
    </row>
    <row r="98" spans="2:14" ht="45.75" thickBot="1">
      <c r="B98" s="1">
        <v>269901</v>
      </c>
      <c r="C98" s="1" t="s">
        <v>98</v>
      </c>
      <c r="D98" s="33"/>
      <c r="E98" s="33">
        <f>D29</f>
        <v>3430488.1304511256</v>
      </c>
      <c r="F98" s="1"/>
      <c r="G98" s="1"/>
      <c r="H98" s="1"/>
      <c r="I98" s="1"/>
      <c r="J98" s="1"/>
      <c r="K98" s="1"/>
      <c r="L98" s="1"/>
    </row>
    <row r="99" spans="2:14" ht="15.75" thickBot="1">
      <c r="B99" s="1"/>
      <c r="C99" s="31" t="s">
        <v>99</v>
      </c>
      <c r="D99" s="36">
        <f>SUM(D36:D98)</f>
        <v>1316782546.3539002</v>
      </c>
      <c r="E99" s="34">
        <f>SUM(E36:E98)</f>
        <v>1316782546.3539002</v>
      </c>
      <c r="F99" s="1"/>
      <c r="G99" s="1"/>
      <c r="H99" s="1"/>
      <c r="I99" s="1"/>
      <c r="J99" s="1"/>
      <c r="K99" s="1"/>
      <c r="L99" s="1"/>
    </row>
    <row r="100" spans="2:14" ht="15.75" thickBot="1">
      <c r="B100" s="1"/>
      <c r="C100" s="1"/>
      <c r="D100" s="33"/>
      <c r="E100" s="1"/>
      <c r="F100" s="1"/>
      <c r="G100" s="1"/>
      <c r="H100" s="1"/>
      <c r="I100" s="1"/>
      <c r="J100" s="1"/>
      <c r="K100" s="1"/>
      <c r="L100" s="1"/>
    </row>
    <row r="101" spans="2:14" ht="15" customHeight="1">
      <c r="B101" s="200" t="s">
        <v>69</v>
      </c>
      <c r="C101" s="201"/>
      <c r="D101" s="201"/>
      <c r="E101" s="201"/>
      <c r="F101" s="201"/>
      <c r="G101" s="201"/>
      <c r="H101" s="201"/>
      <c r="I101" s="201"/>
      <c r="J101" s="201"/>
      <c r="K101" s="201"/>
      <c r="L101" s="202"/>
    </row>
    <row r="102" spans="2:14">
      <c r="B102" s="203"/>
      <c r="C102" s="204"/>
      <c r="D102" s="204"/>
      <c r="E102" s="204"/>
      <c r="F102" s="204"/>
      <c r="G102" s="204"/>
      <c r="H102" s="204"/>
      <c r="I102" s="204"/>
      <c r="J102" s="204"/>
      <c r="K102" s="204"/>
      <c r="L102" s="205"/>
    </row>
    <row r="103" spans="2:14">
      <c r="B103" s="203"/>
      <c r="C103" s="204"/>
      <c r="D103" s="204"/>
      <c r="E103" s="204"/>
      <c r="F103" s="204"/>
      <c r="G103" s="204"/>
      <c r="H103" s="204"/>
      <c r="I103" s="204"/>
      <c r="J103" s="204"/>
      <c r="K103" s="204"/>
      <c r="L103" s="205"/>
      <c r="N103" t="s">
        <v>70</v>
      </c>
    </row>
    <row r="104" spans="2:14">
      <c r="B104" s="203"/>
      <c r="C104" s="204"/>
      <c r="D104" s="204"/>
      <c r="E104" s="204"/>
      <c r="F104" s="204"/>
      <c r="G104" s="204"/>
      <c r="H104" s="204"/>
      <c r="I104" s="204"/>
      <c r="J104" s="204"/>
      <c r="K104" s="204"/>
      <c r="L104" s="205"/>
      <c r="N104" t="s">
        <v>110</v>
      </c>
    </row>
    <row r="105" spans="2:14">
      <c r="B105" s="203"/>
      <c r="C105" s="204"/>
      <c r="D105" s="204"/>
      <c r="E105" s="204"/>
      <c r="F105" s="204"/>
      <c r="G105" s="204"/>
      <c r="H105" s="204"/>
      <c r="I105" s="204"/>
      <c r="J105" s="204"/>
      <c r="K105" s="204"/>
      <c r="L105" s="205"/>
    </row>
    <row r="106" spans="2:14">
      <c r="B106" s="203"/>
      <c r="C106" s="204"/>
      <c r="D106" s="204"/>
      <c r="E106" s="204"/>
      <c r="F106" s="204"/>
      <c r="G106" s="204"/>
      <c r="H106" s="204"/>
      <c r="I106" s="204"/>
      <c r="J106" s="204"/>
      <c r="K106" s="204"/>
      <c r="L106" s="205"/>
    </row>
    <row r="107" spans="2:14" ht="15.75" thickBot="1">
      <c r="B107" s="206"/>
      <c r="C107" s="207"/>
      <c r="D107" s="207"/>
      <c r="E107" s="207"/>
      <c r="F107" s="207"/>
      <c r="G107" s="207"/>
      <c r="H107" s="207"/>
      <c r="I107" s="207"/>
      <c r="J107" s="207"/>
      <c r="K107" s="207"/>
      <c r="L107" s="208"/>
    </row>
    <row r="108" spans="2:14" ht="15.75" thickBot="1"/>
    <row r="109" spans="2:14">
      <c r="B109" s="19" t="s">
        <v>100</v>
      </c>
      <c r="C109" s="5">
        <f>C32</f>
        <v>442819740.15160096</v>
      </c>
      <c r="F109" s="223" t="s">
        <v>65</v>
      </c>
      <c r="G109" s="224"/>
      <c r="H109" s="224"/>
      <c r="I109" s="225"/>
    </row>
    <row r="110" spans="2:14">
      <c r="B110" s="19" t="s">
        <v>58</v>
      </c>
      <c r="C110" s="14">
        <v>3800000</v>
      </c>
      <c r="D110" t="s">
        <v>101</v>
      </c>
      <c r="F110" s="39" t="s">
        <v>85</v>
      </c>
      <c r="G110" s="19" t="s">
        <v>86</v>
      </c>
      <c r="H110" s="19" t="s">
        <v>108</v>
      </c>
      <c r="I110" s="40" t="s">
        <v>88</v>
      </c>
    </row>
    <row r="111" spans="2:14">
      <c r="B111" s="19" t="s">
        <v>51</v>
      </c>
      <c r="C111" s="4">
        <v>7.0000000000000001E-3</v>
      </c>
      <c r="D111" t="s">
        <v>101</v>
      </c>
      <c r="F111" s="41">
        <v>152001</v>
      </c>
      <c r="G111" t="s">
        <v>89</v>
      </c>
      <c r="H111" s="38">
        <f>C117</f>
        <v>347289002.68774104</v>
      </c>
      <c r="I111" s="42"/>
    </row>
    <row r="112" spans="2:14" ht="15.75" thickBot="1">
      <c r="B112" s="19" t="s">
        <v>102</v>
      </c>
      <c r="C112" s="5">
        <f>C109*2%</f>
        <v>8856394.8030320201</v>
      </c>
      <c r="F112" s="43">
        <v>210510</v>
      </c>
      <c r="G112" s="26" t="s">
        <v>107</v>
      </c>
      <c r="H112" s="26"/>
      <c r="I112" s="44">
        <f>C117</f>
        <v>347289002.68774104</v>
      </c>
    </row>
    <row r="113" spans="2:10" ht="15.75" thickBot="1">
      <c r="B113" s="19" t="s">
        <v>34</v>
      </c>
      <c r="C113" s="37">
        <v>12</v>
      </c>
    </row>
    <row r="114" spans="2:10" ht="15.75" thickBot="1">
      <c r="B114" s="19" t="s">
        <v>34</v>
      </c>
      <c r="C114">
        <f>C113*12</f>
        <v>144</v>
      </c>
      <c r="D114" t="s">
        <v>103</v>
      </c>
      <c r="F114" s="226" t="s">
        <v>109</v>
      </c>
      <c r="G114" s="227"/>
      <c r="H114" s="227"/>
      <c r="I114" s="227"/>
      <c r="J114" s="228"/>
    </row>
    <row r="115" spans="2:10">
      <c r="B115" s="19" t="s">
        <v>104</v>
      </c>
      <c r="C115" s="38">
        <f>PV(C111,C114,-C110)</f>
        <v>344045507.86765623</v>
      </c>
    </row>
    <row r="116" spans="2:10">
      <c r="B116" s="19" t="s">
        <v>105</v>
      </c>
      <c r="C116" s="38">
        <f>PV(C111,C114,,-C112)</f>
        <v>3243494.8200848205</v>
      </c>
    </row>
    <row r="117" spans="2:10" ht="31.5" customHeight="1">
      <c r="B117" s="2" t="s">
        <v>106</v>
      </c>
      <c r="C117" s="38">
        <f>SUM(C115:C116)</f>
        <v>347289002.68774104</v>
      </c>
    </row>
  </sheetData>
  <mergeCells count="7">
    <mergeCell ref="F109:I109"/>
    <mergeCell ref="F114:J114"/>
    <mergeCell ref="B101:L107"/>
    <mergeCell ref="B3:L14"/>
    <mergeCell ref="C2:K2"/>
    <mergeCell ref="E25:I25"/>
    <mergeCell ref="B34:F3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P74"/>
  <sheetViews>
    <sheetView workbookViewId="0">
      <selection activeCell="P66" sqref="P66"/>
    </sheetView>
  </sheetViews>
  <sheetFormatPr baseColWidth="10" defaultRowHeight="15"/>
  <cols>
    <col min="3" max="3" width="39.5703125" bestFit="1" customWidth="1"/>
    <col min="4" max="5" width="16.7109375" bestFit="1" customWidth="1"/>
  </cols>
  <sheetData>
    <row r="2" spans="2:15" ht="15.75" thickBot="1"/>
    <row r="3" spans="2:15">
      <c r="B3" s="200" t="s">
        <v>111</v>
      </c>
      <c r="C3" s="201"/>
      <c r="D3" s="201"/>
      <c r="E3" s="201"/>
      <c r="F3" s="201"/>
      <c r="G3" s="201"/>
      <c r="H3" s="201"/>
      <c r="I3" s="202"/>
    </row>
    <row r="4" spans="2:15" ht="15.75" thickBot="1">
      <c r="B4" s="203"/>
      <c r="C4" s="204"/>
      <c r="D4" s="204"/>
      <c r="E4" s="204"/>
      <c r="F4" s="204"/>
      <c r="G4" s="204"/>
      <c r="H4" s="204"/>
      <c r="I4" s="205"/>
    </row>
    <row r="5" spans="2:15">
      <c r="B5" s="203"/>
      <c r="C5" s="204"/>
      <c r="D5" s="204"/>
      <c r="E5" s="204"/>
      <c r="F5" s="204"/>
      <c r="G5" s="204"/>
      <c r="H5" s="204"/>
      <c r="I5" s="205"/>
      <c r="K5" s="232" t="s">
        <v>123</v>
      </c>
      <c r="L5" s="233"/>
      <c r="M5" s="233"/>
      <c r="N5" s="233"/>
      <c r="O5" s="234"/>
    </row>
    <row r="6" spans="2:15" ht="15.75" thickBot="1">
      <c r="B6" s="203"/>
      <c r="C6" s="204"/>
      <c r="D6" s="204"/>
      <c r="E6" s="204"/>
      <c r="F6" s="204"/>
      <c r="G6" s="204"/>
      <c r="H6" s="204"/>
      <c r="I6" s="205"/>
      <c r="K6" s="235"/>
      <c r="L6" s="236"/>
      <c r="M6" s="236"/>
      <c r="N6" s="236"/>
      <c r="O6" s="237"/>
    </row>
    <row r="7" spans="2:15">
      <c r="B7" s="203"/>
      <c r="C7" s="204"/>
      <c r="D7" s="204"/>
      <c r="E7" s="204"/>
      <c r="F7" s="204"/>
      <c r="G7" s="204"/>
      <c r="H7" s="204"/>
      <c r="I7" s="205"/>
    </row>
    <row r="8" spans="2:15">
      <c r="B8" s="203"/>
      <c r="C8" s="204"/>
      <c r="D8" s="204"/>
      <c r="E8" s="204"/>
      <c r="F8" s="204"/>
      <c r="G8" s="204"/>
      <c r="H8" s="204"/>
      <c r="I8" s="205"/>
    </row>
    <row r="9" spans="2:15" ht="15.75" thickBot="1">
      <c r="B9" s="206"/>
      <c r="C9" s="207"/>
      <c r="D9" s="207"/>
      <c r="E9" s="207"/>
      <c r="F9" s="207"/>
      <c r="G9" s="207"/>
      <c r="H9" s="207"/>
      <c r="I9" s="208"/>
    </row>
    <row r="10" spans="2:15" ht="15.75" thickBot="1"/>
    <row r="11" spans="2:15" ht="15.75" thickBot="1">
      <c r="B11" s="20" t="s">
        <v>117</v>
      </c>
      <c r="C11" s="45" t="s">
        <v>118</v>
      </c>
      <c r="D11" s="45" t="s">
        <v>119</v>
      </c>
      <c r="E11" s="46" t="s">
        <v>120</v>
      </c>
    </row>
    <row r="12" spans="2:15">
      <c r="B12" s="19">
        <v>413501</v>
      </c>
      <c r="C12" s="19" t="s">
        <v>114</v>
      </c>
      <c r="D12" s="14"/>
      <c r="E12" s="14">
        <v>100000000</v>
      </c>
    </row>
    <row r="13" spans="2:15">
      <c r="B13" s="19">
        <v>240801</v>
      </c>
      <c r="C13" s="19" t="s">
        <v>113</v>
      </c>
      <c r="D13" s="14"/>
      <c r="E13" s="14">
        <f>E12*19%</f>
        <v>19000000</v>
      </c>
    </row>
    <row r="14" spans="2:15">
      <c r="B14" s="19">
        <v>136505</v>
      </c>
      <c r="C14" s="19" t="s">
        <v>115</v>
      </c>
      <c r="D14" s="14">
        <f>E12*2.5%</f>
        <v>2500000</v>
      </c>
      <c r="E14" s="14"/>
    </row>
    <row r="15" spans="2:15">
      <c r="B15" s="19">
        <v>136701</v>
      </c>
      <c r="C15" s="19" t="s">
        <v>116</v>
      </c>
      <c r="D15" s="14">
        <f>E13*15%</f>
        <v>2850000</v>
      </c>
      <c r="E15" s="14"/>
    </row>
    <row r="16" spans="2:15">
      <c r="B16" s="19">
        <v>613501</v>
      </c>
      <c r="C16" s="19" t="s">
        <v>121</v>
      </c>
      <c r="D16" s="14">
        <f>E12*75%</f>
        <v>75000000</v>
      </c>
      <c r="E16" s="14"/>
    </row>
    <row r="17" spans="2:5">
      <c r="B17" s="19">
        <v>143501</v>
      </c>
      <c r="C17" s="19" t="s">
        <v>122</v>
      </c>
      <c r="D17" s="14"/>
      <c r="E17" s="14">
        <f>D16</f>
        <v>75000000</v>
      </c>
    </row>
    <row r="18" spans="2:5">
      <c r="B18" s="19">
        <v>130505</v>
      </c>
      <c r="C18" s="19" t="s">
        <v>112</v>
      </c>
      <c r="D18" s="14">
        <f>E12+E13-D14-D15</f>
        <v>113650000</v>
      </c>
      <c r="E18" s="14"/>
    </row>
    <row r="19" spans="2:5">
      <c r="B19" s="19">
        <v>413501</v>
      </c>
      <c r="C19" s="19" t="s">
        <v>114</v>
      </c>
      <c r="D19" s="14"/>
      <c r="E19" s="14">
        <v>14386273.6471623</v>
      </c>
    </row>
    <row r="20" spans="2:5">
      <c r="B20" s="19">
        <v>240801</v>
      </c>
      <c r="C20" s="19" t="s">
        <v>113</v>
      </c>
      <c r="D20" s="14"/>
      <c r="E20" s="14">
        <f>E19*19%</f>
        <v>2733391.9929608367</v>
      </c>
    </row>
    <row r="21" spans="2:5">
      <c r="B21" s="19">
        <v>136505</v>
      </c>
      <c r="C21" s="19" t="s">
        <v>115</v>
      </c>
      <c r="D21" s="14">
        <f>E19*2.5%</f>
        <v>359656.84117905749</v>
      </c>
      <c r="E21" s="14"/>
    </row>
    <row r="22" spans="2:5">
      <c r="B22" s="19">
        <v>136701</v>
      </c>
      <c r="C22" s="19" t="s">
        <v>116</v>
      </c>
      <c r="D22" s="14">
        <f>E20*15%</f>
        <v>410008.79894412548</v>
      </c>
      <c r="E22" s="14"/>
    </row>
    <row r="23" spans="2:5">
      <c r="B23" s="19">
        <v>613501</v>
      </c>
      <c r="C23" s="19" t="s">
        <v>121</v>
      </c>
      <c r="D23" s="14">
        <f>E19*75%</f>
        <v>10789705.235371724</v>
      </c>
      <c r="E23" s="14"/>
    </row>
    <row r="24" spans="2:5">
      <c r="B24" s="19">
        <v>143501</v>
      </c>
      <c r="C24" s="19" t="s">
        <v>122</v>
      </c>
      <c r="D24" s="14"/>
      <c r="E24" s="14">
        <f>D23</f>
        <v>10789705.235371724</v>
      </c>
    </row>
    <row r="25" spans="2:5">
      <c r="B25" s="19">
        <v>130505</v>
      </c>
      <c r="C25" s="19" t="s">
        <v>112</v>
      </c>
      <c r="D25" s="5">
        <f>SUM(E19:E20)-SUM(D21:D22)</f>
        <v>16349999.999999953</v>
      </c>
      <c r="E25" s="14"/>
    </row>
    <row r="26" spans="2:5">
      <c r="B26" s="19">
        <v>150401</v>
      </c>
      <c r="C26" s="19" t="s">
        <v>124</v>
      </c>
      <c r="D26" s="14">
        <v>130000000</v>
      </c>
    </row>
    <row r="27" spans="2:5">
      <c r="B27" s="19">
        <v>130505</v>
      </c>
      <c r="C27" s="19" t="s">
        <v>112</v>
      </c>
      <c r="E27" s="5">
        <f>D26</f>
        <v>130000000</v>
      </c>
    </row>
    <row r="29" spans="2:5" ht="15.75" thickBot="1"/>
    <row r="30" spans="2:5" ht="15.75" thickBot="1">
      <c r="B30" s="209" t="s">
        <v>125</v>
      </c>
      <c r="C30" s="210"/>
      <c r="D30" s="211"/>
    </row>
    <row r="31" spans="2:5">
      <c r="B31" s="238" t="s">
        <v>126</v>
      </c>
      <c r="C31" s="239"/>
      <c r="D31" s="240"/>
    </row>
    <row r="32" spans="2:5" ht="15.75" thickBot="1">
      <c r="B32" s="241" t="s">
        <v>127</v>
      </c>
      <c r="C32" s="242"/>
      <c r="D32" s="243"/>
    </row>
    <row r="34" spans="2:5">
      <c r="B34" t="s">
        <v>129</v>
      </c>
    </row>
    <row r="35" spans="2:5">
      <c r="B35" t="s">
        <v>128</v>
      </c>
    </row>
    <row r="36" spans="2:5" ht="15.75" thickBot="1"/>
    <row r="37" spans="2:5" ht="15.75" thickBot="1">
      <c r="B37" s="209" t="s">
        <v>134</v>
      </c>
      <c r="C37" s="210"/>
      <c r="D37" s="210"/>
      <c r="E37" s="211"/>
    </row>
    <row r="38" spans="2:5" ht="15.75" thickBot="1">
      <c r="B38" s="209" t="s">
        <v>138</v>
      </c>
      <c r="C38" s="210"/>
      <c r="D38" s="210"/>
      <c r="E38" s="211"/>
    </row>
    <row r="39" spans="2:5" ht="15.75" thickBot="1">
      <c r="B39" s="20" t="s">
        <v>130</v>
      </c>
      <c r="C39" s="45" t="s">
        <v>86</v>
      </c>
      <c r="D39" s="45" t="s">
        <v>87</v>
      </c>
      <c r="E39" s="46" t="s">
        <v>131</v>
      </c>
    </row>
    <row r="40" spans="2:5">
      <c r="B40">
        <v>151601</v>
      </c>
      <c r="C40" t="s">
        <v>132</v>
      </c>
      <c r="D40" s="14">
        <v>350000000</v>
      </c>
      <c r="E40" s="14"/>
    </row>
    <row r="41" spans="2:5">
      <c r="B41">
        <v>220101</v>
      </c>
      <c r="C41" t="s">
        <v>95</v>
      </c>
      <c r="D41" s="14"/>
      <c r="E41" s="14">
        <f>D40</f>
        <v>350000000</v>
      </c>
    </row>
    <row r="42" spans="2:5">
      <c r="B42">
        <v>220101</v>
      </c>
      <c r="C42" t="s">
        <v>95</v>
      </c>
      <c r="D42" s="14">
        <v>175000000</v>
      </c>
      <c r="E42" s="14"/>
    </row>
    <row r="43" spans="2:5">
      <c r="B43">
        <v>112005</v>
      </c>
      <c r="C43" t="s">
        <v>133</v>
      </c>
      <c r="D43" s="14"/>
      <c r="E43" s="14">
        <v>175000000</v>
      </c>
    </row>
    <row r="44" spans="2:5">
      <c r="B44">
        <v>151601</v>
      </c>
      <c r="C44" t="s">
        <v>132</v>
      </c>
      <c r="D44" s="14">
        <v>35000000</v>
      </c>
      <c r="E44" s="14"/>
    </row>
    <row r="45" spans="2:5">
      <c r="B45">
        <v>220101</v>
      </c>
      <c r="C45" t="s">
        <v>95</v>
      </c>
      <c r="D45" s="14"/>
      <c r="E45" s="14">
        <f>D44</f>
        <v>35000000</v>
      </c>
    </row>
    <row r="46" spans="2:5">
      <c r="B46">
        <v>220101</v>
      </c>
      <c r="C46" t="s">
        <v>95</v>
      </c>
      <c r="D46" s="14">
        <v>35000000</v>
      </c>
      <c r="E46" s="14"/>
    </row>
    <row r="47" spans="2:5">
      <c r="B47">
        <v>112005</v>
      </c>
      <c r="C47" t="s">
        <v>133</v>
      </c>
      <c r="D47" s="14"/>
      <c r="E47" s="14">
        <f>D46</f>
        <v>35000000</v>
      </c>
    </row>
    <row r="48" spans="2:5">
      <c r="B48">
        <v>151601</v>
      </c>
      <c r="C48" t="s">
        <v>132</v>
      </c>
      <c r="D48" s="14">
        <v>6000000</v>
      </c>
      <c r="E48" s="14"/>
    </row>
    <row r="49" spans="2:16">
      <c r="B49">
        <v>220101</v>
      </c>
      <c r="C49" t="s">
        <v>95</v>
      </c>
      <c r="D49" s="14"/>
      <c r="E49" s="14">
        <f>D48</f>
        <v>6000000</v>
      </c>
    </row>
    <row r="50" spans="2:16">
      <c r="B50">
        <v>220101</v>
      </c>
      <c r="C50" t="s">
        <v>95</v>
      </c>
      <c r="D50" s="14">
        <v>6000000</v>
      </c>
      <c r="E50" s="14"/>
    </row>
    <row r="51" spans="2:16">
      <c r="B51">
        <v>112005</v>
      </c>
      <c r="C51" t="s">
        <v>133</v>
      </c>
      <c r="D51" s="14"/>
      <c r="E51" s="14">
        <f>D50</f>
        <v>6000000</v>
      </c>
    </row>
    <row r="52" spans="2:16">
      <c r="B52">
        <v>151601</v>
      </c>
      <c r="C52" t="s">
        <v>132</v>
      </c>
      <c r="D52" s="14">
        <v>40000000</v>
      </c>
      <c r="E52" s="14"/>
    </row>
    <row r="53" spans="2:16">
      <c r="B53">
        <v>220101</v>
      </c>
      <c r="C53" t="s">
        <v>95</v>
      </c>
      <c r="D53" s="14"/>
      <c r="E53" s="14">
        <f>D52</f>
        <v>40000000</v>
      </c>
    </row>
    <row r="54" spans="2:16">
      <c r="B54">
        <v>220101</v>
      </c>
      <c r="C54" t="s">
        <v>95</v>
      </c>
      <c r="D54" s="14">
        <v>40000000</v>
      </c>
      <c r="E54" s="14"/>
    </row>
    <row r="55" spans="2:16">
      <c r="B55">
        <v>112005</v>
      </c>
      <c r="C55" t="s">
        <v>133</v>
      </c>
      <c r="D55" s="14"/>
      <c r="E55" s="14">
        <f>D54</f>
        <v>40000000</v>
      </c>
    </row>
    <row r="56" spans="2:16">
      <c r="B56">
        <v>151601</v>
      </c>
      <c r="C56" t="s">
        <v>132</v>
      </c>
      <c r="D56" s="14">
        <f>D52*1%</f>
        <v>400000</v>
      </c>
      <c r="E56" s="14"/>
    </row>
    <row r="57" spans="2:16">
      <c r="B57">
        <v>220101</v>
      </c>
      <c r="C57" t="s">
        <v>95</v>
      </c>
      <c r="D57" s="14"/>
      <c r="E57" s="14">
        <f>D56</f>
        <v>400000</v>
      </c>
    </row>
    <row r="58" spans="2:16">
      <c r="B58">
        <v>220101</v>
      </c>
      <c r="C58" t="s">
        <v>95</v>
      </c>
      <c r="D58" s="14">
        <f>D56</f>
        <v>400000</v>
      </c>
      <c r="E58" s="14"/>
    </row>
    <row r="59" spans="2:16">
      <c r="B59">
        <v>112005</v>
      </c>
      <c r="C59" t="s">
        <v>133</v>
      </c>
      <c r="D59" s="14"/>
      <c r="E59" s="14">
        <f>D58</f>
        <v>400000</v>
      </c>
    </row>
    <row r="60" spans="2:16">
      <c r="B60">
        <v>210510</v>
      </c>
      <c r="C60" t="s">
        <v>92</v>
      </c>
      <c r="D60" s="14"/>
      <c r="E60" s="14">
        <v>200000000</v>
      </c>
    </row>
    <row r="61" spans="2:16">
      <c r="B61">
        <v>112005</v>
      </c>
      <c r="C61" t="s">
        <v>133</v>
      </c>
      <c r="D61" s="14">
        <f>E60</f>
        <v>200000000</v>
      </c>
      <c r="E61" s="14"/>
    </row>
    <row r="62" spans="2:16">
      <c r="B62" s="47">
        <v>530520</v>
      </c>
      <c r="C62" s="47" t="s">
        <v>135</v>
      </c>
      <c r="D62" s="48">
        <v>26000000</v>
      </c>
      <c r="E62" s="48"/>
    </row>
    <row r="63" spans="2:16">
      <c r="B63" s="47">
        <v>210510</v>
      </c>
      <c r="C63" s="47" t="s">
        <v>92</v>
      </c>
      <c r="D63" s="48"/>
      <c r="E63" s="48">
        <f>D62</f>
        <v>26000000</v>
      </c>
    </row>
    <row r="64" spans="2:16">
      <c r="B64" s="47">
        <v>210510</v>
      </c>
      <c r="C64" s="47" t="s">
        <v>92</v>
      </c>
      <c r="D64" s="48">
        <f>E63</f>
        <v>26000000</v>
      </c>
      <c r="E64" s="48"/>
      <c r="G64" s="51" t="s">
        <v>137</v>
      </c>
      <c r="H64" s="51"/>
      <c r="I64" s="51"/>
      <c r="J64" s="51"/>
      <c r="K64" s="51"/>
      <c r="L64" s="51"/>
      <c r="M64" s="51"/>
      <c r="N64" s="51"/>
      <c r="O64" s="51"/>
      <c r="P64" s="51"/>
    </row>
    <row r="65" spans="2:14">
      <c r="B65" s="47">
        <v>112005</v>
      </c>
      <c r="C65" s="47" t="s">
        <v>133</v>
      </c>
      <c r="D65" s="48"/>
      <c r="E65" s="48">
        <f>D64</f>
        <v>26000000</v>
      </c>
      <c r="G65" s="52" t="s">
        <v>136</v>
      </c>
      <c r="H65" s="52"/>
      <c r="I65" s="52"/>
      <c r="J65" s="52"/>
      <c r="K65" s="52"/>
      <c r="L65" s="52"/>
      <c r="M65" s="52"/>
      <c r="N65" s="52"/>
    </row>
    <row r="66" spans="2:14">
      <c r="B66" s="49">
        <v>151601</v>
      </c>
      <c r="C66" s="49" t="s">
        <v>132</v>
      </c>
      <c r="D66" s="50">
        <v>26000000</v>
      </c>
      <c r="E66" s="50"/>
    </row>
    <row r="67" spans="2:14">
      <c r="B67" s="49">
        <v>210510</v>
      </c>
      <c r="C67" s="49" t="s">
        <v>92</v>
      </c>
      <c r="D67" s="50"/>
      <c r="E67" s="50">
        <f>D66</f>
        <v>26000000</v>
      </c>
    </row>
    <row r="68" spans="2:14">
      <c r="B68" s="49">
        <v>210510</v>
      </c>
      <c r="C68" s="49" t="s">
        <v>92</v>
      </c>
      <c r="D68" s="50">
        <f>E67</f>
        <v>26000000</v>
      </c>
      <c r="E68" s="50"/>
    </row>
    <row r="69" spans="2:14" ht="15.75" thickBot="1">
      <c r="B69" s="49">
        <v>112005</v>
      </c>
      <c r="C69" s="49" t="s">
        <v>133</v>
      </c>
      <c r="D69" s="50"/>
      <c r="E69" s="50">
        <f>D68</f>
        <v>26000000</v>
      </c>
    </row>
    <row r="70" spans="2:14" ht="15.75" thickBot="1">
      <c r="B70" s="209" t="s">
        <v>139</v>
      </c>
      <c r="C70" s="210"/>
      <c r="D70" s="210"/>
      <c r="E70" s="211"/>
    </row>
    <row r="72" spans="2:14">
      <c r="B72" t="s">
        <v>140</v>
      </c>
    </row>
    <row r="73" spans="2:14">
      <c r="B73" t="s">
        <v>142</v>
      </c>
    </row>
    <row r="74" spans="2:14">
      <c r="B74" t="s">
        <v>141</v>
      </c>
    </row>
  </sheetData>
  <mergeCells count="8">
    <mergeCell ref="B38:E38"/>
    <mergeCell ref="B70:E70"/>
    <mergeCell ref="B3:I9"/>
    <mergeCell ref="K5:O6"/>
    <mergeCell ref="B30:D30"/>
    <mergeCell ref="B31:D31"/>
    <mergeCell ref="B32:D32"/>
    <mergeCell ref="B37:E37"/>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P3844"/>
  <sheetViews>
    <sheetView topLeftCell="A49" workbookViewId="0">
      <selection activeCell="J76" sqref="J76"/>
    </sheetView>
  </sheetViews>
  <sheetFormatPr baseColWidth="10" defaultRowHeight="15"/>
  <cols>
    <col min="3" max="3" width="39.5703125" bestFit="1" customWidth="1"/>
    <col min="4" max="6" width="16.7109375" bestFit="1" customWidth="1"/>
    <col min="9" max="9" width="17.5703125" bestFit="1" customWidth="1"/>
    <col min="10" max="11" width="16.7109375" bestFit="1" customWidth="1"/>
  </cols>
  <sheetData>
    <row r="2" spans="2:15" ht="15.75" thickBot="1"/>
    <row r="3" spans="2:15">
      <c r="B3" s="200" t="s">
        <v>111</v>
      </c>
      <c r="C3" s="201"/>
      <c r="D3" s="201"/>
      <c r="E3" s="201"/>
      <c r="F3" s="201"/>
      <c r="G3" s="201"/>
      <c r="H3" s="201"/>
      <c r="I3" s="202"/>
    </row>
    <row r="4" spans="2:15" ht="15.75" thickBot="1">
      <c r="B4" s="203"/>
      <c r="C4" s="204"/>
      <c r="D4" s="204"/>
      <c r="E4" s="204"/>
      <c r="F4" s="204"/>
      <c r="G4" s="204"/>
      <c r="H4" s="204"/>
      <c r="I4" s="205"/>
    </row>
    <row r="5" spans="2:15">
      <c r="B5" s="203"/>
      <c r="C5" s="204"/>
      <c r="D5" s="204"/>
      <c r="E5" s="204"/>
      <c r="F5" s="204"/>
      <c r="G5" s="204"/>
      <c r="H5" s="204"/>
      <c r="I5" s="205"/>
      <c r="K5" s="232" t="s">
        <v>123</v>
      </c>
      <c r="L5" s="233"/>
      <c r="M5" s="233"/>
      <c r="N5" s="233"/>
      <c r="O5" s="234"/>
    </row>
    <row r="6" spans="2:15" ht="15.75" thickBot="1">
      <c r="B6" s="203"/>
      <c r="C6" s="204"/>
      <c r="D6" s="204"/>
      <c r="E6" s="204"/>
      <c r="F6" s="204"/>
      <c r="G6" s="204"/>
      <c r="H6" s="204"/>
      <c r="I6" s="205"/>
      <c r="K6" s="235"/>
      <c r="L6" s="236"/>
      <c r="M6" s="236"/>
      <c r="N6" s="236"/>
      <c r="O6" s="237"/>
    </row>
    <row r="7" spans="2:15">
      <c r="B7" s="203"/>
      <c r="C7" s="204"/>
      <c r="D7" s="204"/>
      <c r="E7" s="204"/>
      <c r="F7" s="204"/>
      <c r="G7" s="204"/>
      <c r="H7" s="204"/>
      <c r="I7" s="205"/>
    </row>
    <row r="8" spans="2:15">
      <c r="B8" s="203"/>
      <c r="C8" s="204"/>
      <c r="D8" s="204"/>
      <c r="E8" s="204"/>
      <c r="F8" s="204"/>
      <c r="G8" s="204"/>
      <c r="H8" s="204"/>
      <c r="I8" s="205"/>
    </row>
    <row r="9" spans="2:15" ht="15.75" thickBot="1">
      <c r="B9" s="206"/>
      <c r="C9" s="207"/>
      <c r="D9" s="207"/>
      <c r="E9" s="207"/>
      <c r="F9" s="207"/>
      <c r="G9" s="207"/>
      <c r="H9" s="207"/>
      <c r="I9" s="208"/>
    </row>
    <row r="10" spans="2:15" ht="15.75" thickBot="1"/>
    <row r="11" spans="2:15" ht="15.75" thickBot="1">
      <c r="B11" s="64" t="s">
        <v>117</v>
      </c>
      <c r="C11" s="65" t="s">
        <v>118</v>
      </c>
      <c r="D11" s="65" t="s">
        <v>119</v>
      </c>
      <c r="E11" s="66" t="s">
        <v>120</v>
      </c>
    </row>
    <row r="12" spans="2:15">
      <c r="B12" s="19">
        <v>413501</v>
      </c>
      <c r="C12" s="19" t="s">
        <v>114</v>
      </c>
      <c r="D12" s="14"/>
      <c r="E12" s="14">
        <v>100000000</v>
      </c>
    </row>
    <row r="13" spans="2:15">
      <c r="B13" s="19">
        <v>240801</v>
      </c>
      <c r="C13" s="19" t="s">
        <v>113</v>
      </c>
      <c r="D13" s="14"/>
      <c r="E13" s="14">
        <f>E12*19%</f>
        <v>19000000</v>
      </c>
    </row>
    <row r="14" spans="2:15">
      <c r="B14" s="19">
        <v>136505</v>
      </c>
      <c r="C14" s="19" t="s">
        <v>115</v>
      </c>
      <c r="D14" s="14">
        <f>E12*2.5%</f>
        <v>2500000</v>
      </c>
      <c r="E14" s="14"/>
    </row>
    <row r="15" spans="2:15">
      <c r="B15" s="19">
        <v>136701</v>
      </c>
      <c r="C15" s="19" t="s">
        <v>116</v>
      </c>
      <c r="D15" s="14">
        <f>E13*15%</f>
        <v>2850000</v>
      </c>
      <c r="E15" s="14"/>
    </row>
    <row r="16" spans="2:15">
      <c r="B16" s="19">
        <v>613501</v>
      </c>
      <c r="C16" s="19" t="s">
        <v>121</v>
      </c>
      <c r="D16" s="14">
        <f>E12*75%</f>
        <v>75000000</v>
      </c>
      <c r="E16" s="14"/>
    </row>
    <row r="17" spans="2:5">
      <c r="B17" s="19">
        <v>143501</v>
      </c>
      <c r="C17" s="19" t="s">
        <v>122</v>
      </c>
      <c r="D17" s="14"/>
      <c r="E17" s="14">
        <f>D16</f>
        <v>75000000</v>
      </c>
    </row>
    <row r="18" spans="2:5">
      <c r="B18" s="19">
        <v>130505</v>
      </c>
      <c r="C18" s="19" t="s">
        <v>112</v>
      </c>
      <c r="D18" s="14">
        <f>E12+E13-D14-D15</f>
        <v>113650000</v>
      </c>
      <c r="E18" s="14"/>
    </row>
    <row r="19" spans="2:5">
      <c r="B19" s="19">
        <v>413501</v>
      </c>
      <c r="C19" s="19" t="s">
        <v>114</v>
      </c>
      <c r="D19" s="14"/>
      <c r="E19" s="14">
        <v>14386273.6471623</v>
      </c>
    </row>
    <row r="20" spans="2:5">
      <c r="B20" s="19">
        <v>240801</v>
      </c>
      <c r="C20" s="19" t="s">
        <v>113</v>
      </c>
      <c r="D20" s="14"/>
      <c r="E20" s="14">
        <f>E19*19%</f>
        <v>2733391.9929608367</v>
      </c>
    </row>
    <row r="21" spans="2:5">
      <c r="B21" s="19">
        <v>136505</v>
      </c>
      <c r="C21" s="19" t="s">
        <v>115</v>
      </c>
      <c r="D21" s="14">
        <f>E19*2.5%</f>
        <v>359656.84117905749</v>
      </c>
      <c r="E21" s="14"/>
    </row>
    <row r="22" spans="2:5">
      <c r="B22" s="19">
        <v>136701</v>
      </c>
      <c r="C22" s="19" t="s">
        <v>116</v>
      </c>
      <c r="D22" s="14">
        <f>E20*15%</f>
        <v>410008.79894412548</v>
      </c>
      <c r="E22" s="14"/>
    </row>
    <row r="23" spans="2:5">
      <c r="B23" s="19">
        <v>613501</v>
      </c>
      <c r="C23" s="19" t="s">
        <v>121</v>
      </c>
      <c r="D23" s="14">
        <f>E19*75%</f>
        <v>10789705.235371724</v>
      </c>
      <c r="E23" s="14"/>
    </row>
    <row r="24" spans="2:5">
      <c r="B24" s="19">
        <v>143501</v>
      </c>
      <c r="C24" s="19" t="s">
        <v>122</v>
      </c>
      <c r="D24" s="14"/>
      <c r="E24" s="14">
        <f>D23</f>
        <v>10789705.235371724</v>
      </c>
    </row>
    <row r="25" spans="2:5">
      <c r="B25" s="19">
        <v>130505</v>
      </c>
      <c r="C25" s="19" t="s">
        <v>112</v>
      </c>
      <c r="D25" s="5">
        <f>SUM(E19:E20)-SUM(D21:D22)</f>
        <v>16349999.999999953</v>
      </c>
      <c r="E25" s="14"/>
    </row>
    <row r="26" spans="2:5">
      <c r="B26" s="19">
        <v>150401</v>
      </c>
      <c r="C26" s="19" t="s">
        <v>124</v>
      </c>
      <c r="D26" s="14">
        <v>130000000</v>
      </c>
    </row>
    <row r="27" spans="2:5">
      <c r="B27" s="19">
        <v>130505</v>
      </c>
      <c r="C27" s="19" t="s">
        <v>112</v>
      </c>
      <c r="E27" s="5">
        <f>D26</f>
        <v>130000000</v>
      </c>
    </row>
    <row r="29" spans="2:5" ht="15.75" thickBot="1"/>
    <row r="30" spans="2:5" ht="15.75" thickBot="1">
      <c r="B30" s="253" t="s">
        <v>125</v>
      </c>
      <c r="C30" s="254"/>
      <c r="D30" s="255"/>
    </row>
    <row r="31" spans="2:5">
      <c r="B31" s="238" t="s">
        <v>126</v>
      </c>
      <c r="C31" s="239"/>
      <c r="D31" s="240"/>
    </row>
    <row r="32" spans="2:5" ht="15.75" thickBot="1">
      <c r="B32" s="241" t="s">
        <v>127</v>
      </c>
      <c r="C32" s="242"/>
      <c r="D32" s="243"/>
    </row>
    <row r="34" spans="2:5">
      <c r="B34" t="s">
        <v>129</v>
      </c>
    </row>
    <row r="35" spans="2:5">
      <c r="B35" t="s">
        <v>128</v>
      </c>
    </row>
    <row r="36" spans="2:5" ht="15.75" thickBot="1"/>
    <row r="37" spans="2:5" ht="15.75" thickBot="1">
      <c r="B37" s="256" t="s">
        <v>134</v>
      </c>
      <c r="C37" s="257"/>
      <c r="D37" s="257"/>
      <c r="E37" s="258"/>
    </row>
    <row r="38" spans="2:5" ht="15.75" thickBot="1">
      <c r="B38" s="247" t="s">
        <v>138</v>
      </c>
      <c r="C38" s="248"/>
      <c r="D38" s="248"/>
      <c r="E38" s="249"/>
    </row>
    <row r="39" spans="2:5" ht="15.75" thickBot="1">
      <c r="B39" s="64" t="s">
        <v>130</v>
      </c>
      <c r="C39" s="65" t="s">
        <v>86</v>
      </c>
      <c r="D39" s="65" t="s">
        <v>87</v>
      </c>
      <c r="E39" s="66" t="s">
        <v>131</v>
      </c>
    </row>
    <row r="40" spans="2:5">
      <c r="B40">
        <v>151601</v>
      </c>
      <c r="C40" t="s">
        <v>132</v>
      </c>
      <c r="D40" s="14">
        <v>350000000</v>
      </c>
      <c r="E40" s="14"/>
    </row>
    <row r="41" spans="2:5">
      <c r="B41">
        <v>220101</v>
      </c>
      <c r="C41" t="s">
        <v>95</v>
      </c>
      <c r="D41" s="14"/>
      <c r="E41" s="14">
        <f>D40</f>
        <v>350000000</v>
      </c>
    </row>
    <row r="42" spans="2:5">
      <c r="B42">
        <v>220101</v>
      </c>
      <c r="C42" t="s">
        <v>95</v>
      </c>
      <c r="D42" s="14">
        <v>175000000</v>
      </c>
      <c r="E42" s="14"/>
    </row>
    <row r="43" spans="2:5">
      <c r="B43">
        <v>112005</v>
      </c>
      <c r="C43" t="s">
        <v>133</v>
      </c>
      <c r="D43" s="14"/>
      <c r="E43" s="14">
        <v>175000000</v>
      </c>
    </row>
    <row r="44" spans="2:5">
      <c r="B44">
        <v>151601</v>
      </c>
      <c r="C44" t="s">
        <v>132</v>
      </c>
      <c r="D44" s="14">
        <v>35000000</v>
      </c>
      <c r="E44" s="14"/>
    </row>
    <row r="45" spans="2:5">
      <c r="B45">
        <v>220101</v>
      </c>
      <c r="C45" t="s">
        <v>95</v>
      </c>
      <c r="D45" s="14"/>
      <c r="E45" s="14">
        <f>D44</f>
        <v>35000000</v>
      </c>
    </row>
    <row r="46" spans="2:5">
      <c r="B46">
        <v>220101</v>
      </c>
      <c r="C46" t="s">
        <v>95</v>
      </c>
      <c r="D46" s="14">
        <v>35000000</v>
      </c>
      <c r="E46" s="14"/>
    </row>
    <row r="47" spans="2:5">
      <c r="B47">
        <v>112005</v>
      </c>
      <c r="C47" t="s">
        <v>133</v>
      </c>
      <c r="D47" s="14"/>
      <c r="E47" s="14">
        <f>D46</f>
        <v>35000000</v>
      </c>
    </row>
    <row r="48" spans="2:5">
      <c r="B48">
        <v>151601</v>
      </c>
      <c r="C48" t="s">
        <v>132</v>
      </c>
      <c r="D48" s="14">
        <v>6000000</v>
      </c>
      <c r="E48" s="14"/>
    </row>
    <row r="49" spans="2:16">
      <c r="B49">
        <v>220101</v>
      </c>
      <c r="C49" t="s">
        <v>95</v>
      </c>
      <c r="D49" s="14"/>
      <c r="E49" s="14">
        <f>D48</f>
        <v>6000000</v>
      </c>
    </row>
    <row r="50" spans="2:16">
      <c r="B50">
        <v>220101</v>
      </c>
      <c r="C50" t="s">
        <v>95</v>
      </c>
      <c r="D50" s="14">
        <v>6000000</v>
      </c>
      <c r="E50" s="14"/>
    </row>
    <row r="51" spans="2:16">
      <c r="B51">
        <v>112005</v>
      </c>
      <c r="C51" t="s">
        <v>133</v>
      </c>
      <c r="D51" s="14"/>
      <c r="E51" s="14">
        <f>D50</f>
        <v>6000000</v>
      </c>
    </row>
    <row r="52" spans="2:16">
      <c r="B52">
        <v>151601</v>
      </c>
      <c r="C52" t="s">
        <v>132</v>
      </c>
      <c r="D52" s="14">
        <v>40000000</v>
      </c>
      <c r="E52" s="14"/>
    </row>
    <row r="53" spans="2:16">
      <c r="B53">
        <v>220101</v>
      </c>
      <c r="C53" t="s">
        <v>95</v>
      </c>
      <c r="D53" s="14"/>
      <c r="E53" s="14">
        <f>D52</f>
        <v>40000000</v>
      </c>
    </row>
    <row r="54" spans="2:16">
      <c r="B54">
        <v>220101</v>
      </c>
      <c r="C54" t="s">
        <v>95</v>
      </c>
      <c r="D54" s="14">
        <v>40000000</v>
      </c>
      <c r="E54" s="14"/>
    </row>
    <row r="55" spans="2:16">
      <c r="B55">
        <v>112005</v>
      </c>
      <c r="C55" t="s">
        <v>133</v>
      </c>
      <c r="D55" s="14"/>
      <c r="E55" s="14">
        <f>D54</f>
        <v>40000000</v>
      </c>
    </row>
    <row r="56" spans="2:16">
      <c r="B56">
        <v>151601</v>
      </c>
      <c r="C56" t="s">
        <v>132</v>
      </c>
      <c r="D56" s="14">
        <f>D52*1%</f>
        <v>400000</v>
      </c>
      <c r="E56" s="14"/>
    </row>
    <row r="57" spans="2:16">
      <c r="B57">
        <v>220101</v>
      </c>
      <c r="C57" t="s">
        <v>95</v>
      </c>
      <c r="D57" s="14"/>
      <c r="E57" s="14">
        <f>D56</f>
        <v>400000</v>
      </c>
    </row>
    <row r="58" spans="2:16">
      <c r="B58">
        <v>220101</v>
      </c>
      <c r="C58" t="s">
        <v>95</v>
      </c>
      <c r="D58" s="14">
        <f>D56</f>
        <v>400000</v>
      </c>
      <c r="E58" s="14"/>
    </row>
    <row r="59" spans="2:16">
      <c r="B59">
        <v>112005</v>
      </c>
      <c r="C59" t="s">
        <v>133</v>
      </c>
      <c r="D59" s="14"/>
      <c r="E59" s="14">
        <f>D58</f>
        <v>400000</v>
      </c>
    </row>
    <row r="60" spans="2:16">
      <c r="B60">
        <v>210510</v>
      </c>
      <c r="C60" t="s">
        <v>92</v>
      </c>
      <c r="D60" s="14"/>
      <c r="E60" s="14">
        <v>200000000</v>
      </c>
    </row>
    <row r="61" spans="2:16">
      <c r="B61">
        <v>112005</v>
      </c>
      <c r="C61" t="s">
        <v>133</v>
      </c>
      <c r="D61" s="14">
        <f>E60</f>
        <v>200000000</v>
      </c>
      <c r="E61" s="14"/>
    </row>
    <row r="62" spans="2:16">
      <c r="B62" s="47">
        <v>530520</v>
      </c>
      <c r="C62" s="47" t="s">
        <v>135</v>
      </c>
      <c r="D62" s="48">
        <v>26000000</v>
      </c>
      <c r="E62" s="48"/>
    </row>
    <row r="63" spans="2:16">
      <c r="B63" s="47">
        <v>210510</v>
      </c>
      <c r="C63" s="47" t="s">
        <v>92</v>
      </c>
      <c r="D63" s="48"/>
      <c r="E63" s="48">
        <f>D62</f>
        <v>26000000</v>
      </c>
    </row>
    <row r="64" spans="2:16">
      <c r="B64" s="47">
        <v>210510</v>
      </c>
      <c r="C64" s="47" t="s">
        <v>92</v>
      </c>
      <c r="D64" s="48">
        <f>E63</f>
        <v>26000000</v>
      </c>
      <c r="E64" s="48"/>
      <c r="G64" s="51" t="s">
        <v>137</v>
      </c>
      <c r="H64" s="51"/>
      <c r="I64" s="51"/>
      <c r="J64" s="51"/>
      <c r="K64" s="51"/>
      <c r="L64" s="51"/>
      <c r="M64" s="51"/>
      <c r="N64" s="51"/>
      <c r="O64" s="51"/>
      <c r="P64" s="51"/>
    </row>
    <row r="65" spans="2:14">
      <c r="B65" s="47">
        <v>112005</v>
      </c>
      <c r="C65" s="47" t="s">
        <v>133</v>
      </c>
      <c r="D65" s="48"/>
      <c r="E65" s="48">
        <f>D64</f>
        <v>26000000</v>
      </c>
      <c r="G65" s="52" t="s">
        <v>136</v>
      </c>
      <c r="H65" s="52"/>
      <c r="I65" s="52"/>
      <c r="J65" s="52"/>
      <c r="K65" s="52"/>
      <c r="L65" s="52"/>
      <c r="M65" s="52"/>
      <c r="N65" s="52"/>
    </row>
    <row r="66" spans="2:14">
      <c r="B66" s="53"/>
      <c r="C66" s="53"/>
      <c r="D66" s="54"/>
      <c r="E66" s="54"/>
    </row>
    <row r="67" spans="2:14">
      <c r="B67" s="53">
        <v>151601</v>
      </c>
      <c r="C67" s="53" t="s">
        <v>144</v>
      </c>
      <c r="D67" s="54">
        <f>SUMIF(B36:B65,B67,D36:D65)</f>
        <v>431400000</v>
      </c>
      <c r="E67" s="54">
        <f>Hoja1!E73</f>
        <v>0</v>
      </c>
    </row>
    <row r="68" spans="2:14" ht="15.75" thickBot="1">
      <c r="B68" s="53"/>
      <c r="C68" s="53"/>
      <c r="D68" s="54"/>
      <c r="E68" s="54"/>
    </row>
    <row r="69" spans="2:14" ht="15.75" thickBot="1">
      <c r="B69" s="53"/>
      <c r="C69" s="67" t="s">
        <v>152</v>
      </c>
      <c r="D69" s="259" t="s">
        <v>146</v>
      </c>
      <c r="E69" s="259"/>
      <c r="F69" s="259"/>
      <c r="G69" s="259"/>
      <c r="H69" s="260"/>
      <c r="J69" s="209" t="s">
        <v>139</v>
      </c>
      <c r="K69" s="210"/>
      <c r="L69" s="210"/>
      <c r="M69" s="211"/>
    </row>
    <row r="70" spans="2:14">
      <c r="B70" s="53"/>
      <c r="C70" s="68" t="s">
        <v>145</v>
      </c>
      <c r="D70" s="261" t="s">
        <v>147</v>
      </c>
      <c r="E70" s="261"/>
      <c r="F70" s="261"/>
      <c r="G70" s="261"/>
      <c r="H70" s="262"/>
    </row>
    <row r="71" spans="2:14" ht="15.75" thickBot="1">
      <c r="B71" s="53"/>
      <c r="C71" s="69" t="s">
        <v>150</v>
      </c>
      <c r="D71" s="263" t="s">
        <v>149</v>
      </c>
      <c r="E71" s="263"/>
      <c r="F71" s="263"/>
      <c r="G71" s="263"/>
      <c r="H71" s="264"/>
      <c r="J71" t="s">
        <v>140</v>
      </c>
    </row>
    <row r="72" spans="2:14" ht="15.75" thickBot="1">
      <c r="B72" s="53"/>
      <c r="C72" s="53"/>
      <c r="D72" s="54"/>
      <c r="E72" s="54"/>
      <c r="J72" t="s">
        <v>143</v>
      </c>
    </row>
    <row r="73" spans="2:14" ht="15.75" thickBot="1">
      <c r="B73" s="53"/>
      <c r="C73" s="57" t="s">
        <v>151</v>
      </c>
      <c r="D73" s="56">
        <v>10</v>
      </c>
      <c r="E73" s="54"/>
      <c r="J73" t="s">
        <v>141</v>
      </c>
    </row>
    <row r="74" spans="2:14" ht="15.75" thickBot="1">
      <c r="B74" s="53"/>
      <c r="C74" s="53" t="s">
        <v>148</v>
      </c>
      <c r="D74" s="54">
        <v>10000000</v>
      </c>
      <c r="E74" s="54"/>
    </row>
    <row r="75" spans="2:14" ht="15.75" thickBot="1">
      <c r="B75" s="53"/>
      <c r="C75" s="244" t="s">
        <v>165</v>
      </c>
      <c r="D75" s="245"/>
      <c r="E75" s="246"/>
    </row>
    <row r="76" spans="2:14" ht="30.75" thickBot="1">
      <c r="B76" s="60" t="s">
        <v>157</v>
      </c>
      <c r="C76" s="61" t="s">
        <v>153</v>
      </c>
      <c r="D76" s="62" t="s">
        <v>154</v>
      </c>
      <c r="E76" s="62" t="s">
        <v>155</v>
      </c>
      <c r="F76" s="63" t="s">
        <v>156</v>
      </c>
    </row>
    <row r="77" spans="2:14">
      <c r="B77" s="59">
        <v>1</v>
      </c>
      <c r="C77" s="58">
        <f>$D$67-$D$74</f>
        <v>421400000</v>
      </c>
      <c r="D77" s="54">
        <f>C77/$D$73</f>
        <v>42140000</v>
      </c>
      <c r="E77" s="54">
        <f>D77</f>
        <v>42140000</v>
      </c>
      <c r="F77" s="5">
        <f>$D$67-E77</f>
        <v>389260000</v>
      </c>
    </row>
    <row r="78" spans="2:14">
      <c r="B78" s="59">
        <v>2</v>
      </c>
      <c r="C78" s="58">
        <f t="shared" ref="C78:C86" si="0">$D$67-$D$74</f>
        <v>421400000</v>
      </c>
      <c r="D78" s="54">
        <f t="shared" ref="D78:D86" si="1">C78/$D$73</f>
        <v>42140000</v>
      </c>
      <c r="E78" s="54">
        <f>E77+D78</f>
        <v>84280000</v>
      </c>
      <c r="F78" s="5">
        <f t="shared" ref="F78:F86" si="2">$D$67-E78</f>
        <v>347120000</v>
      </c>
    </row>
    <row r="79" spans="2:14">
      <c r="B79" s="59">
        <v>3</v>
      </c>
      <c r="C79" s="58">
        <f t="shared" si="0"/>
        <v>421400000</v>
      </c>
      <c r="D79" s="54">
        <f t="shared" si="1"/>
        <v>42140000</v>
      </c>
      <c r="E79" s="54">
        <f>E78+D79</f>
        <v>126420000</v>
      </c>
      <c r="F79" s="5">
        <f t="shared" si="2"/>
        <v>304980000</v>
      </c>
    </row>
    <row r="80" spans="2:14">
      <c r="B80" s="59">
        <v>4</v>
      </c>
      <c r="C80" s="58">
        <f t="shared" si="0"/>
        <v>421400000</v>
      </c>
      <c r="D80" s="54">
        <f t="shared" si="1"/>
        <v>42140000</v>
      </c>
      <c r="E80" s="54">
        <f t="shared" ref="E80:E86" si="3">E79+D80</f>
        <v>168560000</v>
      </c>
      <c r="F80" s="5">
        <f t="shared" si="2"/>
        <v>262840000</v>
      </c>
    </row>
    <row r="81" spans="2:6">
      <c r="B81" s="59">
        <v>5</v>
      </c>
      <c r="C81" s="58">
        <f t="shared" si="0"/>
        <v>421400000</v>
      </c>
      <c r="D81" s="54">
        <f t="shared" si="1"/>
        <v>42140000</v>
      </c>
      <c r="E81" s="54">
        <f t="shared" si="3"/>
        <v>210700000</v>
      </c>
      <c r="F81" s="5">
        <f t="shared" si="2"/>
        <v>220700000</v>
      </c>
    </row>
    <row r="82" spans="2:6">
      <c r="B82" s="59">
        <v>6</v>
      </c>
      <c r="C82" s="58">
        <f t="shared" si="0"/>
        <v>421400000</v>
      </c>
      <c r="D82" s="54">
        <f t="shared" si="1"/>
        <v>42140000</v>
      </c>
      <c r="E82" s="54">
        <f t="shared" si="3"/>
        <v>252840000</v>
      </c>
      <c r="F82" s="5">
        <f t="shared" si="2"/>
        <v>178560000</v>
      </c>
    </row>
    <row r="83" spans="2:6">
      <c r="B83" s="59">
        <v>7</v>
      </c>
      <c r="C83" s="58">
        <f t="shared" si="0"/>
        <v>421400000</v>
      </c>
      <c r="D83" s="54">
        <f t="shared" si="1"/>
        <v>42140000</v>
      </c>
      <c r="E83" s="54">
        <f t="shared" si="3"/>
        <v>294980000</v>
      </c>
      <c r="F83" s="5">
        <f t="shared" si="2"/>
        <v>136420000</v>
      </c>
    </row>
    <row r="84" spans="2:6">
      <c r="B84" s="59">
        <v>8</v>
      </c>
      <c r="C84" s="58">
        <f t="shared" si="0"/>
        <v>421400000</v>
      </c>
      <c r="D84" s="54">
        <f t="shared" si="1"/>
        <v>42140000</v>
      </c>
      <c r="E84" s="54">
        <f t="shared" si="3"/>
        <v>337120000</v>
      </c>
      <c r="F84" s="5">
        <f t="shared" si="2"/>
        <v>94280000</v>
      </c>
    </row>
    <row r="85" spans="2:6">
      <c r="B85" s="59">
        <v>9</v>
      </c>
      <c r="C85" s="58">
        <f t="shared" si="0"/>
        <v>421400000</v>
      </c>
      <c r="D85" s="54">
        <f t="shared" si="1"/>
        <v>42140000</v>
      </c>
      <c r="E85" s="54">
        <f t="shared" si="3"/>
        <v>379260000</v>
      </c>
      <c r="F85" s="5">
        <f t="shared" si="2"/>
        <v>52140000</v>
      </c>
    </row>
    <row r="86" spans="2:6">
      <c r="B86" s="59">
        <v>10</v>
      </c>
      <c r="C86" s="58">
        <f t="shared" si="0"/>
        <v>421400000</v>
      </c>
      <c r="D86" s="54">
        <f t="shared" si="1"/>
        <v>42140000</v>
      </c>
      <c r="E86" s="54">
        <f t="shared" si="3"/>
        <v>421400000</v>
      </c>
      <c r="F86" s="5">
        <f t="shared" si="2"/>
        <v>10000000</v>
      </c>
    </row>
    <row r="87" spans="2:6" ht="15.75" thickBot="1">
      <c r="B87" s="53"/>
      <c r="C87" s="53"/>
      <c r="D87" s="54"/>
      <c r="E87" s="54"/>
    </row>
    <row r="88" spans="2:6" ht="15.75" thickBot="1">
      <c r="B88" s="265" t="s">
        <v>158</v>
      </c>
      <c r="C88" s="266"/>
      <c r="D88" s="266"/>
      <c r="E88" s="266"/>
      <c r="F88" s="267"/>
    </row>
    <row r="89" spans="2:6" ht="15.75" thickBot="1">
      <c r="B89" s="53"/>
      <c r="C89" s="53"/>
      <c r="D89" s="54"/>
      <c r="E89" s="54"/>
    </row>
    <row r="90" spans="2:6" ht="15.75" thickBot="1">
      <c r="B90" s="250" t="s">
        <v>159</v>
      </c>
      <c r="C90" s="251"/>
      <c r="D90" s="251"/>
      <c r="E90" s="251"/>
      <c r="F90" s="252"/>
    </row>
    <row r="91" spans="2:6">
      <c r="B91" s="59"/>
      <c r="C91" s="59"/>
      <c r="D91" s="59"/>
      <c r="E91" s="59"/>
      <c r="F91" s="59"/>
    </row>
    <row r="92" spans="2:6">
      <c r="B92" s="53">
        <v>516110</v>
      </c>
      <c r="C92" s="53" t="s">
        <v>163</v>
      </c>
      <c r="D92" s="59"/>
      <c r="E92" s="59"/>
      <c r="F92" s="59"/>
    </row>
    <row r="93" spans="2:6">
      <c r="B93" s="53">
        <v>526010</v>
      </c>
      <c r="C93" s="53" t="s">
        <v>164</v>
      </c>
      <c r="D93" s="59"/>
      <c r="E93" s="59"/>
      <c r="F93" s="59"/>
    </row>
    <row r="94" spans="2:6" ht="15.75" thickBot="1">
      <c r="B94" s="59"/>
      <c r="C94" s="59"/>
      <c r="D94" s="59"/>
      <c r="E94" s="59"/>
      <c r="F94" s="59"/>
    </row>
    <row r="95" spans="2:6" ht="15.75" thickBot="1">
      <c r="B95" s="70" t="s">
        <v>85</v>
      </c>
      <c r="C95" s="71" t="s">
        <v>160</v>
      </c>
      <c r="D95" s="72" t="s">
        <v>87</v>
      </c>
      <c r="E95" s="72" t="s">
        <v>88</v>
      </c>
      <c r="F95" s="55"/>
    </row>
    <row r="96" spans="2:6">
      <c r="B96" s="53">
        <v>736010</v>
      </c>
      <c r="C96" s="53" t="s">
        <v>161</v>
      </c>
      <c r="D96" s="54">
        <f>D77</f>
        <v>42140000</v>
      </c>
      <c r="E96" s="54"/>
    </row>
    <row r="97" spans="2:5">
      <c r="B97" s="53">
        <v>159210</v>
      </c>
      <c r="C97" s="53" t="s">
        <v>162</v>
      </c>
      <c r="D97" s="54"/>
      <c r="E97" s="54">
        <f>D96</f>
        <v>42140000</v>
      </c>
    </row>
    <row r="98" spans="2:5">
      <c r="B98" s="53">
        <v>736010</v>
      </c>
      <c r="C98" s="53" t="s">
        <v>161</v>
      </c>
      <c r="D98" s="54">
        <f>D78</f>
        <v>42140000</v>
      </c>
      <c r="E98" s="54"/>
    </row>
    <row r="99" spans="2:5">
      <c r="B99" s="53">
        <v>159210</v>
      </c>
      <c r="C99" s="53" t="s">
        <v>162</v>
      </c>
      <c r="D99" s="54"/>
      <c r="E99" s="54">
        <f>D98</f>
        <v>42140000</v>
      </c>
    </row>
    <row r="100" spans="2:5">
      <c r="B100" s="53">
        <v>736010</v>
      </c>
      <c r="C100" s="53" t="s">
        <v>161</v>
      </c>
      <c r="D100" s="54">
        <f>D79</f>
        <v>42140000</v>
      </c>
      <c r="E100" s="54"/>
    </row>
    <row r="101" spans="2:5">
      <c r="B101" s="53">
        <v>159210</v>
      </c>
      <c r="C101" s="53" t="s">
        <v>162</v>
      </c>
      <c r="D101" s="54"/>
      <c r="E101" s="54">
        <f>D100</f>
        <v>42140000</v>
      </c>
    </row>
    <row r="102" spans="2:5">
      <c r="B102" s="53">
        <v>736010</v>
      </c>
      <c r="C102" s="53" t="s">
        <v>161</v>
      </c>
      <c r="D102" s="54">
        <f>D80</f>
        <v>42140000</v>
      </c>
      <c r="E102" s="54"/>
    </row>
    <row r="103" spans="2:5">
      <c r="B103" s="53">
        <v>159210</v>
      </c>
      <c r="C103" s="53" t="s">
        <v>162</v>
      </c>
      <c r="D103" s="54"/>
      <c r="E103" s="54">
        <f>D102</f>
        <v>42140000</v>
      </c>
    </row>
    <row r="104" spans="2:5">
      <c r="B104" s="53">
        <v>736010</v>
      </c>
      <c r="C104" s="53" t="s">
        <v>161</v>
      </c>
      <c r="D104" s="54">
        <f>D81</f>
        <v>42140000</v>
      </c>
      <c r="E104" s="54"/>
    </row>
    <row r="105" spans="2:5">
      <c r="B105" s="53">
        <v>159210</v>
      </c>
      <c r="C105" s="53" t="s">
        <v>162</v>
      </c>
      <c r="D105" s="54"/>
      <c r="E105" s="54">
        <f>D104</f>
        <v>42140000</v>
      </c>
    </row>
    <row r="106" spans="2:5">
      <c r="B106" s="53">
        <v>736010</v>
      </c>
      <c r="C106" s="53" t="s">
        <v>161</v>
      </c>
      <c r="D106" s="54">
        <f>D82</f>
        <v>42140000</v>
      </c>
      <c r="E106" s="54"/>
    </row>
    <row r="107" spans="2:5">
      <c r="B107" s="53">
        <v>159210</v>
      </c>
      <c r="C107" s="53" t="s">
        <v>162</v>
      </c>
      <c r="D107" s="54"/>
      <c r="E107" s="54">
        <f>D106</f>
        <v>42140000</v>
      </c>
    </row>
    <row r="108" spans="2:5">
      <c r="B108" s="53">
        <v>736010</v>
      </c>
      <c r="C108" s="53" t="s">
        <v>161</v>
      </c>
      <c r="D108" s="54">
        <f>D83</f>
        <v>42140000</v>
      </c>
      <c r="E108" s="54"/>
    </row>
    <row r="109" spans="2:5">
      <c r="B109" s="53">
        <v>159210</v>
      </c>
      <c r="C109" s="53" t="s">
        <v>162</v>
      </c>
      <c r="D109" s="54"/>
      <c r="E109" s="54">
        <f>D108</f>
        <v>42140000</v>
      </c>
    </row>
    <row r="110" spans="2:5">
      <c r="B110" s="53">
        <v>736010</v>
      </c>
      <c r="C110" s="53" t="s">
        <v>161</v>
      </c>
      <c r="D110" s="54">
        <f>D84</f>
        <v>42140000</v>
      </c>
      <c r="E110" s="54"/>
    </row>
    <row r="111" spans="2:5">
      <c r="B111" s="53">
        <v>159210</v>
      </c>
      <c r="C111" s="53" t="s">
        <v>162</v>
      </c>
      <c r="D111" s="54"/>
      <c r="E111" s="54">
        <f>D110</f>
        <v>42140000</v>
      </c>
    </row>
    <row r="112" spans="2:5">
      <c r="B112" s="53">
        <v>736010</v>
      </c>
      <c r="C112" s="53" t="s">
        <v>161</v>
      </c>
      <c r="D112" s="54">
        <f>D85</f>
        <v>42140000</v>
      </c>
      <c r="E112" s="54"/>
    </row>
    <row r="113" spans="2:10">
      <c r="B113" s="53">
        <v>159210</v>
      </c>
      <c r="C113" s="53" t="s">
        <v>162</v>
      </c>
      <c r="D113" s="54"/>
      <c r="E113" s="54">
        <f>D112</f>
        <v>42140000</v>
      </c>
    </row>
    <row r="114" spans="2:10">
      <c r="B114" s="53">
        <v>736010</v>
      </c>
      <c r="C114" s="53" t="s">
        <v>161</v>
      </c>
      <c r="D114" s="54">
        <f>D86</f>
        <v>42140000</v>
      </c>
      <c r="E114" s="54"/>
    </row>
    <row r="115" spans="2:10">
      <c r="B115" s="53">
        <v>159210</v>
      </c>
      <c r="C115" s="53" t="s">
        <v>162</v>
      </c>
      <c r="D115" s="54"/>
      <c r="E115" s="54">
        <f>D114</f>
        <v>42140000</v>
      </c>
    </row>
    <row r="116" spans="2:10" ht="15.75" thickBot="1">
      <c r="B116" s="53"/>
      <c r="C116" s="53"/>
      <c r="D116" s="54"/>
      <c r="E116" s="54"/>
    </row>
    <row r="117" spans="2:10" ht="15.75" thickBot="1">
      <c r="B117" s="53"/>
      <c r="C117" s="244" t="s">
        <v>166</v>
      </c>
      <c r="D117" s="245"/>
      <c r="E117" s="246"/>
    </row>
    <row r="118" spans="2:10" ht="30.75" thickBot="1">
      <c r="B118" s="60" t="s">
        <v>157</v>
      </c>
      <c r="C118" s="61" t="s">
        <v>153</v>
      </c>
      <c r="D118" s="62" t="s">
        <v>154</v>
      </c>
      <c r="E118" s="62" t="s">
        <v>155</v>
      </c>
      <c r="F118" s="63" t="s">
        <v>156</v>
      </c>
    </row>
    <row r="119" spans="2:10" ht="15.75" thickBot="1">
      <c r="B119" s="59">
        <v>1</v>
      </c>
      <c r="C119" s="58">
        <f>$J$119-$J$121</f>
        <v>421400000</v>
      </c>
      <c r="D119" s="54">
        <f>C119/$J$120</f>
        <v>3511666.6666666665</v>
      </c>
      <c r="E119" s="54">
        <f>D119</f>
        <v>3511666.6666666665</v>
      </c>
      <c r="F119" s="5">
        <f>$J$119-E119</f>
        <v>427888333.33333331</v>
      </c>
      <c r="H119">
        <v>151601</v>
      </c>
      <c r="I119" t="s">
        <v>144</v>
      </c>
      <c r="J119" s="14">
        <v>431400000</v>
      </c>
    </row>
    <row r="120" spans="2:10" ht="15.75" thickBot="1">
      <c r="B120" s="59">
        <v>2</v>
      </c>
      <c r="C120" s="58">
        <f t="shared" ref="C120:C183" si="4">$J$119-$J$121</f>
        <v>421400000</v>
      </c>
      <c r="D120" s="54">
        <f t="shared" ref="D120:D183" si="5">C120/$J$120</f>
        <v>3511666.6666666665</v>
      </c>
      <c r="E120" s="54">
        <f>E119+D120</f>
        <v>7023333.333333333</v>
      </c>
      <c r="F120" s="5">
        <f t="shared" ref="F120:F183" si="6">$J$119-E120</f>
        <v>424376666.66666669</v>
      </c>
      <c r="I120" s="57" t="s">
        <v>151</v>
      </c>
      <c r="J120" s="74">
        <f>10*12</f>
        <v>120</v>
      </c>
    </row>
    <row r="121" spans="2:10">
      <c r="B121" s="59">
        <v>3</v>
      </c>
      <c r="C121" s="58">
        <f t="shared" si="4"/>
        <v>421400000</v>
      </c>
      <c r="D121" s="54">
        <f t="shared" si="5"/>
        <v>3511666.6666666665</v>
      </c>
      <c r="E121" s="54">
        <f t="shared" ref="E121:E184" si="7">E120+D121</f>
        <v>10535000</v>
      </c>
      <c r="F121" s="5">
        <f t="shared" si="6"/>
        <v>420865000</v>
      </c>
      <c r="I121" s="53" t="s">
        <v>148</v>
      </c>
      <c r="J121" s="54">
        <v>10000000</v>
      </c>
    </row>
    <row r="122" spans="2:10">
      <c r="B122" s="59">
        <v>4</v>
      </c>
      <c r="C122" s="58">
        <f t="shared" si="4"/>
        <v>421400000</v>
      </c>
      <c r="D122" s="54">
        <f t="shared" si="5"/>
        <v>3511666.6666666665</v>
      </c>
      <c r="E122" s="54">
        <f t="shared" si="7"/>
        <v>14046666.666666666</v>
      </c>
      <c r="F122" s="5">
        <f t="shared" si="6"/>
        <v>417353333.33333331</v>
      </c>
    </row>
    <row r="123" spans="2:10">
      <c r="B123" s="59">
        <v>5</v>
      </c>
      <c r="C123" s="58">
        <f t="shared" si="4"/>
        <v>421400000</v>
      </c>
      <c r="D123" s="54">
        <f t="shared" si="5"/>
        <v>3511666.6666666665</v>
      </c>
      <c r="E123" s="54">
        <f t="shared" si="7"/>
        <v>17558333.333333332</v>
      </c>
      <c r="F123" s="5">
        <f t="shared" si="6"/>
        <v>413841666.66666669</v>
      </c>
    </row>
    <row r="124" spans="2:10">
      <c r="B124" s="59">
        <v>6</v>
      </c>
      <c r="C124" s="58">
        <f t="shared" si="4"/>
        <v>421400000</v>
      </c>
      <c r="D124" s="54">
        <f t="shared" si="5"/>
        <v>3511666.6666666665</v>
      </c>
      <c r="E124" s="54">
        <f t="shared" si="7"/>
        <v>21070000</v>
      </c>
      <c r="F124" s="5">
        <f t="shared" si="6"/>
        <v>410330000</v>
      </c>
    </row>
    <row r="125" spans="2:10">
      <c r="B125" s="59">
        <v>7</v>
      </c>
      <c r="C125" s="58">
        <f t="shared" si="4"/>
        <v>421400000</v>
      </c>
      <c r="D125" s="54">
        <f t="shared" si="5"/>
        <v>3511666.6666666665</v>
      </c>
      <c r="E125" s="54">
        <f t="shared" si="7"/>
        <v>24581666.666666668</v>
      </c>
      <c r="F125" s="5">
        <f t="shared" si="6"/>
        <v>406818333.33333331</v>
      </c>
    </row>
    <row r="126" spans="2:10">
      <c r="B126" s="59">
        <v>8</v>
      </c>
      <c r="C126" s="58">
        <f t="shared" si="4"/>
        <v>421400000</v>
      </c>
      <c r="D126" s="54">
        <f t="shared" si="5"/>
        <v>3511666.6666666665</v>
      </c>
      <c r="E126" s="54">
        <f t="shared" si="7"/>
        <v>28093333.333333336</v>
      </c>
      <c r="F126" s="5">
        <f t="shared" si="6"/>
        <v>403306666.66666669</v>
      </c>
    </row>
    <row r="127" spans="2:10">
      <c r="B127" s="59">
        <v>9</v>
      </c>
      <c r="C127" s="58">
        <f t="shared" si="4"/>
        <v>421400000</v>
      </c>
      <c r="D127" s="54">
        <f t="shared" si="5"/>
        <v>3511666.6666666665</v>
      </c>
      <c r="E127" s="54">
        <f t="shared" si="7"/>
        <v>31605000.000000004</v>
      </c>
      <c r="F127" s="5">
        <f t="shared" si="6"/>
        <v>399795000</v>
      </c>
    </row>
    <row r="128" spans="2:10">
      <c r="B128" s="59">
        <v>10</v>
      </c>
      <c r="C128" s="58">
        <f t="shared" si="4"/>
        <v>421400000</v>
      </c>
      <c r="D128" s="54">
        <f t="shared" si="5"/>
        <v>3511666.6666666665</v>
      </c>
      <c r="E128" s="54">
        <f t="shared" si="7"/>
        <v>35116666.666666672</v>
      </c>
      <c r="F128" s="5">
        <f t="shared" si="6"/>
        <v>396283333.33333331</v>
      </c>
    </row>
    <row r="129" spans="2:6">
      <c r="B129" s="59">
        <v>11</v>
      </c>
      <c r="C129" s="58">
        <f t="shared" si="4"/>
        <v>421400000</v>
      </c>
      <c r="D129" s="54">
        <f t="shared" si="5"/>
        <v>3511666.6666666665</v>
      </c>
      <c r="E129" s="54">
        <f t="shared" si="7"/>
        <v>38628333.333333336</v>
      </c>
      <c r="F129" s="5">
        <f t="shared" si="6"/>
        <v>392771666.66666669</v>
      </c>
    </row>
    <row r="130" spans="2:6">
      <c r="B130" s="59">
        <v>12</v>
      </c>
      <c r="C130" s="58">
        <f t="shared" si="4"/>
        <v>421400000</v>
      </c>
      <c r="D130" s="54">
        <f t="shared" si="5"/>
        <v>3511666.6666666665</v>
      </c>
      <c r="E130" s="54">
        <f t="shared" si="7"/>
        <v>42140000</v>
      </c>
      <c r="F130" s="5">
        <f t="shared" si="6"/>
        <v>389260000</v>
      </c>
    </row>
    <row r="131" spans="2:6">
      <c r="B131" s="59">
        <v>13</v>
      </c>
      <c r="C131" s="58">
        <f t="shared" si="4"/>
        <v>421400000</v>
      </c>
      <c r="D131" s="54">
        <f t="shared" si="5"/>
        <v>3511666.6666666665</v>
      </c>
      <c r="E131" s="54">
        <f t="shared" si="7"/>
        <v>45651666.666666664</v>
      </c>
      <c r="F131" s="5">
        <f t="shared" si="6"/>
        <v>385748333.33333331</v>
      </c>
    </row>
    <row r="132" spans="2:6">
      <c r="B132" s="59">
        <v>14</v>
      </c>
      <c r="C132" s="58">
        <f t="shared" si="4"/>
        <v>421400000</v>
      </c>
      <c r="D132" s="54">
        <f t="shared" si="5"/>
        <v>3511666.6666666665</v>
      </c>
      <c r="E132" s="54">
        <f t="shared" si="7"/>
        <v>49163333.333333328</v>
      </c>
      <c r="F132" s="5">
        <f t="shared" si="6"/>
        <v>382236666.66666669</v>
      </c>
    </row>
    <row r="133" spans="2:6">
      <c r="B133" s="59">
        <v>15</v>
      </c>
      <c r="C133" s="58">
        <f t="shared" si="4"/>
        <v>421400000</v>
      </c>
      <c r="D133" s="54">
        <f t="shared" si="5"/>
        <v>3511666.6666666665</v>
      </c>
      <c r="E133" s="54">
        <f t="shared" si="7"/>
        <v>52674999.999999993</v>
      </c>
      <c r="F133" s="5">
        <f t="shared" si="6"/>
        <v>378725000</v>
      </c>
    </row>
    <row r="134" spans="2:6">
      <c r="B134" s="59">
        <v>16</v>
      </c>
      <c r="C134" s="58">
        <f t="shared" si="4"/>
        <v>421400000</v>
      </c>
      <c r="D134" s="54">
        <f t="shared" si="5"/>
        <v>3511666.6666666665</v>
      </c>
      <c r="E134" s="54">
        <f t="shared" si="7"/>
        <v>56186666.666666657</v>
      </c>
      <c r="F134" s="5">
        <f t="shared" si="6"/>
        <v>375213333.33333337</v>
      </c>
    </row>
    <row r="135" spans="2:6">
      <c r="B135" s="59">
        <v>17</v>
      </c>
      <c r="C135" s="58">
        <f t="shared" si="4"/>
        <v>421400000</v>
      </c>
      <c r="D135" s="54">
        <f t="shared" si="5"/>
        <v>3511666.6666666665</v>
      </c>
      <c r="E135" s="54">
        <f t="shared" si="7"/>
        <v>59698333.333333321</v>
      </c>
      <c r="F135" s="5">
        <f t="shared" si="6"/>
        <v>371701666.66666669</v>
      </c>
    </row>
    <row r="136" spans="2:6">
      <c r="B136" s="59">
        <v>18</v>
      </c>
      <c r="C136" s="58">
        <f t="shared" si="4"/>
        <v>421400000</v>
      </c>
      <c r="D136" s="54">
        <f t="shared" si="5"/>
        <v>3511666.6666666665</v>
      </c>
      <c r="E136" s="54">
        <f t="shared" si="7"/>
        <v>63209999.999999985</v>
      </c>
      <c r="F136" s="5">
        <f t="shared" si="6"/>
        <v>368190000</v>
      </c>
    </row>
    <row r="137" spans="2:6">
      <c r="B137" s="59">
        <v>19</v>
      </c>
      <c r="C137" s="58">
        <f t="shared" si="4"/>
        <v>421400000</v>
      </c>
      <c r="D137" s="54">
        <f t="shared" si="5"/>
        <v>3511666.6666666665</v>
      </c>
      <c r="E137" s="54">
        <f t="shared" si="7"/>
        <v>66721666.666666649</v>
      </c>
      <c r="F137" s="5">
        <f t="shared" si="6"/>
        <v>364678333.33333337</v>
      </c>
    </row>
    <row r="138" spans="2:6">
      <c r="B138" s="59">
        <v>20</v>
      </c>
      <c r="C138" s="58">
        <f t="shared" si="4"/>
        <v>421400000</v>
      </c>
      <c r="D138" s="54">
        <f t="shared" si="5"/>
        <v>3511666.6666666665</v>
      </c>
      <c r="E138" s="54">
        <f t="shared" si="7"/>
        <v>70233333.333333313</v>
      </c>
      <c r="F138" s="5">
        <f t="shared" si="6"/>
        <v>361166666.66666669</v>
      </c>
    </row>
    <row r="139" spans="2:6">
      <c r="B139" s="59">
        <v>21</v>
      </c>
      <c r="C139" s="58">
        <f t="shared" si="4"/>
        <v>421400000</v>
      </c>
      <c r="D139" s="54">
        <f t="shared" si="5"/>
        <v>3511666.6666666665</v>
      </c>
      <c r="E139" s="54">
        <f t="shared" si="7"/>
        <v>73744999.999999985</v>
      </c>
      <c r="F139" s="5">
        <f t="shared" si="6"/>
        <v>357655000</v>
      </c>
    </row>
    <row r="140" spans="2:6">
      <c r="B140" s="59">
        <v>22</v>
      </c>
      <c r="C140" s="58">
        <f t="shared" si="4"/>
        <v>421400000</v>
      </c>
      <c r="D140" s="54">
        <f t="shared" si="5"/>
        <v>3511666.6666666665</v>
      </c>
      <c r="E140" s="54">
        <f t="shared" si="7"/>
        <v>77256666.666666657</v>
      </c>
      <c r="F140" s="5">
        <f t="shared" si="6"/>
        <v>354143333.33333337</v>
      </c>
    </row>
    <row r="141" spans="2:6">
      <c r="B141" s="59">
        <v>23</v>
      </c>
      <c r="C141" s="58">
        <f t="shared" si="4"/>
        <v>421400000</v>
      </c>
      <c r="D141" s="54">
        <f t="shared" si="5"/>
        <v>3511666.6666666665</v>
      </c>
      <c r="E141" s="54">
        <f t="shared" si="7"/>
        <v>80768333.333333328</v>
      </c>
      <c r="F141" s="5">
        <f t="shared" si="6"/>
        <v>350631666.66666669</v>
      </c>
    </row>
    <row r="142" spans="2:6">
      <c r="B142" s="59">
        <v>24</v>
      </c>
      <c r="C142" s="58">
        <f t="shared" si="4"/>
        <v>421400000</v>
      </c>
      <c r="D142" s="54">
        <f t="shared" si="5"/>
        <v>3511666.6666666665</v>
      </c>
      <c r="E142" s="54">
        <f t="shared" si="7"/>
        <v>84280000</v>
      </c>
      <c r="F142" s="5">
        <f t="shared" si="6"/>
        <v>347120000</v>
      </c>
    </row>
    <row r="143" spans="2:6">
      <c r="B143" s="59">
        <v>25</v>
      </c>
      <c r="C143" s="58">
        <f t="shared" si="4"/>
        <v>421400000</v>
      </c>
      <c r="D143" s="54">
        <f t="shared" si="5"/>
        <v>3511666.6666666665</v>
      </c>
      <c r="E143" s="54">
        <f t="shared" si="7"/>
        <v>87791666.666666672</v>
      </c>
      <c r="F143" s="5">
        <f t="shared" si="6"/>
        <v>343608333.33333331</v>
      </c>
    </row>
    <row r="144" spans="2:6">
      <c r="B144" s="59">
        <v>26</v>
      </c>
      <c r="C144" s="58">
        <f t="shared" si="4"/>
        <v>421400000</v>
      </c>
      <c r="D144" s="54">
        <f t="shared" si="5"/>
        <v>3511666.6666666665</v>
      </c>
      <c r="E144" s="54">
        <f t="shared" si="7"/>
        <v>91303333.333333343</v>
      </c>
      <c r="F144" s="5">
        <f t="shared" si="6"/>
        <v>340096666.66666663</v>
      </c>
    </row>
    <row r="145" spans="2:6">
      <c r="B145" s="59">
        <v>27</v>
      </c>
      <c r="C145" s="58">
        <f t="shared" si="4"/>
        <v>421400000</v>
      </c>
      <c r="D145" s="54">
        <f t="shared" si="5"/>
        <v>3511666.6666666665</v>
      </c>
      <c r="E145" s="54">
        <f t="shared" si="7"/>
        <v>94815000.000000015</v>
      </c>
      <c r="F145" s="5">
        <f t="shared" si="6"/>
        <v>336585000</v>
      </c>
    </row>
    <row r="146" spans="2:6">
      <c r="B146" s="59">
        <v>28</v>
      </c>
      <c r="C146" s="58">
        <f t="shared" si="4"/>
        <v>421400000</v>
      </c>
      <c r="D146" s="54">
        <f t="shared" si="5"/>
        <v>3511666.6666666665</v>
      </c>
      <c r="E146" s="54">
        <f t="shared" si="7"/>
        <v>98326666.666666687</v>
      </c>
      <c r="F146" s="5">
        <f t="shared" si="6"/>
        <v>333073333.33333331</v>
      </c>
    </row>
    <row r="147" spans="2:6">
      <c r="B147" s="59">
        <v>29</v>
      </c>
      <c r="C147" s="58">
        <f t="shared" si="4"/>
        <v>421400000</v>
      </c>
      <c r="D147" s="54">
        <f t="shared" si="5"/>
        <v>3511666.6666666665</v>
      </c>
      <c r="E147" s="54">
        <f t="shared" si="7"/>
        <v>101838333.33333336</v>
      </c>
      <c r="F147" s="5">
        <f t="shared" si="6"/>
        <v>329561666.66666663</v>
      </c>
    </row>
    <row r="148" spans="2:6">
      <c r="B148" s="59">
        <v>30</v>
      </c>
      <c r="C148" s="58">
        <f t="shared" si="4"/>
        <v>421400000</v>
      </c>
      <c r="D148" s="54">
        <f t="shared" si="5"/>
        <v>3511666.6666666665</v>
      </c>
      <c r="E148" s="54">
        <f t="shared" si="7"/>
        <v>105350000.00000003</v>
      </c>
      <c r="F148" s="5">
        <f t="shared" si="6"/>
        <v>326050000</v>
      </c>
    </row>
    <row r="149" spans="2:6">
      <c r="B149" s="59">
        <v>31</v>
      </c>
      <c r="C149" s="58">
        <f t="shared" si="4"/>
        <v>421400000</v>
      </c>
      <c r="D149" s="54">
        <f t="shared" si="5"/>
        <v>3511666.6666666665</v>
      </c>
      <c r="E149" s="54">
        <f t="shared" si="7"/>
        <v>108861666.6666667</v>
      </c>
      <c r="F149" s="5">
        <f t="shared" si="6"/>
        <v>322538333.33333331</v>
      </c>
    </row>
    <row r="150" spans="2:6">
      <c r="B150" s="59">
        <v>32</v>
      </c>
      <c r="C150" s="58">
        <f t="shared" si="4"/>
        <v>421400000</v>
      </c>
      <c r="D150" s="54">
        <f t="shared" si="5"/>
        <v>3511666.6666666665</v>
      </c>
      <c r="E150" s="54">
        <f t="shared" si="7"/>
        <v>112373333.33333337</v>
      </c>
      <c r="F150" s="5">
        <f t="shared" si="6"/>
        <v>319026666.66666663</v>
      </c>
    </row>
    <row r="151" spans="2:6">
      <c r="B151" s="59">
        <v>33</v>
      </c>
      <c r="C151" s="58">
        <f t="shared" si="4"/>
        <v>421400000</v>
      </c>
      <c r="D151" s="54">
        <f t="shared" si="5"/>
        <v>3511666.6666666665</v>
      </c>
      <c r="E151" s="54">
        <f t="shared" si="7"/>
        <v>115885000.00000004</v>
      </c>
      <c r="F151" s="5">
        <f t="shared" si="6"/>
        <v>315514999.99999994</v>
      </c>
    </row>
    <row r="152" spans="2:6">
      <c r="B152" s="59">
        <v>34</v>
      </c>
      <c r="C152" s="58">
        <f t="shared" si="4"/>
        <v>421400000</v>
      </c>
      <c r="D152" s="54">
        <f t="shared" si="5"/>
        <v>3511666.6666666665</v>
      </c>
      <c r="E152" s="54">
        <f t="shared" si="7"/>
        <v>119396666.66666672</v>
      </c>
      <c r="F152" s="5">
        <f t="shared" si="6"/>
        <v>312003333.33333325</v>
      </c>
    </row>
    <row r="153" spans="2:6">
      <c r="B153" s="59">
        <v>35</v>
      </c>
      <c r="C153" s="58">
        <f t="shared" si="4"/>
        <v>421400000</v>
      </c>
      <c r="D153" s="54">
        <f t="shared" si="5"/>
        <v>3511666.6666666665</v>
      </c>
      <c r="E153" s="54">
        <f t="shared" si="7"/>
        <v>122908333.33333339</v>
      </c>
      <c r="F153" s="5">
        <f t="shared" si="6"/>
        <v>308491666.66666663</v>
      </c>
    </row>
    <row r="154" spans="2:6">
      <c r="B154" s="59">
        <v>36</v>
      </c>
      <c r="C154" s="58">
        <f t="shared" si="4"/>
        <v>421400000</v>
      </c>
      <c r="D154" s="54">
        <f t="shared" si="5"/>
        <v>3511666.6666666665</v>
      </c>
      <c r="E154" s="54">
        <f t="shared" si="7"/>
        <v>126420000.00000006</v>
      </c>
      <c r="F154" s="5">
        <f t="shared" si="6"/>
        <v>304979999.99999994</v>
      </c>
    </row>
    <row r="155" spans="2:6">
      <c r="B155" s="59">
        <v>37</v>
      </c>
      <c r="C155" s="58">
        <f t="shared" si="4"/>
        <v>421400000</v>
      </c>
      <c r="D155" s="54">
        <f t="shared" si="5"/>
        <v>3511666.6666666665</v>
      </c>
      <c r="E155" s="54">
        <f t="shared" si="7"/>
        <v>129931666.66666673</v>
      </c>
      <c r="F155" s="5">
        <f t="shared" si="6"/>
        <v>301468333.33333325</v>
      </c>
    </row>
    <row r="156" spans="2:6">
      <c r="B156" s="59">
        <v>38</v>
      </c>
      <c r="C156" s="58">
        <f t="shared" si="4"/>
        <v>421400000</v>
      </c>
      <c r="D156" s="54">
        <f t="shared" si="5"/>
        <v>3511666.6666666665</v>
      </c>
      <c r="E156" s="54">
        <f t="shared" si="7"/>
        <v>133443333.3333334</v>
      </c>
      <c r="F156" s="5">
        <f t="shared" si="6"/>
        <v>297956666.66666663</v>
      </c>
    </row>
    <row r="157" spans="2:6">
      <c r="B157" s="59">
        <v>39</v>
      </c>
      <c r="C157" s="58">
        <f t="shared" si="4"/>
        <v>421400000</v>
      </c>
      <c r="D157" s="54">
        <f t="shared" si="5"/>
        <v>3511666.6666666665</v>
      </c>
      <c r="E157" s="54">
        <f t="shared" si="7"/>
        <v>136955000.00000006</v>
      </c>
      <c r="F157" s="5">
        <f t="shared" si="6"/>
        <v>294444999.99999994</v>
      </c>
    </row>
    <row r="158" spans="2:6">
      <c r="B158" s="59">
        <v>40</v>
      </c>
      <c r="C158" s="58">
        <f t="shared" si="4"/>
        <v>421400000</v>
      </c>
      <c r="D158" s="54">
        <f t="shared" si="5"/>
        <v>3511666.6666666665</v>
      </c>
      <c r="E158" s="54">
        <f t="shared" si="7"/>
        <v>140466666.66666672</v>
      </c>
      <c r="F158" s="5">
        <f t="shared" si="6"/>
        <v>290933333.33333325</v>
      </c>
    </row>
    <row r="159" spans="2:6">
      <c r="B159" s="59">
        <v>41</v>
      </c>
      <c r="C159" s="58">
        <f t="shared" si="4"/>
        <v>421400000</v>
      </c>
      <c r="D159" s="54">
        <f t="shared" si="5"/>
        <v>3511666.6666666665</v>
      </c>
      <c r="E159" s="54">
        <f t="shared" si="7"/>
        <v>143978333.33333337</v>
      </c>
      <c r="F159" s="5">
        <f t="shared" si="6"/>
        <v>287421666.66666663</v>
      </c>
    </row>
    <row r="160" spans="2:6">
      <c r="B160" s="59">
        <v>42</v>
      </c>
      <c r="C160" s="58">
        <f t="shared" si="4"/>
        <v>421400000</v>
      </c>
      <c r="D160" s="54">
        <f t="shared" si="5"/>
        <v>3511666.6666666665</v>
      </c>
      <c r="E160" s="54">
        <f t="shared" si="7"/>
        <v>147490000.00000003</v>
      </c>
      <c r="F160" s="5">
        <f t="shared" si="6"/>
        <v>283910000</v>
      </c>
    </row>
    <row r="161" spans="2:6">
      <c r="B161" s="59">
        <v>43</v>
      </c>
      <c r="C161" s="58">
        <f t="shared" si="4"/>
        <v>421400000</v>
      </c>
      <c r="D161" s="54">
        <f t="shared" si="5"/>
        <v>3511666.6666666665</v>
      </c>
      <c r="E161" s="54">
        <f t="shared" si="7"/>
        <v>151001666.66666669</v>
      </c>
      <c r="F161" s="5">
        <f t="shared" si="6"/>
        <v>280398333.33333331</v>
      </c>
    </row>
    <row r="162" spans="2:6">
      <c r="B162" s="59">
        <v>44</v>
      </c>
      <c r="C162" s="58">
        <f t="shared" si="4"/>
        <v>421400000</v>
      </c>
      <c r="D162" s="54">
        <f t="shared" si="5"/>
        <v>3511666.6666666665</v>
      </c>
      <c r="E162" s="54">
        <f t="shared" si="7"/>
        <v>154513333.33333334</v>
      </c>
      <c r="F162" s="5">
        <f t="shared" si="6"/>
        <v>276886666.66666663</v>
      </c>
    </row>
    <row r="163" spans="2:6">
      <c r="B163" s="59">
        <v>45</v>
      </c>
      <c r="C163" s="58">
        <f t="shared" si="4"/>
        <v>421400000</v>
      </c>
      <c r="D163" s="54">
        <f t="shared" si="5"/>
        <v>3511666.6666666665</v>
      </c>
      <c r="E163" s="54">
        <f t="shared" si="7"/>
        <v>158025000</v>
      </c>
      <c r="F163" s="5">
        <f t="shared" si="6"/>
        <v>273375000</v>
      </c>
    </row>
    <row r="164" spans="2:6">
      <c r="B164" s="59">
        <v>46</v>
      </c>
      <c r="C164" s="58">
        <f t="shared" si="4"/>
        <v>421400000</v>
      </c>
      <c r="D164" s="54">
        <f t="shared" si="5"/>
        <v>3511666.6666666665</v>
      </c>
      <c r="E164" s="54">
        <f t="shared" si="7"/>
        <v>161536666.66666666</v>
      </c>
      <c r="F164" s="5">
        <f t="shared" si="6"/>
        <v>269863333.33333337</v>
      </c>
    </row>
    <row r="165" spans="2:6">
      <c r="B165" s="59">
        <v>47</v>
      </c>
      <c r="C165" s="58">
        <f t="shared" si="4"/>
        <v>421400000</v>
      </c>
      <c r="D165" s="54">
        <f t="shared" si="5"/>
        <v>3511666.6666666665</v>
      </c>
      <c r="E165" s="54">
        <f t="shared" si="7"/>
        <v>165048333.33333331</v>
      </c>
      <c r="F165" s="5">
        <f t="shared" si="6"/>
        <v>266351666.66666669</v>
      </c>
    </row>
    <row r="166" spans="2:6">
      <c r="B166" s="59">
        <v>48</v>
      </c>
      <c r="C166" s="58">
        <f t="shared" si="4"/>
        <v>421400000</v>
      </c>
      <c r="D166" s="54">
        <f t="shared" si="5"/>
        <v>3511666.6666666665</v>
      </c>
      <c r="E166" s="54">
        <f t="shared" si="7"/>
        <v>168559999.99999997</v>
      </c>
      <c r="F166" s="5">
        <f t="shared" si="6"/>
        <v>262840000.00000003</v>
      </c>
    </row>
    <row r="167" spans="2:6">
      <c r="B167" s="59">
        <v>49</v>
      </c>
      <c r="C167" s="58">
        <f t="shared" si="4"/>
        <v>421400000</v>
      </c>
      <c r="D167" s="54">
        <f t="shared" si="5"/>
        <v>3511666.6666666665</v>
      </c>
      <c r="E167" s="54">
        <f t="shared" si="7"/>
        <v>172071666.66666663</v>
      </c>
      <c r="F167" s="5">
        <f t="shared" si="6"/>
        <v>259328333.33333337</v>
      </c>
    </row>
    <row r="168" spans="2:6">
      <c r="B168" s="59">
        <v>50</v>
      </c>
      <c r="C168" s="58">
        <f t="shared" si="4"/>
        <v>421400000</v>
      </c>
      <c r="D168" s="54">
        <f t="shared" si="5"/>
        <v>3511666.6666666665</v>
      </c>
      <c r="E168" s="54">
        <f t="shared" si="7"/>
        <v>175583333.33333328</v>
      </c>
      <c r="F168" s="5">
        <f t="shared" si="6"/>
        <v>255816666.66666672</v>
      </c>
    </row>
    <row r="169" spans="2:6">
      <c r="B169" s="59">
        <v>51</v>
      </c>
      <c r="C169" s="58">
        <f t="shared" si="4"/>
        <v>421400000</v>
      </c>
      <c r="D169" s="54">
        <f t="shared" si="5"/>
        <v>3511666.6666666665</v>
      </c>
      <c r="E169" s="54">
        <f t="shared" si="7"/>
        <v>179094999.99999994</v>
      </c>
      <c r="F169" s="5">
        <f t="shared" si="6"/>
        <v>252305000.00000006</v>
      </c>
    </row>
    <row r="170" spans="2:6">
      <c r="B170" s="59">
        <v>52</v>
      </c>
      <c r="C170" s="58">
        <f t="shared" si="4"/>
        <v>421400000</v>
      </c>
      <c r="D170" s="54">
        <f t="shared" si="5"/>
        <v>3511666.6666666665</v>
      </c>
      <c r="E170" s="54">
        <f t="shared" si="7"/>
        <v>182606666.6666666</v>
      </c>
      <c r="F170" s="5">
        <f t="shared" si="6"/>
        <v>248793333.3333334</v>
      </c>
    </row>
    <row r="171" spans="2:6">
      <c r="B171" s="59">
        <v>53</v>
      </c>
      <c r="C171" s="58">
        <f t="shared" si="4"/>
        <v>421400000</v>
      </c>
      <c r="D171" s="54">
        <f t="shared" si="5"/>
        <v>3511666.6666666665</v>
      </c>
      <c r="E171" s="54">
        <f t="shared" si="7"/>
        <v>186118333.33333325</v>
      </c>
      <c r="F171" s="5">
        <f t="shared" si="6"/>
        <v>245281666.66666675</v>
      </c>
    </row>
    <row r="172" spans="2:6">
      <c r="B172" s="59">
        <v>54</v>
      </c>
      <c r="C172" s="58">
        <f t="shared" si="4"/>
        <v>421400000</v>
      </c>
      <c r="D172" s="54">
        <f t="shared" si="5"/>
        <v>3511666.6666666665</v>
      </c>
      <c r="E172" s="54">
        <f t="shared" si="7"/>
        <v>189629999.99999991</v>
      </c>
      <c r="F172" s="5">
        <f t="shared" si="6"/>
        <v>241770000.00000009</v>
      </c>
    </row>
    <row r="173" spans="2:6">
      <c r="B173" s="59">
        <v>55</v>
      </c>
      <c r="C173" s="58">
        <f t="shared" si="4"/>
        <v>421400000</v>
      </c>
      <c r="D173" s="54">
        <f t="shared" si="5"/>
        <v>3511666.6666666665</v>
      </c>
      <c r="E173" s="54">
        <f t="shared" si="7"/>
        <v>193141666.66666657</v>
      </c>
      <c r="F173" s="5">
        <f t="shared" si="6"/>
        <v>238258333.33333343</v>
      </c>
    </row>
    <row r="174" spans="2:6">
      <c r="B174" s="59">
        <v>56</v>
      </c>
      <c r="C174" s="58">
        <f t="shared" si="4"/>
        <v>421400000</v>
      </c>
      <c r="D174" s="54">
        <f t="shared" si="5"/>
        <v>3511666.6666666665</v>
      </c>
      <c r="E174" s="54">
        <f t="shared" si="7"/>
        <v>196653333.33333322</v>
      </c>
      <c r="F174" s="5">
        <f t="shared" si="6"/>
        <v>234746666.66666678</v>
      </c>
    </row>
    <row r="175" spans="2:6">
      <c r="B175" s="59">
        <v>57</v>
      </c>
      <c r="C175" s="58">
        <f t="shared" si="4"/>
        <v>421400000</v>
      </c>
      <c r="D175" s="54">
        <f t="shared" si="5"/>
        <v>3511666.6666666665</v>
      </c>
      <c r="E175" s="54">
        <f t="shared" si="7"/>
        <v>200164999.99999988</v>
      </c>
      <c r="F175" s="5">
        <f t="shared" si="6"/>
        <v>231235000.00000012</v>
      </c>
    </row>
    <row r="176" spans="2:6">
      <c r="B176" s="59">
        <v>58</v>
      </c>
      <c r="C176" s="58">
        <f t="shared" si="4"/>
        <v>421400000</v>
      </c>
      <c r="D176" s="54">
        <f t="shared" si="5"/>
        <v>3511666.6666666665</v>
      </c>
      <c r="E176" s="54">
        <f t="shared" si="7"/>
        <v>203676666.66666654</v>
      </c>
      <c r="F176" s="5">
        <f t="shared" si="6"/>
        <v>227723333.33333346</v>
      </c>
    </row>
    <row r="177" spans="2:6">
      <c r="B177" s="59">
        <v>59</v>
      </c>
      <c r="C177" s="58">
        <f t="shared" si="4"/>
        <v>421400000</v>
      </c>
      <c r="D177" s="54">
        <f t="shared" si="5"/>
        <v>3511666.6666666665</v>
      </c>
      <c r="E177" s="54">
        <f t="shared" si="7"/>
        <v>207188333.33333319</v>
      </c>
      <c r="F177" s="5">
        <f t="shared" si="6"/>
        <v>224211666.66666681</v>
      </c>
    </row>
    <row r="178" spans="2:6">
      <c r="B178" s="59">
        <v>60</v>
      </c>
      <c r="C178" s="58">
        <f t="shared" si="4"/>
        <v>421400000</v>
      </c>
      <c r="D178" s="54">
        <f t="shared" si="5"/>
        <v>3511666.6666666665</v>
      </c>
      <c r="E178" s="54">
        <f t="shared" si="7"/>
        <v>210699999.99999985</v>
      </c>
      <c r="F178" s="5">
        <f t="shared" si="6"/>
        <v>220700000.00000015</v>
      </c>
    </row>
    <row r="179" spans="2:6">
      <c r="B179" s="59">
        <v>61</v>
      </c>
      <c r="C179" s="58">
        <f t="shared" si="4"/>
        <v>421400000</v>
      </c>
      <c r="D179" s="54">
        <f t="shared" si="5"/>
        <v>3511666.6666666665</v>
      </c>
      <c r="E179" s="54">
        <f t="shared" si="7"/>
        <v>214211666.66666651</v>
      </c>
      <c r="F179" s="5">
        <f t="shared" si="6"/>
        <v>217188333.33333349</v>
      </c>
    </row>
    <row r="180" spans="2:6">
      <c r="B180" s="59">
        <v>62</v>
      </c>
      <c r="C180" s="58">
        <f t="shared" si="4"/>
        <v>421400000</v>
      </c>
      <c r="D180" s="54">
        <f t="shared" si="5"/>
        <v>3511666.6666666665</v>
      </c>
      <c r="E180" s="54">
        <f t="shared" si="7"/>
        <v>217723333.33333316</v>
      </c>
      <c r="F180" s="5">
        <f t="shared" si="6"/>
        <v>213676666.66666684</v>
      </c>
    </row>
    <row r="181" spans="2:6">
      <c r="B181" s="59">
        <v>63</v>
      </c>
      <c r="C181" s="58">
        <f t="shared" si="4"/>
        <v>421400000</v>
      </c>
      <c r="D181" s="54">
        <f t="shared" si="5"/>
        <v>3511666.6666666665</v>
      </c>
      <c r="E181" s="54">
        <f t="shared" si="7"/>
        <v>221234999.99999982</v>
      </c>
      <c r="F181" s="5">
        <f t="shared" si="6"/>
        <v>210165000.00000018</v>
      </c>
    </row>
    <row r="182" spans="2:6">
      <c r="B182" s="59">
        <v>64</v>
      </c>
      <c r="C182" s="58">
        <f t="shared" si="4"/>
        <v>421400000</v>
      </c>
      <c r="D182" s="54">
        <f t="shared" si="5"/>
        <v>3511666.6666666665</v>
      </c>
      <c r="E182" s="54">
        <f t="shared" si="7"/>
        <v>224746666.66666648</v>
      </c>
      <c r="F182" s="5">
        <f t="shared" si="6"/>
        <v>206653333.33333352</v>
      </c>
    </row>
    <row r="183" spans="2:6">
      <c r="B183" s="59">
        <v>65</v>
      </c>
      <c r="C183" s="58">
        <f t="shared" si="4"/>
        <v>421400000</v>
      </c>
      <c r="D183" s="54">
        <f t="shared" si="5"/>
        <v>3511666.6666666665</v>
      </c>
      <c r="E183" s="54">
        <f t="shared" si="7"/>
        <v>228258333.33333313</v>
      </c>
      <c r="F183" s="5">
        <f t="shared" si="6"/>
        <v>203141666.66666687</v>
      </c>
    </row>
    <row r="184" spans="2:6">
      <c r="B184" s="59">
        <v>66</v>
      </c>
      <c r="C184" s="58">
        <f t="shared" ref="C184:C238" si="8">$J$119-$J$121</f>
        <v>421400000</v>
      </c>
      <c r="D184" s="54">
        <f t="shared" ref="D184:D238" si="9">C184/$J$120</f>
        <v>3511666.6666666665</v>
      </c>
      <c r="E184" s="54">
        <f t="shared" si="7"/>
        <v>231769999.99999979</v>
      </c>
      <c r="F184" s="5">
        <f t="shared" ref="F184:F238" si="10">$J$119-E184</f>
        <v>199630000.00000021</v>
      </c>
    </row>
    <row r="185" spans="2:6">
      <c r="B185" s="59">
        <v>67</v>
      </c>
      <c r="C185" s="58">
        <f t="shared" si="8"/>
        <v>421400000</v>
      </c>
      <c r="D185" s="54">
        <f t="shared" si="9"/>
        <v>3511666.6666666665</v>
      </c>
      <c r="E185" s="54">
        <f t="shared" ref="E185:E238" si="11">E184+D185</f>
        <v>235281666.66666645</v>
      </c>
      <c r="F185" s="5">
        <f t="shared" si="10"/>
        <v>196118333.33333355</v>
      </c>
    </row>
    <row r="186" spans="2:6">
      <c r="B186" s="59">
        <v>68</v>
      </c>
      <c r="C186" s="58">
        <f t="shared" si="8"/>
        <v>421400000</v>
      </c>
      <c r="D186" s="54">
        <f t="shared" si="9"/>
        <v>3511666.6666666665</v>
      </c>
      <c r="E186" s="54">
        <f t="shared" si="11"/>
        <v>238793333.3333331</v>
      </c>
      <c r="F186" s="5">
        <f t="shared" si="10"/>
        <v>192606666.6666669</v>
      </c>
    </row>
    <row r="187" spans="2:6">
      <c r="B187" s="59">
        <v>69</v>
      </c>
      <c r="C187" s="58">
        <f t="shared" si="8"/>
        <v>421400000</v>
      </c>
      <c r="D187" s="54">
        <f t="shared" si="9"/>
        <v>3511666.6666666665</v>
      </c>
      <c r="E187" s="54">
        <f t="shared" si="11"/>
        <v>242304999.99999976</v>
      </c>
      <c r="F187" s="5">
        <f t="shared" si="10"/>
        <v>189095000.00000024</v>
      </c>
    </row>
    <row r="188" spans="2:6">
      <c r="B188" s="59">
        <v>70</v>
      </c>
      <c r="C188" s="58">
        <f t="shared" si="8"/>
        <v>421400000</v>
      </c>
      <c r="D188" s="54">
        <f t="shared" si="9"/>
        <v>3511666.6666666665</v>
      </c>
      <c r="E188" s="54">
        <f t="shared" si="11"/>
        <v>245816666.66666642</v>
      </c>
      <c r="F188" s="5">
        <f t="shared" si="10"/>
        <v>185583333.33333358</v>
      </c>
    </row>
    <row r="189" spans="2:6">
      <c r="B189" s="59">
        <v>71</v>
      </c>
      <c r="C189" s="58">
        <f t="shared" si="8"/>
        <v>421400000</v>
      </c>
      <c r="D189" s="54">
        <f t="shared" si="9"/>
        <v>3511666.6666666665</v>
      </c>
      <c r="E189" s="54">
        <f t="shared" si="11"/>
        <v>249328333.33333308</v>
      </c>
      <c r="F189" s="5">
        <f t="shared" si="10"/>
        <v>182071666.66666692</v>
      </c>
    </row>
    <row r="190" spans="2:6">
      <c r="B190" s="59">
        <v>72</v>
      </c>
      <c r="C190" s="58">
        <f t="shared" si="8"/>
        <v>421400000</v>
      </c>
      <c r="D190" s="54">
        <f t="shared" si="9"/>
        <v>3511666.6666666665</v>
      </c>
      <c r="E190" s="54">
        <f t="shared" si="11"/>
        <v>252839999.99999973</v>
      </c>
      <c r="F190" s="5">
        <f t="shared" si="10"/>
        <v>178560000.00000027</v>
      </c>
    </row>
    <row r="191" spans="2:6">
      <c r="B191" s="59">
        <v>73</v>
      </c>
      <c r="C191" s="58">
        <f t="shared" si="8"/>
        <v>421400000</v>
      </c>
      <c r="D191" s="54">
        <f t="shared" si="9"/>
        <v>3511666.6666666665</v>
      </c>
      <c r="E191" s="54">
        <f t="shared" si="11"/>
        <v>256351666.66666639</v>
      </c>
      <c r="F191" s="5">
        <f t="shared" si="10"/>
        <v>175048333.33333361</v>
      </c>
    </row>
    <row r="192" spans="2:6">
      <c r="B192" s="59">
        <v>74</v>
      </c>
      <c r="C192" s="58">
        <f t="shared" si="8"/>
        <v>421400000</v>
      </c>
      <c r="D192" s="54">
        <f t="shared" si="9"/>
        <v>3511666.6666666665</v>
      </c>
      <c r="E192" s="54">
        <f t="shared" si="11"/>
        <v>259863333.33333305</v>
      </c>
      <c r="F192" s="5">
        <f t="shared" si="10"/>
        <v>171536666.66666695</v>
      </c>
    </row>
    <row r="193" spans="2:6">
      <c r="B193" s="59">
        <v>75</v>
      </c>
      <c r="C193" s="58">
        <f t="shared" si="8"/>
        <v>421400000</v>
      </c>
      <c r="D193" s="54">
        <f t="shared" si="9"/>
        <v>3511666.6666666665</v>
      </c>
      <c r="E193" s="54">
        <f t="shared" si="11"/>
        <v>263374999.9999997</v>
      </c>
      <c r="F193" s="5">
        <f t="shared" si="10"/>
        <v>168025000.0000003</v>
      </c>
    </row>
    <row r="194" spans="2:6">
      <c r="B194" s="59">
        <v>76</v>
      </c>
      <c r="C194" s="58">
        <f t="shared" si="8"/>
        <v>421400000</v>
      </c>
      <c r="D194" s="54">
        <f t="shared" si="9"/>
        <v>3511666.6666666665</v>
      </c>
      <c r="E194" s="54">
        <f t="shared" si="11"/>
        <v>266886666.66666636</v>
      </c>
      <c r="F194" s="5">
        <f t="shared" si="10"/>
        <v>164513333.33333364</v>
      </c>
    </row>
    <row r="195" spans="2:6">
      <c r="B195" s="59">
        <v>77</v>
      </c>
      <c r="C195" s="58">
        <f t="shared" si="8"/>
        <v>421400000</v>
      </c>
      <c r="D195" s="54">
        <f t="shared" si="9"/>
        <v>3511666.6666666665</v>
      </c>
      <c r="E195" s="54">
        <f t="shared" si="11"/>
        <v>270398333.33333302</v>
      </c>
      <c r="F195" s="5">
        <f t="shared" si="10"/>
        <v>161001666.66666698</v>
      </c>
    </row>
    <row r="196" spans="2:6">
      <c r="B196" s="59">
        <v>78</v>
      </c>
      <c r="C196" s="58">
        <f t="shared" si="8"/>
        <v>421400000</v>
      </c>
      <c r="D196" s="54">
        <f t="shared" si="9"/>
        <v>3511666.6666666665</v>
      </c>
      <c r="E196" s="54">
        <f t="shared" si="11"/>
        <v>273909999.9999997</v>
      </c>
      <c r="F196" s="5">
        <f t="shared" si="10"/>
        <v>157490000.0000003</v>
      </c>
    </row>
    <row r="197" spans="2:6">
      <c r="B197" s="59">
        <v>79</v>
      </c>
      <c r="C197" s="58">
        <f t="shared" si="8"/>
        <v>421400000</v>
      </c>
      <c r="D197" s="54">
        <f t="shared" si="9"/>
        <v>3511666.6666666665</v>
      </c>
      <c r="E197" s="54">
        <f t="shared" si="11"/>
        <v>277421666.66666639</v>
      </c>
      <c r="F197" s="5">
        <f t="shared" si="10"/>
        <v>153978333.33333361</v>
      </c>
    </row>
    <row r="198" spans="2:6">
      <c r="B198" s="59">
        <v>80</v>
      </c>
      <c r="C198" s="58">
        <f t="shared" si="8"/>
        <v>421400000</v>
      </c>
      <c r="D198" s="54">
        <f t="shared" si="9"/>
        <v>3511666.6666666665</v>
      </c>
      <c r="E198" s="54">
        <f t="shared" si="11"/>
        <v>280933333.33333308</v>
      </c>
      <c r="F198" s="5">
        <f t="shared" si="10"/>
        <v>150466666.66666692</v>
      </c>
    </row>
    <row r="199" spans="2:6">
      <c r="B199" s="59">
        <v>81</v>
      </c>
      <c r="C199" s="58">
        <f t="shared" si="8"/>
        <v>421400000</v>
      </c>
      <c r="D199" s="54">
        <f t="shared" si="9"/>
        <v>3511666.6666666665</v>
      </c>
      <c r="E199" s="54">
        <f t="shared" si="11"/>
        <v>284444999.99999976</v>
      </c>
      <c r="F199" s="5">
        <f t="shared" si="10"/>
        <v>146955000.00000024</v>
      </c>
    </row>
    <row r="200" spans="2:6">
      <c r="B200" s="59">
        <v>82</v>
      </c>
      <c r="C200" s="58">
        <f t="shared" si="8"/>
        <v>421400000</v>
      </c>
      <c r="D200" s="54">
        <f t="shared" si="9"/>
        <v>3511666.6666666665</v>
      </c>
      <c r="E200" s="54">
        <f t="shared" si="11"/>
        <v>287956666.66666645</v>
      </c>
      <c r="F200" s="5">
        <f t="shared" si="10"/>
        <v>143443333.33333355</v>
      </c>
    </row>
    <row r="201" spans="2:6">
      <c r="B201" s="59">
        <v>83</v>
      </c>
      <c r="C201" s="58">
        <f t="shared" si="8"/>
        <v>421400000</v>
      </c>
      <c r="D201" s="54">
        <f t="shared" si="9"/>
        <v>3511666.6666666665</v>
      </c>
      <c r="E201" s="54">
        <f t="shared" si="11"/>
        <v>291468333.33333313</v>
      </c>
      <c r="F201" s="5">
        <f t="shared" si="10"/>
        <v>139931666.66666687</v>
      </c>
    </row>
    <row r="202" spans="2:6">
      <c r="B202" s="59">
        <v>84</v>
      </c>
      <c r="C202" s="58">
        <f t="shared" si="8"/>
        <v>421400000</v>
      </c>
      <c r="D202" s="54">
        <f t="shared" si="9"/>
        <v>3511666.6666666665</v>
      </c>
      <c r="E202" s="54">
        <f t="shared" si="11"/>
        <v>294979999.99999982</v>
      </c>
      <c r="F202" s="5">
        <f t="shared" si="10"/>
        <v>136420000.00000018</v>
      </c>
    </row>
    <row r="203" spans="2:6">
      <c r="B203" s="59">
        <v>85</v>
      </c>
      <c r="C203" s="58">
        <f t="shared" si="8"/>
        <v>421400000</v>
      </c>
      <c r="D203" s="54">
        <f t="shared" si="9"/>
        <v>3511666.6666666665</v>
      </c>
      <c r="E203" s="54">
        <f t="shared" si="11"/>
        <v>298491666.66666651</v>
      </c>
      <c r="F203" s="5">
        <f t="shared" si="10"/>
        <v>132908333.33333349</v>
      </c>
    </row>
    <row r="204" spans="2:6">
      <c r="B204" s="59">
        <v>86</v>
      </c>
      <c r="C204" s="58">
        <f t="shared" si="8"/>
        <v>421400000</v>
      </c>
      <c r="D204" s="54">
        <f t="shared" si="9"/>
        <v>3511666.6666666665</v>
      </c>
      <c r="E204" s="54">
        <f t="shared" si="11"/>
        <v>302003333.33333319</v>
      </c>
      <c r="F204" s="5">
        <f t="shared" si="10"/>
        <v>129396666.66666681</v>
      </c>
    </row>
    <row r="205" spans="2:6">
      <c r="B205" s="59">
        <v>87</v>
      </c>
      <c r="C205" s="58">
        <f t="shared" si="8"/>
        <v>421400000</v>
      </c>
      <c r="D205" s="54">
        <f t="shared" si="9"/>
        <v>3511666.6666666665</v>
      </c>
      <c r="E205" s="54">
        <f t="shared" si="11"/>
        <v>305514999.99999988</v>
      </c>
      <c r="F205" s="5">
        <f t="shared" si="10"/>
        <v>125885000.00000012</v>
      </c>
    </row>
    <row r="206" spans="2:6">
      <c r="B206" s="59">
        <v>88</v>
      </c>
      <c r="C206" s="58">
        <f t="shared" si="8"/>
        <v>421400000</v>
      </c>
      <c r="D206" s="54">
        <f t="shared" si="9"/>
        <v>3511666.6666666665</v>
      </c>
      <c r="E206" s="54">
        <f t="shared" si="11"/>
        <v>309026666.66666657</v>
      </c>
      <c r="F206" s="5">
        <f t="shared" si="10"/>
        <v>122373333.33333343</v>
      </c>
    </row>
    <row r="207" spans="2:6">
      <c r="B207" s="59">
        <v>89</v>
      </c>
      <c r="C207" s="58">
        <f t="shared" si="8"/>
        <v>421400000</v>
      </c>
      <c r="D207" s="54">
        <f t="shared" si="9"/>
        <v>3511666.6666666665</v>
      </c>
      <c r="E207" s="54">
        <f t="shared" si="11"/>
        <v>312538333.33333325</v>
      </c>
      <c r="F207" s="5">
        <f t="shared" si="10"/>
        <v>118861666.66666675</v>
      </c>
    </row>
    <row r="208" spans="2:6">
      <c r="B208" s="59">
        <v>90</v>
      </c>
      <c r="C208" s="58">
        <f t="shared" si="8"/>
        <v>421400000</v>
      </c>
      <c r="D208" s="54">
        <f t="shared" si="9"/>
        <v>3511666.6666666665</v>
      </c>
      <c r="E208" s="54">
        <f t="shared" si="11"/>
        <v>316049999.99999994</v>
      </c>
      <c r="F208" s="5">
        <f t="shared" si="10"/>
        <v>115350000.00000006</v>
      </c>
    </row>
    <row r="209" spans="2:6">
      <c r="B209" s="59">
        <v>91</v>
      </c>
      <c r="C209" s="58">
        <f t="shared" si="8"/>
        <v>421400000</v>
      </c>
      <c r="D209" s="54">
        <f t="shared" si="9"/>
        <v>3511666.6666666665</v>
      </c>
      <c r="E209" s="54">
        <f t="shared" si="11"/>
        <v>319561666.66666663</v>
      </c>
      <c r="F209" s="5">
        <f t="shared" si="10"/>
        <v>111838333.33333337</v>
      </c>
    </row>
    <row r="210" spans="2:6">
      <c r="B210" s="59">
        <v>92</v>
      </c>
      <c r="C210" s="58">
        <f t="shared" si="8"/>
        <v>421400000</v>
      </c>
      <c r="D210" s="54">
        <f t="shared" si="9"/>
        <v>3511666.6666666665</v>
      </c>
      <c r="E210" s="54">
        <f t="shared" si="11"/>
        <v>323073333.33333331</v>
      </c>
      <c r="F210" s="5">
        <f t="shared" si="10"/>
        <v>108326666.66666669</v>
      </c>
    </row>
    <row r="211" spans="2:6">
      <c r="B211" s="59">
        <v>93</v>
      </c>
      <c r="C211" s="58">
        <f t="shared" si="8"/>
        <v>421400000</v>
      </c>
      <c r="D211" s="54">
        <f t="shared" si="9"/>
        <v>3511666.6666666665</v>
      </c>
      <c r="E211" s="54">
        <f t="shared" si="11"/>
        <v>326585000</v>
      </c>
      <c r="F211" s="5">
        <f t="shared" si="10"/>
        <v>104815000</v>
      </c>
    </row>
    <row r="212" spans="2:6">
      <c r="B212" s="59">
        <v>94</v>
      </c>
      <c r="C212" s="58">
        <f t="shared" si="8"/>
        <v>421400000</v>
      </c>
      <c r="D212" s="54">
        <f t="shared" si="9"/>
        <v>3511666.6666666665</v>
      </c>
      <c r="E212" s="54">
        <f t="shared" si="11"/>
        <v>330096666.66666669</v>
      </c>
      <c r="F212" s="5">
        <f t="shared" si="10"/>
        <v>101303333.33333331</v>
      </c>
    </row>
    <row r="213" spans="2:6">
      <c r="B213" s="59">
        <v>95</v>
      </c>
      <c r="C213" s="58">
        <f t="shared" si="8"/>
        <v>421400000</v>
      </c>
      <c r="D213" s="54">
        <f t="shared" si="9"/>
        <v>3511666.6666666665</v>
      </c>
      <c r="E213" s="54">
        <f t="shared" si="11"/>
        <v>333608333.33333337</v>
      </c>
      <c r="F213" s="5">
        <f t="shared" si="10"/>
        <v>97791666.666666627</v>
      </c>
    </row>
    <row r="214" spans="2:6">
      <c r="B214" s="59">
        <v>96</v>
      </c>
      <c r="C214" s="58">
        <f t="shared" si="8"/>
        <v>421400000</v>
      </c>
      <c r="D214" s="54">
        <f t="shared" si="9"/>
        <v>3511666.6666666665</v>
      </c>
      <c r="E214" s="54">
        <f t="shared" si="11"/>
        <v>337120000.00000006</v>
      </c>
      <c r="F214" s="5">
        <f t="shared" si="10"/>
        <v>94279999.99999994</v>
      </c>
    </row>
    <row r="215" spans="2:6">
      <c r="B215" s="59">
        <v>97</v>
      </c>
      <c r="C215" s="58">
        <f t="shared" si="8"/>
        <v>421400000</v>
      </c>
      <c r="D215" s="54">
        <f t="shared" si="9"/>
        <v>3511666.6666666665</v>
      </c>
      <c r="E215" s="54">
        <f t="shared" si="11"/>
        <v>340631666.66666675</v>
      </c>
      <c r="F215" s="5">
        <f t="shared" si="10"/>
        <v>90768333.333333254</v>
      </c>
    </row>
    <row r="216" spans="2:6">
      <c r="B216" s="59">
        <v>98</v>
      </c>
      <c r="C216" s="58">
        <f t="shared" si="8"/>
        <v>421400000</v>
      </c>
      <c r="D216" s="54">
        <f t="shared" si="9"/>
        <v>3511666.6666666665</v>
      </c>
      <c r="E216" s="54">
        <f t="shared" si="11"/>
        <v>344143333.33333343</v>
      </c>
      <c r="F216" s="5">
        <f t="shared" si="10"/>
        <v>87256666.666666567</v>
      </c>
    </row>
    <row r="217" spans="2:6">
      <c r="B217" s="59">
        <v>99</v>
      </c>
      <c r="C217" s="58">
        <f t="shared" si="8"/>
        <v>421400000</v>
      </c>
      <c r="D217" s="54">
        <f t="shared" si="9"/>
        <v>3511666.6666666665</v>
      </c>
      <c r="E217" s="54">
        <f t="shared" si="11"/>
        <v>347655000.00000012</v>
      </c>
      <c r="F217" s="5">
        <f t="shared" si="10"/>
        <v>83744999.999999881</v>
      </c>
    </row>
    <row r="218" spans="2:6">
      <c r="B218" s="59">
        <v>100</v>
      </c>
      <c r="C218" s="58">
        <f t="shared" si="8"/>
        <v>421400000</v>
      </c>
      <c r="D218" s="54">
        <f t="shared" si="9"/>
        <v>3511666.6666666665</v>
      </c>
      <c r="E218" s="54">
        <f t="shared" si="11"/>
        <v>351166666.66666681</v>
      </c>
      <c r="F218" s="5">
        <f t="shared" si="10"/>
        <v>80233333.333333194</v>
      </c>
    </row>
    <row r="219" spans="2:6">
      <c r="B219" s="59">
        <v>101</v>
      </c>
      <c r="C219" s="58">
        <f t="shared" si="8"/>
        <v>421400000</v>
      </c>
      <c r="D219" s="54">
        <f t="shared" si="9"/>
        <v>3511666.6666666665</v>
      </c>
      <c r="E219" s="54">
        <f t="shared" si="11"/>
        <v>354678333.33333349</v>
      </c>
      <c r="F219" s="5">
        <f t="shared" si="10"/>
        <v>76721666.666666508</v>
      </c>
    </row>
    <row r="220" spans="2:6">
      <c r="B220" s="59">
        <v>102</v>
      </c>
      <c r="C220" s="58">
        <f t="shared" si="8"/>
        <v>421400000</v>
      </c>
      <c r="D220" s="54">
        <f t="shared" si="9"/>
        <v>3511666.6666666665</v>
      </c>
      <c r="E220" s="54">
        <f t="shared" si="11"/>
        <v>358190000.00000018</v>
      </c>
      <c r="F220" s="5">
        <f t="shared" si="10"/>
        <v>73209999.999999821</v>
      </c>
    </row>
    <row r="221" spans="2:6">
      <c r="B221" s="59">
        <v>103</v>
      </c>
      <c r="C221" s="58">
        <f t="shared" si="8"/>
        <v>421400000</v>
      </c>
      <c r="D221" s="54">
        <f t="shared" si="9"/>
        <v>3511666.6666666665</v>
      </c>
      <c r="E221" s="54">
        <f t="shared" si="11"/>
        <v>361701666.66666687</v>
      </c>
      <c r="F221" s="5">
        <f t="shared" si="10"/>
        <v>69698333.333333135</v>
      </c>
    </row>
    <row r="222" spans="2:6">
      <c r="B222" s="59">
        <v>104</v>
      </c>
      <c r="C222" s="58">
        <f t="shared" si="8"/>
        <v>421400000</v>
      </c>
      <c r="D222" s="54">
        <f t="shared" si="9"/>
        <v>3511666.6666666665</v>
      </c>
      <c r="E222" s="54">
        <f t="shared" si="11"/>
        <v>365213333.33333355</v>
      </c>
      <c r="F222" s="5">
        <f t="shared" si="10"/>
        <v>66186666.666666448</v>
      </c>
    </row>
    <row r="223" spans="2:6">
      <c r="B223" s="59">
        <v>105</v>
      </c>
      <c r="C223" s="58">
        <f t="shared" si="8"/>
        <v>421400000</v>
      </c>
      <c r="D223" s="54">
        <f t="shared" si="9"/>
        <v>3511666.6666666665</v>
      </c>
      <c r="E223" s="54">
        <f t="shared" si="11"/>
        <v>368725000.00000024</v>
      </c>
      <c r="F223" s="5">
        <f t="shared" si="10"/>
        <v>62674999.999999762</v>
      </c>
    </row>
    <row r="224" spans="2:6">
      <c r="B224" s="59">
        <v>106</v>
      </c>
      <c r="C224" s="58">
        <f t="shared" si="8"/>
        <v>421400000</v>
      </c>
      <c r="D224" s="54">
        <f t="shared" si="9"/>
        <v>3511666.6666666665</v>
      </c>
      <c r="E224" s="54">
        <f t="shared" si="11"/>
        <v>372236666.66666692</v>
      </c>
      <c r="F224" s="5">
        <f t="shared" si="10"/>
        <v>59163333.333333075</v>
      </c>
    </row>
    <row r="225" spans="2:6">
      <c r="B225" s="59">
        <v>107</v>
      </c>
      <c r="C225" s="58">
        <f t="shared" si="8"/>
        <v>421400000</v>
      </c>
      <c r="D225" s="54">
        <f t="shared" si="9"/>
        <v>3511666.6666666665</v>
      </c>
      <c r="E225" s="54">
        <f t="shared" si="11"/>
        <v>375748333.33333361</v>
      </c>
      <c r="F225" s="5">
        <f t="shared" si="10"/>
        <v>55651666.666666389</v>
      </c>
    </row>
    <row r="226" spans="2:6">
      <c r="B226" s="59">
        <v>108</v>
      </c>
      <c r="C226" s="58">
        <f t="shared" si="8"/>
        <v>421400000</v>
      </c>
      <c r="D226" s="54">
        <f t="shared" si="9"/>
        <v>3511666.6666666665</v>
      </c>
      <c r="E226" s="54">
        <f t="shared" si="11"/>
        <v>379260000.0000003</v>
      </c>
      <c r="F226" s="5">
        <f t="shared" si="10"/>
        <v>52139999.999999702</v>
      </c>
    </row>
    <row r="227" spans="2:6">
      <c r="B227" s="59">
        <v>109</v>
      </c>
      <c r="C227" s="58">
        <f t="shared" si="8"/>
        <v>421400000</v>
      </c>
      <c r="D227" s="54">
        <f t="shared" si="9"/>
        <v>3511666.6666666665</v>
      </c>
      <c r="E227" s="54">
        <f t="shared" si="11"/>
        <v>382771666.66666698</v>
      </c>
      <c r="F227" s="5">
        <f t="shared" si="10"/>
        <v>48628333.333333015</v>
      </c>
    </row>
    <row r="228" spans="2:6">
      <c r="B228" s="59">
        <v>110</v>
      </c>
      <c r="C228" s="58">
        <f t="shared" si="8"/>
        <v>421400000</v>
      </c>
      <c r="D228" s="54">
        <f t="shared" si="9"/>
        <v>3511666.6666666665</v>
      </c>
      <c r="E228" s="54">
        <f t="shared" si="11"/>
        <v>386283333.33333367</v>
      </c>
      <c r="F228" s="5">
        <f t="shared" si="10"/>
        <v>45116666.666666329</v>
      </c>
    </row>
    <row r="229" spans="2:6">
      <c r="B229" s="59">
        <v>111</v>
      </c>
      <c r="C229" s="58">
        <f t="shared" si="8"/>
        <v>421400000</v>
      </c>
      <c r="D229" s="54">
        <f t="shared" si="9"/>
        <v>3511666.6666666665</v>
      </c>
      <c r="E229" s="54">
        <f t="shared" si="11"/>
        <v>389795000.00000036</v>
      </c>
      <c r="F229" s="5">
        <f t="shared" si="10"/>
        <v>41604999.999999642</v>
      </c>
    </row>
    <row r="230" spans="2:6">
      <c r="B230" s="59">
        <v>112</v>
      </c>
      <c r="C230" s="58">
        <f t="shared" si="8"/>
        <v>421400000</v>
      </c>
      <c r="D230" s="54">
        <f t="shared" si="9"/>
        <v>3511666.6666666665</v>
      </c>
      <c r="E230" s="54">
        <f t="shared" si="11"/>
        <v>393306666.66666704</v>
      </c>
      <c r="F230" s="5">
        <f t="shared" si="10"/>
        <v>38093333.333332956</v>
      </c>
    </row>
    <row r="231" spans="2:6">
      <c r="B231" s="59">
        <v>113</v>
      </c>
      <c r="C231" s="58">
        <f t="shared" si="8"/>
        <v>421400000</v>
      </c>
      <c r="D231" s="54">
        <f t="shared" si="9"/>
        <v>3511666.6666666665</v>
      </c>
      <c r="E231" s="54">
        <f t="shared" si="11"/>
        <v>396818333.33333373</v>
      </c>
      <c r="F231" s="5">
        <f t="shared" si="10"/>
        <v>34581666.666666269</v>
      </c>
    </row>
    <row r="232" spans="2:6">
      <c r="B232" s="59">
        <v>114</v>
      </c>
      <c r="C232" s="58">
        <f t="shared" si="8"/>
        <v>421400000</v>
      </c>
      <c r="D232" s="54">
        <f t="shared" si="9"/>
        <v>3511666.6666666665</v>
      </c>
      <c r="E232" s="54">
        <f t="shared" si="11"/>
        <v>400330000.00000042</v>
      </c>
      <c r="F232" s="5">
        <f t="shared" si="10"/>
        <v>31069999.999999583</v>
      </c>
    </row>
    <row r="233" spans="2:6">
      <c r="B233" s="59">
        <v>115</v>
      </c>
      <c r="C233" s="58">
        <f t="shared" si="8"/>
        <v>421400000</v>
      </c>
      <c r="D233" s="54">
        <f t="shared" si="9"/>
        <v>3511666.6666666665</v>
      </c>
      <c r="E233" s="54">
        <f t="shared" si="11"/>
        <v>403841666.6666671</v>
      </c>
      <c r="F233" s="5">
        <f t="shared" si="10"/>
        <v>27558333.333332896</v>
      </c>
    </row>
    <row r="234" spans="2:6">
      <c r="B234" s="59">
        <v>116</v>
      </c>
      <c r="C234" s="58">
        <f t="shared" si="8"/>
        <v>421400000</v>
      </c>
      <c r="D234" s="54">
        <f t="shared" si="9"/>
        <v>3511666.6666666665</v>
      </c>
      <c r="E234" s="54">
        <f t="shared" si="11"/>
        <v>407353333.33333379</v>
      </c>
      <c r="F234" s="5">
        <f t="shared" si="10"/>
        <v>24046666.66666621</v>
      </c>
    </row>
    <row r="235" spans="2:6">
      <c r="B235" s="59">
        <v>117</v>
      </c>
      <c r="C235" s="58">
        <f t="shared" si="8"/>
        <v>421400000</v>
      </c>
      <c r="D235" s="54">
        <f t="shared" si="9"/>
        <v>3511666.6666666665</v>
      </c>
      <c r="E235" s="54">
        <f t="shared" si="11"/>
        <v>410865000.00000048</v>
      </c>
      <c r="F235" s="5">
        <f t="shared" si="10"/>
        <v>20534999.999999523</v>
      </c>
    </row>
    <row r="236" spans="2:6">
      <c r="B236" s="59">
        <v>118</v>
      </c>
      <c r="C236" s="58">
        <f t="shared" si="8"/>
        <v>421400000</v>
      </c>
      <c r="D236" s="54">
        <f t="shared" si="9"/>
        <v>3511666.6666666665</v>
      </c>
      <c r="E236" s="54">
        <f t="shared" si="11"/>
        <v>414376666.66666716</v>
      </c>
      <c r="F236" s="5">
        <f t="shared" si="10"/>
        <v>17023333.333332837</v>
      </c>
    </row>
    <row r="237" spans="2:6">
      <c r="B237" s="59">
        <v>119</v>
      </c>
      <c r="C237" s="58">
        <f t="shared" si="8"/>
        <v>421400000</v>
      </c>
      <c r="D237" s="54">
        <f t="shared" si="9"/>
        <v>3511666.6666666665</v>
      </c>
      <c r="E237" s="54">
        <f t="shared" si="11"/>
        <v>417888333.33333385</v>
      </c>
      <c r="F237" s="5">
        <f t="shared" si="10"/>
        <v>13511666.66666615</v>
      </c>
    </row>
    <row r="238" spans="2:6">
      <c r="B238" s="59">
        <v>120</v>
      </c>
      <c r="C238" s="58">
        <f t="shared" si="8"/>
        <v>421400000</v>
      </c>
      <c r="D238" s="54">
        <f t="shared" si="9"/>
        <v>3511666.6666666665</v>
      </c>
      <c r="E238" s="54">
        <f t="shared" si="11"/>
        <v>421400000.00000054</v>
      </c>
      <c r="F238" s="5">
        <f t="shared" si="10"/>
        <v>9999999.9999994636</v>
      </c>
    </row>
    <row r="240" spans="2:6" ht="15.75" thickBot="1"/>
    <row r="241" spans="2:13" ht="15.75" thickBot="1">
      <c r="B241" s="53"/>
      <c r="C241" s="244" t="s">
        <v>167</v>
      </c>
      <c r="D241" s="245"/>
      <c r="E241" s="246"/>
    </row>
    <row r="242" spans="2:13" ht="30.75" thickBot="1">
      <c r="B242" s="60" t="s">
        <v>157</v>
      </c>
      <c r="C242" s="61" t="s">
        <v>153</v>
      </c>
      <c r="D242" s="62" t="s">
        <v>154</v>
      </c>
      <c r="E242" s="62" t="s">
        <v>155</v>
      </c>
      <c r="F242" s="63" t="s">
        <v>156</v>
      </c>
    </row>
    <row r="243" spans="2:13" ht="15.75" thickBot="1">
      <c r="B243" s="59">
        <v>1</v>
      </c>
      <c r="C243" s="58">
        <f>$K$243-$K$245</f>
        <v>421400000</v>
      </c>
      <c r="D243" s="54">
        <f>C243/$K$244</f>
        <v>117055.55555555556</v>
      </c>
      <c r="E243" s="54">
        <f>D243</f>
        <v>117055.55555555556</v>
      </c>
      <c r="F243" s="5">
        <f>$K$243-E243</f>
        <v>431282944.44444442</v>
      </c>
      <c r="I243">
        <v>151601</v>
      </c>
      <c r="J243" t="s">
        <v>144</v>
      </c>
      <c r="K243" s="14">
        <v>431400000</v>
      </c>
    </row>
    <row r="244" spans="2:13" ht="15.75" thickBot="1">
      <c r="B244" s="59">
        <v>2</v>
      </c>
      <c r="C244" s="58">
        <f t="shared" ref="C244:C307" si="12">$K$243-$K$245</f>
        <v>421400000</v>
      </c>
      <c r="D244" s="54">
        <f t="shared" ref="D244:D307" si="13">C244/$K$244</f>
        <v>117055.55555555556</v>
      </c>
      <c r="E244" s="54">
        <f>E243+D244</f>
        <v>234111.11111111112</v>
      </c>
      <c r="F244" s="5">
        <f t="shared" ref="F244:F307" si="14">$J$119-E244</f>
        <v>431165888.8888889</v>
      </c>
      <c r="J244" s="57" t="s">
        <v>151</v>
      </c>
      <c r="K244" s="73">
        <f>10*360</f>
        <v>3600</v>
      </c>
    </row>
    <row r="245" spans="2:13">
      <c r="B245" s="59">
        <v>3</v>
      </c>
      <c r="C245" s="58">
        <f t="shared" si="12"/>
        <v>421400000</v>
      </c>
      <c r="D245" s="54">
        <f t="shared" si="13"/>
        <v>117055.55555555556</v>
      </c>
      <c r="E245" s="54">
        <f t="shared" ref="E245:E308" si="15">E244+D245</f>
        <v>351166.66666666669</v>
      </c>
      <c r="F245" s="5">
        <f t="shared" si="14"/>
        <v>431048833.33333331</v>
      </c>
      <c r="J245" s="53" t="s">
        <v>148</v>
      </c>
      <c r="K245" s="54">
        <v>10000000</v>
      </c>
    </row>
    <row r="246" spans="2:13">
      <c r="B246" s="59">
        <v>4</v>
      </c>
      <c r="C246" s="58">
        <f t="shared" si="12"/>
        <v>421400000</v>
      </c>
      <c r="D246" s="54">
        <f t="shared" si="13"/>
        <v>117055.55555555556</v>
      </c>
      <c r="E246" s="54">
        <f t="shared" si="15"/>
        <v>468222.22222222225</v>
      </c>
      <c r="F246" s="5">
        <f t="shared" si="14"/>
        <v>430931777.77777779</v>
      </c>
    </row>
    <row r="247" spans="2:13" ht="15.75" thickBot="1">
      <c r="B247" s="59">
        <v>5</v>
      </c>
      <c r="C247" s="58">
        <f t="shared" si="12"/>
        <v>421400000</v>
      </c>
      <c r="D247" s="54">
        <f t="shared" si="13"/>
        <v>117055.55555555556</v>
      </c>
      <c r="E247" s="54">
        <f t="shared" si="15"/>
        <v>585277.77777777775</v>
      </c>
      <c r="F247" s="5">
        <f t="shared" si="14"/>
        <v>430814722.22222221</v>
      </c>
    </row>
    <row r="248" spans="2:13" ht="15.75" thickBot="1">
      <c r="B248" s="59">
        <v>6</v>
      </c>
      <c r="C248" s="58">
        <f t="shared" si="12"/>
        <v>421400000</v>
      </c>
      <c r="D248" s="54">
        <f t="shared" si="13"/>
        <v>117055.55555555556</v>
      </c>
      <c r="E248" s="54">
        <f t="shared" si="15"/>
        <v>702333.33333333326</v>
      </c>
      <c r="F248" s="5">
        <f t="shared" si="14"/>
        <v>430697666.66666669</v>
      </c>
      <c r="I248" s="209" t="s">
        <v>134</v>
      </c>
      <c r="J248" s="210"/>
      <c r="K248" s="210"/>
      <c r="L248" s="210"/>
      <c r="M248" s="211"/>
    </row>
    <row r="249" spans="2:13">
      <c r="B249" s="59">
        <v>7</v>
      </c>
      <c r="C249" s="58">
        <f t="shared" si="12"/>
        <v>421400000</v>
      </c>
      <c r="D249" s="54">
        <f t="shared" si="13"/>
        <v>117055.55555555556</v>
      </c>
      <c r="E249" s="54">
        <f t="shared" si="15"/>
        <v>819388.88888888876</v>
      </c>
      <c r="F249" s="5">
        <f t="shared" si="14"/>
        <v>430580611.1111111</v>
      </c>
      <c r="I249" s="203" t="s">
        <v>168</v>
      </c>
      <c r="J249" s="204"/>
      <c r="K249" s="204"/>
      <c r="L249" s="204"/>
      <c r="M249" s="205"/>
    </row>
    <row r="250" spans="2:13">
      <c r="B250" s="59">
        <v>8</v>
      </c>
      <c r="C250" s="58">
        <f t="shared" si="12"/>
        <v>421400000</v>
      </c>
      <c r="D250" s="54">
        <f t="shared" si="13"/>
        <v>117055.55555555556</v>
      </c>
      <c r="E250" s="54">
        <f t="shared" si="15"/>
        <v>936444.44444444426</v>
      </c>
      <c r="F250" s="5">
        <f t="shared" si="14"/>
        <v>430463555.55555558</v>
      </c>
      <c r="I250" s="203"/>
      <c r="J250" s="204"/>
      <c r="K250" s="204"/>
      <c r="L250" s="204"/>
      <c r="M250" s="205"/>
    </row>
    <row r="251" spans="2:13" ht="15.75" thickBot="1">
      <c r="B251" s="59">
        <v>9</v>
      </c>
      <c r="C251" s="58">
        <f t="shared" si="12"/>
        <v>421400000</v>
      </c>
      <c r="D251" s="54">
        <f t="shared" si="13"/>
        <v>117055.55555555556</v>
      </c>
      <c r="E251" s="54">
        <f t="shared" si="15"/>
        <v>1053499.9999999998</v>
      </c>
      <c r="F251" s="5">
        <f t="shared" si="14"/>
        <v>430346500</v>
      </c>
      <c r="I251" s="206"/>
      <c r="J251" s="207"/>
      <c r="K251" s="207"/>
      <c r="L251" s="207"/>
      <c r="M251" s="208"/>
    </row>
    <row r="252" spans="2:13">
      <c r="B252" s="59">
        <v>10</v>
      </c>
      <c r="C252" s="58">
        <f t="shared" si="12"/>
        <v>421400000</v>
      </c>
      <c r="D252" s="54">
        <f t="shared" si="13"/>
        <v>117055.55555555556</v>
      </c>
      <c r="E252" s="54">
        <f t="shared" si="15"/>
        <v>1170555.5555555553</v>
      </c>
      <c r="F252" s="5">
        <f t="shared" si="14"/>
        <v>430229444.44444442</v>
      </c>
    </row>
    <row r="253" spans="2:13">
      <c r="B253" s="59">
        <v>11</v>
      </c>
      <c r="C253" s="58">
        <f t="shared" si="12"/>
        <v>421400000</v>
      </c>
      <c r="D253" s="54">
        <f t="shared" si="13"/>
        <v>117055.55555555556</v>
      </c>
      <c r="E253" s="54">
        <f t="shared" si="15"/>
        <v>1287611.1111111108</v>
      </c>
      <c r="F253" s="5">
        <f t="shared" si="14"/>
        <v>430112388.8888889</v>
      </c>
      <c r="I253">
        <v>151601</v>
      </c>
      <c r="J253" t="s">
        <v>144</v>
      </c>
      <c r="K253" s="14">
        <v>431400000</v>
      </c>
    </row>
    <row r="254" spans="2:13">
      <c r="B254" s="59">
        <v>12</v>
      </c>
      <c r="C254" s="58">
        <f t="shared" si="12"/>
        <v>421400000</v>
      </c>
      <c r="D254" s="54">
        <f t="shared" si="13"/>
        <v>117055.55555555556</v>
      </c>
      <c r="E254" s="54">
        <f t="shared" si="15"/>
        <v>1404666.6666666663</v>
      </c>
      <c r="F254" s="5">
        <f t="shared" si="14"/>
        <v>429995333.33333331</v>
      </c>
      <c r="J254" s="77" t="s">
        <v>151</v>
      </c>
      <c r="K254" s="75">
        <f>10</f>
        <v>10</v>
      </c>
      <c r="L254" s="76">
        <f>3600</f>
        <v>3600</v>
      </c>
    </row>
    <row r="255" spans="2:13">
      <c r="B255" s="59">
        <v>13</v>
      </c>
      <c r="C255" s="58">
        <f t="shared" si="12"/>
        <v>421400000</v>
      </c>
      <c r="D255" s="54">
        <f t="shared" si="13"/>
        <v>117055.55555555556</v>
      </c>
      <c r="E255" s="54">
        <f t="shared" si="15"/>
        <v>1521722.2222222218</v>
      </c>
      <c r="F255" s="5">
        <f t="shared" si="14"/>
        <v>429878277.77777779</v>
      </c>
      <c r="J255" s="53" t="s">
        <v>148</v>
      </c>
      <c r="K255" s="54">
        <v>10000000</v>
      </c>
    </row>
    <row r="256" spans="2:13">
      <c r="B256" s="59">
        <v>14</v>
      </c>
      <c r="C256" s="58">
        <f t="shared" si="12"/>
        <v>421400000</v>
      </c>
      <c r="D256" s="54">
        <f t="shared" si="13"/>
        <v>117055.55555555556</v>
      </c>
      <c r="E256" s="54">
        <f t="shared" si="15"/>
        <v>1638777.7777777773</v>
      </c>
      <c r="F256" s="5">
        <f t="shared" si="14"/>
        <v>429761222.22222221</v>
      </c>
      <c r="J256" t="s">
        <v>16</v>
      </c>
      <c r="K256">
        <v>7</v>
      </c>
    </row>
    <row r="257" spans="2:11">
      <c r="B257" s="59">
        <v>15</v>
      </c>
      <c r="C257" s="58">
        <f t="shared" si="12"/>
        <v>421400000</v>
      </c>
      <c r="D257" s="54">
        <f t="shared" si="13"/>
        <v>117055.55555555556</v>
      </c>
      <c r="E257" s="54">
        <f t="shared" si="15"/>
        <v>1755833.3333333328</v>
      </c>
      <c r="F257" s="5">
        <f t="shared" si="14"/>
        <v>429644166.66666669</v>
      </c>
      <c r="J257" t="s">
        <v>169</v>
      </c>
      <c r="K257">
        <v>14</v>
      </c>
    </row>
    <row r="258" spans="2:11">
      <c r="B258" s="59">
        <v>16</v>
      </c>
      <c r="C258" s="58">
        <f t="shared" si="12"/>
        <v>421400000</v>
      </c>
      <c r="D258" s="54">
        <f t="shared" si="13"/>
        <v>117055.55555555556</v>
      </c>
      <c r="E258" s="54">
        <f t="shared" si="15"/>
        <v>1872888.8888888883</v>
      </c>
      <c r="F258" s="5">
        <f t="shared" si="14"/>
        <v>429527111.1111111</v>
      </c>
      <c r="K258">
        <f>K256*30+K257</f>
        <v>224</v>
      </c>
    </row>
    <row r="259" spans="2:11">
      <c r="B259" s="59">
        <v>17</v>
      </c>
      <c r="C259" s="58">
        <f t="shared" si="12"/>
        <v>421400000</v>
      </c>
      <c r="D259" s="54">
        <f t="shared" si="13"/>
        <v>117055.55555555556</v>
      </c>
      <c r="E259" s="54">
        <f t="shared" si="15"/>
        <v>1989944.4444444438</v>
      </c>
      <c r="F259" s="5">
        <f t="shared" si="14"/>
        <v>429410055.55555558</v>
      </c>
      <c r="K259" s="14">
        <f>(K253-K255)/L254*K258</f>
        <v>26220444.444444448</v>
      </c>
    </row>
    <row r="260" spans="2:11">
      <c r="B260" s="59">
        <v>18</v>
      </c>
      <c r="C260" s="58">
        <f t="shared" si="12"/>
        <v>421400000</v>
      </c>
      <c r="D260" s="54">
        <f t="shared" si="13"/>
        <v>117055.55555555556</v>
      </c>
      <c r="E260" s="54">
        <f t="shared" si="15"/>
        <v>2106999.9999999995</v>
      </c>
      <c r="F260" s="5">
        <f t="shared" si="14"/>
        <v>429293000</v>
      </c>
    </row>
    <row r="261" spans="2:11">
      <c r="B261" s="59">
        <v>19</v>
      </c>
      <c r="C261" s="58">
        <f t="shared" si="12"/>
        <v>421400000</v>
      </c>
      <c r="D261" s="54">
        <f t="shared" si="13"/>
        <v>117055.55555555556</v>
      </c>
      <c r="E261" s="54">
        <f t="shared" si="15"/>
        <v>2224055.555555555</v>
      </c>
      <c r="F261" s="5">
        <f t="shared" si="14"/>
        <v>429175944.44444442</v>
      </c>
    </row>
    <row r="262" spans="2:11">
      <c r="B262" s="59">
        <v>20</v>
      </c>
      <c r="C262" s="58">
        <f t="shared" si="12"/>
        <v>421400000</v>
      </c>
      <c r="D262" s="54">
        <f t="shared" si="13"/>
        <v>117055.55555555556</v>
      </c>
      <c r="E262" s="54">
        <f t="shared" si="15"/>
        <v>2341111.1111111105</v>
      </c>
      <c r="F262" s="5">
        <f t="shared" si="14"/>
        <v>429058888.8888889</v>
      </c>
    </row>
    <row r="263" spans="2:11">
      <c r="B263" s="59">
        <v>21</v>
      </c>
      <c r="C263" s="58">
        <f t="shared" si="12"/>
        <v>421400000</v>
      </c>
      <c r="D263" s="54">
        <f t="shared" si="13"/>
        <v>117055.55555555556</v>
      </c>
      <c r="E263" s="54">
        <f t="shared" si="15"/>
        <v>2458166.666666666</v>
      </c>
      <c r="F263" s="5">
        <f t="shared" si="14"/>
        <v>428941833.33333331</v>
      </c>
    </row>
    <row r="264" spans="2:11">
      <c r="B264" s="59">
        <v>22</v>
      </c>
      <c r="C264" s="58">
        <f t="shared" si="12"/>
        <v>421400000</v>
      </c>
      <c r="D264" s="54">
        <f t="shared" si="13"/>
        <v>117055.55555555556</v>
      </c>
      <c r="E264" s="54">
        <f t="shared" si="15"/>
        <v>2575222.2222222215</v>
      </c>
      <c r="F264" s="5">
        <f t="shared" si="14"/>
        <v>428824777.77777779</v>
      </c>
    </row>
    <row r="265" spans="2:11">
      <c r="B265" s="59">
        <v>23</v>
      </c>
      <c r="C265" s="58">
        <f t="shared" si="12"/>
        <v>421400000</v>
      </c>
      <c r="D265" s="54">
        <f t="shared" si="13"/>
        <v>117055.55555555556</v>
      </c>
      <c r="E265" s="54">
        <f t="shared" si="15"/>
        <v>2692277.7777777771</v>
      </c>
      <c r="F265" s="5">
        <f t="shared" si="14"/>
        <v>428707722.22222221</v>
      </c>
    </row>
    <row r="266" spans="2:11">
      <c r="B266" s="59">
        <v>24</v>
      </c>
      <c r="C266" s="58">
        <f t="shared" si="12"/>
        <v>421400000</v>
      </c>
      <c r="D266" s="54">
        <f t="shared" si="13"/>
        <v>117055.55555555556</v>
      </c>
      <c r="E266" s="54">
        <f t="shared" si="15"/>
        <v>2809333.3333333326</v>
      </c>
      <c r="F266" s="5">
        <f t="shared" si="14"/>
        <v>428590666.66666669</v>
      </c>
    </row>
    <row r="267" spans="2:11">
      <c r="B267" s="59">
        <v>25</v>
      </c>
      <c r="C267" s="58">
        <f t="shared" si="12"/>
        <v>421400000</v>
      </c>
      <c r="D267" s="54">
        <f t="shared" si="13"/>
        <v>117055.55555555556</v>
      </c>
      <c r="E267" s="54">
        <f t="shared" si="15"/>
        <v>2926388.8888888881</v>
      </c>
      <c r="F267" s="5">
        <f t="shared" si="14"/>
        <v>428473611.1111111</v>
      </c>
    </row>
    <row r="268" spans="2:11">
      <c r="B268" s="59">
        <v>26</v>
      </c>
      <c r="C268" s="58">
        <f t="shared" si="12"/>
        <v>421400000</v>
      </c>
      <c r="D268" s="54">
        <f t="shared" si="13"/>
        <v>117055.55555555556</v>
      </c>
      <c r="E268" s="54">
        <f t="shared" si="15"/>
        <v>3043444.4444444436</v>
      </c>
      <c r="F268" s="5">
        <f t="shared" si="14"/>
        <v>428356555.55555558</v>
      </c>
    </row>
    <row r="269" spans="2:11">
      <c r="B269" s="59">
        <v>27</v>
      </c>
      <c r="C269" s="58">
        <f t="shared" si="12"/>
        <v>421400000</v>
      </c>
      <c r="D269" s="54">
        <f t="shared" si="13"/>
        <v>117055.55555555556</v>
      </c>
      <c r="E269" s="54">
        <f t="shared" si="15"/>
        <v>3160499.9999999991</v>
      </c>
      <c r="F269" s="5">
        <f t="shared" si="14"/>
        <v>428239500</v>
      </c>
    </row>
    <row r="270" spans="2:11">
      <c r="B270" s="59">
        <v>28</v>
      </c>
      <c r="C270" s="58">
        <f t="shared" si="12"/>
        <v>421400000</v>
      </c>
      <c r="D270" s="54">
        <f t="shared" si="13"/>
        <v>117055.55555555556</v>
      </c>
      <c r="E270" s="54">
        <f t="shared" si="15"/>
        <v>3277555.5555555546</v>
      </c>
      <c r="F270" s="5">
        <f t="shared" si="14"/>
        <v>428122444.44444442</v>
      </c>
    </row>
    <row r="271" spans="2:11">
      <c r="B271" s="59">
        <v>29</v>
      </c>
      <c r="C271" s="58">
        <f t="shared" si="12"/>
        <v>421400000</v>
      </c>
      <c r="D271" s="54">
        <f t="shared" si="13"/>
        <v>117055.55555555556</v>
      </c>
      <c r="E271" s="54">
        <f t="shared" si="15"/>
        <v>3394611.1111111101</v>
      </c>
      <c r="F271" s="5">
        <f t="shared" si="14"/>
        <v>428005388.8888889</v>
      </c>
    </row>
    <row r="272" spans="2:11">
      <c r="B272" s="59">
        <v>30</v>
      </c>
      <c r="C272" s="58">
        <f t="shared" si="12"/>
        <v>421400000</v>
      </c>
      <c r="D272" s="54">
        <f t="shared" si="13"/>
        <v>117055.55555555556</v>
      </c>
      <c r="E272" s="54">
        <f t="shared" si="15"/>
        <v>3511666.6666666656</v>
      </c>
      <c r="F272" s="5">
        <f t="shared" si="14"/>
        <v>427888333.33333331</v>
      </c>
    </row>
    <row r="273" spans="2:6">
      <c r="B273" s="59">
        <v>31</v>
      </c>
      <c r="C273" s="58">
        <f t="shared" si="12"/>
        <v>421400000</v>
      </c>
      <c r="D273" s="54">
        <f t="shared" si="13"/>
        <v>117055.55555555556</v>
      </c>
      <c r="E273" s="54">
        <f t="shared" si="15"/>
        <v>3628722.2222222211</v>
      </c>
      <c r="F273" s="5">
        <f t="shared" si="14"/>
        <v>427771277.77777779</v>
      </c>
    </row>
    <row r="274" spans="2:6">
      <c r="B274" s="59">
        <v>32</v>
      </c>
      <c r="C274" s="58">
        <f t="shared" si="12"/>
        <v>421400000</v>
      </c>
      <c r="D274" s="54">
        <f t="shared" si="13"/>
        <v>117055.55555555556</v>
      </c>
      <c r="E274" s="54">
        <f t="shared" si="15"/>
        <v>3745777.7777777766</v>
      </c>
      <c r="F274" s="5">
        <f t="shared" si="14"/>
        <v>427654222.22222221</v>
      </c>
    </row>
    <row r="275" spans="2:6">
      <c r="B275" s="59">
        <v>33</v>
      </c>
      <c r="C275" s="58">
        <f t="shared" si="12"/>
        <v>421400000</v>
      </c>
      <c r="D275" s="54">
        <f t="shared" si="13"/>
        <v>117055.55555555556</v>
      </c>
      <c r="E275" s="54">
        <f t="shared" si="15"/>
        <v>3862833.3333333321</v>
      </c>
      <c r="F275" s="5">
        <f t="shared" si="14"/>
        <v>427537166.66666669</v>
      </c>
    </row>
    <row r="276" spans="2:6">
      <c r="B276" s="59">
        <v>34</v>
      </c>
      <c r="C276" s="58">
        <f t="shared" si="12"/>
        <v>421400000</v>
      </c>
      <c r="D276" s="54">
        <f t="shared" si="13"/>
        <v>117055.55555555556</v>
      </c>
      <c r="E276" s="54">
        <f t="shared" si="15"/>
        <v>3979888.8888888876</v>
      </c>
      <c r="F276" s="5">
        <f t="shared" si="14"/>
        <v>427420111.1111111</v>
      </c>
    </row>
    <row r="277" spans="2:6">
      <c r="B277" s="59">
        <v>35</v>
      </c>
      <c r="C277" s="58">
        <f t="shared" si="12"/>
        <v>421400000</v>
      </c>
      <c r="D277" s="54">
        <f t="shared" si="13"/>
        <v>117055.55555555556</v>
      </c>
      <c r="E277" s="54">
        <f t="shared" si="15"/>
        <v>4096944.4444444431</v>
      </c>
      <c r="F277" s="5">
        <f t="shared" si="14"/>
        <v>427303055.55555558</v>
      </c>
    </row>
    <row r="278" spans="2:6">
      <c r="B278" s="59">
        <v>36</v>
      </c>
      <c r="C278" s="58">
        <f t="shared" si="12"/>
        <v>421400000</v>
      </c>
      <c r="D278" s="54">
        <f t="shared" si="13"/>
        <v>117055.55555555556</v>
      </c>
      <c r="E278" s="54">
        <f t="shared" si="15"/>
        <v>4213999.9999999991</v>
      </c>
      <c r="F278" s="5">
        <f t="shared" si="14"/>
        <v>427186000</v>
      </c>
    </row>
    <row r="279" spans="2:6">
      <c r="B279" s="59">
        <v>37</v>
      </c>
      <c r="C279" s="58">
        <f t="shared" si="12"/>
        <v>421400000</v>
      </c>
      <c r="D279" s="54">
        <f t="shared" si="13"/>
        <v>117055.55555555556</v>
      </c>
      <c r="E279" s="54">
        <f t="shared" si="15"/>
        <v>4331055.555555555</v>
      </c>
      <c r="F279" s="5">
        <f t="shared" si="14"/>
        <v>427068944.44444442</v>
      </c>
    </row>
    <row r="280" spans="2:6">
      <c r="B280" s="59">
        <v>38</v>
      </c>
      <c r="C280" s="58">
        <f t="shared" si="12"/>
        <v>421400000</v>
      </c>
      <c r="D280" s="54">
        <f t="shared" si="13"/>
        <v>117055.55555555556</v>
      </c>
      <c r="E280" s="54">
        <f t="shared" si="15"/>
        <v>4448111.111111111</v>
      </c>
      <c r="F280" s="5">
        <f t="shared" si="14"/>
        <v>426951888.8888889</v>
      </c>
    </row>
    <row r="281" spans="2:6">
      <c r="B281" s="59">
        <v>39</v>
      </c>
      <c r="C281" s="58">
        <f t="shared" si="12"/>
        <v>421400000</v>
      </c>
      <c r="D281" s="54">
        <f t="shared" si="13"/>
        <v>117055.55555555556</v>
      </c>
      <c r="E281" s="54">
        <f t="shared" si="15"/>
        <v>4565166.666666667</v>
      </c>
      <c r="F281" s="5">
        <f t="shared" si="14"/>
        <v>426834833.33333331</v>
      </c>
    </row>
    <row r="282" spans="2:6">
      <c r="B282" s="59">
        <v>40</v>
      </c>
      <c r="C282" s="58">
        <f t="shared" si="12"/>
        <v>421400000</v>
      </c>
      <c r="D282" s="54">
        <f t="shared" si="13"/>
        <v>117055.55555555556</v>
      </c>
      <c r="E282" s="54">
        <f t="shared" si="15"/>
        <v>4682222.2222222229</v>
      </c>
      <c r="F282" s="5">
        <f t="shared" si="14"/>
        <v>426717777.77777779</v>
      </c>
    </row>
    <row r="283" spans="2:6">
      <c r="B283" s="59">
        <v>41</v>
      </c>
      <c r="C283" s="58">
        <f t="shared" si="12"/>
        <v>421400000</v>
      </c>
      <c r="D283" s="54">
        <f t="shared" si="13"/>
        <v>117055.55555555556</v>
      </c>
      <c r="E283" s="54">
        <f t="shared" si="15"/>
        <v>4799277.7777777789</v>
      </c>
      <c r="F283" s="5">
        <f t="shared" si="14"/>
        <v>426600722.22222221</v>
      </c>
    </row>
    <row r="284" spans="2:6">
      <c r="B284" s="59">
        <v>42</v>
      </c>
      <c r="C284" s="58">
        <f t="shared" si="12"/>
        <v>421400000</v>
      </c>
      <c r="D284" s="54">
        <f t="shared" si="13"/>
        <v>117055.55555555556</v>
      </c>
      <c r="E284" s="54">
        <f t="shared" si="15"/>
        <v>4916333.3333333349</v>
      </c>
      <c r="F284" s="5">
        <f t="shared" si="14"/>
        <v>426483666.66666669</v>
      </c>
    </row>
    <row r="285" spans="2:6">
      <c r="B285" s="59">
        <v>43</v>
      </c>
      <c r="C285" s="58">
        <f t="shared" si="12"/>
        <v>421400000</v>
      </c>
      <c r="D285" s="54">
        <f t="shared" si="13"/>
        <v>117055.55555555556</v>
      </c>
      <c r="E285" s="54">
        <f t="shared" si="15"/>
        <v>5033388.8888888909</v>
      </c>
      <c r="F285" s="5">
        <f t="shared" si="14"/>
        <v>426366611.1111111</v>
      </c>
    </row>
    <row r="286" spans="2:6">
      <c r="B286" s="59">
        <v>44</v>
      </c>
      <c r="C286" s="58">
        <f t="shared" si="12"/>
        <v>421400000</v>
      </c>
      <c r="D286" s="54">
        <f t="shared" si="13"/>
        <v>117055.55555555556</v>
      </c>
      <c r="E286" s="54">
        <f t="shared" si="15"/>
        <v>5150444.4444444468</v>
      </c>
      <c r="F286" s="5">
        <f t="shared" si="14"/>
        <v>426249555.55555558</v>
      </c>
    </row>
    <row r="287" spans="2:6">
      <c r="B287" s="59">
        <v>45</v>
      </c>
      <c r="C287" s="58">
        <f t="shared" si="12"/>
        <v>421400000</v>
      </c>
      <c r="D287" s="54">
        <f t="shared" si="13"/>
        <v>117055.55555555556</v>
      </c>
      <c r="E287" s="54">
        <f t="shared" si="15"/>
        <v>5267500.0000000028</v>
      </c>
      <c r="F287" s="5">
        <f t="shared" si="14"/>
        <v>426132500</v>
      </c>
    </row>
    <row r="288" spans="2:6">
      <c r="B288" s="59">
        <v>46</v>
      </c>
      <c r="C288" s="58">
        <f t="shared" si="12"/>
        <v>421400000</v>
      </c>
      <c r="D288" s="54">
        <f t="shared" si="13"/>
        <v>117055.55555555556</v>
      </c>
      <c r="E288" s="54">
        <f t="shared" si="15"/>
        <v>5384555.5555555588</v>
      </c>
      <c r="F288" s="5">
        <f t="shared" si="14"/>
        <v>426015444.44444442</v>
      </c>
    </row>
    <row r="289" spans="2:6">
      <c r="B289" s="59">
        <v>47</v>
      </c>
      <c r="C289" s="58">
        <f t="shared" si="12"/>
        <v>421400000</v>
      </c>
      <c r="D289" s="54">
        <f t="shared" si="13"/>
        <v>117055.55555555556</v>
      </c>
      <c r="E289" s="54">
        <f t="shared" si="15"/>
        <v>5501611.1111111147</v>
      </c>
      <c r="F289" s="5">
        <f t="shared" si="14"/>
        <v>425898388.8888889</v>
      </c>
    </row>
    <row r="290" spans="2:6">
      <c r="B290" s="59">
        <v>48</v>
      </c>
      <c r="C290" s="58">
        <f t="shared" si="12"/>
        <v>421400000</v>
      </c>
      <c r="D290" s="54">
        <f t="shared" si="13"/>
        <v>117055.55555555556</v>
      </c>
      <c r="E290" s="54">
        <f t="shared" si="15"/>
        <v>5618666.6666666707</v>
      </c>
      <c r="F290" s="5">
        <f t="shared" si="14"/>
        <v>425781333.33333331</v>
      </c>
    </row>
    <row r="291" spans="2:6">
      <c r="B291" s="59">
        <v>49</v>
      </c>
      <c r="C291" s="58">
        <f t="shared" si="12"/>
        <v>421400000</v>
      </c>
      <c r="D291" s="54">
        <f t="shared" si="13"/>
        <v>117055.55555555556</v>
      </c>
      <c r="E291" s="54">
        <f t="shared" si="15"/>
        <v>5735722.2222222267</v>
      </c>
      <c r="F291" s="5">
        <f t="shared" si="14"/>
        <v>425664277.77777779</v>
      </c>
    </row>
    <row r="292" spans="2:6">
      <c r="B292" s="59">
        <v>50</v>
      </c>
      <c r="C292" s="58">
        <f t="shared" si="12"/>
        <v>421400000</v>
      </c>
      <c r="D292" s="54">
        <f t="shared" si="13"/>
        <v>117055.55555555556</v>
      </c>
      <c r="E292" s="54">
        <f t="shared" si="15"/>
        <v>5852777.7777777826</v>
      </c>
      <c r="F292" s="5">
        <f t="shared" si="14"/>
        <v>425547222.22222221</v>
      </c>
    </row>
    <row r="293" spans="2:6">
      <c r="B293" s="59">
        <v>51</v>
      </c>
      <c r="C293" s="58">
        <f t="shared" si="12"/>
        <v>421400000</v>
      </c>
      <c r="D293" s="54">
        <f t="shared" si="13"/>
        <v>117055.55555555556</v>
      </c>
      <c r="E293" s="54">
        <f t="shared" si="15"/>
        <v>5969833.3333333386</v>
      </c>
      <c r="F293" s="5">
        <f t="shared" si="14"/>
        <v>425430166.66666669</v>
      </c>
    </row>
    <row r="294" spans="2:6">
      <c r="B294" s="59">
        <v>52</v>
      </c>
      <c r="C294" s="58">
        <f t="shared" si="12"/>
        <v>421400000</v>
      </c>
      <c r="D294" s="54">
        <f t="shared" si="13"/>
        <v>117055.55555555556</v>
      </c>
      <c r="E294" s="54">
        <f t="shared" si="15"/>
        <v>6086888.8888888946</v>
      </c>
      <c r="F294" s="5">
        <f t="shared" si="14"/>
        <v>425313111.1111111</v>
      </c>
    </row>
    <row r="295" spans="2:6">
      <c r="B295" s="59">
        <v>53</v>
      </c>
      <c r="C295" s="58">
        <f t="shared" si="12"/>
        <v>421400000</v>
      </c>
      <c r="D295" s="54">
        <f t="shared" si="13"/>
        <v>117055.55555555556</v>
      </c>
      <c r="E295" s="54">
        <f t="shared" si="15"/>
        <v>6203944.4444444505</v>
      </c>
      <c r="F295" s="5">
        <f t="shared" si="14"/>
        <v>425196055.55555552</v>
      </c>
    </row>
    <row r="296" spans="2:6">
      <c r="B296" s="59">
        <v>54</v>
      </c>
      <c r="C296" s="58">
        <f t="shared" si="12"/>
        <v>421400000</v>
      </c>
      <c r="D296" s="54">
        <f t="shared" si="13"/>
        <v>117055.55555555556</v>
      </c>
      <c r="E296" s="54">
        <f t="shared" si="15"/>
        <v>6321000.0000000065</v>
      </c>
      <c r="F296" s="5">
        <f t="shared" si="14"/>
        <v>425079000</v>
      </c>
    </row>
    <row r="297" spans="2:6">
      <c r="B297" s="59">
        <v>55</v>
      </c>
      <c r="C297" s="58">
        <f t="shared" si="12"/>
        <v>421400000</v>
      </c>
      <c r="D297" s="54">
        <f t="shared" si="13"/>
        <v>117055.55555555556</v>
      </c>
      <c r="E297" s="54">
        <f t="shared" si="15"/>
        <v>6438055.5555555625</v>
      </c>
      <c r="F297" s="5">
        <f t="shared" si="14"/>
        <v>424961944.44444442</v>
      </c>
    </row>
    <row r="298" spans="2:6">
      <c r="B298" s="59">
        <v>56</v>
      </c>
      <c r="C298" s="58">
        <f t="shared" si="12"/>
        <v>421400000</v>
      </c>
      <c r="D298" s="54">
        <f t="shared" si="13"/>
        <v>117055.55555555556</v>
      </c>
      <c r="E298" s="54">
        <f t="shared" si="15"/>
        <v>6555111.1111111185</v>
      </c>
      <c r="F298" s="5">
        <f t="shared" si="14"/>
        <v>424844888.8888889</v>
      </c>
    </row>
    <row r="299" spans="2:6">
      <c r="B299" s="59">
        <v>57</v>
      </c>
      <c r="C299" s="58">
        <f t="shared" si="12"/>
        <v>421400000</v>
      </c>
      <c r="D299" s="54">
        <f t="shared" si="13"/>
        <v>117055.55555555556</v>
      </c>
      <c r="E299" s="54">
        <f t="shared" si="15"/>
        <v>6672166.6666666744</v>
      </c>
      <c r="F299" s="5">
        <f t="shared" si="14"/>
        <v>424727833.33333331</v>
      </c>
    </row>
    <row r="300" spans="2:6">
      <c r="B300" s="59">
        <v>58</v>
      </c>
      <c r="C300" s="58">
        <f t="shared" si="12"/>
        <v>421400000</v>
      </c>
      <c r="D300" s="54">
        <f t="shared" si="13"/>
        <v>117055.55555555556</v>
      </c>
      <c r="E300" s="54">
        <f t="shared" si="15"/>
        <v>6789222.2222222304</v>
      </c>
      <c r="F300" s="5">
        <f t="shared" si="14"/>
        <v>424610777.77777779</v>
      </c>
    </row>
    <row r="301" spans="2:6">
      <c r="B301" s="59">
        <v>59</v>
      </c>
      <c r="C301" s="58">
        <f t="shared" si="12"/>
        <v>421400000</v>
      </c>
      <c r="D301" s="54">
        <f t="shared" si="13"/>
        <v>117055.55555555556</v>
      </c>
      <c r="E301" s="54">
        <f t="shared" si="15"/>
        <v>6906277.7777777864</v>
      </c>
      <c r="F301" s="5">
        <f t="shared" si="14"/>
        <v>424493722.22222221</v>
      </c>
    </row>
    <row r="302" spans="2:6">
      <c r="B302" s="59">
        <v>60</v>
      </c>
      <c r="C302" s="58">
        <f t="shared" si="12"/>
        <v>421400000</v>
      </c>
      <c r="D302" s="54">
        <f t="shared" si="13"/>
        <v>117055.55555555556</v>
      </c>
      <c r="E302" s="54">
        <f t="shared" si="15"/>
        <v>7023333.3333333423</v>
      </c>
      <c r="F302" s="5">
        <f t="shared" si="14"/>
        <v>424376666.66666669</v>
      </c>
    </row>
    <row r="303" spans="2:6">
      <c r="B303" s="59">
        <v>61</v>
      </c>
      <c r="C303" s="58">
        <f t="shared" si="12"/>
        <v>421400000</v>
      </c>
      <c r="D303" s="54">
        <f t="shared" si="13"/>
        <v>117055.55555555556</v>
      </c>
      <c r="E303" s="54">
        <f t="shared" si="15"/>
        <v>7140388.8888888983</v>
      </c>
      <c r="F303" s="5">
        <f t="shared" si="14"/>
        <v>424259611.1111111</v>
      </c>
    </row>
    <row r="304" spans="2:6">
      <c r="B304" s="59">
        <v>62</v>
      </c>
      <c r="C304" s="58">
        <f t="shared" si="12"/>
        <v>421400000</v>
      </c>
      <c r="D304" s="54">
        <f t="shared" si="13"/>
        <v>117055.55555555556</v>
      </c>
      <c r="E304" s="54">
        <f t="shared" si="15"/>
        <v>7257444.4444444543</v>
      </c>
      <c r="F304" s="5">
        <f t="shared" si="14"/>
        <v>424142555.55555552</v>
      </c>
    </row>
    <row r="305" spans="2:6">
      <c r="B305" s="59">
        <v>63</v>
      </c>
      <c r="C305" s="58">
        <f t="shared" si="12"/>
        <v>421400000</v>
      </c>
      <c r="D305" s="54">
        <f t="shared" si="13"/>
        <v>117055.55555555556</v>
      </c>
      <c r="E305" s="54">
        <f t="shared" si="15"/>
        <v>7374500.0000000102</v>
      </c>
      <c r="F305" s="5">
        <f t="shared" si="14"/>
        <v>424025500</v>
      </c>
    </row>
    <row r="306" spans="2:6">
      <c r="B306" s="59">
        <v>64</v>
      </c>
      <c r="C306" s="58">
        <f t="shared" si="12"/>
        <v>421400000</v>
      </c>
      <c r="D306" s="54">
        <f t="shared" si="13"/>
        <v>117055.55555555556</v>
      </c>
      <c r="E306" s="54">
        <f t="shared" si="15"/>
        <v>7491555.5555555662</v>
      </c>
      <c r="F306" s="5">
        <f t="shared" si="14"/>
        <v>423908444.44444442</v>
      </c>
    </row>
    <row r="307" spans="2:6">
      <c r="B307" s="59">
        <v>65</v>
      </c>
      <c r="C307" s="58">
        <f t="shared" si="12"/>
        <v>421400000</v>
      </c>
      <c r="D307" s="54">
        <f t="shared" si="13"/>
        <v>117055.55555555556</v>
      </c>
      <c r="E307" s="54">
        <f t="shared" si="15"/>
        <v>7608611.1111111222</v>
      </c>
      <c r="F307" s="5">
        <f t="shared" si="14"/>
        <v>423791388.8888889</v>
      </c>
    </row>
    <row r="308" spans="2:6">
      <c r="B308" s="59">
        <v>66</v>
      </c>
      <c r="C308" s="58">
        <f t="shared" ref="C308:C371" si="16">$K$243-$K$245</f>
        <v>421400000</v>
      </c>
      <c r="D308" s="54">
        <f t="shared" ref="D308:D371" si="17">C308/$K$244</f>
        <v>117055.55555555556</v>
      </c>
      <c r="E308" s="54">
        <f t="shared" si="15"/>
        <v>7725666.6666666782</v>
      </c>
      <c r="F308" s="5">
        <f t="shared" ref="F308:F371" si="18">$J$119-E308</f>
        <v>423674333.33333331</v>
      </c>
    </row>
    <row r="309" spans="2:6">
      <c r="B309" s="59">
        <v>67</v>
      </c>
      <c r="C309" s="58">
        <f t="shared" si="16"/>
        <v>421400000</v>
      </c>
      <c r="D309" s="54">
        <f t="shared" si="17"/>
        <v>117055.55555555556</v>
      </c>
      <c r="E309" s="54">
        <f t="shared" ref="E309:E362" si="19">E308+D309</f>
        <v>7842722.2222222341</v>
      </c>
      <c r="F309" s="5">
        <f t="shared" si="18"/>
        <v>423557277.77777779</v>
      </c>
    </row>
    <row r="310" spans="2:6">
      <c r="B310" s="59">
        <v>68</v>
      </c>
      <c r="C310" s="58">
        <f t="shared" si="16"/>
        <v>421400000</v>
      </c>
      <c r="D310" s="54">
        <f t="shared" si="17"/>
        <v>117055.55555555556</v>
      </c>
      <c r="E310" s="54">
        <f t="shared" si="19"/>
        <v>7959777.7777777901</v>
      </c>
      <c r="F310" s="5">
        <f t="shared" si="18"/>
        <v>423440222.22222221</v>
      </c>
    </row>
    <row r="311" spans="2:6">
      <c r="B311" s="59">
        <v>69</v>
      </c>
      <c r="C311" s="58">
        <f t="shared" si="16"/>
        <v>421400000</v>
      </c>
      <c r="D311" s="54">
        <f t="shared" si="17"/>
        <v>117055.55555555556</v>
      </c>
      <c r="E311" s="54">
        <f t="shared" si="19"/>
        <v>8076833.3333333461</v>
      </c>
      <c r="F311" s="5">
        <f t="shared" si="18"/>
        <v>423323166.66666663</v>
      </c>
    </row>
    <row r="312" spans="2:6">
      <c r="B312" s="59">
        <v>70</v>
      </c>
      <c r="C312" s="58">
        <f t="shared" si="16"/>
        <v>421400000</v>
      </c>
      <c r="D312" s="54">
        <f t="shared" si="17"/>
        <v>117055.55555555556</v>
      </c>
      <c r="E312" s="54">
        <f t="shared" si="19"/>
        <v>8193888.888888902</v>
      </c>
      <c r="F312" s="5">
        <f t="shared" si="18"/>
        <v>423206111.1111111</v>
      </c>
    </row>
    <row r="313" spans="2:6">
      <c r="B313" s="59">
        <v>71</v>
      </c>
      <c r="C313" s="58">
        <f t="shared" si="16"/>
        <v>421400000</v>
      </c>
      <c r="D313" s="54">
        <f t="shared" si="17"/>
        <v>117055.55555555556</v>
      </c>
      <c r="E313" s="54">
        <f t="shared" si="19"/>
        <v>8310944.444444458</v>
      </c>
      <c r="F313" s="5">
        <f t="shared" si="18"/>
        <v>423089055.55555552</v>
      </c>
    </row>
    <row r="314" spans="2:6">
      <c r="B314" s="59">
        <v>72</v>
      </c>
      <c r="C314" s="58">
        <f t="shared" si="16"/>
        <v>421400000</v>
      </c>
      <c r="D314" s="54">
        <f t="shared" si="17"/>
        <v>117055.55555555556</v>
      </c>
      <c r="E314" s="54">
        <f t="shared" si="19"/>
        <v>8428000.000000013</v>
      </c>
      <c r="F314" s="5">
        <f t="shared" si="18"/>
        <v>422972000</v>
      </c>
    </row>
    <row r="315" spans="2:6">
      <c r="B315" s="59">
        <v>73</v>
      </c>
      <c r="C315" s="58">
        <f t="shared" si="16"/>
        <v>421400000</v>
      </c>
      <c r="D315" s="54">
        <f t="shared" si="17"/>
        <v>117055.55555555556</v>
      </c>
      <c r="E315" s="54">
        <f t="shared" si="19"/>
        <v>8545055.555555569</v>
      </c>
      <c r="F315" s="5">
        <f t="shared" si="18"/>
        <v>422854944.44444442</v>
      </c>
    </row>
    <row r="316" spans="2:6">
      <c r="B316" s="59">
        <v>74</v>
      </c>
      <c r="C316" s="58">
        <f t="shared" si="16"/>
        <v>421400000</v>
      </c>
      <c r="D316" s="54">
        <f t="shared" si="17"/>
        <v>117055.55555555556</v>
      </c>
      <c r="E316" s="54">
        <f t="shared" si="19"/>
        <v>8662111.111111125</v>
      </c>
      <c r="F316" s="5">
        <f t="shared" si="18"/>
        <v>422737888.8888889</v>
      </c>
    </row>
    <row r="317" spans="2:6">
      <c r="B317" s="59">
        <v>75</v>
      </c>
      <c r="C317" s="58">
        <f t="shared" si="16"/>
        <v>421400000</v>
      </c>
      <c r="D317" s="54">
        <f t="shared" si="17"/>
        <v>117055.55555555556</v>
      </c>
      <c r="E317" s="54">
        <f t="shared" si="19"/>
        <v>8779166.6666666809</v>
      </c>
      <c r="F317" s="5">
        <f t="shared" si="18"/>
        <v>422620833.33333331</v>
      </c>
    </row>
    <row r="318" spans="2:6">
      <c r="B318" s="59">
        <v>76</v>
      </c>
      <c r="C318" s="58">
        <f t="shared" si="16"/>
        <v>421400000</v>
      </c>
      <c r="D318" s="54">
        <f t="shared" si="17"/>
        <v>117055.55555555556</v>
      </c>
      <c r="E318" s="54">
        <f t="shared" si="19"/>
        <v>8896222.2222222369</v>
      </c>
      <c r="F318" s="5">
        <f t="shared" si="18"/>
        <v>422503777.77777779</v>
      </c>
    </row>
    <row r="319" spans="2:6">
      <c r="B319" s="59">
        <v>77</v>
      </c>
      <c r="C319" s="58">
        <f t="shared" si="16"/>
        <v>421400000</v>
      </c>
      <c r="D319" s="54">
        <f t="shared" si="17"/>
        <v>117055.55555555556</v>
      </c>
      <c r="E319" s="54">
        <f t="shared" si="19"/>
        <v>9013277.7777777929</v>
      </c>
      <c r="F319" s="5">
        <f t="shared" si="18"/>
        <v>422386722.22222221</v>
      </c>
    </row>
    <row r="320" spans="2:6">
      <c r="B320" s="59">
        <v>78</v>
      </c>
      <c r="C320" s="58">
        <f t="shared" si="16"/>
        <v>421400000</v>
      </c>
      <c r="D320" s="54">
        <f t="shared" si="17"/>
        <v>117055.55555555556</v>
      </c>
      <c r="E320" s="54">
        <f t="shared" si="19"/>
        <v>9130333.3333333489</v>
      </c>
      <c r="F320" s="5">
        <f t="shared" si="18"/>
        <v>422269666.66666663</v>
      </c>
    </row>
    <row r="321" spans="2:6">
      <c r="B321" s="59">
        <v>79</v>
      </c>
      <c r="C321" s="58">
        <f t="shared" si="16"/>
        <v>421400000</v>
      </c>
      <c r="D321" s="54">
        <f t="shared" si="17"/>
        <v>117055.55555555556</v>
      </c>
      <c r="E321" s="54">
        <f t="shared" si="19"/>
        <v>9247388.8888889048</v>
      </c>
      <c r="F321" s="5">
        <f t="shared" si="18"/>
        <v>422152611.1111111</v>
      </c>
    </row>
    <row r="322" spans="2:6">
      <c r="B322" s="59">
        <v>80</v>
      </c>
      <c r="C322" s="58">
        <f t="shared" si="16"/>
        <v>421400000</v>
      </c>
      <c r="D322" s="54">
        <f t="shared" si="17"/>
        <v>117055.55555555556</v>
      </c>
      <c r="E322" s="54">
        <f t="shared" si="19"/>
        <v>9364444.4444444608</v>
      </c>
      <c r="F322" s="5">
        <f t="shared" si="18"/>
        <v>422035555.55555552</v>
      </c>
    </row>
    <row r="323" spans="2:6">
      <c r="B323" s="59">
        <v>81</v>
      </c>
      <c r="C323" s="58">
        <f t="shared" si="16"/>
        <v>421400000</v>
      </c>
      <c r="D323" s="54">
        <f t="shared" si="17"/>
        <v>117055.55555555556</v>
      </c>
      <c r="E323" s="54">
        <f t="shared" si="19"/>
        <v>9481500.0000000168</v>
      </c>
      <c r="F323" s="5">
        <f t="shared" si="18"/>
        <v>421918500</v>
      </c>
    </row>
    <row r="324" spans="2:6">
      <c r="B324" s="59">
        <v>82</v>
      </c>
      <c r="C324" s="58">
        <f t="shared" si="16"/>
        <v>421400000</v>
      </c>
      <c r="D324" s="54">
        <f t="shared" si="17"/>
        <v>117055.55555555556</v>
      </c>
      <c r="E324" s="54">
        <f t="shared" si="19"/>
        <v>9598555.5555555727</v>
      </c>
      <c r="F324" s="5">
        <f t="shared" si="18"/>
        <v>421801444.44444442</v>
      </c>
    </row>
    <row r="325" spans="2:6">
      <c r="B325" s="59">
        <v>83</v>
      </c>
      <c r="C325" s="58">
        <f t="shared" si="16"/>
        <v>421400000</v>
      </c>
      <c r="D325" s="54">
        <f t="shared" si="17"/>
        <v>117055.55555555556</v>
      </c>
      <c r="E325" s="54">
        <f t="shared" si="19"/>
        <v>9715611.1111111287</v>
      </c>
      <c r="F325" s="5">
        <f t="shared" si="18"/>
        <v>421684388.8888889</v>
      </c>
    </row>
    <row r="326" spans="2:6">
      <c r="B326" s="59">
        <v>84</v>
      </c>
      <c r="C326" s="58">
        <f t="shared" si="16"/>
        <v>421400000</v>
      </c>
      <c r="D326" s="54">
        <f t="shared" si="17"/>
        <v>117055.55555555556</v>
      </c>
      <c r="E326" s="54">
        <f t="shared" si="19"/>
        <v>9832666.6666666847</v>
      </c>
      <c r="F326" s="5">
        <f t="shared" si="18"/>
        <v>421567333.33333331</v>
      </c>
    </row>
    <row r="327" spans="2:6">
      <c r="B327" s="59">
        <v>85</v>
      </c>
      <c r="C327" s="58">
        <f t="shared" si="16"/>
        <v>421400000</v>
      </c>
      <c r="D327" s="54">
        <f t="shared" si="17"/>
        <v>117055.55555555556</v>
      </c>
      <c r="E327" s="54">
        <f t="shared" si="19"/>
        <v>9949722.2222222406</v>
      </c>
      <c r="F327" s="5">
        <f t="shared" si="18"/>
        <v>421450277.77777773</v>
      </c>
    </row>
    <row r="328" spans="2:6">
      <c r="B328" s="59">
        <v>86</v>
      </c>
      <c r="C328" s="58">
        <f t="shared" si="16"/>
        <v>421400000</v>
      </c>
      <c r="D328" s="54">
        <f t="shared" si="17"/>
        <v>117055.55555555556</v>
      </c>
      <c r="E328" s="54">
        <f t="shared" si="19"/>
        <v>10066777.777777797</v>
      </c>
      <c r="F328" s="5">
        <f t="shared" si="18"/>
        <v>421333222.22222221</v>
      </c>
    </row>
    <row r="329" spans="2:6">
      <c r="B329" s="59">
        <v>87</v>
      </c>
      <c r="C329" s="58">
        <f t="shared" si="16"/>
        <v>421400000</v>
      </c>
      <c r="D329" s="54">
        <f t="shared" si="17"/>
        <v>117055.55555555556</v>
      </c>
      <c r="E329" s="54">
        <f t="shared" si="19"/>
        <v>10183833.333333353</v>
      </c>
      <c r="F329" s="5">
        <f t="shared" si="18"/>
        <v>421216166.66666663</v>
      </c>
    </row>
    <row r="330" spans="2:6">
      <c r="B330" s="59">
        <v>88</v>
      </c>
      <c r="C330" s="58">
        <f t="shared" si="16"/>
        <v>421400000</v>
      </c>
      <c r="D330" s="54">
        <f t="shared" si="17"/>
        <v>117055.55555555556</v>
      </c>
      <c r="E330" s="54">
        <f t="shared" si="19"/>
        <v>10300888.888888909</v>
      </c>
      <c r="F330" s="5">
        <f t="shared" si="18"/>
        <v>421099111.1111111</v>
      </c>
    </row>
    <row r="331" spans="2:6">
      <c r="B331" s="59">
        <v>89</v>
      </c>
      <c r="C331" s="58">
        <f t="shared" si="16"/>
        <v>421400000</v>
      </c>
      <c r="D331" s="54">
        <f t="shared" si="17"/>
        <v>117055.55555555556</v>
      </c>
      <c r="E331" s="54">
        <f t="shared" si="19"/>
        <v>10417944.444444465</v>
      </c>
      <c r="F331" s="5">
        <f t="shared" si="18"/>
        <v>420982055.55555552</v>
      </c>
    </row>
    <row r="332" spans="2:6">
      <c r="B332" s="59">
        <v>90</v>
      </c>
      <c r="C332" s="58">
        <f t="shared" si="16"/>
        <v>421400000</v>
      </c>
      <c r="D332" s="54">
        <f t="shared" si="17"/>
        <v>117055.55555555556</v>
      </c>
      <c r="E332" s="54">
        <f t="shared" si="19"/>
        <v>10535000.00000002</v>
      </c>
      <c r="F332" s="5">
        <f t="shared" si="18"/>
        <v>420865000</v>
      </c>
    </row>
    <row r="333" spans="2:6">
      <c r="B333" s="59">
        <v>91</v>
      </c>
      <c r="C333" s="58">
        <f t="shared" si="16"/>
        <v>421400000</v>
      </c>
      <c r="D333" s="54">
        <f t="shared" si="17"/>
        <v>117055.55555555556</v>
      </c>
      <c r="E333" s="54">
        <f t="shared" si="19"/>
        <v>10652055.555555576</v>
      </c>
      <c r="F333" s="5">
        <f t="shared" si="18"/>
        <v>420747944.44444442</v>
      </c>
    </row>
    <row r="334" spans="2:6">
      <c r="B334" s="59">
        <v>92</v>
      </c>
      <c r="C334" s="58">
        <f t="shared" si="16"/>
        <v>421400000</v>
      </c>
      <c r="D334" s="54">
        <f t="shared" si="17"/>
        <v>117055.55555555556</v>
      </c>
      <c r="E334" s="54">
        <f t="shared" si="19"/>
        <v>10769111.111111132</v>
      </c>
      <c r="F334" s="5">
        <f t="shared" si="18"/>
        <v>420630888.8888889</v>
      </c>
    </row>
    <row r="335" spans="2:6">
      <c r="B335" s="59">
        <v>93</v>
      </c>
      <c r="C335" s="58">
        <f t="shared" si="16"/>
        <v>421400000</v>
      </c>
      <c r="D335" s="54">
        <f t="shared" si="17"/>
        <v>117055.55555555556</v>
      </c>
      <c r="E335" s="54">
        <f t="shared" si="19"/>
        <v>10886166.666666688</v>
      </c>
      <c r="F335" s="5">
        <f t="shared" si="18"/>
        <v>420513833.33333331</v>
      </c>
    </row>
    <row r="336" spans="2:6">
      <c r="B336" s="59">
        <v>94</v>
      </c>
      <c r="C336" s="58">
        <f t="shared" si="16"/>
        <v>421400000</v>
      </c>
      <c r="D336" s="54">
        <f t="shared" si="17"/>
        <v>117055.55555555556</v>
      </c>
      <c r="E336" s="54">
        <f t="shared" si="19"/>
        <v>11003222.222222244</v>
      </c>
      <c r="F336" s="5">
        <f t="shared" si="18"/>
        <v>420396777.77777773</v>
      </c>
    </row>
    <row r="337" spans="2:6">
      <c r="B337" s="59">
        <v>95</v>
      </c>
      <c r="C337" s="58">
        <f t="shared" si="16"/>
        <v>421400000</v>
      </c>
      <c r="D337" s="54">
        <f t="shared" si="17"/>
        <v>117055.55555555556</v>
      </c>
      <c r="E337" s="54">
        <f t="shared" si="19"/>
        <v>11120277.7777778</v>
      </c>
      <c r="F337" s="5">
        <f t="shared" si="18"/>
        <v>420279722.22222221</v>
      </c>
    </row>
    <row r="338" spans="2:6">
      <c r="B338" s="59">
        <v>96</v>
      </c>
      <c r="C338" s="58">
        <f t="shared" si="16"/>
        <v>421400000</v>
      </c>
      <c r="D338" s="54">
        <f t="shared" si="17"/>
        <v>117055.55555555556</v>
      </c>
      <c r="E338" s="54">
        <f t="shared" si="19"/>
        <v>11237333.333333356</v>
      </c>
      <c r="F338" s="5">
        <f t="shared" si="18"/>
        <v>420162666.66666663</v>
      </c>
    </row>
    <row r="339" spans="2:6">
      <c r="B339" s="59">
        <v>97</v>
      </c>
      <c r="C339" s="58">
        <f t="shared" si="16"/>
        <v>421400000</v>
      </c>
      <c r="D339" s="54">
        <f t="shared" si="17"/>
        <v>117055.55555555556</v>
      </c>
      <c r="E339" s="54">
        <f t="shared" si="19"/>
        <v>11354388.888888912</v>
      </c>
      <c r="F339" s="5">
        <f t="shared" si="18"/>
        <v>420045611.1111111</v>
      </c>
    </row>
    <row r="340" spans="2:6">
      <c r="B340" s="59">
        <v>98</v>
      </c>
      <c r="C340" s="58">
        <f t="shared" si="16"/>
        <v>421400000</v>
      </c>
      <c r="D340" s="54">
        <f t="shared" si="17"/>
        <v>117055.55555555556</v>
      </c>
      <c r="E340" s="54">
        <f t="shared" si="19"/>
        <v>11471444.444444468</v>
      </c>
      <c r="F340" s="5">
        <f t="shared" si="18"/>
        <v>419928555.55555552</v>
      </c>
    </row>
    <row r="341" spans="2:6">
      <c r="B341" s="59">
        <v>99</v>
      </c>
      <c r="C341" s="58">
        <f t="shared" si="16"/>
        <v>421400000</v>
      </c>
      <c r="D341" s="54">
        <f t="shared" si="17"/>
        <v>117055.55555555556</v>
      </c>
      <c r="E341" s="54">
        <f t="shared" si="19"/>
        <v>11588500.000000024</v>
      </c>
      <c r="F341" s="5">
        <f t="shared" si="18"/>
        <v>419811500</v>
      </c>
    </row>
    <row r="342" spans="2:6">
      <c r="B342" s="59">
        <v>100</v>
      </c>
      <c r="C342" s="58">
        <f t="shared" si="16"/>
        <v>421400000</v>
      </c>
      <c r="D342" s="54">
        <f t="shared" si="17"/>
        <v>117055.55555555556</v>
      </c>
      <c r="E342" s="54">
        <f t="shared" si="19"/>
        <v>11705555.55555558</v>
      </c>
      <c r="F342" s="5">
        <f t="shared" si="18"/>
        <v>419694444.44444442</v>
      </c>
    </row>
    <row r="343" spans="2:6">
      <c r="B343" s="59">
        <v>101</v>
      </c>
      <c r="C343" s="58">
        <f t="shared" si="16"/>
        <v>421400000</v>
      </c>
      <c r="D343" s="54">
        <f t="shared" si="17"/>
        <v>117055.55555555556</v>
      </c>
      <c r="E343" s="54">
        <f t="shared" si="19"/>
        <v>11822611.111111136</v>
      </c>
      <c r="F343" s="5">
        <f t="shared" si="18"/>
        <v>419577388.88888884</v>
      </c>
    </row>
    <row r="344" spans="2:6">
      <c r="B344" s="59">
        <v>102</v>
      </c>
      <c r="C344" s="58">
        <f t="shared" si="16"/>
        <v>421400000</v>
      </c>
      <c r="D344" s="54">
        <f t="shared" si="17"/>
        <v>117055.55555555556</v>
      </c>
      <c r="E344" s="54">
        <f t="shared" si="19"/>
        <v>11939666.666666692</v>
      </c>
      <c r="F344" s="5">
        <f t="shared" si="18"/>
        <v>419460333.33333331</v>
      </c>
    </row>
    <row r="345" spans="2:6">
      <c r="B345" s="59">
        <v>103</v>
      </c>
      <c r="C345" s="58">
        <f t="shared" si="16"/>
        <v>421400000</v>
      </c>
      <c r="D345" s="54">
        <f t="shared" si="17"/>
        <v>117055.55555555556</v>
      </c>
      <c r="E345" s="54">
        <f t="shared" si="19"/>
        <v>12056722.222222248</v>
      </c>
      <c r="F345" s="5">
        <f t="shared" si="18"/>
        <v>419343277.77777773</v>
      </c>
    </row>
    <row r="346" spans="2:6">
      <c r="B346" s="59">
        <v>104</v>
      </c>
      <c r="C346" s="58">
        <f t="shared" si="16"/>
        <v>421400000</v>
      </c>
      <c r="D346" s="54">
        <f t="shared" si="17"/>
        <v>117055.55555555556</v>
      </c>
      <c r="E346" s="54">
        <f t="shared" si="19"/>
        <v>12173777.777777804</v>
      </c>
      <c r="F346" s="5">
        <f t="shared" si="18"/>
        <v>419226222.22222221</v>
      </c>
    </row>
    <row r="347" spans="2:6">
      <c r="B347" s="59">
        <v>105</v>
      </c>
      <c r="C347" s="58">
        <f t="shared" si="16"/>
        <v>421400000</v>
      </c>
      <c r="D347" s="54">
        <f t="shared" si="17"/>
        <v>117055.55555555556</v>
      </c>
      <c r="E347" s="54">
        <f t="shared" si="19"/>
        <v>12290833.33333336</v>
      </c>
      <c r="F347" s="5">
        <f t="shared" si="18"/>
        <v>419109166.66666663</v>
      </c>
    </row>
    <row r="348" spans="2:6">
      <c r="B348" s="59">
        <v>106</v>
      </c>
      <c r="C348" s="58">
        <f t="shared" si="16"/>
        <v>421400000</v>
      </c>
      <c r="D348" s="54">
        <f t="shared" si="17"/>
        <v>117055.55555555556</v>
      </c>
      <c r="E348" s="54">
        <f t="shared" si="19"/>
        <v>12407888.888888916</v>
      </c>
      <c r="F348" s="5">
        <f t="shared" si="18"/>
        <v>418992111.1111111</v>
      </c>
    </row>
    <row r="349" spans="2:6">
      <c r="B349" s="59">
        <v>107</v>
      </c>
      <c r="C349" s="58">
        <f t="shared" si="16"/>
        <v>421400000</v>
      </c>
      <c r="D349" s="54">
        <f t="shared" si="17"/>
        <v>117055.55555555556</v>
      </c>
      <c r="E349" s="54">
        <f t="shared" si="19"/>
        <v>12524944.444444472</v>
      </c>
      <c r="F349" s="5">
        <f t="shared" si="18"/>
        <v>418875055.55555552</v>
      </c>
    </row>
    <row r="350" spans="2:6">
      <c r="B350" s="59">
        <v>108</v>
      </c>
      <c r="C350" s="58">
        <f t="shared" si="16"/>
        <v>421400000</v>
      </c>
      <c r="D350" s="54">
        <f t="shared" si="17"/>
        <v>117055.55555555556</v>
      </c>
      <c r="E350" s="54">
        <f t="shared" si="19"/>
        <v>12642000.000000028</v>
      </c>
      <c r="F350" s="5">
        <f t="shared" si="18"/>
        <v>418758000</v>
      </c>
    </row>
    <row r="351" spans="2:6">
      <c r="B351" s="59">
        <v>109</v>
      </c>
      <c r="C351" s="58">
        <f t="shared" si="16"/>
        <v>421400000</v>
      </c>
      <c r="D351" s="54">
        <f t="shared" si="17"/>
        <v>117055.55555555556</v>
      </c>
      <c r="E351" s="54">
        <f t="shared" si="19"/>
        <v>12759055.555555584</v>
      </c>
      <c r="F351" s="5">
        <f t="shared" si="18"/>
        <v>418640944.44444442</v>
      </c>
    </row>
    <row r="352" spans="2:6">
      <c r="B352" s="59">
        <v>110</v>
      </c>
      <c r="C352" s="58">
        <f t="shared" si="16"/>
        <v>421400000</v>
      </c>
      <c r="D352" s="54">
        <f t="shared" si="17"/>
        <v>117055.55555555556</v>
      </c>
      <c r="E352" s="54">
        <f t="shared" si="19"/>
        <v>12876111.11111114</v>
      </c>
      <c r="F352" s="5">
        <f t="shared" si="18"/>
        <v>418523888.88888884</v>
      </c>
    </row>
    <row r="353" spans="2:6">
      <c r="B353" s="59">
        <v>111</v>
      </c>
      <c r="C353" s="58">
        <f t="shared" si="16"/>
        <v>421400000</v>
      </c>
      <c r="D353" s="54">
        <f t="shared" si="17"/>
        <v>117055.55555555556</v>
      </c>
      <c r="E353" s="54">
        <f t="shared" si="19"/>
        <v>12993166.666666696</v>
      </c>
      <c r="F353" s="5">
        <f t="shared" si="18"/>
        <v>418406833.33333331</v>
      </c>
    </row>
    <row r="354" spans="2:6">
      <c r="B354" s="59">
        <v>112</v>
      </c>
      <c r="C354" s="58">
        <f t="shared" si="16"/>
        <v>421400000</v>
      </c>
      <c r="D354" s="54">
        <f t="shared" si="17"/>
        <v>117055.55555555556</v>
      </c>
      <c r="E354" s="54">
        <f t="shared" si="19"/>
        <v>13110222.222222252</v>
      </c>
      <c r="F354" s="5">
        <f t="shared" si="18"/>
        <v>418289777.77777773</v>
      </c>
    </row>
    <row r="355" spans="2:6">
      <c r="B355" s="59">
        <v>113</v>
      </c>
      <c r="C355" s="58">
        <f t="shared" si="16"/>
        <v>421400000</v>
      </c>
      <c r="D355" s="54">
        <f t="shared" si="17"/>
        <v>117055.55555555556</v>
      </c>
      <c r="E355" s="54">
        <f t="shared" si="19"/>
        <v>13227277.777777808</v>
      </c>
      <c r="F355" s="5">
        <f t="shared" si="18"/>
        <v>418172722.22222221</v>
      </c>
    </row>
    <row r="356" spans="2:6">
      <c r="B356" s="59">
        <v>114</v>
      </c>
      <c r="C356" s="58">
        <f t="shared" si="16"/>
        <v>421400000</v>
      </c>
      <c r="D356" s="54">
        <f t="shared" si="17"/>
        <v>117055.55555555556</v>
      </c>
      <c r="E356" s="54">
        <f t="shared" si="19"/>
        <v>13344333.333333364</v>
      </c>
      <c r="F356" s="5">
        <f t="shared" si="18"/>
        <v>418055666.66666663</v>
      </c>
    </row>
    <row r="357" spans="2:6">
      <c r="B357" s="59">
        <v>115</v>
      </c>
      <c r="C357" s="58">
        <f>$K$243-$K$245</f>
        <v>421400000</v>
      </c>
      <c r="D357" s="54">
        <f t="shared" si="17"/>
        <v>117055.55555555556</v>
      </c>
      <c r="E357" s="54">
        <f t="shared" si="19"/>
        <v>13461388.88888892</v>
      </c>
      <c r="F357" s="5">
        <f t="shared" si="18"/>
        <v>417938611.1111111</v>
      </c>
    </row>
    <row r="358" spans="2:6">
      <c r="B358" s="59">
        <v>116</v>
      </c>
      <c r="C358" s="58">
        <f t="shared" si="16"/>
        <v>421400000</v>
      </c>
      <c r="D358" s="54">
        <f t="shared" si="17"/>
        <v>117055.55555555556</v>
      </c>
      <c r="E358" s="54">
        <f t="shared" si="19"/>
        <v>13578444.444444476</v>
      </c>
      <c r="F358" s="5">
        <f t="shared" si="18"/>
        <v>417821555.55555552</v>
      </c>
    </row>
    <row r="359" spans="2:6">
      <c r="B359" s="59">
        <v>117</v>
      </c>
      <c r="C359" s="58">
        <f t="shared" si="16"/>
        <v>421400000</v>
      </c>
      <c r="D359" s="54">
        <f t="shared" si="17"/>
        <v>117055.55555555556</v>
      </c>
      <c r="E359" s="54">
        <f t="shared" si="19"/>
        <v>13695500.000000032</v>
      </c>
      <c r="F359" s="5">
        <f t="shared" si="18"/>
        <v>417704499.99999994</v>
      </c>
    </row>
    <row r="360" spans="2:6">
      <c r="B360" s="59">
        <v>118</v>
      </c>
      <c r="C360" s="58">
        <f t="shared" si="16"/>
        <v>421400000</v>
      </c>
      <c r="D360" s="54">
        <f t="shared" si="17"/>
        <v>117055.55555555556</v>
      </c>
      <c r="E360" s="54">
        <f t="shared" si="19"/>
        <v>13812555.555555588</v>
      </c>
      <c r="F360" s="5">
        <f t="shared" si="18"/>
        <v>417587444.44444442</v>
      </c>
    </row>
    <row r="361" spans="2:6">
      <c r="B361" s="59">
        <v>119</v>
      </c>
      <c r="C361" s="58">
        <f t="shared" si="16"/>
        <v>421400000</v>
      </c>
      <c r="D361" s="54">
        <f t="shared" si="17"/>
        <v>117055.55555555556</v>
      </c>
      <c r="E361" s="54">
        <f t="shared" si="19"/>
        <v>13929611.111111144</v>
      </c>
      <c r="F361" s="5">
        <f t="shared" si="18"/>
        <v>417470388.88888884</v>
      </c>
    </row>
    <row r="362" spans="2:6">
      <c r="B362" s="59">
        <v>120</v>
      </c>
      <c r="C362" s="58">
        <f t="shared" si="16"/>
        <v>421400000</v>
      </c>
      <c r="D362" s="54">
        <f t="shared" si="17"/>
        <v>117055.55555555556</v>
      </c>
      <c r="E362" s="54">
        <f t="shared" si="19"/>
        <v>14046666.6666667</v>
      </c>
      <c r="F362" s="5">
        <f t="shared" si="18"/>
        <v>417353333.33333331</v>
      </c>
    </row>
    <row r="363" spans="2:6">
      <c r="B363" s="59">
        <v>121</v>
      </c>
      <c r="C363" s="58">
        <f t="shared" si="16"/>
        <v>421400000</v>
      </c>
      <c r="D363" s="54">
        <f t="shared" si="17"/>
        <v>117055.55555555556</v>
      </c>
      <c r="E363" s="54">
        <f t="shared" ref="E363:E426" si="20">E362+D363</f>
        <v>14163722.222222256</v>
      </c>
      <c r="F363" s="5">
        <f t="shared" si="18"/>
        <v>417236277.77777773</v>
      </c>
    </row>
    <row r="364" spans="2:6">
      <c r="B364" s="59">
        <v>122</v>
      </c>
      <c r="C364" s="58">
        <f t="shared" si="16"/>
        <v>421400000</v>
      </c>
      <c r="D364" s="54">
        <f t="shared" si="17"/>
        <v>117055.55555555556</v>
      </c>
      <c r="E364" s="54">
        <f t="shared" si="20"/>
        <v>14280777.777777812</v>
      </c>
      <c r="F364" s="5">
        <f t="shared" si="18"/>
        <v>417119222.22222221</v>
      </c>
    </row>
    <row r="365" spans="2:6">
      <c r="B365" s="59">
        <v>123</v>
      </c>
      <c r="C365" s="58">
        <f t="shared" si="16"/>
        <v>421400000</v>
      </c>
      <c r="D365" s="54">
        <f t="shared" si="17"/>
        <v>117055.55555555556</v>
      </c>
      <c r="E365" s="54">
        <f t="shared" si="20"/>
        <v>14397833.333333367</v>
      </c>
      <c r="F365" s="5">
        <f t="shared" si="18"/>
        <v>417002166.66666663</v>
      </c>
    </row>
    <row r="366" spans="2:6">
      <c r="B366" s="59">
        <v>124</v>
      </c>
      <c r="C366" s="58">
        <f t="shared" si="16"/>
        <v>421400000</v>
      </c>
      <c r="D366" s="54">
        <f t="shared" si="17"/>
        <v>117055.55555555556</v>
      </c>
      <c r="E366" s="54">
        <f t="shared" si="20"/>
        <v>14514888.888888923</v>
      </c>
      <c r="F366" s="5">
        <f t="shared" si="18"/>
        <v>416885111.1111111</v>
      </c>
    </row>
    <row r="367" spans="2:6">
      <c r="B367" s="59">
        <v>125</v>
      </c>
      <c r="C367" s="58">
        <f t="shared" si="16"/>
        <v>421400000</v>
      </c>
      <c r="D367" s="54">
        <f t="shared" si="17"/>
        <v>117055.55555555556</v>
      </c>
      <c r="E367" s="54">
        <f t="shared" si="20"/>
        <v>14631944.444444479</v>
      </c>
      <c r="F367" s="5">
        <f t="shared" si="18"/>
        <v>416768055.55555552</v>
      </c>
    </row>
    <row r="368" spans="2:6">
      <c r="B368" s="59">
        <v>126</v>
      </c>
      <c r="C368" s="58">
        <f t="shared" si="16"/>
        <v>421400000</v>
      </c>
      <c r="D368" s="54">
        <f t="shared" si="17"/>
        <v>117055.55555555556</v>
      </c>
      <c r="E368" s="54">
        <f t="shared" si="20"/>
        <v>14749000.000000035</v>
      </c>
      <c r="F368" s="5">
        <f t="shared" si="18"/>
        <v>416650999.99999994</v>
      </c>
    </row>
    <row r="369" spans="2:6">
      <c r="B369" s="59">
        <v>127</v>
      </c>
      <c r="C369" s="58">
        <f t="shared" si="16"/>
        <v>421400000</v>
      </c>
      <c r="D369" s="54">
        <f t="shared" si="17"/>
        <v>117055.55555555556</v>
      </c>
      <c r="E369" s="54">
        <f t="shared" si="20"/>
        <v>14866055.555555591</v>
      </c>
      <c r="F369" s="5">
        <f t="shared" si="18"/>
        <v>416533944.44444442</v>
      </c>
    </row>
    <row r="370" spans="2:6">
      <c r="B370" s="59">
        <v>128</v>
      </c>
      <c r="C370" s="58">
        <f t="shared" si="16"/>
        <v>421400000</v>
      </c>
      <c r="D370" s="54">
        <f t="shared" si="17"/>
        <v>117055.55555555556</v>
      </c>
      <c r="E370" s="54">
        <f t="shared" si="20"/>
        <v>14983111.111111147</v>
      </c>
      <c r="F370" s="5">
        <f t="shared" si="18"/>
        <v>416416888.88888884</v>
      </c>
    </row>
    <row r="371" spans="2:6">
      <c r="B371" s="59">
        <v>129</v>
      </c>
      <c r="C371" s="58">
        <f t="shared" si="16"/>
        <v>421400000</v>
      </c>
      <c r="D371" s="54">
        <f t="shared" si="17"/>
        <v>117055.55555555556</v>
      </c>
      <c r="E371" s="54">
        <f t="shared" si="20"/>
        <v>15100166.666666703</v>
      </c>
      <c r="F371" s="5">
        <f t="shared" si="18"/>
        <v>416299833.33333331</v>
      </c>
    </row>
    <row r="372" spans="2:6">
      <c r="B372" s="59">
        <v>130</v>
      </c>
      <c r="C372" s="58">
        <f t="shared" ref="C372:C435" si="21">$K$243-$K$245</f>
        <v>421400000</v>
      </c>
      <c r="D372" s="54">
        <f t="shared" ref="D372:D435" si="22">C372/$K$244</f>
        <v>117055.55555555556</v>
      </c>
      <c r="E372" s="54">
        <f t="shared" si="20"/>
        <v>15217222.222222259</v>
      </c>
      <c r="F372" s="5">
        <f t="shared" ref="F372:F435" si="23">$J$119-E372</f>
        <v>416182777.77777773</v>
      </c>
    </row>
    <row r="373" spans="2:6">
      <c r="B373" s="59">
        <v>131</v>
      </c>
      <c r="C373" s="58">
        <f t="shared" si="21"/>
        <v>421400000</v>
      </c>
      <c r="D373" s="54">
        <f t="shared" si="22"/>
        <v>117055.55555555556</v>
      </c>
      <c r="E373" s="54">
        <f t="shared" si="20"/>
        <v>15334277.777777815</v>
      </c>
      <c r="F373" s="5">
        <f t="shared" si="23"/>
        <v>416065722.22222221</v>
      </c>
    </row>
    <row r="374" spans="2:6">
      <c r="B374" s="59">
        <v>132</v>
      </c>
      <c r="C374" s="58">
        <f t="shared" si="21"/>
        <v>421400000</v>
      </c>
      <c r="D374" s="54">
        <f t="shared" si="22"/>
        <v>117055.55555555556</v>
      </c>
      <c r="E374" s="54">
        <f t="shared" si="20"/>
        <v>15451333.333333371</v>
      </c>
      <c r="F374" s="5">
        <f t="shared" si="23"/>
        <v>415948666.66666663</v>
      </c>
    </row>
    <row r="375" spans="2:6">
      <c r="B375" s="59">
        <v>133</v>
      </c>
      <c r="C375" s="58">
        <f t="shared" si="21"/>
        <v>421400000</v>
      </c>
      <c r="D375" s="54">
        <f t="shared" si="22"/>
        <v>117055.55555555556</v>
      </c>
      <c r="E375" s="54">
        <f t="shared" si="20"/>
        <v>15568388.888888927</v>
      </c>
      <c r="F375" s="5">
        <f t="shared" si="23"/>
        <v>415831611.11111104</v>
      </c>
    </row>
    <row r="376" spans="2:6">
      <c r="B376" s="59">
        <v>134</v>
      </c>
      <c r="C376" s="58">
        <f t="shared" si="21"/>
        <v>421400000</v>
      </c>
      <c r="D376" s="54">
        <f t="shared" si="22"/>
        <v>117055.55555555556</v>
      </c>
      <c r="E376" s="54">
        <f t="shared" si="20"/>
        <v>15685444.444444483</v>
      </c>
      <c r="F376" s="5">
        <f t="shared" si="23"/>
        <v>415714555.55555552</v>
      </c>
    </row>
    <row r="377" spans="2:6">
      <c r="B377" s="59">
        <v>135</v>
      </c>
      <c r="C377" s="58">
        <f t="shared" si="21"/>
        <v>421400000</v>
      </c>
      <c r="D377" s="54">
        <f t="shared" si="22"/>
        <v>117055.55555555556</v>
      </c>
      <c r="E377" s="54">
        <f t="shared" si="20"/>
        <v>15802500.000000039</v>
      </c>
      <c r="F377" s="5">
        <f t="shared" si="23"/>
        <v>415597499.99999994</v>
      </c>
    </row>
    <row r="378" spans="2:6">
      <c r="B378" s="59">
        <v>136</v>
      </c>
      <c r="C378" s="58">
        <f t="shared" si="21"/>
        <v>421400000</v>
      </c>
      <c r="D378" s="54">
        <f t="shared" si="22"/>
        <v>117055.55555555556</v>
      </c>
      <c r="E378" s="54">
        <f t="shared" si="20"/>
        <v>15919555.555555595</v>
      </c>
      <c r="F378" s="5">
        <f t="shared" si="23"/>
        <v>415480444.44444442</v>
      </c>
    </row>
    <row r="379" spans="2:6">
      <c r="B379" s="59">
        <v>137</v>
      </c>
      <c r="C379" s="58">
        <f t="shared" si="21"/>
        <v>421400000</v>
      </c>
      <c r="D379" s="54">
        <f t="shared" si="22"/>
        <v>117055.55555555556</v>
      </c>
      <c r="E379" s="54">
        <f t="shared" si="20"/>
        <v>16036611.111111151</v>
      </c>
      <c r="F379" s="5">
        <f t="shared" si="23"/>
        <v>415363388.88888884</v>
      </c>
    </row>
    <row r="380" spans="2:6">
      <c r="B380" s="59">
        <v>138</v>
      </c>
      <c r="C380" s="58">
        <f t="shared" si="21"/>
        <v>421400000</v>
      </c>
      <c r="D380" s="54">
        <f t="shared" si="22"/>
        <v>117055.55555555556</v>
      </c>
      <c r="E380" s="54">
        <f t="shared" si="20"/>
        <v>16153666.666666707</v>
      </c>
      <c r="F380" s="5">
        <f t="shared" si="23"/>
        <v>415246333.33333331</v>
      </c>
    </row>
    <row r="381" spans="2:6">
      <c r="B381" s="59">
        <v>139</v>
      </c>
      <c r="C381" s="58">
        <f t="shared" si="21"/>
        <v>421400000</v>
      </c>
      <c r="D381" s="54">
        <f t="shared" si="22"/>
        <v>117055.55555555556</v>
      </c>
      <c r="E381" s="54">
        <f t="shared" si="20"/>
        <v>16270722.222222263</v>
      </c>
      <c r="F381" s="5">
        <f t="shared" si="23"/>
        <v>415129277.77777773</v>
      </c>
    </row>
    <row r="382" spans="2:6">
      <c r="B382" s="59">
        <v>140</v>
      </c>
      <c r="C382" s="58">
        <f t="shared" si="21"/>
        <v>421400000</v>
      </c>
      <c r="D382" s="54">
        <f t="shared" si="22"/>
        <v>117055.55555555556</v>
      </c>
      <c r="E382" s="54">
        <f t="shared" si="20"/>
        <v>16387777.777777819</v>
      </c>
      <c r="F382" s="5">
        <f t="shared" si="23"/>
        <v>415012222.22222221</v>
      </c>
    </row>
    <row r="383" spans="2:6">
      <c r="B383" s="59">
        <v>141</v>
      </c>
      <c r="C383" s="58">
        <f t="shared" si="21"/>
        <v>421400000</v>
      </c>
      <c r="D383" s="54">
        <f t="shared" si="22"/>
        <v>117055.55555555556</v>
      </c>
      <c r="E383" s="54">
        <f t="shared" si="20"/>
        <v>16504833.333333375</v>
      </c>
      <c r="F383" s="5">
        <f t="shared" si="23"/>
        <v>414895166.66666663</v>
      </c>
    </row>
    <row r="384" spans="2:6">
      <c r="B384" s="59">
        <v>142</v>
      </c>
      <c r="C384" s="58">
        <f t="shared" si="21"/>
        <v>421400000</v>
      </c>
      <c r="D384" s="54">
        <f t="shared" si="22"/>
        <v>117055.55555555556</v>
      </c>
      <c r="E384" s="54">
        <f t="shared" si="20"/>
        <v>16621888.888888931</v>
      </c>
      <c r="F384" s="5">
        <f t="shared" si="23"/>
        <v>414778111.11111104</v>
      </c>
    </row>
    <row r="385" spans="2:6">
      <c r="B385" s="59">
        <v>143</v>
      </c>
      <c r="C385" s="58">
        <f t="shared" si="21"/>
        <v>421400000</v>
      </c>
      <c r="D385" s="54">
        <f t="shared" si="22"/>
        <v>117055.55555555556</v>
      </c>
      <c r="E385" s="54">
        <f t="shared" si="20"/>
        <v>16738944.444444487</v>
      </c>
      <c r="F385" s="5">
        <f t="shared" si="23"/>
        <v>414661055.55555552</v>
      </c>
    </row>
    <row r="386" spans="2:6">
      <c r="B386" s="59">
        <v>144</v>
      </c>
      <c r="C386" s="58">
        <f t="shared" si="21"/>
        <v>421400000</v>
      </c>
      <c r="D386" s="54">
        <f t="shared" si="22"/>
        <v>117055.55555555556</v>
      </c>
      <c r="E386" s="54">
        <f t="shared" si="20"/>
        <v>16856000.000000041</v>
      </c>
      <c r="F386" s="5">
        <f t="shared" si="23"/>
        <v>414543999.99999994</v>
      </c>
    </row>
    <row r="387" spans="2:6">
      <c r="B387" s="59">
        <v>145</v>
      </c>
      <c r="C387" s="58">
        <f t="shared" si="21"/>
        <v>421400000</v>
      </c>
      <c r="D387" s="54">
        <f t="shared" si="22"/>
        <v>117055.55555555556</v>
      </c>
      <c r="E387" s="54">
        <f t="shared" si="20"/>
        <v>16973055.555555597</v>
      </c>
      <c r="F387" s="5">
        <f t="shared" si="23"/>
        <v>414426944.44444442</v>
      </c>
    </row>
    <row r="388" spans="2:6">
      <c r="B388" s="59">
        <v>146</v>
      </c>
      <c r="C388" s="58">
        <f t="shared" si="21"/>
        <v>421400000</v>
      </c>
      <c r="D388" s="54">
        <f t="shared" si="22"/>
        <v>117055.55555555556</v>
      </c>
      <c r="E388" s="54">
        <f t="shared" si="20"/>
        <v>17090111.111111153</v>
      </c>
      <c r="F388" s="5">
        <f t="shared" si="23"/>
        <v>414309888.88888884</v>
      </c>
    </row>
    <row r="389" spans="2:6">
      <c r="B389" s="59">
        <v>147</v>
      </c>
      <c r="C389" s="58">
        <f t="shared" si="21"/>
        <v>421400000</v>
      </c>
      <c r="D389" s="54">
        <f t="shared" si="22"/>
        <v>117055.55555555556</v>
      </c>
      <c r="E389" s="54">
        <f t="shared" si="20"/>
        <v>17207166.666666709</v>
      </c>
      <c r="F389" s="5">
        <f t="shared" si="23"/>
        <v>414192833.33333331</v>
      </c>
    </row>
    <row r="390" spans="2:6">
      <c r="B390" s="59">
        <v>148</v>
      </c>
      <c r="C390" s="58">
        <f t="shared" si="21"/>
        <v>421400000</v>
      </c>
      <c r="D390" s="54">
        <f t="shared" si="22"/>
        <v>117055.55555555556</v>
      </c>
      <c r="E390" s="54">
        <f t="shared" si="20"/>
        <v>17324222.222222265</v>
      </c>
      <c r="F390" s="5">
        <f t="shared" si="23"/>
        <v>414075777.77777773</v>
      </c>
    </row>
    <row r="391" spans="2:6">
      <c r="B391" s="59">
        <v>149</v>
      </c>
      <c r="C391" s="58">
        <f t="shared" si="21"/>
        <v>421400000</v>
      </c>
      <c r="D391" s="54">
        <f t="shared" si="22"/>
        <v>117055.55555555556</v>
      </c>
      <c r="E391" s="54">
        <f t="shared" si="20"/>
        <v>17441277.777777821</v>
      </c>
      <c r="F391" s="5">
        <f t="shared" si="23"/>
        <v>413958722.22222221</v>
      </c>
    </row>
    <row r="392" spans="2:6">
      <c r="B392" s="59">
        <v>150</v>
      </c>
      <c r="C392" s="58">
        <f t="shared" si="21"/>
        <v>421400000</v>
      </c>
      <c r="D392" s="54">
        <f t="shared" si="22"/>
        <v>117055.55555555556</v>
      </c>
      <c r="E392" s="54">
        <f t="shared" si="20"/>
        <v>17558333.333333377</v>
      </c>
      <c r="F392" s="5">
        <f t="shared" si="23"/>
        <v>413841666.66666663</v>
      </c>
    </row>
    <row r="393" spans="2:6">
      <c r="B393" s="59">
        <v>151</v>
      </c>
      <c r="C393" s="58">
        <f t="shared" si="21"/>
        <v>421400000</v>
      </c>
      <c r="D393" s="54">
        <f t="shared" si="22"/>
        <v>117055.55555555556</v>
      </c>
      <c r="E393" s="54">
        <f t="shared" si="20"/>
        <v>17675388.888888933</v>
      </c>
      <c r="F393" s="5">
        <f t="shared" si="23"/>
        <v>413724611.11111104</v>
      </c>
    </row>
    <row r="394" spans="2:6">
      <c r="B394" s="59">
        <v>152</v>
      </c>
      <c r="C394" s="58">
        <f t="shared" si="21"/>
        <v>421400000</v>
      </c>
      <c r="D394" s="54">
        <f t="shared" si="22"/>
        <v>117055.55555555556</v>
      </c>
      <c r="E394" s="54">
        <f t="shared" si="20"/>
        <v>17792444.444444489</v>
      </c>
      <c r="F394" s="5">
        <f t="shared" si="23"/>
        <v>413607555.55555552</v>
      </c>
    </row>
    <row r="395" spans="2:6">
      <c r="B395" s="59">
        <v>153</v>
      </c>
      <c r="C395" s="58">
        <f t="shared" si="21"/>
        <v>421400000</v>
      </c>
      <c r="D395" s="54">
        <f t="shared" si="22"/>
        <v>117055.55555555556</v>
      </c>
      <c r="E395" s="54">
        <f t="shared" si="20"/>
        <v>17909500.000000045</v>
      </c>
      <c r="F395" s="5">
        <f t="shared" si="23"/>
        <v>413490499.99999994</v>
      </c>
    </row>
    <row r="396" spans="2:6">
      <c r="B396" s="59">
        <v>154</v>
      </c>
      <c r="C396" s="58">
        <f t="shared" si="21"/>
        <v>421400000</v>
      </c>
      <c r="D396" s="54">
        <f t="shared" si="22"/>
        <v>117055.55555555556</v>
      </c>
      <c r="E396" s="54">
        <f t="shared" si="20"/>
        <v>18026555.555555601</v>
      </c>
      <c r="F396" s="5">
        <f t="shared" si="23"/>
        <v>413373444.44444442</v>
      </c>
    </row>
    <row r="397" spans="2:6">
      <c r="B397" s="59">
        <v>155</v>
      </c>
      <c r="C397" s="58">
        <f t="shared" si="21"/>
        <v>421400000</v>
      </c>
      <c r="D397" s="54">
        <f t="shared" si="22"/>
        <v>117055.55555555556</v>
      </c>
      <c r="E397" s="54">
        <f t="shared" si="20"/>
        <v>18143611.111111157</v>
      </c>
      <c r="F397" s="5">
        <f t="shared" si="23"/>
        <v>413256388.88888884</v>
      </c>
    </row>
    <row r="398" spans="2:6">
      <c r="B398" s="59">
        <v>156</v>
      </c>
      <c r="C398" s="58">
        <f t="shared" si="21"/>
        <v>421400000</v>
      </c>
      <c r="D398" s="54">
        <f t="shared" si="22"/>
        <v>117055.55555555556</v>
      </c>
      <c r="E398" s="54">
        <f t="shared" si="20"/>
        <v>18260666.666666713</v>
      </c>
      <c r="F398" s="5">
        <f t="shared" si="23"/>
        <v>413139333.33333331</v>
      </c>
    </row>
    <row r="399" spans="2:6">
      <c r="B399" s="59">
        <v>157</v>
      </c>
      <c r="C399" s="58">
        <f t="shared" si="21"/>
        <v>421400000</v>
      </c>
      <c r="D399" s="54">
        <f t="shared" si="22"/>
        <v>117055.55555555556</v>
      </c>
      <c r="E399" s="54">
        <f t="shared" si="20"/>
        <v>18377722.222222269</v>
      </c>
      <c r="F399" s="5">
        <f t="shared" si="23"/>
        <v>413022277.77777773</v>
      </c>
    </row>
    <row r="400" spans="2:6">
      <c r="B400" s="59">
        <v>158</v>
      </c>
      <c r="C400" s="58">
        <f t="shared" si="21"/>
        <v>421400000</v>
      </c>
      <c r="D400" s="54">
        <f t="shared" si="22"/>
        <v>117055.55555555556</v>
      </c>
      <c r="E400" s="54">
        <f t="shared" si="20"/>
        <v>18494777.777777825</v>
      </c>
      <c r="F400" s="5">
        <f t="shared" si="23"/>
        <v>412905222.22222215</v>
      </c>
    </row>
    <row r="401" spans="2:6">
      <c r="B401" s="59">
        <v>159</v>
      </c>
      <c r="C401" s="58">
        <f t="shared" si="21"/>
        <v>421400000</v>
      </c>
      <c r="D401" s="54">
        <f t="shared" si="22"/>
        <v>117055.55555555556</v>
      </c>
      <c r="E401" s="54">
        <f t="shared" si="20"/>
        <v>18611833.333333381</v>
      </c>
      <c r="F401" s="5">
        <f t="shared" si="23"/>
        <v>412788166.66666663</v>
      </c>
    </row>
    <row r="402" spans="2:6">
      <c r="B402" s="59">
        <v>160</v>
      </c>
      <c r="C402" s="58">
        <f t="shared" si="21"/>
        <v>421400000</v>
      </c>
      <c r="D402" s="54">
        <f t="shared" si="22"/>
        <v>117055.55555555556</v>
      </c>
      <c r="E402" s="54">
        <f t="shared" si="20"/>
        <v>18728888.888888936</v>
      </c>
      <c r="F402" s="5">
        <f t="shared" si="23"/>
        <v>412671111.11111104</v>
      </c>
    </row>
    <row r="403" spans="2:6">
      <c r="B403" s="59">
        <v>161</v>
      </c>
      <c r="C403" s="58">
        <f t="shared" si="21"/>
        <v>421400000</v>
      </c>
      <c r="D403" s="54">
        <f t="shared" si="22"/>
        <v>117055.55555555556</v>
      </c>
      <c r="E403" s="54">
        <f t="shared" si="20"/>
        <v>18845944.444444492</v>
      </c>
      <c r="F403" s="5">
        <f t="shared" si="23"/>
        <v>412554055.55555552</v>
      </c>
    </row>
    <row r="404" spans="2:6">
      <c r="B404" s="59">
        <v>162</v>
      </c>
      <c r="C404" s="58">
        <f t="shared" si="21"/>
        <v>421400000</v>
      </c>
      <c r="D404" s="54">
        <f t="shared" si="22"/>
        <v>117055.55555555556</v>
      </c>
      <c r="E404" s="54">
        <f t="shared" si="20"/>
        <v>18963000.000000048</v>
      </c>
      <c r="F404" s="5">
        <f t="shared" si="23"/>
        <v>412436999.99999994</v>
      </c>
    </row>
    <row r="405" spans="2:6">
      <c r="B405" s="59">
        <v>163</v>
      </c>
      <c r="C405" s="58">
        <f t="shared" si="21"/>
        <v>421400000</v>
      </c>
      <c r="D405" s="54">
        <f t="shared" si="22"/>
        <v>117055.55555555556</v>
      </c>
      <c r="E405" s="54">
        <f t="shared" si="20"/>
        <v>19080055.555555604</v>
      </c>
      <c r="F405" s="5">
        <f t="shared" si="23"/>
        <v>412319944.44444442</v>
      </c>
    </row>
    <row r="406" spans="2:6">
      <c r="B406" s="59">
        <v>164</v>
      </c>
      <c r="C406" s="58">
        <f t="shared" si="21"/>
        <v>421400000</v>
      </c>
      <c r="D406" s="54">
        <f t="shared" si="22"/>
        <v>117055.55555555556</v>
      </c>
      <c r="E406" s="54">
        <f t="shared" si="20"/>
        <v>19197111.11111116</v>
      </c>
      <c r="F406" s="5">
        <f t="shared" si="23"/>
        <v>412202888.88888884</v>
      </c>
    </row>
    <row r="407" spans="2:6">
      <c r="B407" s="59">
        <v>165</v>
      </c>
      <c r="C407" s="58">
        <f t="shared" si="21"/>
        <v>421400000</v>
      </c>
      <c r="D407" s="54">
        <f t="shared" si="22"/>
        <v>117055.55555555556</v>
      </c>
      <c r="E407" s="54">
        <f t="shared" si="20"/>
        <v>19314166.666666716</v>
      </c>
      <c r="F407" s="5">
        <f t="shared" si="23"/>
        <v>412085833.33333325</v>
      </c>
    </row>
    <row r="408" spans="2:6">
      <c r="B408" s="59">
        <v>166</v>
      </c>
      <c r="C408" s="58">
        <f t="shared" si="21"/>
        <v>421400000</v>
      </c>
      <c r="D408" s="54">
        <f t="shared" si="22"/>
        <v>117055.55555555556</v>
      </c>
      <c r="E408" s="54">
        <f t="shared" si="20"/>
        <v>19431222.222222272</v>
      </c>
      <c r="F408" s="5">
        <f t="shared" si="23"/>
        <v>411968777.77777773</v>
      </c>
    </row>
    <row r="409" spans="2:6">
      <c r="B409" s="59">
        <v>167</v>
      </c>
      <c r="C409" s="58">
        <f t="shared" si="21"/>
        <v>421400000</v>
      </c>
      <c r="D409" s="54">
        <f t="shared" si="22"/>
        <v>117055.55555555556</v>
      </c>
      <c r="E409" s="54">
        <f t="shared" si="20"/>
        <v>19548277.777777828</v>
      </c>
      <c r="F409" s="5">
        <f t="shared" si="23"/>
        <v>411851722.22222215</v>
      </c>
    </row>
    <row r="410" spans="2:6">
      <c r="B410" s="59">
        <v>168</v>
      </c>
      <c r="C410" s="58">
        <f t="shared" si="21"/>
        <v>421400000</v>
      </c>
      <c r="D410" s="54">
        <f t="shared" si="22"/>
        <v>117055.55555555556</v>
      </c>
      <c r="E410" s="54">
        <f t="shared" si="20"/>
        <v>19665333.333333384</v>
      </c>
      <c r="F410" s="5">
        <f t="shared" si="23"/>
        <v>411734666.66666663</v>
      </c>
    </row>
    <row r="411" spans="2:6">
      <c r="B411" s="59">
        <v>169</v>
      </c>
      <c r="C411" s="58">
        <f t="shared" si="21"/>
        <v>421400000</v>
      </c>
      <c r="D411" s="54">
        <f t="shared" si="22"/>
        <v>117055.55555555556</v>
      </c>
      <c r="E411" s="54">
        <f t="shared" si="20"/>
        <v>19782388.88888894</v>
      </c>
      <c r="F411" s="5">
        <f t="shared" si="23"/>
        <v>411617611.11111104</v>
      </c>
    </row>
    <row r="412" spans="2:6">
      <c r="B412" s="59">
        <v>170</v>
      </c>
      <c r="C412" s="58">
        <f t="shared" si="21"/>
        <v>421400000</v>
      </c>
      <c r="D412" s="54">
        <f t="shared" si="22"/>
        <v>117055.55555555556</v>
      </c>
      <c r="E412" s="54">
        <f t="shared" si="20"/>
        <v>19899444.444444496</v>
      </c>
      <c r="F412" s="5">
        <f t="shared" si="23"/>
        <v>411500555.55555552</v>
      </c>
    </row>
    <row r="413" spans="2:6">
      <c r="B413" s="59">
        <v>171</v>
      </c>
      <c r="C413" s="58">
        <f t="shared" si="21"/>
        <v>421400000</v>
      </c>
      <c r="D413" s="54">
        <f t="shared" si="22"/>
        <v>117055.55555555556</v>
      </c>
      <c r="E413" s="54">
        <f t="shared" si="20"/>
        <v>20016500.000000052</v>
      </c>
      <c r="F413" s="5">
        <f t="shared" si="23"/>
        <v>411383499.99999994</v>
      </c>
    </row>
    <row r="414" spans="2:6">
      <c r="B414" s="59">
        <v>172</v>
      </c>
      <c r="C414" s="58">
        <f t="shared" si="21"/>
        <v>421400000</v>
      </c>
      <c r="D414" s="54">
        <f t="shared" si="22"/>
        <v>117055.55555555556</v>
      </c>
      <c r="E414" s="54">
        <f t="shared" si="20"/>
        <v>20133555.555555608</v>
      </c>
      <c r="F414" s="5">
        <f t="shared" si="23"/>
        <v>411266444.44444442</v>
      </c>
    </row>
    <row r="415" spans="2:6">
      <c r="B415" s="59">
        <v>173</v>
      </c>
      <c r="C415" s="58">
        <f t="shared" si="21"/>
        <v>421400000</v>
      </c>
      <c r="D415" s="54">
        <f t="shared" si="22"/>
        <v>117055.55555555556</v>
      </c>
      <c r="E415" s="54">
        <f t="shared" si="20"/>
        <v>20250611.111111164</v>
      </c>
      <c r="F415" s="5">
        <f t="shared" si="23"/>
        <v>411149388.88888884</v>
      </c>
    </row>
    <row r="416" spans="2:6">
      <c r="B416" s="59">
        <v>174</v>
      </c>
      <c r="C416" s="58">
        <f t="shared" si="21"/>
        <v>421400000</v>
      </c>
      <c r="D416" s="54">
        <f t="shared" si="22"/>
        <v>117055.55555555556</v>
      </c>
      <c r="E416" s="54">
        <f t="shared" si="20"/>
        <v>20367666.66666672</v>
      </c>
      <c r="F416" s="5">
        <f t="shared" si="23"/>
        <v>411032333.33333325</v>
      </c>
    </row>
    <row r="417" spans="2:6">
      <c r="B417" s="59">
        <v>175</v>
      </c>
      <c r="C417" s="58">
        <f t="shared" si="21"/>
        <v>421400000</v>
      </c>
      <c r="D417" s="54">
        <f t="shared" si="22"/>
        <v>117055.55555555556</v>
      </c>
      <c r="E417" s="54">
        <f t="shared" si="20"/>
        <v>20484722.222222276</v>
      </c>
      <c r="F417" s="5">
        <f t="shared" si="23"/>
        <v>410915277.77777773</v>
      </c>
    </row>
    <row r="418" spans="2:6">
      <c r="B418" s="59">
        <v>176</v>
      </c>
      <c r="C418" s="58">
        <f t="shared" si="21"/>
        <v>421400000</v>
      </c>
      <c r="D418" s="54">
        <f t="shared" si="22"/>
        <v>117055.55555555556</v>
      </c>
      <c r="E418" s="54">
        <f t="shared" si="20"/>
        <v>20601777.777777832</v>
      </c>
      <c r="F418" s="5">
        <f t="shared" si="23"/>
        <v>410798222.22222215</v>
      </c>
    </row>
    <row r="419" spans="2:6">
      <c r="B419" s="59">
        <v>177</v>
      </c>
      <c r="C419" s="58">
        <f t="shared" si="21"/>
        <v>421400000</v>
      </c>
      <c r="D419" s="54">
        <f t="shared" si="22"/>
        <v>117055.55555555556</v>
      </c>
      <c r="E419" s="54">
        <f t="shared" si="20"/>
        <v>20718833.333333388</v>
      </c>
      <c r="F419" s="5">
        <f t="shared" si="23"/>
        <v>410681166.66666663</v>
      </c>
    </row>
    <row r="420" spans="2:6">
      <c r="B420" s="59">
        <v>178</v>
      </c>
      <c r="C420" s="58">
        <f t="shared" si="21"/>
        <v>421400000</v>
      </c>
      <c r="D420" s="54">
        <f t="shared" si="22"/>
        <v>117055.55555555556</v>
      </c>
      <c r="E420" s="54">
        <f t="shared" si="20"/>
        <v>20835888.888888944</v>
      </c>
      <c r="F420" s="5">
        <f t="shared" si="23"/>
        <v>410564111.11111104</v>
      </c>
    </row>
    <row r="421" spans="2:6">
      <c r="B421" s="59">
        <v>179</v>
      </c>
      <c r="C421" s="58">
        <f t="shared" si="21"/>
        <v>421400000</v>
      </c>
      <c r="D421" s="54">
        <f t="shared" si="22"/>
        <v>117055.55555555556</v>
      </c>
      <c r="E421" s="54">
        <f t="shared" si="20"/>
        <v>20952944.4444445</v>
      </c>
      <c r="F421" s="5">
        <f t="shared" si="23"/>
        <v>410447055.55555552</v>
      </c>
    </row>
    <row r="422" spans="2:6">
      <c r="B422" s="59">
        <v>180</v>
      </c>
      <c r="C422" s="58">
        <f t="shared" si="21"/>
        <v>421400000</v>
      </c>
      <c r="D422" s="54">
        <f t="shared" si="22"/>
        <v>117055.55555555556</v>
      </c>
      <c r="E422" s="54">
        <f t="shared" si="20"/>
        <v>21070000.000000056</v>
      </c>
      <c r="F422" s="5">
        <f t="shared" si="23"/>
        <v>410329999.99999994</v>
      </c>
    </row>
    <row r="423" spans="2:6">
      <c r="B423" s="59">
        <v>181</v>
      </c>
      <c r="C423" s="58">
        <f t="shared" si="21"/>
        <v>421400000</v>
      </c>
      <c r="D423" s="54">
        <f t="shared" si="22"/>
        <v>117055.55555555556</v>
      </c>
      <c r="E423" s="54">
        <f t="shared" si="20"/>
        <v>21187055.555555612</v>
      </c>
      <c r="F423" s="5">
        <f t="shared" si="23"/>
        <v>410212944.44444442</v>
      </c>
    </row>
    <row r="424" spans="2:6">
      <c r="B424" s="59">
        <v>182</v>
      </c>
      <c r="C424" s="58">
        <f t="shared" si="21"/>
        <v>421400000</v>
      </c>
      <c r="D424" s="54">
        <f t="shared" si="22"/>
        <v>117055.55555555556</v>
      </c>
      <c r="E424" s="54">
        <f t="shared" si="20"/>
        <v>21304111.111111168</v>
      </c>
      <c r="F424" s="5">
        <f t="shared" si="23"/>
        <v>410095888.88888884</v>
      </c>
    </row>
    <row r="425" spans="2:6">
      <c r="B425" s="59">
        <v>183</v>
      </c>
      <c r="C425" s="58">
        <f t="shared" si="21"/>
        <v>421400000</v>
      </c>
      <c r="D425" s="54">
        <f t="shared" si="22"/>
        <v>117055.55555555556</v>
      </c>
      <c r="E425" s="54">
        <f t="shared" si="20"/>
        <v>21421166.666666724</v>
      </c>
      <c r="F425" s="5">
        <f t="shared" si="23"/>
        <v>409978833.33333325</v>
      </c>
    </row>
    <row r="426" spans="2:6">
      <c r="B426" s="59">
        <v>184</v>
      </c>
      <c r="C426" s="58">
        <f t="shared" si="21"/>
        <v>421400000</v>
      </c>
      <c r="D426" s="54">
        <f t="shared" si="22"/>
        <v>117055.55555555556</v>
      </c>
      <c r="E426" s="54">
        <f t="shared" si="20"/>
        <v>21538222.22222228</v>
      </c>
      <c r="F426" s="5">
        <f t="shared" si="23"/>
        <v>409861777.77777773</v>
      </c>
    </row>
    <row r="427" spans="2:6">
      <c r="B427" s="59">
        <v>185</v>
      </c>
      <c r="C427" s="58">
        <f t="shared" si="21"/>
        <v>421400000</v>
      </c>
      <c r="D427" s="54">
        <f t="shared" si="22"/>
        <v>117055.55555555556</v>
      </c>
      <c r="E427" s="54">
        <f t="shared" ref="E427:E490" si="24">E426+D427</f>
        <v>21655277.777777836</v>
      </c>
      <c r="F427" s="5">
        <f t="shared" si="23"/>
        <v>409744722.22222215</v>
      </c>
    </row>
    <row r="428" spans="2:6">
      <c r="B428" s="59">
        <v>186</v>
      </c>
      <c r="C428" s="58">
        <f t="shared" si="21"/>
        <v>421400000</v>
      </c>
      <c r="D428" s="54">
        <f t="shared" si="22"/>
        <v>117055.55555555556</v>
      </c>
      <c r="E428" s="54">
        <f t="shared" si="24"/>
        <v>21772333.333333392</v>
      </c>
      <c r="F428" s="5">
        <f t="shared" si="23"/>
        <v>409627666.66666663</v>
      </c>
    </row>
    <row r="429" spans="2:6">
      <c r="B429" s="59">
        <v>187</v>
      </c>
      <c r="C429" s="58">
        <f t="shared" si="21"/>
        <v>421400000</v>
      </c>
      <c r="D429" s="54">
        <f t="shared" si="22"/>
        <v>117055.55555555556</v>
      </c>
      <c r="E429" s="54">
        <f t="shared" si="24"/>
        <v>21889388.888888948</v>
      </c>
      <c r="F429" s="5">
        <f t="shared" si="23"/>
        <v>409510611.11111104</v>
      </c>
    </row>
    <row r="430" spans="2:6">
      <c r="B430" s="59">
        <v>188</v>
      </c>
      <c r="C430" s="58">
        <f t="shared" si="21"/>
        <v>421400000</v>
      </c>
      <c r="D430" s="54">
        <f t="shared" si="22"/>
        <v>117055.55555555556</v>
      </c>
      <c r="E430" s="54">
        <f t="shared" si="24"/>
        <v>22006444.444444504</v>
      </c>
      <c r="F430" s="5">
        <f t="shared" si="23"/>
        <v>409393555.55555552</v>
      </c>
    </row>
    <row r="431" spans="2:6">
      <c r="B431" s="59">
        <v>189</v>
      </c>
      <c r="C431" s="58">
        <f t="shared" si="21"/>
        <v>421400000</v>
      </c>
      <c r="D431" s="54">
        <f t="shared" si="22"/>
        <v>117055.55555555556</v>
      </c>
      <c r="E431" s="54">
        <f t="shared" si="24"/>
        <v>22123500.00000006</v>
      </c>
      <c r="F431" s="5">
        <f t="shared" si="23"/>
        <v>409276499.99999994</v>
      </c>
    </row>
    <row r="432" spans="2:6">
      <c r="B432" s="59">
        <v>190</v>
      </c>
      <c r="C432" s="58">
        <f t="shared" si="21"/>
        <v>421400000</v>
      </c>
      <c r="D432" s="54">
        <f t="shared" si="22"/>
        <v>117055.55555555556</v>
      </c>
      <c r="E432" s="54">
        <f t="shared" si="24"/>
        <v>22240555.555555616</v>
      </c>
      <c r="F432" s="5">
        <f t="shared" si="23"/>
        <v>409159444.44444436</v>
      </c>
    </row>
    <row r="433" spans="2:6">
      <c r="B433" s="59">
        <v>191</v>
      </c>
      <c r="C433" s="58">
        <f t="shared" si="21"/>
        <v>421400000</v>
      </c>
      <c r="D433" s="54">
        <f t="shared" si="22"/>
        <v>117055.55555555556</v>
      </c>
      <c r="E433" s="54">
        <f t="shared" si="24"/>
        <v>22357611.111111172</v>
      </c>
      <c r="F433" s="5">
        <f t="shared" si="23"/>
        <v>409042388.88888884</v>
      </c>
    </row>
    <row r="434" spans="2:6">
      <c r="B434" s="59">
        <v>192</v>
      </c>
      <c r="C434" s="58">
        <f t="shared" si="21"/>
        <v>421400000</v>
      </c>
      <c r="D434" s="54">
        <f t="shared" si="22"/>
        <v>117055.55555555556</v>
      </c>
      <c r="E434" s="54">
        <f t="shared" si="24"/>
        <v>22474666.666666728</v>
      </c>
      <c r="F434" s="5">
        <f t="shared" si="23"/>
        <v>408925333.33333325</v>
      </c>
    </row>
    <row r="435" spans="2:6">
      <c r="B435" s="59">
        <v>193</v>
      </c>
      <c r="C435" s="58">
        <f t="shared" si="21"/>
        <v>421400000</v>
      </c>
      <c r="D435" s="54">
        <f t="shared" si="22"/>
        <v>117055.55555555556</v>
      </c>
      <c r="E435" s="54">
        <f t="shared" si="24"/>
        <v>22591722.222222283</v>
      </c>
      <c r="F435" s="5">
        <f t="shared" si="23"/>
        <v>408808277.77777773</v>
      </c>
    </row>
    <row r="436" spans="2:6">
      <c r="B436" s="59">
        <v>194</v>
      </c>
      <c r="C436" s="58">
        <f t="shared" ref="C436:C499" si="25">$K$243-$K$245</f>
        <v>421400000</v>
      </c>
      <c r="D436" s="54">
        <f t="shared" ref="D436:D499" si="26">C436/$K$244</f>
        <v>117055.55555555556</v>
      </c>
      <c r="E436" s="54">
        <f t="shared" si="24"/>
        <v>22708777.777777839</v>
      </c>
      <c r="F436" s="5">
        <f t="shared" ref="F436:F499" si="27">$J$119-E436</f>
        <v>408691222.22222215</v>
      </c>
    </row>
    <row r="437" spans="2:6">
      <c r="B437" s="59">
        <v>195</v>
      </c>
      <c r="C437" s="58">
        <f t="shared" si="25"/>
        <v>421400000</v>
      </c>
      <c r="D437" s="54">
        <f t="shared" si="26"/>
        <v>117055.55555555556</v>
      </c>
      <c r="E437" s="54">
        <f t="shared" si="24"/>
        <v>22825833.333333395</v>
      </c>
      <c r="F437" s="5">
        <f t="shared" si="27"/>
        <v>408574166.66666663</v>
      </c>
    </row>
    <row r="438" spans="2:6">
      <c r="B438" s="59">
        <v>196</v>
      </c>
      <c r="C438" s="58">
        <f t="shared" si="25"/>
        <v>421400000</v>
      </c>
      <c r="D438" s="54">
        <f t="shared" si="26"/>
        <v>117055.55555555556</v>
      </c>
      <c r="E438" s="54">
        <f t="shared" si="24"/>
        <v>22942888.888888951</v>
      </c>
      <c r="F438" s="5">
        <f t="shared" si="27"/>
        <v>408457111.11111104</v>
      </c>
    </row>
    <row r="439" spans="2:6">
      <c r="B439" s="59">
        <v>197</v>
      </c>
      <c r="C439" s="58">
        <f t="shared" si="25"/>
        <v>421400000</v>
      </c>
      <c r="D439" s="54">
        <f t="shared" si="26"/>
        <v>117055.55555555556</v>
      </c>
      <c r="E439" s="54">
        <f t="shared" si="24"/>
        <v>23059944.444444507</v>
      </c>
      <c r="F439" s="5">
        <f t="shared" si="27"/>
        <v>408340055.55555546</v>
      </c>
    </row>
    <row r="440" spans="2:6">
      <c r="B440" s="59">
        <v>198</v>
      </c>
      <c r="C440" s="58">
        <f t="shared" si="25"/>
        <v>421400000</v>
      </c>
      <c r="D440" s="54">
        <f t="shared" si="26"/>
        <v>117055.55555555556</v>
      </c>
      <c r="E440" s="54">
        <f t="shared" si="24"/>
        <v>23177000.000000063</v>
      </c>
      <c r="F440" s="5">
        <f t="shared" si="27"/>
        <v>408222999.99999994</v>
      </c>
    </row>
    <row r="441" spans="2:6">
      <c r="B441" s="59">
        <v>199</v>
      </c>
      <c r="C441" s="58">
        <f t="shared" si="25"/>
        <v>421400000</v>
      </c>
      <c r="D441" s="54">
        <f t="shared" si="26"/>
        <v>117055.55555555556</v>
      </c>
      <c r="E441" s="54">
        <f t="shared" si="24"/>
        <v>23294055.555555619</v>
      </c>
      <c r="F441" s="5">
        <f t="shared" si="27"/>
        <v>408105944.44444436</v>
      </c>
    </row>
    <row r="442" spans="2:6">
      <c r="B442" s="59">
        <v>200</v>
      </c>
      <c r="C442" s="58">
        <f t="shared" si="25"/>
        <v>421400000</v>
      </c>
      <c r="D442" s="54">
        <f t="shared" si="26"/>
        <v>117055.55555555556</v>
      </c>
      <c r="E442" s="54">
        <f t="shared" si="24"/>
        <v>23411111.111111175</v>
      </c>
      <c r="F442" s="5">
        <f t="shared" si="27"/>
        <v>407988888.88888884</v>
      </c>
    </row>
    <row r="443" spans="2:6">
      <c r="B443" s="59">
        <v>201</v>
      </c>
      <c r="C443" s="58">
        <f t="shared" si="25"/>
        <v>421400000</v>
      </c>
      <c r="D443" s="54">
        <f t="shared" si="26"/>
        <v>117055.55555555556</v>
      </c>
      <c r="E443" s="54">
        <f t="shared" si="24"/>
        <v>23528166.666666731</v>
      </c>
      <c r="F443" s="5">
        <f t="shared" si="27"/>
        <v>407871833.33333325</v>
      </c>
    </row>
    <row r="444" spans="2:6">
      <c r="B444" s="59">
        <v>202</v>
      </c>
      <c r="C444" s="58">
        <f t="shared" si="25"/>
        <v>421400000</v>
      </c>
      <c r="D444" s="54">
        <f t="shared" si="26"/>
        <v>117055.55555555556</v>
      </c>
      <c r="E444" s="54">
        <f t="shared" si="24"/>
        <v>23645222.222222287</v>
      </c>
      <c r="F444" s="5">
        <f t="shared" si="27"/>
        <v>407754777.77777773</v>
      </c>
    </row>
    <row r="445" spans="2:6">
      <c r="B445" s="59">
        <v>203</v>
      </c>
      <c r="C445" s="58">
        <f t="shared" si="25"/>
        <v>421400000</v>
      </c>
      <c r="D445" s="54">
        <f t="shared" si="26"/>
        <v>117055.55555555556</v>
      </c>
      <c r="E445" s="54">
        <f t="shared" si="24"/>
        <v>23762277.777777843</v>
      </c>
      <c r="F445" s="5">
        <f t="shared" si="27"/>
        <v>407637722.22222215</v>
      </c>
    </row>
    <row r="446" spans="2:6">
      <c r="B446" s="59">
        <v>204</v>
      </c>
      <c r="C446" s="58">
        <f t="shared" si="25"/>
        <v>421400000</v>
      </c>
      <c r="D446" s="54">
        <f t="shared" si="26"/>
        <v>117055.55555555556</v>
      </c>
      <c r="E446" s="54">
        <f t="shared" si="24"/>
        <v>23879333.333333399</v>
      </c>
      <c r="F446" s="5">
        <f t="shared" si="27"/>
        <v>407520666.66666663</v>
      </c>
    </row>
    <row r="447" spans="2:6">
      <c r="B447" s="59">
        <v>205</v>
      </c>
      <c r="C447" s="58">
        <f t="shared" si="25"/>
        <v>421400000</v>
      </c>
      <c r="D447" s="54">
        <f t="shared" si="26"/>
        <v>117055.55555555556</v>
      </c>
      <c r="E447" s="54">
        <f t="shared" si="24"/>
        <v>23996388.888888955</v>
      </c>
      <c r="F447" s="5">
        <f t="shared" si="27"/>
        <v>407403611.11111104</v>
      </c>
    </row>
    <row r="448" spans="2:6">
      <c r="B448" s="59">
        <v>206</v>
      </c>
      <c r="C448" s="58">
        <f t="shared" si="25"/>
        <v>421400000</v>
      </c>
      <c r="D448" s="54">
        <f t="shared" si="26"/>
        <v>117055.55555555556</v>
      </c>
      <c r="E448" s="54">
        <f t="shared" si="24"/>
        <v>24113444.444444511</v>
      </c>
      <c r="F448" s="5">
        <f t="shared" si="27"/>
        <v>407286555.55555546</v>
      </c>
    </row>
    <row r="449" spans="2:6">
      <c r="B449" s="59">
        <v>207</v>
      </c>
      <c r="C449" s="58">
        <f t="shared" si="25"/>
        <v>421400000</v>
      </c>
      <c r="D449" s="54">
        <f t="shared" si="26"/>
        <v>117055.55555555556</v>
      </c>
      <c r="E449" s="54">
        <f t="shared" si="24"/>
        <v>24230500.000000067</v>
      </c>
      <c r="F449" s="5">
        <f t="shared" si="27"/>
        <v>407169499.99999994</v>
      </c>
    </row>
    <row r="450" spans="2:6">
      <c r="B450" s="59">
        <v>208</v>
      </c>
      <c r="C450" s="58">
        <f t="shared" si="25"/>
        <v>421400000</v>
      </c>
      <c r="D450" s="54">
        <f t="shared" si="26"/>
        <v>117055.55555555556</v>
      </c>
      <c r="E450" s="54">
        <f t="shared" si="24"/>
        <v>24347555.555555623</v>
      </c>
      <c r="F450" s="5">
        <f t="shared" si="27"/>
        <v>407052444.44444436</v>
      </c>
    </row>
    <row r="451" spans="2:6">
      <c r="B451" s="59">
        <v>209</v>
      </c>
      <c r="C451" s="58">
        <f t="shared" si="25"/>
        <v>421400000</v>
      </c>
      <c r="D451" s="54">
        <f t="shared" si="26"/>
        <v>117055.55555555556</v>
      </c>
      <c r="E451" s="54">
        <f t="shared" si="24"/>
        <v>24464611.111111179</v>
      </c>
      <c r="F451" s="5">
        <f t="shared" si="27"/>
        <v>406935388.88888884</v>
      </c>
    </row>
    <row r="452" spans="2:6">
      <c r="B452" s="59">
        <v>210</v>
      </c>
      <c r="C452" s="58">
        <f t="shared" si="25"/>
        <v>421400000</v>
      </c>
      <c r="D452" s="54">
        <f t="shared" si="26"/>
        <v>117055.55555555556</v>
      </c>
      <c r="E452" s="54">
        <f t="shared" si="24"/>
        <v>24581666.666666735</v>
      </c>
      <c r="F452" s="5">
        <f t="shared" si="27"/>
        <v>406818333.33333325</v>
      </c>
    </row>
    <row r="453" spans="2:6">
      <c r="B453" s="59">
        <v>211</v>
      </c>
      <c r="C453" s="58">
        <f t="shared" si="25"/>
        <v>421400000</v>
      </c>
      <c r="D453" s="54">
        <f t="shared" si="26"/>
        <v>117055.55555555556</v>
      </c>
      <c r="E453" s="54">
        <f t="shared" si="24"/>
        <v>24698722.222222291</v>
      </c>
      <c r="F453" s="5">
        <f t="shared" si="27"/>
        <v>406701277.77777773</v>
      </c>
    </row>
    <row r="454" spans="2:6">
      <c r="B454" s="59">
        <v>212</v>
      </c>
      <c r="C454" s="58">
        <f t="shared" si="25"/>
        <v>421400000</v>
      </c>
      <c r="D454" s="54">
        <f t="shared" si="26"/>
        <v>117055.55555555556</v>
      </c>
      <c r="E454" s="54">
        <f t="shared" si="24"/>
        <v>24815777.777777847</v>
      </c>
      <c r="F454" s="5">
        <f t="shared" si="27"/>
        <v>406584222.22222215</v>
      </c>
    </row>
    <row r="455" spans="2:6">
      <c r="B455" s="59">
        <v>213</v>
      </c>
      <c r="C455" s="58">
        <f t="shared" si="25"/>
        <v>421400000</v>
      </c>
      <c r="D455" s="54">
        <f t="shared" si="26"/>
        <v>117055.55555555556</v>
      </c>
      <c r="E455" s="54">
        <f t="shared" si="24"/>
        <v>24932833.333333403</v>
      </c>
      <c r="F455" s="5">
        <f t="shared" si="27"/>
        <v>406467166.66666663</v>
      </c>
    </row>
    <row r="456" spans="2:6">
      <c r="B456" s="59">
        <v>214</v>
      </c>
      <c r="C456" s="58">
        <f t="shared" si="25"/>
        <v>421400000</v>
      </c>
      <c r="D456" s="54">
        <f t="shared" si="26"/>
        <v>117055.55555555556</v>
      </c>
      <c r="E456" s="54">
        <f t="shared" si="24"/>
        <v>25049888.888888959</v>
      </c>
      <c r="F456" s="5">
        <f t="shared" si="27"/>
        <v>406350111.11111104</v>
      </c>
    </row>
    <row r="457" spans="2:6">
      <c r="B457" s="59">
        <v>215</v>
      </c>
      <c r="C457" s="58">
        <f t="shared" si="25"/>
        <v>421400000</v>
      </c>
      <c r="D457" s="54">
        <f t="shared" si="26"/>
        <v>117055.55555555556</v>
      </c>
      <c r="E457" s="54">
        <f t="shared" si="24"/>
        <v>25166944.444444515</v>
      </c>
      <c r="F457" s="5">
        <f t="shared" si="27"/>
        <v>406233055.55555546</v>
      </c>
    </row>
    <row r="458" spans="2:6">
      <c r="B458" s="59">
        <v>216</v>
      </c>
      <c r="C458" s="58">
        <f t="shared" si="25"/>
        <v>421400000</v>
      </c>
      <c r="D458" s="54">
        <f t="shared" si="26"/>
        <v>117055.55555555556</v>
      </c>
      <c r="E458" s="54">
        <f t="shared" si="24"/>
        <v>25284000.000000071</v>
      </c>
      <c r="F458" s="5">
        <f t="shared" si="27"/>
        <v>406115999.99999994</v>
      </c>
    </row>
    <row r="459" spans="2:6">
      <c r="B459" s="59">
        <v>217</v>
      </c>
      <c r="C459" s="58">
        <f t="shared" si="25"/>
        <v>421400000</v>
      </c>
      <c r="D459" s="54">
        <f t="shared" si="26"/>
        <v>117055.55555555556</v>
      </c>
      <c r="E459" s="54">
        <f t="shared" si="24"/>
        <v>25401055.555555627</v>
      </c>
      <c r="F459" s="5">
        <f t="shared" si="27"/>
        <v>405998944.44444436</v>
      </c>
    </row>
    <row r="460" spans="2:6">
      <c r="B460" s="59">
        <v>218</v>
      </c>
      <c r="C460" s="58">
        <f t="shared" si="25"/>
        <v>421400000</v>
      </c>
      <c r="D460" s="54">
        <f t="shared" si="26"/>
        <v>117055.55555555556</v>
      </c>
      <c r="E460" s="54">
        <f t="shared" si="24"/>
        <v>25518111.111111183</v>
      </c>
      <c r="F460" s="5">
        <f t="shared" si="27"/>
        <v>405881888.88888884</v>
      </c>
    </row>
    <row r="461" spans="2:6">
      <c r="B461" s="59">
        <v>219</v>
      </c>
      <c r="C461" s="58">
        <f t="shared" si="25"/>
        <v>421400000</v>
      </c>
      <c r="D461" s="54">
        <f t="shared" si="26"/>
        <v>117055.55555555556</v>
      </c>
      <c r="E461" s="54">
        <f t="shared" si="24"/>
        <v>25635166.666666739</v>
      </c>
      <c r="F461" s="5">
        <f t="shared" si="27"/>
        <v>405764833.33333325</v>
      </c>
    </row>
    <row r="462" spans="2:6">
      <c r="B462" s="59">
        <v>220</v>
      </c>
      <c r="C462" s="58">
        <f t="shared" si="25"/>
        <v>421400000</v>
      </c>
      <c r="D462" s="54">
        <f t="shared" si="26"/>
        <v>117055.55555555556</v>
      </c>
      <c r="E462" s="54">
        <f t="shared" si="24"/>
        <v>25752222.222222295</v>
      </c>
      <c r="F462" s="5">
        <f t="shared" si="27"/>
        <v>405647777.77777773</v>
      </c>
    </row>
    <row r="463" spans="2:6">
      <c r="B463" s="59">
        <v>221</v>
      </c>
      <c r="C463" s="58">
        <f t="shared" si="25"/>
        <v>421400000</v>
      </c>
      <c r="D463" s="54">
        <f t="shared" si="26"/>
        <v>117055.55555555556</v>
      </c>
      <c r="E463" s="54">
        <f t="shared" si="24"/>
        <v>25869277.777777851</v>
      </c>
      <c r="F463" s="5">
        <f t="shared" si="27"/>
        <v>405530722.22222215</v>
      </c>
    </row>
    <row r="464" spans="2:6">
      <c r="B464" s="59">
        <v>222</v>
      </c>
      <c r="C464" s="58">
        <f t="shared" si="25"/>
        <v>421400000</v>
      </c>
      <c r="D464" s="54">
        <f t="shared" si="26"/>
        <v>117055.55555555556</v>
      </c>
      <c r="E464" s="54">
        <f t="shared" si="24"/>
        <v>25986333.333333407</v>
      </c>
      <c r="F464" s="5">
        <f t="shared" si="27"/>
        <v>405413666.66666657</v>
      </c>
    </row>
    <row r="465" spans="2:6">
      <c r="B465" s="59">
        <v>223</v>
      </c>
      <c r="C465" s="58">
        <f t="shared" si="25"/>
        <v>421400000</v>
      </c>
      <c r="D465" s="54">
        <f t="shared" si="26"/>
        <v>117055.55555555556</v>
      </c>
      <c r="E465" s="54">
        <f t="shared" si="24"/>
        <v>26103388.888888963</v>
      </c>
      <c r="F465" s="5">
        <f t="shared" si="27"/>
        <v>405296611.11111104</v>
      </c>
    </row>
    <row r="466" spans="2:6">
      <c r="B466" s="59">
        <v>224</v>
      </c>
      <c r="C466" s="58">
        <f t="shared" si="25"/>
        <v>421400000</v>
      </c>
      <c r="D466" s="54">
        <f t="shared" si="26"/>
        <v>117055.55555555556</v>
      </c>
      <c r="E466" s="54">
        <f t="shared" si="24"/>
        <v>26220444.444444519</v>
      </c>
      <c r="F466" s="5">
        <f t="shared" si="27"/>
        <v>405179555.55555546</v>
      </c>
    </row>
    <row r="467" spans="2:6">
      <c r="B467" s="59">
        <v>225</v>
      </c>
      <c r="C467" s="58">
        <f t="shared" si="25"/>
        <v>421400000</v>
      </c>
      <c r="D467" s="54">
        <f t="shared" si="26"/>
        <v>117055.55555555556</v>
      </c>
      <c r="E467" s="54">
        <f t="shared" si="24"/>
        <v>26337500.000000075</v>
      </c>
      <c r="F467" s="5">
        <f t="shared" si="27"/>
        <v>405062499.99999994</v>
      </c>
    </row>
    <row r="468" spans="2:6">
      <c r="B468" s="59">
        <v>226</v>
      </c>
      <c r="C468" s="58">
        <f t="shared" si="25"/>
        <v>421400000</v>
      </c>
      <c r="D468" s="54">
        <f t="shared" si="26"/>
        <v>117055.55555555556</v>
      </c>
      <c r="E468" s="54">
        <f t="shared" si="24"/>
        <v>26454555.55555563</v>
      </c>
      <c r="F468" s="5">
        <f t="shared" si="27"/>
        <v>404945444.44444436</v>
      </c>
    </row>
    <row r="469" spans="2:6">
      <c r="B469" s="59">
        <v>227</v>
      </c>
      <c r="C469" s="58">
        <f t="shared" si="25"/>
        <v>421400000</v>
      </c>
      <c r="D469" s="54">
        <f t="shared" si="26"/>
        <v>117055.55555555556</v>
      </c>
      <c r="E469" s="54">
        <f t="shared" si="24"/>
        <v>26571611.111111186</v>
      </c>
      <c r="F469" s="5">
        <f t="shared" si="27"/>
        <v>404828388.88888884</v>
      </c>
    </row>
    <row r="470" spans="2:6">
      <c r="B470" s="59">
        <v>228</v>
      </c>
      <c r="C470" s="58">
        <f t="shared" si="25"/>
        <v>421400000</v>
      </c>
      <c r="D470" s="54">
        <f t="shared" si="26"/>
        <v>117055.55555555556</v>
      </c>
      <c r="E470" s="54">
        <f t="shared" si="24"/>
        <v>26688666.666666742</v>
      </c>
      <c r="F470" s="5">
        <f t="shared" si="27"/>
        <v>404711333.33333325</v>
      </c>
    </row>
    <row r="471" spans="2:6">
      <c r="B471" s="59">
        <v>229</v>
      </c>
      <c r="C471" s="58">
        <f t="shared" si="25"/>
        <v>421400000</v>
      </c>
      <c r="D471" s="54">
        <f t="shared" si="26"/>
        <v>117055.55555555556</v>
      </c>
      <c r="E471" s="54">
        <f t="shared" si="24"/>
        <v>26805722.222222298</v>
      </c>
      <c r="F471" s="5">
        <f t="shared" si="27"/>
        <v>404594277.77777767</v>
      </c>
    </row>
    <row r="472" spans="2:6">
      <c r="B472" s="59">
        <v>230</v>
      </c>
      <c r="C472" s="58">
        <f t="shared" si="25"/>
        <v>421400000</v>
      </c>
      <c r="D472" s="54">
        <f t="shared" si="26"/>
        <v>117055.55555555556</v>
      </c>
      <c r="E472" s="54">
        <f t="shared" si="24"/>
        <v>26922777.777777854</v>
      </c>
      <c r="F472" s="5">
        <f t="shared" si="27"/>
        <v>404477222.22222215</v>
      </c>
    </row>
    <row r="473" spans="2:6">
      <c r="B473" s="59">
        <v>231</v>
      </c>
      <c r="C473" s="58">
        <f t="shared" si="25"/>
        <v>421400000</v>
      </c>
      <c r="D473" s="54">
        <f t="shared" si="26"/>
        <v>117055.55555555556</v>
      </c>
      <c r="E473" s="54">
        <f t="shared" si="24"/>
        <v>27039833.33333341</v>
      </c>
      <c r="F473" s="5">
        <f t="shared" si="27"/>
        <v>404360166.66666657</v>
      </c>
    </row>
    <row r="474" spans="2:6">
      <c r="B474" s="59">
        <v>232</v>
      </c>
      <c r="C474" s="58">
        <f t="shared" si="25"/>
        <v>421400000</v>
      </c>
      <c r="D474" s="54">
        <f t="shared" si="26"/>
        <v>117055.55555555556</v>
      </c>
      <c r="E474" s="54">
        <f t="shared" si="24"/>
        <v>27156888.888888966</v>
      </c>
      <c r="F474" s="5">
        <f t="shared" si="27"/>
        <v>404243111.11111104</v>
      </c>
    </row>
    <row r="475" spans="2:6">
      <c r="B475" s="59">
        <v>233</v>
      </c>
      <c r="C475" s="58">
        <f t="shared" si="25"/>
        <v>421400000</v>
      </c>
      <c r="D475" s="54">
        <f t="shared" si="26"/>
        <v>117055.55555555556</v>
      </c>
      <c r="E475" s="54">
        <f t="shared" si="24"/>
        <v>27273944.444444522</v>
      </c>
      <c r="F475" s="5">
        <f t="shared" si="27"/>
        <v>404126055.55555546</v>
      </c>
    </row>
    <row r="476" spans="2:6">
      <c r="B476" s="59">
        <v>234</v>
      </c>
      <c r="C476" s="58">
        <f t="shared" si="25"/>
        <v>421400000</v>
      </c>
      <c r="D476" s="54">
        <f t="shared" si="26"/>
        <v>117055.55555555556</v>
      </c>
      <c r="E476" s="54">
        <f t="shared" si="24"/>
        <v>27391000.000000078</v>
      </c>
      <c r="F476" s="5">
        <f t="shared" si="27"/>
        <v>404008999.99999994</v>
      </c>
    </row>
    <row r="477" spans="2:6">
      <c r="B477" s="59">
        <v>235</v>
      </c>
      <c r="C477" s="58">
        <f t="shared" si="25"/>
        <v>421400000</v>
      </c>
      <c r="D477" s="54">
        <f t="shared" si="26"/>
        <v>117055.55555555556</v>
      </c>
      <c r="E477" s="54">
        <f t="shared" si="24"/>
        <v>27508055.555555634</v>
      </c>
      <c r="F477" s="5">
        <f t="shared" si="27"/>
        <v>403891944.44444436</v>
      </c>
    </row>
    <row r="478" spans="2:6">
      <c r="B478" s="59">
        <v>236</v>
      </c>
      <c r="C478" s="58">
        <f t="shared" si="25"/>
        <v>421400000</v>
      </c>
      <c r="D478" s="54">
        <f t="shared" si="26"/>
        <v>117055.55555555556</v>
      </c>
      <c r="E478" s="54">
        <f t="shared" si="24"/>
        <v>27625111.11111119</v>
      </c>
      <c r="F478" s="5">
        <f t="shared" si="27"/>
        <v>403774888.88888884</v>
      </c>
    </row>
    <row r="479" spans="2:6">
      <c r="B479" s="59">
        <v>237</v>
      </c>
      <c r="C479" s="58">
        <f t="shared" si="25"/>
        <v>421400000</v>
      </c>
      <c r="D479" s="54">
        <f t="shared" si="26"/>
        <v>117055.55555555556</v>
      </c>
      <c r="E479" s="54">
        <f t="shared" si="24"/>
        <v>27742166.666666746</v>
      </c>
      <c r="F479" s="5">
        <f t="shared" si="27"/>
        <v>403657833.33333325</v>
      </c>
    </row>
    <row r="480" spans="2:6">
      <c r="B480" s="59">
        <v>238</v>
      </c>
      <c r="C480" s="58">
        <f t="shared" si="25"/>
        <v>421400000</v>
      </c>
      <c r="D480" s="54">
        <f t="shared" si="26"/>
        <v>117055.55555555556</v>
      </c>
      <c r="E480" s="54">
        <f t="shared" si="24"/>
        <v>27859222.222222302</v>
      </c>
      <c r="F480" s="5">
        <f t="shared" si="27"/>
        <v>403540777.77777767</v>
      </c>
    </row>
    <row r="481" spans="2:6">
      <c r="B481" s="59">
        <v>239</v>
      </c>
      <c r="C481" s="58">
        <f t="shared" si="25"/>
        <v>421400000</v>
      </c>
      <c r="D481" s="54">
        <f t="shared" si="26"/>
        <v>117055.55555555556</v>
      </c>
      <c r="E481" s="54">
        <f t="shared" si="24"/>
        <v>27976277.777777858</v>
      </c>
      <c r="F481" s="5">
        <f t="shared" si="27"/>
        <v>403423722.22222215</v>
      </c>
    </row>
    <row r="482" spans="2:6">
      <c r="B482" s="59">
        <v>240</v>
      </c>
      <c r="C482" s="58">
        <f t="shared" si="25"/>
        <v>421400000</v>
      </c>
      <c r="D482" s="54">
        <f t="shared" si="26"/>
        <v>117055.55555555556</v>
      </c>
      <c r="E482" s="54">
        <f t="shared" si="24"/>
        <v>28093333.333333414</v>
      </c>
      <c r="F482" s="5">
        <f t="shared" si="27"/>
        <v>403306666.66666657</v>
      </c>
    </row>
    <row r="483" spans="2:6">
      <c r="B483" s="59">
        <v>241</v>
      </c>
      <c r="C483" s="58">
        <f t="shared" si="25"/>
        <v>421400000</v>
      </c>
      <c r="D483" s="54">
        <f t="shared" si="26"/>
        <v>117055.55555555556</v>
      </c>
      <c r="E483" s="54">
        <f t="shared" si="24"/>
        <v>28210388.88888897</v>
      </c>
      <c r="F483" s="5">
        <f t="shared" si="27"/>
        <v>403189611.11111104</v>
      </c>
    </row>
    <row r="484" spans="2:6">
      <c r="B484" s="59">
        <v>242</v>
      </c>
      <c r="C484" s="58">
        <f t="shared" si="25"/>
        <v>421400000</v>
      </c>
      <c r="D484" s="54">
        <f t="shared" si="26"/>
        <v>117055.55555555556</v>
      </c>
      <c r="E484" s="54">
        <f t="shared" si="24"/>
        <v>28327444.444444526</v>
      </c>
      <c r="F484" s="5">
        <f t="shared" si="27"/>
        <v>403072555.55555546</v>
      </c>
    </row>
    <row r="485" spans="2:6">
      <c r="B485" s="59">
        <v>243</v>
      </c>
      <c r="C485" s="58">
        <f t="shared" si="25"/>
        <v>421400000</v>
      </c>
      <c r="D485" s="54">
        <f t="shared" si="26"/>
        <v>117055.55555555556</v>
      </c>
      <c r="E485" s="54">
        <f t="shared" si="24"/>
        <v>28444500.000000082</v>
      </c>
      <c r="F485" s="5">
        <f t="shared" si="27"/>
        <v>402955499.99999994</v>
      </c>
    </row>
    <row r="486" spans="2:6">
      <c r="B486" s="59">
        <v>244</v>
      </c>
      <c r="C486" s="58">
        <f t="shared" si="25"/>
        <v>421400000</v>
      </c>
      <c r="D486" s="54">
        <f t="shared" si="26"/>
        <v>117055.55555555556</v>
      </c>
      <c r="E486" s="54">
        <f t="shared" si="24"/>
        <v>28561555.555555638</v>
      </c>
      <c r="F486" s="5">
        <f t="shared" si="27"/>
        <v>402838444.44444436</v>
      </c>
    </row>
    <row r="487" spans="2:6">
      <c r="B487" s="59">
        <v>245</v>
      </c>
      <c r="C487" s="58">
        <f t="shared" si="25"/>
        <v>421400000</v>
      </c>
      <c r="D487" s="54">
        <f t="shared" si="26"/>
        <v>117055.55555555556</v>
      </c>
      <c r="E487" s="54">
        <f t="shared" si="24"/>
        <v>28678611.111111194</v>
      </c>
      <c r="F487" s="5">
        <f t="shared" si="27"/>
        <v>402721388.88888884</v>
      </c>
    </row>
    <row r="488" spans="2:6">
      <c r="B488" s="59">
        <v>246</v>
      </c>
      <c r="C488" s="58">
        <f t="shared" si="25"/>
        <v>421400000</v>
      </c>
      <c r="D488" s="54">
        <f t="shared" si="26"/>
        <v>117055.55555555556</v>
      </c>
      <c r="E488" s="54">
        <f t="shared" si="24"/>
        <v>28795666.66666675</v>
      </c>
      <c r="F488" s="5">
        <f t="shared" si="27"/>
        <v>402604333.33333325</v>
      </c>
    </row>
    <row r="489" spans="2:6">
      <c r="B489" s="59">
        <v>247</v>
      </c>
      <c r="C489" s="58">
        <f t="shared" si="25"/>
        <v>421400000</v>
      </c>
      <c r="D489" s="54">
        <f t="shared" si="26"/>
        <v>117055.55555555556</v>
      </c>
      <c r="E489" s="54">
        <f t="shared" si="24"/>
        <v>28912722.222222306</v>
      </c>
      <c r="F489" s="5">
        <f t="shared" si="27"/>
        <v>402487277.77777767</v>
      </c>
    </row>
    <row r="490" spans="2:6">
      <c r="B490" s="59">
        <v>248</v>
      </c>
      <c r="C490" s="58">
        <f t="shared" si="25"/>
        <v>421400000</v>
      </c>
      <c r="D490" s="54">
        <f t="shared" si="26"/>
        <v>117055.55555555556</v>
      </c>
      <c r="E490" s="54">
        <f t="shared" si="24"/>
        <v>29029777.777777862</v>
      </c>
      <c r="F490" s="5">
        <f t="shared" si="27"/>
        <v>402370222.22222215</v>
      </c>
    </row>
    <row r="491" spans="2:6">
      <c r="B491" s="59">
        <v>249</v>
      </c>
      <c r="C491" s="58">
        <f t="shared" si="25"/>
        <v>421400000</v>
      </c>
      <c r="D491" s="54">
        <f t="shared" si="26"/>
        <v>117055.55555555556</v>
      </c>
      <c r="E491" s="54">
        <f t="shared" ref="E491:E554" si="28">E490+D491</f>
        <v>29146833.333333418</v>
      </c>
      <c r="F491" s="5">
        <f t="shared" si="27"/>
        <v>402253166.66666657</v>
      </c>
    </row>
    <row r="492" spans="2:6">
      <c r="B492" s="59">
        <v>250</v>
      </c>
      <c r="C492" s="58">
        <f t="shared" si="25"/>
        <v>421400000</v>
      </c>
      <c r="D492" s="54">
        <f t="shared" si="26"/>
        <v>117055.55555555556</v>
      </c>
      <c r="E492" s="54">
        <f t="shared" si="28"/>
        <v>29263888.888888974</v>
      </c>
      <c r="F492" s="5">
        <f t="shared" si="27"/>
        <v>402136111.11111104</v>
      </c>
    </row>
    <row r="493" spans="2:6">
      <c r="B493" s="59">
        <v>251</v>
      </c>
      <c r="C493" s="58">
        <f t="shared" si="25"/>
        <v>421400000</v>
      </c>
      <c r="D493" s="54">
        <f t="shared" si="26"/>
        <v>117055.55555555556</v>
      </c>
      <c r="E493" s="54">
        <f t="shared" si="28"/>
        <v>29380944.44444453</v>
      </c>
      <c r="F493" s="5">
        <f t="shared" si="27"/>
        <v>402019055.55555546</v>
      </c>
    </row>
    <row r="494" spans="2:6">
      <c r="B494" s="59">
        <v>252</v>
      </c>
      <c r="C494" s="58">
        <f t="shared" si="25"/>
        <v>421400000</v>
      </c>
      <c r="D494" s="54">
        <f t="shared" si="26"/>
        <v>117055.55555555556</v>
      </c>
      <c r="E494" s="54">
        <f t="shared" si="28"/>
        <v>29498000.000000086</v>
      </c>
      <c r="F494" s="5">
        <f t="shared" si="27"/>
        <v>401901999.99999994</v>
      </c>
    </row>
    <row r="495" spans="2:6">
      <c r="B495" s="59">
        <v>253</v>
      </c>
      <c r="C495" s="58">
        <f t="shared" si="25"/>
        <v>421400000</v>
      </c>
      <c r="D495" s="54">
        <f t="shared" si="26"/>
        <v>117055.55555555556</v>
      </c>
      <c r="E495" s="54">
        <f t="shared" si="28"/>
        <v>29615055.555555642</v>
      </c>
      <c r="F495" s="5">
        <f t="shared" si="27"/>
        <v>401784944.44444436</v>
      </c>
    </row>
    <row r="496" spans="2:6">
      <c r="B496" s="59">
        <v>254</v>
      </c>
      <c r="C496" s="58">
        <f t="shared" si="25"/>
        <v>421400000</v>
      </c>
      <c r="D496" s="54">
        <f t="shared" si="26"/>
        <v>117055.55555555556</v>
      </c>
      <c r="E496" s="54">
        <f t="shared" si="28"/>
        <v>29732111.111111198</v>
      </c>
      <c r="F496" s="5">
        <f t="shared" si="27"/>
        <v>401667888.88888878</v>
      </c>
    </row>
    <row r="497" spans="2:6">
      <c r="B497" s="59">
        <v>255</v>
      </c>
      <c r="C497" s="58">
        <f t="shared" si="25"/>
        <v>421400000</v>
      </c>
      <c r="D497" s="54">
        <f t="shared" si="26"/>
        <v>117055.55555555556</v>
      </c>
      <c r="E497" s="54">
        <f t="shared" si="28"/>
        <v>29849166.666666754</v>
      </c>
      <c r="F497" s="5">
        <f t="shared" si="27"/>
        <v>401550833.33333325</v>
      </c>
    </row>
    <row r="498" spans="2:6">
      <c r="B498" s="59">
        <v>256</v>
      </c>
      <c r="C498" s="58">
        <f t="shared" si="25"/>
        <v>421400000</v>
      </c>
      <c r="D498" s="54">
        <f t="shared" si="26"/>
        <v>117055.55555555556</v>
      </c>
      <c r="E498" s="54">
        <f t="shared" si="28"/>
        <v>29966222.22222231</v>
      </c>
      <c r="F498" s="5">
        <f t="shared" si="27"/>
        <v>401433777.77777767</v>
      </c>
    </row>
    <row r="499" spans="2:6">
      <c r="B499" s="59">
        <v>257</v>
      </c>
      <c r="C499" s="58">
        <f t="shared" si="25"/>
        <v>421400000</v>
      </c>
      <c r="D499" s="54">
        <f t="shared" si="26"/>
        <v>117055.55555555556</v>
      </c>
      <c r="E499" s="54">
        <f t="shared" si="28"/>
        <v>30083277.777777866</v>
      </c>
      <c r="F499" s="5">
        <f t="shared" si="27"/>
        <v>401316722.22222215</v>
      </c>
    </row>
    <row r="500" spans="2:6">
      <c r="B500" s="59">
        <v>258</v>
      </c>
      <c r="C500" s="58">
        <f t="shared" ref="C500:C563" si="29">$K$243-$K$245</f>
        <v>421400000</v>
      </c>
      <c r="D500" s="54">
        <f t="shared" ref="D500:D563" si="30">C500/$K$244</f>
        <v>117055.55555555556</v>
      </c>
      <c r="E500" s="54">
        <f t="shared" si="28"/>
        <v>30200333.333333421</v>
      </c>
      <c r="F500" s="5">
        <f t="shared" ref="F500:F563" si="31">$J$119-E500</f>
        <v>401199666.66666657</v>
      </c>
    </row>
    <row r="501" spans="2:6">
      <c r="B501" s="59">
        <v>259</v>
      </c>
      <c r="C501" s="58">
        <f t="shared" si="29"/>
        <v>421400000</v>
      </c>
      <c r="D501" s="54">
        <f t="shared" si="30"/>
        <v>117055.55555555556</v>
      </c>
      <c r="E501" s="54">
        <f t="shared" si="28"/>
        <v>30317388.888888977</v>
      </c>
      <c r="F501" s="5">
        <f t="shared" si="31"/>
        <v>401082611.11111104</v>
      </c>
    </row>
    <row r="502" spans="2:6">
      <c r="B502" s="59">
        <v>260</v>
      </c>
      <c r="C502" s="58">
        <f t="shared" si="29"/>
        <v>421400000</v>
      </c>
      <c r="D502" s="54">
        <f t="shared" si="30"/>
        <v>117055.55555555556</v>
      </c>
      <c r="E502" s="54">
        <f t="shared" si="28"/>
        <v>30434444.444444533</v>
      </c>
      <c r="F502" s="5">
        <f t="shared" si="31"/>
        <v>400965555.55555546</v>
      </c>
    </row>
    <row r="503" spans="2:6">
      <c r="B503" s="59">
        <v>261</v>
      </c>
      <c r="C503" s="58">
        <f t="shared" si="29"/>
        <v>421400000</v>
      </c>
      <c r="D503" s="54">
        <f t="shared" si="30"/>
        <v>117055.55555555556</v>
      </c>
      <c r="E503" s="54">
        <f t="shared" si="28"/>
        <v>30551500.000000089</v>
      </c>
      <c r="F503" s="5">
        <f t="shared" si="31"/>
        <v>400848499.99999988</v>
      </c>
    </row>
    <row r="504" spans="2:6">
      <c r="B504" s="59">
        <v>262</v>
      </c>
      <c r="C504" s="58">
        <f t="shared" si="29"/>
        <v>421400000</v>
      </c>
      <c r="D504" s="54">
        <f t="shared" si="30"/>
        <v>117055.55555555556</v>
      </c>
      <c r="E504" s="54">
        <f t="shared" si="28"/>
        <v>30668555.555555645</v>
      </c>
      <c r="F504" s="5">
        <f t="shared" si="31"/>
        <v>400731444.44444436</v>
      </c>
    </row>
    <row r="505" spans="2:6">
      <c r="B505" s="59">
        <v>263</v>
      </c>
      <c r="C505" s="58">
        <f t="shared" si="29"/>
        <v>421400000</v>
      </c>
      <c r="D505" s="54">
        <f t="shared" si="30"/>
        <v>117055.55555555556</v>
      </c>
      <c r="E505" s="54">
        <f t="shared" si="28"/>
        <v>30785611.111111201</v>
      </c>
      <c r="F505" s="5">
        <f t="shared" si="31"/>
        <v>400614388.88888878</v>
      </c>
    </row>
    <row r="506" spans="2:6">
      <c r="B506" s="59">
        <v>264</v>
      </c>
      <c r="C506" s="58">
        <f t="shared" si="29"/>
        <v>421400000</v>
      </c>
      <c r="D506" s="54">
        <f t="shared" si="30"/>
        <v>117055.55555555556</v>
      </c>
      <c r="E506" s="54">
        <f t="shared" si="28"/>
        <v>30902666.666666757</v>
      </c>
      <c r="F506" s="5">
        <f t="shared" si="31"/>
        <v>400497333.33333325</v>
      </c>
    </row>
    <row r="507" spans="2:6">
      <c r="B507" s="59">
        <v>265</v>
      </c>
      <c r="C507" s="58">
        <f t="shared" si="29"/>
        <v>421400000</v>
      </c>
      <c r="D507" s="54">
        <f t="shared" si="30"/>
        <v>117055.55555555556</v>
      </c>
      <c r="E507" s="54">
        <f t="shared" si="28"/>
        <v>31019722.222222313</v>
      </c>
      <c r="F507" s="5">
        <f t="shared" si="31"/>
        <v>400380277.77777767</v>
      </c>
    </row>
    <row r="508" spans="2:6">
      <c r="B508" s="59">
        <v>266</v>
      </c>
      <c r="C508" s="58">
        <f t="shared" si="29"/>
        <v>421400000</v>
      </c>
      <c r="D508" s="54">
        <f t="shared" si="30"/>
        <v>117055.55555555556</v>
      </c>
      <c r="E508" s="54">
        <f t="shared" si="28"/>
        <v>31136777.777777869</v>
      </c>
      <c r="F508" s="5">
        <f t="shared" si="31"/>
        <v>400263222.22222215</v>
      </c>
    </row>
    <row r="509" spans="2:6">
      <c r="B509" s="59">
        <v>267</v>
      </c>
      <c r="C509" s="58">
        <f t="shared" si="29"/>
        <v>421400000</v>
      </c>
      <c r="D509" s="54">
        <f t="shared" si="30"/>
        <v>117055.55555555556</v>
      </c>
      <c r="E509" s="54">
        <f t="shared" si="28"/>
        <v>31253833.333333425</v>
      </c>
      <c r="F509" s="5">
        <f t="shared" si="31"/>
        <v>400146166.66666657</v>
      </c>
    </row>
    <row r="510" spans="2:6">
      <c r="B510" s="59">
        <v>268</v>
      </c>
      <c r="C510" s="58">
        <f t="shared" si="29"/>
        <v>421400000</v>
      </c>
      <c r="D510" s="54">
        <f t="shared" si="30"/>
        <v>117055.55555555556</v>
      </c>
      <c r="E510" s="54">
        <f t="shared" si="28"/>
        <v>31370888.888888981</v>
      </c>
      <c r="F510" s="5">
        <f t="shared" si="31"/>
        <v>400029111.11111104</v>
      </c>
    </row>
    <row r="511" spans="2:6">
      <c r="B511" s="59">
        <v>269</v>
      </c>
      <c r="C511" s="58">
        <f t="shared" si="29"/>
        <v>421400000</v>
      </c>
      <c r="D511" s="54">
        <f t="shared" si="30"/>
        <v>117055.55555555556</v>
      </c>
      <c r="E511" s="54">
        <f t="shared" si="28"/>
        <v>31487944.444444537</v>
      </c>
      <c r="F511" s="5">
        <f t="shared" si="31"/>
        <v>399912055.55555546</v>
      </c>
    </row>
    <row r="512" spans="2:6">
      <c r="B512" s="59">
        <v>270</v>
      </c>
      <c r="C512" s="58">
        <f t="shared" si="29"/>
        <v>421400000</v>
      </c>
      <c r="D512" s="54">
        <f t="shared" si="30"/>
        <v>117055.55555555556</v>
      </c>
      <c r="E512" s="54">
        <f t="shared" si="28"/>
        <v>31605000.000000093</v>
      </c>
      <c r="F512" s="5">
        <f t="shared" si="31"/>
        <v>399794999.99999988</v>
      </c>
    </row>
    <row r="513" spans="2:6">
      <c r="B513" s="59">
        <v>271</v>
      </c>
      <c r="C513" s="58">
        <f t="shared" si="29"/>
        <v>421400000</v>
      </c>
      <c r="D513" s="54">
        <f t="shared" si="30"/>
        <v>117055.55555555556</v>
      </c>
      <c r="E513" s="54">
        <f t="shared" si="28"/>
        <v>31722055.555555649</v>
      </c>
      <c r="F513" s="5">
        <f t="shared" si="31"/>
        <v>399677944.44444436</v>
      </c>
    </row>
    <row r="514" spans="2:6">
      <c r="B514" s="59">
        <v>272</v>
      </c>
      <c r="C514" s="58">
        <f t="shared" si="29"/>
        <v>421400000</v>
      </c>
      <c r="D514" s="54">
        <f t="shared" si="30"/>
        <v>117055.55555555556</v>
      </c>
      <c r="E514" s="54">
        <f t="shared" si="28"/>
        <v>31839111.111111205</v>
      </c>
      <c r="F514" s="5">
        <f t="shared" si="31"/>
        <v>399560888.88888878</v>
      </c>
    </row>
    <row r="515" spans="2:6">
      <c r="B515" s="59">
        <v>273</v>
      </c>
      <c r="C515" s="58">
        <f t="shared" si="29"/>
        <v>421400000</v>
      </c>
      <c r="D515" s="54">
        <f t="shared" si="30"/>
        <v>117055.55555555556</v>
      </c>
      <c r="E515" s="54">
        <f t="shared" si="28"/>
        <v>31956166.666666761</v>
      </c>
      <c r="F515" s="5">
        <f t="shared" si="31"/>
        <v>399443833.33333325</v>
      </c>
    </row>
    <row r="516" spans="2:6">
      <c r="B516" s="59">
        <v>274</v>
      </c>
      <c r="C516" s="58">
        <f t="shared" si="29"/>
        <v>421400000</v>
      </c>
      <c r="D516" s="54">
        <f t="shared" si="30"/>
        <v>117055.55555555556</v>
      </c>
      <c r="E516" s="54">
        <f t="shared" si="28"/>
        <v>32073222.222222317</v>
      </c>
      <c r="F516" s="5">
        <f t="shared" si="31"/>
        <v>399326777.77777767</v>
      </c>
    </row>
    <row r="517" spans="2:6">
      <c r="B517" s="59">
        <v>275</v>
      </c>
      <c r="C517" s="58">
        <f t="shared" si="29"/>
        <v>421400000</v>
      </c>
      <c r="D517" s="54">
        <f t="shared" si="30"/>
        <v>117055.55555555556</v>
      </c>
      <c r="E517" s="54">
        <f t="shared" si="28"/>
        <v>32190277.777777873</v>
      </c>
      <c r="F517" s="5">
        <f t="shared" si="31"/>
        <v>399209722.22222215</v>
      </c>
    </row>
    <row r="518" spans="2:6">
      <c r="B518" s="59">
        <v>276</v>
      </c>
      <c r="C518" s="58">
        <f t="shared" si="29"/>
        <v>421400000</v>
      </c>
      <c r="D518" s="54">
        <f t="shared" si="30"/>
        <v>117055.55555555556</v>
      </c>
      <c r="E518" s="54">
        <f t="shared" si="28"/>
        <v>32307333.333333429</v>
      </c>
      <c r="F518" s="5">
        <f t="shared" si="31"/>
        <v>399092666.66666657</v>
      </c>
    </row>
    <row r="519" spans="2:6">
      <c r="B519" s="59">
        <v>277</v>
      </c>
      <c r="C519" s="58">
        <f t="shared" si="29"/>
        <v>421400000</v>
      </c>
      <c r="D519" s="54">
        <f t="shared" si="30"/>
        <v>117055.55555555556</v>
      </c>
      <c r="E519" s="54">
        <f t="shared" si="28"/>
        <v>32424388.888888985</v>
      </c>
      <c r="F519" s="5">
        <f t="shared" si="31"/>
        <v>398975611.11111104</v>
      </c>
    </row>
    <row r="520" spans="2:6">
      <c r="B520" s="59">
        <v>278</v>
      </c>
      <c r="C520" s="58">
        <f t="shared" si="29"/>
        <v>421400000</v>
      </c>
      <c r="D520" s="54">
        <f t="shared" si="30"/>
        <v>117055.55555555556</v>
      </c>
      <c r="E520" s="54">
        <f t="shared" si="28"/>
        <v>32541444.444444541</v>
      </c>
      <c r="F520" s="5">
        <f t="shared" si="31"/>
        <v>398858555.55555546</v>
      </c>
    </row>
    <row r="521" spans="2:6">
      <c r="B521" s="59">
        <v>279</v>
      </c>
      <c r="C521" s="58">
        <f t="shared" si="29"/>
        <v>421400000</v>
      </c>
      <c r="D521" s="54">
        <f t="shared" si="30"/>
        <v>117055.55555555556</v>
      </c>
      <c r="E521" s="54">
        <f t="shared" si="28"/>
        <v>32658500.000000097</v>
      </c>
      <c r="F521" s="5">
        <f t="shared" si="31"/>
        <v>398741499.99999988</v>
      </c>
    </row>
    <row r="522" spans="2:6">
      <c r="B522" s="59">
        <v>280</v>
      </c>
      <c r="C522" s="58">
        <f t="shared" si="29"/>
        <v>421400000</v>
      </c>
      <c r="D522" s="54">
        <f t="shared" si="30"/>
        <v>117055.55555555556</v>
      </c>
      <c r="E522" s="54">
        <f t="shared" si="28"/>
        <v>32775555.555555653</v>
      </c>
      <c r="F522" s="5">
        <f t="shared" si="31"/>
        <v>398624444.44444436</v>
      </c>
    </row>
    <row r="523" spans="2:6">
      <c r="B523" s="59">
        <v>281</v>
      </c>
      <c r="C523" s="58">
        <f t="shared" si="29"/>
        <v>421400000</v>
      </c>
      <c r="D523" s="54">
        <f t="shared" si="30"/>
        <v>117055.55555555556</v>
      </c>
      <c r="E523" s="54">
        <f t="shared" si="28"/>
        <v>32892611.111111209</v>
      </c>
      <c r="F523" s="5">
        <f t="shared" si="31"/>
        <v>398507388.88888878</v>
      </c>
    </row>
    <row r="524" spans="2:6">
      <c r="B524" s="59">
        <v>282</v>
      </c>
      <c r="C524" s="58">
        <f t="shared" si="29"/>
        <v>421400000</v>
      </c>
      <c r="D524" s="54">
        <f t="shared" si="30"/>
        <v>117055.55555555556</v>
      </c>
      <c r="E524" s="54">
        <f t="shared" si="28"/>
        <v>33009666.666666765</v>
      </c>
      <c r="F524" s="5">
        <f t="shared" si="31"/>
        <v>398390333.33333325</v>
      </c>
    </row>
    <row r="525" spans="2:6">
      <c r="B525" s="59">
        <v>283</v>
      </c>
      <c r="C525" s="58">
        <f t="shared" si="29"/>
        <v>421400000</v>
      </c>
      <c r="D525" s="54">
        <f t="shared" si="30"/>
        <v>117055.55555555556</v>
      </c>
      <c r="E525" s="54">
        <f t="shared" si="28"/>
        <v>33126722.222222321</v>
      </c>
      <c r="F525" s="5">
        <f t="shared" si="31"/>
        <v>398273277.77777767</v>
      </c>
    </row>
    <row r="526" spans="2:6">
      <c r="B526" s="59">
        <v>284</v>
      </c>
      <c r="C526" s="58">
        <f t="shared" si="29"/>
        <v>421400000</v>
      </c>
      <c r="D526" s="54">
        <f t="shared" si="30"/>
        <v>117055.55555555556</v>
      </c>
      <c r="E526" s="54">
        <f t="shared" si="28"/>
        <v>33243777.777777877</v>
      </c>
      <c r="F526" s="5">
        <f t="shared" si="31"/>
        <v>398156222.22222215</v>
      </c>
    </row>
    <row r="527" spans="2:6">
      <c r="B527" s="59">
        <v>285</v>
      </c>
      <c r="C527" s="58">
        <f t="shared" si="29"/>
        <v>421400000</v>
      </c>
      <c r="D527" s="54">
        <f t="shared" si="30"/>
        <v>117055.55555555556</v>
      </c>
      <c r="E527" s="54">
        <f t="shared" si="28"/>
        <v>33360833.333333433</v>
      </c>
      <c r="F527" s="5">
        <f t="shared" si="31"/>
        <v>398039166.66666657</v>
      </c>
    </row>
    <row r="528" spans="2:6">
      <c r="B528" s="59">
        <v>286</v>
      </c>
      <c r="C528" s="58">
        <f t="shared" si="29"/>
        <v>421400000</v>
      </c>
      <c r="D528" s="54">
        <f t="shared" si="30"/>
        <v>117055.55555555556</v>
      </c>
      <c r="E528" s="54">
        <f t="shared" si="28"/>
        <v>33477888.888888989</v>
      </c>
      <c r="F528" s="5">
        <f t="shared" si="31"/>
        <v>397922111.11111099</v>
      </c>
    </row>
    <row r="529" spans="2:6">
      <c r="B529" s="59">
        <v>287</v>
      </c>
      <c r="C529" s="58">
        <f t="shared" si="29"/>
        <v>421400000</v>
      </c>
      <c r="D529" s="54">
        <f t="shared" si="30"/>
        <v>117055.55555555556</v>
      </c>
      <c r="E529" s="54">
        <f t="shared" si="28"/>
        <v>33594944.444444545</v>
      </c>
      <c r="F529" s="5">
        <f t="shared" si="31"/>
        <v>397805055.55555546</v>
      </c>
    </row>
    <row r="530" spans="2:6">
      <c r="B530" s="59">
        <v>288</v>
      </c>
      <c r="C530" s="58">
        <f t="shared" si="29"/>
        <v>421400000</v>
      </c>
      <c r="D530" s="54">
        <f t="shared" si="30"/>
        <v>117055.55555555556</v>
      </c>
      <c r="E530" s="54">
        <f t="shared" si="28"/>
        <v>33712000.000000097</v>
      </c>
      <c r="F530" s="5">
        <f t="shared" si="31"/>
        <v>397687999.99999988</v>
      </c>
    </row>
    <row r="531" spans="2:6">
      <c r="B531" s="59">
        <v>289</v>
      </c>
      <c r="C531" s="58">
        <f t="shared" si="29"/>
        <v>421400000</v>
      </c>
      <c r="D531" s="54">
        <f t="shared" si="30"/>
        <v>117055.55555555556</v>
      </c>
      <c r="E531" s="54">
        <f t="shared" si="28"/>
        <v>33829055.555555649</v>
      </c>
      <c r="F531" s="5">
        <f t="shared" si="31"/>
        <v>397570944.44444436</v>
      </c>
    </row>
    <row r="532" spans="2:6">
      <c r="B532" s="59">
        <v>290</v>
      </c>
      <c r="C532" s="58">
        <f t="shared" si="29"/>
        <v>421400000</v>
      </c>
      <c r="D532" s="54">
        <f t="shared" si="30"/>
        <v>117055.55555555556</v>
      </c>
      <c r="E532" s="54">
        <f t="shared" si="28"/>
        <v>33946111.111111201</v>
      </c>
      <c r="F532" s="5">
        <f t="shared" si="31"/>
        <v>397453888.88888878</v>
      </c>
    </row>
    <row r="533" spans="2:6">
      <c r="B533" s="59">
        <v>291</v>
      </c>
      <c r="C533" s="58">
        <f t="shared" si="29"/>
        <v>421400000</v>
      </c>
      <c r="D533" s="54">
        <f t="shared" si="30"/>
        <v>117055.55555555556</v>
      </c>
      <c r="E533" s="54">
        <f t="shared" si="28"/>
        <v>34063166.666666754</v>
      </c>
      <c r="F533" s="5">
        <f t="shared" si="31"/>
        <v>397336833.33333325</v>
      </c>
    </row>
    <row r="534" spans="2:6">
      <c r="B534" s="59">
        <v>292</v>
      </c>
      <c r="C534" s="58">
        <f t="shared" si="29"/>
        <v>421400000</v>
      </c>
      <c r="D534" s="54">
        <f t="shared" si="30"/>
        <v>117055.55555555556</v>
      </c>
      <c r="E534" s="54">
        <f t="shared" si="28"/>
        <v>34180222.222222306</v>
      </c>
      <c r="F534" s="5">
        <f t="shared" si="31"/>
        <v>397219777.77777767</v>
      </c>
    </row>
    <row r="535" spans="2:6">
      <c r="B535" s="59">
        <v>293</v>
      </c>
      <c r="C535" s="58">
        <f t="shared" si="29"/>
        <v>421400000</v>
      </c>
      <c r="D535" s="54">
        <f t="shared" si="30"/>
        <v>117055.55555555556</v>
      </c>
      <c r="E535" s="54">
        <f t="shared" si="28"/>
        <v>34297277.777777858</v>
      </c>
      <c r="F535" s="5">
        <f t="shared" si="31"/>
        <v>397102722.22222215</v>
      </c>
    </row>
    <row r="536" spans="2:6">
      <c r="B536" s="59">
        <v>294</v>
      </c>
      <c r="C536" s="58">
        <f t="shared" si="29"/>
        <v>421400000</v>
      </c>
      <c r="D536" s="54">
        <f t="shared" si="30"/>
        <v>117055.55555555556</v>
      </c>
      <c r="E536" s="54">
        <f t="shared" si="28"/>
        <v>34414333.33333341</v>
      </c>
      <c r="F536" s="5">
        <f t="shared" si="31"/>
        <v>396985666.66666657</v>
      </c>
    </row>
    <row r="537" spans="2:6">
      <c r="B537" s="59">
        <v>295</v>
      </c>
      <c r="C537" s="58">
        <f t="shared" si="29"/>
        <v>421400000</v>
      </c>
      <c r="D537" s="54">
        <f t="shared" si="30"/>
        <v>117055.55555555556</v>
      </c>
      <c r="E537" s="54">
        <f t="shared" si="28"/>
        <v>34531388.888888963</v>
      </c>
      <c r="F537" s="5">
        <f t="shared" si="31"/>
        <v>396868611.11111104</v>
      </c>
    </row>
    <row r="538" spans="2:6">
      <c r="B538" s="59">
        <v>296</v>
      </c>
      <c r="C538" s="58">
        <f t="shared" si="29"/>
        <v>421400000</v>
      </c>
      <c r="D538" s="54">
        <f t="shared" si="30"/>
        <v>117055.55555555556</v>
      </c>
      <c r="E538" s="54">
        <f t="shared" si="28"/>
        <v>34648444.444444515</v>
      </c>
      <c r="F538" s="5">
        <f t="shared" si="31"/>
        <v>396751555.55555546</v>
      </c>
    </row>
    <row r="539" spans="2:6">
      <c r="B539" s="59">
        <v>297</v>
      </c>
      <c r="C539" s="58">
        <f t="shared" si="29"/>
        <v>421400000</v>
      </c>
      <c r="D539" s="54">
        <f t="shared" si="30"/>
        <v>117055.55555555556</v>
      </c>
      <c r="E539" s="54">
        <f t="shared" si="28"/>
        <v>34765500.000000067</v>
      </c>
      <c r="F539" s="5">
        <f t="shared" si="31"/>
        <v>396634499.99999994</v>
      </c>
    </row>
    <row r="540" spans="2:6">
      <c r="B540" s="59">
        <v>298</v>
      </c>
      <c r="C540" s="58">
        <f t="shared" si="29"/>
        <v>421400000</v>
      </c>
      <c r="D540" s="54">
        <f t="shared" si="30"/>
        <v>117055.55555555556</v>
      </c>
      <c r="E540" s="54">
        <f t="shared" si="28"/>
        <v>34882555.555555619</v>
      </c>
      <c r="F540" s="5">
        <f t="shared" si="31"/>
        <v>396517444.44444436</v>
      </c>
    </row>
    <row r="541" spans="2:6">
      <c r="B541" s="59">
        <v>299</v>
      </c>
      <c r="C541" s="58">
        <f t="shared" si="29"/>
        <v>421400000</v>
      </c>
      <c r="D541" s="54">
        <f t="shared" si="30"/>
        <v>117055.55555555556</v>
      </c>
      <c r="E541" s="54">
        <f t="shared" si="28"/>
        <v>34999611.111111172</v>
      </c>
      <c r="F541" s="5">
        <f t="shared" si="31"/>
        <v>396400388.88888884</v>
      </c>
    </row>
    <row r="542" spans="2:6">
      <c r="B542" s="59">
        <v>300</v>
      </c>
      <c r="C542" s="58">
        <f t="shared" si="29"/>
        <v>421400000</v>
      </c>
      <c r="D542" s="54">
        <f t="shared" si="30"/>
        <v>117055.55555555556</v>
      </c>
      <c r="E542" s="54">
        <f t="shared" si="28"/>
        <v>35116666.666666724</v>
      </c>
      <c r="F542" s="5">
        <f t="shared" si="31"/>
        <v>396283333.33333325</v>
      </c>
    </row>
    <row r="543" spans="2:6">
      <c r="B543" s="59">
        <v>301</v>
      </c>
      <c r="C543" s="58">
        <f t="shared" si="29"/>
        <v>421400000</v>
      </c>
      <c r="D543" s="54">
        <f t="shared" si="30"/>
        <v>117055.55555555556</v>
      </c>
      <c r="E543" s="54">
        <f t="shared" si="28"/>
        <v>35233722.222222276</v>
      </c>
      <c r="F543" s="5">
        <f t="shared" si="31"/>
        <v>396166277.77777773</v>
      </c>
    </row>
    <row r="544" spans="2:6">
      <c r="B544" s="59">
        <v>302</v>
      </c>
      <c r="C544" s="58">
        <f t="shared" si="29"/>
        <v>421400000</v>
      </c>
      <c r="D544" s="54">
        <f t="shared" si="30"/>
        <v>117055.55555555556</v>
      </c>
      <c r="E544" s="54">
        <f t="shared" si="28"/>
        <v>35350777.777777828</v>
      </c>
      <c r="F544" s="5">
        <f t="shared" si="31"/>
        <v>396049222.22222215</v>
      </c>
    </row>
    <row r="545" spans="2:6">
      <c r="B545" s="59">
        <v>303</v>
      </c>
      <c r="C545" s="58">
        <f t="shared" si="29"/>
        <v>421400000</v>
      </c>
      <c r="D545" s="54">
        <f t="shared" si="30"/>
        <v>117055.55555555556</v>
      </c>
      <c r="E545" s="54">
        <f t="shared" si="28"/>
        <v>35467833.333333381</v>
      </c>
      <c r="F545" s="5">
        <f t="shared" si="31"/>
        <v>395932166.66666663</v>
      </c>
    </row>
    <row r="546" spans="2:6">
      <c r="B546" s="59">
        <v>304</v>
      </c>
      <c r="C546" s="58">
        <f t="shared" si="29"/>
        <v>421400000</v>
      </c>
      <c r="D546" s="54">
        <f t="shared" si="30"/>
        <v>117055.55555555556</v>
      </c>
      <c r="E546" s="54">
        <f t="shared" si="28"/>
        <v>35584888.888888933</v>
      </c>
      <c r="F546" s="5">
        <f t="shared" si="31"/>
        <v>395815111.11111104</v>
      </c>
    </row>
    <row r="547" spans="2:6">
      <c r="B547" s="59">
        <v>305</v>
      </c>
      <c r="C547" s="58">
        <f t="shared" si="29"/>
        <v>421400000</v>
      </c>
      <c r="D547" s="54">
        <f t="shared" si="30"/>
        <v>117055.55555555556</v>
      </c>
      <c r="E547" s="54">
        <f t="shared" si="28"/>
        <v>35701944.444444485</v>
      </c>
      <c r="F547" s="5">
        <f t="shared" si="31"/>
        <v>395698055.55555552</v>
      </c>
    </row>
    <row r="548" spans="2:6">
      <c r="B548" s="59">
        <v>306</v>
      </c>
      <c r="C548" s="58">
        <f t="shared" si="29"/>
        <v>421400000</v>
      </c>
      <c r="D548" s="54">
        <f t="shared" si="30"/>
        <v>117055.55555555556</v>
      </c>
      <c r="E548" s="54">
        <f t="shared" si="28"/>
        <v>35819000.000000037</v>
      </c>
      <c r="F548" s="5">
        <f t="shared" si="31"/>
        <v>395580999.99999994</v>
      </c>
    </row>
    <row r="549" spans="2:6">
      <c r="B549" s="59">
        <v>307</v>
      </c>
      <c r="C549" s="58">
        <f t="shared" si="29"/>
        <v>421400000</v>
      </c>
      <c r="D549" s="54">
        <f t="shared" si="30"/>
        <v>117055.55555555556</v>
      </c>
      <c r="E549" s="54">
        <f t="shared" si="28"/>
        <v>35936055.555555589</v>
      </c>
      <c r="F549" s="5">
        <f t="shared" si="31"/>
        <v>395463944.44444442</v>
      </c>
    </row>
    <row r="550" spans="2:6">
      <c r="B550" s="59">
        <v>308</v>
      </c>
      <c r="C550" s="58">
        <f t="shared" si="29"/>
        <v>421400000</v>
      </c>
      <c r="D550" s="54">
        <f t="shared" si="30"/>
        <v>117055.55555555556</v>
      </c>
      <c r="E550" s="54">
        <f t="shared" si="28"/>
        <v>36053111.111111142</v>
      </c>
      <c r="F550" s="5">
        <f t="shared" si="31"/>
        <v>395346888.88888884</v>
      </c>
    </row>
    <row r="551" spans="2:6">
      <c r="B551" s="59">
        <v>309</v>
      </c>
      <c r="C551" s="58">
        <f t="shared" si="29"/>
        <v>421400000</v>
      </c>
      <c r="D551" s="54">
        <f t="shared" si="30"/>
        <v>117055.55555555556</v>
      </c>
      <c r="E551" s="54">
        <f t="shared" si="28"/>
        <v>36170166.666666694</v>
      </c>
      <c r="F551" s="5">
        <f t="shared" si="31"/>
        <v>395229833.33333331</v>
      </c>
    </row>
    <row r="552" spans="2:6">
      <c r="B552" s="59">
        <v>310</v>
      </c>
      <c r="C552" s="58">
        <f t="shared" si="29"/>
        <v>421400000</v>
      </c>
      <c r="D552" s="54">
        <f t="shared" si="30"/>
        <v>117055.55555555556</v>
      </c>
      <c r="E552" s="54">
        <f t="shared" si="28"/>
        <v>36287222.222222246</v>
      </c>
      <c r="F552" s="5">
        <f t="shared" si="31"/>
        <v>395112777.77777773</v>
      </c>
    </row>
    <row r="553" spans="2:6">
      <c r="B553" s="59">
        <v>311</v>
      </c>
      <c r="C553" s="58">
        <f t="shared" si="29"/>
        <v>421400000</v>
      </c>
      <c r="D553" s="54">
        <f t="shared" si="30"/>
        <v>117055.55555555556</v>
      </c>
      <c r="E553" s="54">
        <f t="shared" si="28"/>
        <v>36404277.777777798</v>
      </c>
      <c r="F553" s="5">
        <f t="shared" si="31"/>
        <v>394995722.22222221</v>
      </c>
    </row>
    <row r="554" spans="2:6">
      <c r="B554" s="59">
        <v>312</v>
      </c>
      <c r="C554" s="58">
        <f t="shared" si="29"/>
        <v>421400000</v>
      </c>
      <c r="D554" s="54">
        <f t="shared" si="30"/>
        <v>117055.55555555556</v>
      </c>
      <c r="E554" s="54">
        <f t="shared" si="28"/>
        <v>36521333.333333351</v>
      </c>
      <c r="F554" s="5">
        <f t="shared" si="31"/>
        <v>394878666.66666663</v>
      </c>
    </row>
    <row r="555" spans="2:6">
      <c r="B555" s="59">
        <v>313</v>
      </c>
      <c r="C555" s="58">
        <f t="shared" si="29"/>
        <v>421400000</v>
      </c>
      <c r="D555" s="54">
        <f t="shared" si="30"/>
        <v>117055.55555555556</v>
      </c>
      <c r="E555" s="54">
        <f t="shared" ref="E555:E618" si="32">E554+D555</f>
        <v>36638388.888888903</v>
      </c>
      <c r="F555" s="5">
        <f t="shared" si="31"/>
        <v>394761611.1111111</v>
      </c>
    </row>
    <row r="556" spans="2:6">
      <c r="B556" s="59">
        <v>314</v>
      </c>
      <c r="C556" s="58">
        <f t="shared" si="29"/>
        <v>421400000</v>
      </c>
      <c r="D556" s="54">
        <f t="shared" si="30"/>
        <v>117055.55555555556</v>
      </c>
      <c r="E556" s="54">
        <f t="shared" si="32"/>
        <v>36755444.444444455</v>
      </c>
      <c r="F556" s="5">
        <f t="shared" si="31"/>
        <v>394644555.55555552</v>
      </c>
    </row>
    <row r="557" spans="2:6">
      <c r="B557" s="59">
        <v>315</v>
      </c>
      <c r="C557" s="58">
        <f t="shared" si="29"/>
        <v>421400000</v>
      </c>
      <c r="D557" s="54">
        <f t="shared" si="30"/>
        <v>117055.55555555556</v>
      </c>
      <c r="E557" s="54">
        <f t="shared" si="32"/>
        <v>36872500.000000007</v>
      </c>
      <c r="F557" s="5">
        <f t="shared" si="31"/>
        <v>394527500</v>
      </c>
    </row>
    <row r="558" spans="2:6">
      <c r="B558" s="59">
        <v>316</v>
      </c>
      <c r="C558" s="58">
        <f t="shared" si="29"/>
        <v>421400000</v>
      </c>
      <c r="D558" s="54">
        <f t="shared" si="30"/>
        <v>117055.55555555556</v>
      </c>
      <c r="E558" s="54">
        <f t="shared" si="32"/>
        <v>36989555.55555556</v>
      </c>
      <c r="F558" s="5">
        <f t="shared" si="31"/>
        <v>394410444.44444442</v>
      </c>
    </row>
    <row r="559" spans="2:6">
      <c r="B559" s="59">
        <v>317</v>
      </c>
      <c r="C559" s="58">
        <f t="shared" si="29"/>
        <v>421400000</v>
      </c>
      <c r="D559" s="54">
        <f t="shared" si="30"/>
        <v>117055.55555555556</v>
      </c>
      <c r="E559" s="54">
        <f t="shared" si="32"/>
        <v>37106611.111111112</v>
      </c>
      <c r="F559" s="5">
        <f t="shared" si="31"/>
        <v>394293388.8888889</v>
      </c>
    </row>
    <row r="560" spans="2:6">
      <c r="B560" s="59">
        <v>318</v>
      </c>
      <c r="C560" s="58">
        <f t="shared" si="29"/>
        <v>421400000</v>
      </c>
      <c r="D560" s="54">
        <f t="shared" si="30"/>
        <v>117055.55555555556</v>
      </c>
      <c r="E560" s="54">
        <f t="shared" si="32"/>
        <v>37223666.666666664</v>
      </c>
      <c r="F560" s="5">
        <f t="shared" si="31"/>
        <v>394176333.33333331</v>
      </c>
    </row>
    <row r="561" spans="2:6">
      <c r="B561" s="59">
        <v>319</v>
      </c>
      <c r="C561" s="58">
        <f t="shared" si="29"/>
        <v>421400000</v>
      </c>
      <c r="D561" s="54">
        <f t="shared" si="30"/>
        <v>117055.55555555556</v>
      </c>
      <c r="E561" s="54">
        <f t="shared" si="32"/>
        <v>37340722.222222216</v>
      </c>
      <c r="F561" s="5">
        <f t="shared" si="31"/>
        <v>394059277.77777779</v>
      </c>
    </row>
    <row r="562" spans="2:6">
      <c r="B562" s="59">
        <v>320</v>
      </c>
      <c r="C562" s="58">
        <f t="shared" si="29"/>
        <v>421400000</v>
      </c>
      <c r="D562" s="54">
        <f t="shared" si="30"/>
        <v>117055.55555555556</v>
      </c>
      <c r="E562" s="54">
        <f t="shared" si="32"/>
        <v>37457777.777777769</v>
      </c>
      <c r="F562" s="5">
        <f t="shared" si="31"/>
        <v>393942222.22222221</v>
      </c>
    </row>
    <row r="563" spans="2:6">
      <c r="B563" s="59">
        <v>321</v>
      </c>
      <c r="C563" s="58">
        <f t="shared" si="29"/>
        <v>421400000</v>
      </c>
      <c r="D563" s="54">
        <f t="shared" si="30"/>
        <v>117055.55555555556</v>
      </c>
      <c r="E563" s="54">
        <f t="shared" si="32"/>
        <v>37574833.333333321</v>
      </c>
      <c r="F563" s="5">
        <f t="shared" si="31"/>
        <v>393825166.66666669</v>
      </c>
    </row>
    <row r="564" spans="2:6">
      <c r="B564" s="59">
        <v>322</v>
      </c>
      <c r="C564" s="58">
        <f t="shared" ref="C564:C627" si="33">$K$243-$K$245</f>
        <v>421400000</v>
      </c>
      <c r="D564" s="54">
        <f t="shared" ref="D564:D627" si="34">C564/$K$244</f>
        <v>117055.55555555556</v>
      </c>
      <c r="E564" s="54">
        <f t="shared" si="32"/>
        <v>37691888.888888873</v>
      </c>
      <c r="F564" s="5">
        <f t="shared" ref="F564:F627" si="35">$J$119-E564</f>
        <v>393708111.1111111</v>
      </c>
    </row>
    <row r="565" spans="2:6">
      <c r="B565" s="59">
        <v>323</v>
      </c>
      <c r="C565" s="58">
        <f t="shared" si="33"/>
        <v>421400000</v>
      </c>
      <c r="D565" s="54">
        <f t="shared" si="34"/>
        <v>117055.55555555556</v>
      </c>
      <c r="E565" s="54">
        <f t="shared" si="32"/>
        <v>37808944.444444425</v>
      </c>
      <c r="F565" s="5">
        <f t="shared" si="35"/>
        <v>393591055.55555558</v>
      </c>
    </row>
    <row r="566" spans="2:6">
      <c r="B566" s="59">
        <v>324</v>
      </c>
      <c r="C566" s="58">
        <f t="shared" si="33"/>
        <v>421400000</v>
      </c>
      <c r="D566" s="54">
        <f t="shared" si="34"/>
        <v>117055.55555555556</v>
      </c>
      <c r="E566" s="54">
        <f t="shared" si="32"/>
        <v>37925999.999999978</v>
      </c>
      <c r="F566" s="5">
        <f t="shared" si="35"/>
        <v>393474000</v>
      </c>
    </row>
    <row r="567" spans="2:6">
      <c r="B567" s="59">
        <v>325</v>
      </c>
      <c r="C567" s="58">
        <f t="shared" si="33"/>
        <v>421400000</v>
      </c>
      <c r="D567" s="54">
        <f t="shared" si="34"/>
        <v>117055.55555555556</v>
      </c>
      <c r="E567" s="54">
        <f t="shared" si="32"/>
        <v>38043055.55555553</v>
      </c>
      <c r="F567" s="5">
        <f t="shared" si="35"/>
        <v>393356944.44444448</v>
      </c>
    </row>
    <row r="568" spans="2:6">
      <c r="B568" s="59">
        <v>326</v>
      </c>
      <c r="C568" s="58">
        <f t="shared" si="33"/>
        <v>421400000</v>
      </c>
      <c r="D568" s="54">
        <f t="shared" si="34"/>
        <v>117055.55555555556</v>
      </c>
      <c r="E568" s="54">
        <f t="shared" si="32"/>
        <v>38160111.111111082</v>
      </c>
      <c r="F568" s="5">
        <f t="shared" si="35"/>
        <v>393239888.8888889</v>
      </c>
    </row>
    <row r="569" spans="2:6">
      <c r="B569" s="59">
        <v>327</v>
      </c>
      <c r="C569" s="58">
        <f t="shared" si="33"/>
        <v>421400000</v>
      </c>
      <c r="D569" s="54">
        <f t="shared" si="34"/>
        <v>117055.55555555556</v>
      </c>
      <c r="E569" s="54">
        <f t="shared" si="32"/>
        <v>38277166.666666634</v>
      </c>
      <c r="F569" s="5">
        <f t="shared" si="35"/>
        <v>393122833.33333337</v>
      </c>
    </row>
    <row r="570" spans="2:6">
      <c r="B570" s="59">
        <v>328</v>
      </c>
      <c r="C570" s="58">
        <f t="shared" si="33"/>
        <v>421400000</v>
      </c>
      <c r="D570" s="54">
        <f t="shared" si="34"/>
        <v>117055.55555555556</v>
      </c>
      <c r="E570" s="54">
        <f t="shared" si="32"/>
        <v>38394222.222222187</v>
      </c>
      <c r="F570" s="5">
        <f t="shared" si="35"/>
        <v>393005777.77777779</v>
      </c>
    </row>
    <row r="571" spans="2:6">
      <c r="B571" s="59">
        <v>329</v>
      </c>
      <c r="C571" s="58">
        <f t="shared" si="33"/>
        <v>421400000</v>
      </c>
      <c r="D571" s="54">
        <f t="shared" si="34"/>
        <v>117055.55555555556</v>
      </c>
      <c r="E571" s="54">
        <f t="shared" si="32"/>
        <v>38511277.777777739</v>
      </c>
      <c r="F571" s="5">
        <f t="shared" si="35"/>
        <v>392888722.22222227</v>
      </c>
    </row>
    <row r="572" spans="2:6">
      <c r="B572" s="59">
        <v>330</v>
      </c>
      <c r="C572" s="58">
        <f t="shared" si="33"/>
        <v>421400000</v>
      </c>
      <c r="D572" s="54">
        <f t="shared" si="34"/>
        <v>117055.55555555556</v>
      </c>
      <c r="E572" s="54">
        <f t="shared" si="32"/>
        <v>38628333.333333291</v>
      </c>
      <c r="F572" s="5">
        <f t="shared" si="35"/>
        <v>392771666.66666669</v>
      </c>
    </row>
    <row r="573" spans="2:6">
      <c r="B573" s="59">
        <v>331</v>
      </c>
      <c r="C573" s="58">
        <f t="shared" si="33"/>
        <v>421400000</v>
      </c>
      <c r="D573" s="54">
        <f t="shared" si="34"/>
        <v>117055.55555555556</v>
      </c>
      <c r="E573" s="54">
        <f t="shared" si="32"/>
        <v>38745388.888888843</v>
      </c>
      <c r="F573" s="5">
        <f t="shared" si="35"/>
        <v>392654611.11111116</v>
      </c>
    </row>
    <row r="574" spans="2:6">
      <c r="B574" s="59">
        <v>332</v>
      </c>
      <c r="C574" s="58">
        <f t="shared" si="33"/>
        <v>421400000</v>
      </c>
      <c r="D574" s="54">
        <f t="shared" si="34"/>
        <v>117055.55555555556</v>
      </c>
      <c r="E574" s="54">
        <f t="shared" si="32"/>
        <v>38862444.444444396</v>
      </c>
      <c r="F574" s="5">
        <f t="shared" si="35"/>
        <v>392537555.55555558</v>
      </c>
    </row>
    <row r="575" spans="2:6">
      <c r="B575" s="59">
        <v>333</v>
      </c>
      <c r="C575" s="58">
        <f t="shared" si="33"/>
        <v>421400000</v>
      </c>
      <c r="D575" s="54">
        <f t="shared" si="34"/>
        <v>117055.55555555556</v>
      </c>
      <c r="E575" s="54">
        <f t="shared" si="32"/>
        <v>38979499.999999948</v>
      </c>
      <c r="F575" s="5">
        <f t="shared" si="35"/>
        <v>392420500.00000006</v>
      </c>
    </row>
    <row r="576" spans="2:6">
      <c r="B576" s="59">
        <v>334</v>
      </c>
      <c r="C576" s="58">
        <f t="shared" si="33"/>
        <v>421400000</v>
      </c>
      <c r="D576" s="54">
        <f t="shared" si="34"/>
        <v>117055.55555555556</v>
      </c>
      <c r="E576" s="54">
        <f t="shared" si="32"/>
        <v>39096555.5555555</v>
      </c>
      <c r="F576" s="5">
        <f t="shared" si="35"/>
        <v>392303444.44444448</v>
      </c>
    </row>
    <row r="577" spans="2:6">
      <c r="B577" s="59">
        <v>335</v>
      </c>
      <c r="C577" s="58">
        <f t="shared" si="33"/>
        <v>421400000</v>
      </c>
      <c r="D577" s="54">
        <f t="shared" si="34"/>
        <v>117055.55555555556</v>
      </c>
      <c r="E577" s="54">
        <f t="shared" si="32"/>
        <v>39213611.111111052</v>
      </c>
      <c r="F577" s="5">
        <f t="shared" si="35"/>
        <v>392186388.88888896</v>
      </c>
    </row>
    <row r="578" spans="2:6">
      <c r="B578" s="59">
        <v>336</v>
      </c>
      <c r="C578" s="58">
        <f t="shared" si="33"/>
        <v>421400000</v>
      </c>
      <c r="D578" s="54">
        <f t="shared" si="34"/>
        <v>117055.55555555556</v>
      </c>
      <c r="E578" s="54">
        <f t="shared" si="32"/>
        <v>39330666.666666605</v>
      </c>
      <c r="F578" s="5">
        <f t="shared" si="35"/>
        <v>392069333.33333337</v>
      </c>
    </row>
    <row r="579" spans="2:6">
      <c r="B579" s="59">
        <v>337</v>
      </c>
      <c r="C579" s="58">
        <f t="shared" si="33"/>
        <v>421400000</v>
      </c>
      <c r="D579" s="54">
        <f t="shared" si="34"/>
        <v>117055.55555555556</v>
      </c>
      <c r="E579" s="54">
        <f t="shared" si="32"/>
        <v>39447722.222222157</v>
      </c>
      <c r="F579" s="5">
        <f t="shared" si="35"/>
        <v>391952277.77777785</v>
      </c>
    </row>
    <row r="580" spans="2:6">
      <c r="B580" s="59">
        <v>338</v>
      </c>
      <c r="C580" s="58">
        <f t="shared" si="33"/>
        <v>421400000</v>
      </c>
      <c r="D580" s="54">
        <f t="shared" si="34"/>
        <v>117055.55555555556</v>
      </c>
      <c r="E580" s="54">
        <f t="shared" si="32"/>
        <v>39564777.777777709</v>
      </c>
      <c r="F580" s="5">
        <f t="shared" si="35"/>
        <v>391835222.22222227</v>
      </c>
    </row>
    <row r="581" spans="2:6">
      <c r="B581" s="59">
        <v>339</v>
      </c>
      <c r="C581" s="58">
        <f t="shared" si="33"/>
        <v>421400000</v>
      </c>
      <c r="D581" s="54">
        <f t="shared" si="34"/>
        <v>117055.55555555556</v>
      </c>
      <c r="E581" s="54">
        <f t="shared" si="32"/>
        <v>39681833.333333261</v>
      </c>
      <c r="F581" s="5">
        <f t="shared" si="35"/>
        <v>391718166.66666675</v>
      </c>
    </row>
    <row r="582" spans="2:6">
      <c r="B582" s="59">
        <v>340</v>
      </c>
      <c r="C582" s="58">
        <f t="shared" si="33"/>
        <v>421400000</v>
      </c>
      <c r="D582" s="54">
        <f t="shared" si="34"/>
        <v>117055.55555555556</v>
      </c>
      <c r="E582" s="54">
        <f t="shared" si="32"/>
        <v>39798888.888888814</v>
      </c>
      <c r="F582" s="5">
        <f t="shared" si="35"/>
        <v>391601111.11111116</v>
      </c>
    </row>
    <row r="583" spans="2:6">
      <c r="B583" s="59">
        <v>341</v>
      </c>
      <c r="C583" s="58">
        <f t="shared" si="33"/>
        <v>421400000</v>
      </c>
      <c r="D583" s="54">
        <f t="shared" si="34"/>
        <v>117055.55555555556</v>
      </c>
      <c r="E583" s="54">
        <f t="shared" si="32"/>
        <v>39915944.444444366</v>
      </c>
      <c r="F583" s="5">
        <f t="shared" si="35"/>
        <v>391484055.55555564</v>
      </c>
    </row>
    <row r="584" spans="2:6">
      <c r="B584" s="59">
        <v>342</v>
      </c>
      <c r="C584" s="58">
        <f t="shared" si="33"/>
        <v>421400000</v>
      </c>
      <c r="D584" s="54">
        <f t="shared" si="34"/>
        <v>117055.55555555556</v>
      </c>
      <c r="E584" s="54">
        <f t="shared" si="32"/>
        <v>40032999.999999918</v>
      </c>
      <c r="F584" s="5">
        <f t="shared" si="35"/>
        <v>391367000.00000006</v>
      </c>
    </row>
    <row r="585" spans="2:6">
      <c r="B585" s="59">
        <v>343</v>
      </c>
      <c r="C585" s="58">
        <f t="shared" si="33"/>
        <v>421400000</v>
      </c>
      <c r="D585" s="54">
        <f t="shared" si="34"/>
        <v>117055.55555555556</v>
      </c>
      <c r="E585" s="54">
        <f t="shared" si="32"/>
        <v>40150055.55555547</v>
      </c>
      <c r="F585" s="5">
        <f t="shared" si="35"/>
        <v>391249944.44444454</v>
      </c>
    </row>
    <row r="586" spans="2:6">
      <c r="B586" s="59">
        <v>344</v>
      </c>
      <c r="C586" s="58">
        <f t="shared" si="33"/>
        <v>421400000</v>
      </c>
      <c r="D586" s="54">
        <f t="shared" si="34"/>
        <v>117055.55555555556</v>
      </c>
      <c r="E586" s="54">
        <f t="shared" si="32"/>
        <v>40267111.111111023</v>
      </c>
      <c r="F586" s="5">
        <f t="shared" si="35"/>
        <v>391132888.88888896</v>
      </c>
    </row>
    <row r="587" spans="2:6">
      <c r="B587" s="59">
        <v>345</v>
      </c>
      <c r="C587" s="58">
        <f t="shared" si="33"/>
        <v>421400000</v>
      </c>
      <c r="D587" s="54">
        <f t="shared" si="34"/>
        <v>117055.55555555556</v>
      </c>
      <c r="E587" s="54">
        <f t="shared" si="32"/>
        <v>40384166.666666575</v>
      </c>
      <c r="F587" s="5">
        <f t="shared" si="35"/>
        <v>391015833.33333343</v>
      </c>
    </row>
    <row r="588" spans="2:6">
      <c r="B588" s="59">
        <v>346</v>
      </c>
      <c r="C588" s="58">
        <f t="shared" si="33"/>
        <v>421400000</v>
      </c>
      <c r="D588" s="54">
        <f t="shared" si="34"/>
        <v>117055.55555555556</v>
      </c>
      <c r="E588" s="54">
        <f t="shared" si="32"/>
        <v>40501222.222222127</v>
      </c>
      <c r="F588" s="5">
        <f t="shared" si="35"/>
        <v>390898777.77777785</v>
      </c>
    </row>
    <row r="589" spans="2:6">
      <c r="B589" s="59">
        <v>347</v>
      </c>
      <c r="C589" s="58">
        <f t="shared" si="33"/>
        <v>421400000</v>
      </c>
      <c r="D589" s="54">
        <f t="shared" si="34"/>
        <v>117055.55555555556</v>
      </c>
      <c r="E589" s="54">
        <f t="shared" si="32"/>
        <v>40618277.777777679</v>
      </c>
      <c r="F589" s="5">
        <f t="shared" si="35"/>
        <v>390781722.22222233</v>
      </c>
    </row>
    <row r="590" spans="2:6">
      <c r="B590" s="59">
        <v>348</v>
      </c>
      <c r="C590" s="58">
        <f t="shared" si="33"/>
        <v>421400000</v>
      </c>
      <c r="D590" s="54">
        <f t="shared" si="34"/>
        <v>117055.55555555556</v>
      </c>
      <c r="E590" s="54">
        <f t="shared" si="32"/>
        <v>40735333.333333232</v>
      </c>
      <c r="F590" s="5">
        <f t="shared" si="35"/>
        <v>390664666.66666675</v>
      </c>
    </row>
    <row r="591" spans="2:6">
      <c r="B591" s="59">
        <v>349</v>
      </c>
      <c r="C591" s="58">
        <f t="shared" si="33"/>
        <v>421400000</v>
      </c>
      <c r="D591" s="54">
        <f t="shared" si="34"/>
        <v>117055.55555555556</v>
      </c>
      <c r="E591" s="54">
        <f t="shared" si="32"/>
        <v>40852388.888888784</v>
      </c>
      <c r="F591" s="5">
        <f t="shared" si="35"/>
        <v>390547611.11111122</v>
      </c>
    </row>
    <row r="592" spans="2:6">
      <c r="B592" s="59">
        <v>350</v>
      </c>
      <c r="C592" s="58">
        <f t="shared" si="33"/>
        <v>421400000</v>
      </c>
      <c r="D592" s="54">
        <f t="shared" si="34"/>
        <v>117055.55555555556</v>
      </c>
      <c r="E592" s="54">
        <f t="shared" si="32"/>
        <v>40969444.444444336</v>
      </c>
      <c r="F592" s="5">
        <f t="shared" si="35"/>
        <v>390430555.55555564</v>
      </c>
    </row>
    <row r="593" spans="2:6">
      <c r="B593" s="59">
        <v>351</v>
      </c>
      <c r="C593" s="58">
        <f t="shared" si="33"/>
        <v>421400000</v>
      </c>
      <c r="D593" s="54">
        <f t="shared" si="34"/>
        <v>117055.55555555556</v>
      </c>
      <c r="E593" s="54">
        <f t="shared" si="32"/>
        <v>41086499.999999888</v>
      </c>
      <c r="F593" s="5">
        <f t="shared" si="35"/>
        <v>390313500.00000012</v>
      </c>
    </row>
    <row r="594" spans="2:6">
      <c r="B594" s="59">
        <v>352</v>
      </c>
      <c r="C594" s="58">
        <f t="shared" si="33"/>
        <v>421400000</v>
      </c>
      <c r="D594" s="54">
        <f t="shared" si="34"/>
        <v>117055.55555555556</v>
      </c>
      <c r="E594" s="54">
        <f t="shared" si="32"/>
        <v>41203555.55555544</v>
      </c>
      <c r="F594" s="5">
        <f t="shared" si="35"/>
        <v>390196444.44444454</v>
      </c>
    </row>
    <row r="595" spans="2:6">
      <c r="B595" s="59">
        <v>353</v>
      </c>
      <c r="C595" s="58">
        <f t="shared" si="33"/>
        <v>421400000</v>
      </c>
      <c r="D595" s="54">
        <f t="shared" si="34"/>
        <v>117055.55555555556</v>
      </c>
      <c r="E595" s="54">
        <f t="shared" si="32"/>
        <v>41320611.111110993</v>
      </c>
      <c r="F595" s="5">
        <f t="shared" si="35"/>
        <v>390079388.88888901</v>
      </c>
    </row>
    <row r="596" spans="2:6">
      <c r="B596" s="59">
        <v>354</v>
      </c>
      <c r="C596" s="58">
        <f t="shared" si="33"/>
        <v>421400000</v>
      </c>
      <c r="D596" s="54">
        <f t="shared" si="34"/>
        <v>117055.55555555556</v>
      </c>
      <c r="E596" s="54">
        <f t="shared" si="32"/>
        <v>41437666.666666545</v>
      </c>
      <c r="F596" s="5">
        <f t="shared" si="35"/>
        <v>389962333.33333343</v>
      </c>
    </row>
    <row r="597" spans="2:6">
      <c r="B597" s="59">
        <v>355</v>
      </c>
      <c r="C597" s="58">
        <f t="shared" si="33"/>
        <v>421400000</v>
      </c>
      <c r="D597" s="54">
        <f t="shared" si="34"/>
        <v>117055.55555555556</v>
      </c>
      <c r="E597" s="54">
        <f t="shared" si="32"/>
        <v>41554722.222222097</v>
      </c>
      <c r="F597" s="5">
        <f t="shared" si="35"/>
        <v>389845277.77777791</v>
      </c>
    </row>
    <row r="598" spans="2:6">
      <c r="B598" s="59">
        <v>356</v>
      </c>
      <c r="C598" s="58">
        <f t="shared" si="33"/>
        <v>421400000</v>
      </c>
      <c r="D598" s="54">
        <f t="shared" si="34"/>
        <v>117055.55555555556</v>
      </c>
      <c r="E598" s="54">
        <f t="shared" si="32"/>
        <v>41671777.777777649</v>
      </c>
      <c r="F598" s="5">
        <f t="shared" si="35"/>
        <v>389728222.22222233</v>
      </c>
    </row>
    <row r="599" spans="2:6">
      <c r="B599" s="59">
        <v>357</v>
      </c>
      <c r="C599" s="58">
        <f t="shared" si="33"/>
        <v>421400000</v>
      </c>
      <c r="D599" s="54">
        <f t="shared" si="34"/>
        <v>117055.55555555556</v>
      </c>
      <c r="E599" s="54">
        <f t="shared" si="32"/>
        <v>41788833.333333202</v>
      </c>
      <c r="F599" s="5">
        <f t="shared" si="35"/>
        <v>389611166.66666681</v>
      </c>
    </row>
    <row r="600" spans="2:6">
      <c r="B600" s="59">
        <v>358</v>
      </c>
      <c r="C600" s="58">
        <f t="shared" si="33"/>
        <v>421400000</v>
      </c>
      <c r="D600" s="54">
        <f t="shared" si="34"/>
        <v>117055.55555555556</v>
      </c>
      <c r="E600" s="54">
        <f t="shared" si="32"/>
        <v>41905888.888888754</v>
      </c>
      <c r="F600" s="5">
        <f t="shared" si="35"/>
        <v>389494111.11111122</v>
      </c>
    </row>
    <row r="601" spans="2:6">
      <c r="B601" s="59">
        <v>359</v>
      </c>
      <c r="C601" s="58">
        <f t="shared" si="33"/>
        <v>421400000</v>
      </c>
      <c r="D601" s="54">
        <f t="shared" si="34"/>
        <v>117055.55555555556</v>
      </c>
      <c r="E601" s="54">
        <f t="shared" si="32"/>
        <v>42022944.444444306</v>
      </c>
      <c r="F601" s="5">
        <f t="shared" si="35"/>
        <v>389377055.5555557</v>
      </c>
    </row>
    <row r="602" spans="2:6">
      <c r="B602" s="59">
        <v>360</v>
      </c>
      <c r="C602" s="58">
        <f t="shared" si="33"/>
        <v>421400000</v>
      </c>
      <c r="D602" s="54">
        <f t="shared" si="34"/>
        <v>117055.55555555556</v>
      </c>
      <c r="E602" s="54">
        <f t="shared" si="32"/>
        <v>42139999.999999858</v>
      </c>
      <c r="F602" s="5">
        <f t="shared" si="35"/>
        <v>389260000.00000012</v>
      </c>
    </row>
    <row r="603" spans="2:6">
      <c r="B603" s="59">
        <v>361</v>
      </c>
      <c r="C603" s="58">
        <f t="shared" si="33"/>
        <v>421400000</v>
      </c>
      <c r="D603" s="54">
        <f t="shared" si="34"/>
        <v>117055.55555555556</v>
      </c>
      <c r="E603" s="54">
        <f t="shared" si="32"/>
        <v>42257055.555555411</v>
      </c>
      <c r="F603" s="5">
        <f t="shared" si="35"/>
        <v>389142944.4444446</v>
      </c>
    </row>
    <row r="604" spans="2:6">
      <c r="B604" s="59">
        <v>362</v>
      </c>
      <c r="C604" s="58">
        <f t="shared" si="33"/>
        <v>421400000</v>
      </c>
      <c r="D604" s="54">
        <f t="shared" si="34"/>
        <v>117055.55555555556</v>
      </c>
      <c r="E604" s="54">
        <f t="shared" si="32"/>
        <v>42374111.111110963</v>
      </c>
      <c r="F604" s="5">
        <f t="shared" si="35"/>
        <v>389025888.88888901</v>
      </c>
    </row>
    <row r="605" spans="2:6">
      <c r="B605" s="59">
        <v>363</v>
      </c>
      <c r="C605" s="58">
        <f t="shared" si="33"/>
        <v>421400000</v>
      </c>
      <c r="D605" s="54">
        <f t="shared" si="34"/>
        <v>117055.55555555556</v>
      </c>
      <c r="E605" s="54">
        <f t="shared" si="32"/>
        <v>42491166.666666515</v>
      </c>
      <c r="F605" s="5">
        <f t="shared" si="35"/>
        <v>388908833.33333349</v>
      </c>
    </row>
    <row r="606" spans="2:6">
      <c r="B606" s="59">
        <v>364</v>
      </c>
      <c r="C606" s="58">
        <f t="shared" si="33"/>
        <v>421400000</v>
      </c>
      <c r="D606" s="54">
        <f t="shared" si="34"/>
        <v>117055.55555555556</v>
      </c>
      <c r="E606" s="54">
        <f t="shared" si="32"/>
        <v>42608222.222222067</v>
      </c>
      <c r="F606" s="5">
        <f t="shared" si="35"/>
        <v>388791777.77777791</v>
      </c>
    </row>
    <row r="607" spans="2:6">
      <c r="B607" s="59">
        <v>365</v>
      </c>
      <c r="C607" s="58">
        <f t="shared" si="33"/>
        <v>421400000</v>
      </c>
      <c r="D607" s="54">
        <f t="shared" si="34"/>
        <v>117055.55555555556</v>
      </c>
      <c r="E607" s="54">
        <f t="shared" si="32"/>
        <v>42725277.77777762</v>
      </c>
      <c r="F607" s="5">
        <f t="shared" si="35"/>
        <v>388674722.22222239</v>
      </c>
    </row>
    <row r="608" spans="2:6">
      <c r="B608" s="59">
        <v>366</v>
      </c>
      <c r="C608" s="58">
        <f t="shared" si="33"/>
        <v>421400000</v>
      </c>
      <c r="D608" s="54">
        <f t="shared" si="34"/>
        <v>117055.55555555556</v>
      </c>
      <c r="E608" s="54">
        <f t="shared" si="32"/>
        <v>42842333.333333172</v>
      </c>
      <c r="F608" s="5">
        <f t="shared" si="35"/>
        <v>388557666.66666681</v>
      </c>
    </row>
    <row r="609" spans="2:6">
      <c r="B609" s="59">
        <v>367</v>
      </c>
      <c r="C609" s="58">
        <f t="shared" si="33"/>
        <v>421400000</v>
      </c>
      <c r="D609" s="54">
        <f t="shared" si="34"/>
        <v>117055.55555555556</v>
      </c>
      <c r="E609" s="54">
        <f t="shared" si="32"/>
        <v>42959388.888888724</v>
      </c>
      <c r="F609" s="5">
        <f t="shared" si="35"/>
        <v>388440611.11111128</v>
      </c>
    </row>
    <row r="610" spans="2:6">
      <c r="B610" s="59">
        <v>368</v>
      </c>
      <c r="C610" s="58">
        <f t="shared" si="33"/>
        <v>421400000</v>
      </c>
      <c r="D610" s="54">
        <f t="shared" si="34"/>
        <v>117055.55555555556</v>
      </c>
      <c r="E610" s="54">
        <f t="shared" si="32"/>
        <v>43076444.444444276</v>
      </c>
      <c r="F610" s="5">
        <f t="shared" si="35"/>
        <v>388323555.5555557</v>
      </c>
    </row>
    <row r="611" spans="2:6">
      <c r="B611" s="59">
        <v>369</v>
      </c>
      <c r="C611" s="58">
        <f t="shared" si="33"/>
        <v>421400000</v>
      </c>
      <c r="D611" s="54">
        <f t="shared" si="34"/>
        <v>117055.55555555556</v>
      </c>
      <c r="E611" s="54">
        <f t="shared" si="32"/>
        <v>43193499.999999829</v>
      </c>
      <c r="F611" s="5">
        <f t="shared" si="35"/>
        <v>388206500.00000018</v>
      </c>
    </row>
    <row r="612" spans="2:6">
      <c r="B612" s="59">
        <v>370</v>
      </c>
      <c r="C612" s="58">
        <f t="shared" si="33"/>
        <v>421400000</v>
      </c>
      <c r="D612" s="54">
        <f t="shared" si="34"/>
        <v>117055.55555555556</v>
      </c>
      <c r="E612" s="54">
        <f t="shared" si="32"/>
        <v>43310555.555555381</v>
      </c>
      <c r="F612" s="5">
        <f t="shared" si="35"/>
        <v>388089444.4444446</v>
      </c>
    </row>
    <row r="613" spans="2:6">
      <c r="B613" s="59">
        <v>371</v>
      </c>
      <c r="C613" s="58">
        <f t="shared" si="33"/>
        <v>421400000</v>
      </c>
      <c r="D613" s="54">
        <f t="shared" si="34"/>
        <v>117055.55555555556</v>
      </c>
      <c r="E613" s="54">
        <f t="shared" si="32"/>
        <v>43427611.111110933</v>
      </c>
      <c r="F613" s="5">
        <f t="shared" si="35"/>
        <v>387972388.88888907</v>
      </c>
    </row>
    <row r="614" spans="2:6">
      <c r="B614" s="59">
        <v>372</v>
      </c>
      <c r="C614" s="58">
        <f t="shared" si="33"/>
        <v>421400000</v>
      </c>
      <c r="D614" s="54">
        <f t="shared" si="34"/>
        <v>117055.55555555556</v>
      </c>
      <c r="E614" s="54">
        <f t="shared" si="32"/>
        <v>43544666.666666485</v>
      </c>
      <c r="F614" s="5">
        <f t="shared" si="35"/>
        <v>387855333.33333349</v>
      </c>
    </row>
    <row r="615" spans="2:6">
      <c r="B615" s="59">
        <v>373</v>
      </c>
      <c r="C615" s="58">
        <f t="shared" si="33"/>
        <v>421400000</v>
      </c>
      <c r="D615" s="54">
        <f t="shared" si="34"/>
        <v>117055.55555555556</v>
      </c>
      <c r="E615" s="54">
        <f t="shared" si="32"/>
        <v>43661722.222222038</v>
      </c>
      <c r="F615" s="5">
        <f t="shared" si="35"/>
        <v>387738277.77777797</v>
      </c>
    </row>
    <row r="616" spans="2:6">
      <c r="B616" s="59">
        <v>374</v>
      </c>
      <c r="C616" s="58">
        <f t="shared" si="33"/>
        <v>421400000</v>
      </c>
      <c r="D616" s="54">
        <f t="shared" si="34"/>
        <v>117055.55555555556</v>
      </c>
      <c r="E616" s="54">
        <f t="shared" si="32"/>
        <v>43778777.77777759</v>
      </c>
      <c r="F616" s="5">
        <f t="shared" si="35"/>
        <v>387621222.22222239</v>
      </c>
    </row>
    <row r="617" spans="2:6">
      <c r="B617" s="59">
        <v>375</v>
      </c>
      <c r="C617" s="58">
        <f t="shared" si="33"/>
        <v>421400000</v>
      </c>
      <c r="D617" s="54">
        <f t="shared" si="34"/>
        <v>117055.55555555556</v>
      </c>
      <c r="E617" s="54">
        <f t="shared" si="32"/>
        <v>43895833.333333142</v>
      </c>
      <c r="F617" s="5">
        <f t="shared" si="35"/>
        <v>387504166.66666687</v>
      </c>
    </row>
    <row r="618" spans="2:6">
      <c r="B618" s="59">
        <v>376</v>
      </c>
      <c r="C618" s="58">
        <f t="shared" si="33"/>
        <v>421400000</v>
      </c>
      <c r="D618" s="54">
        <f t="shared" si="34"/>
        <v>117055.55555555556</v>
      </c>
      <c r="E618" s="54">
        <f t="shared" si="32"/>
        <v>44012888.888888694</v>
      </c>
      <c r="F618" s="5">
        <f t="shared" si="35"/>
        <v>387387111.11111128</v>
      </c>
    </row>
    <row r="619" spans="2:6">
      <c r="B619" s="59">
        <v>377</v>
      </c>
      <c r="C619" s="58">
        <f t="shared" si="33"/>
        <v>421400000</v>
      </c>
      <c r="D619" s="54">
        <f t="shared" si="34"/>
        <v>117055.55555555556</v>
      </c>
      <c r="E619" s="54">
        <f t="shared" ref="E619:E682" si="36">E618+D619</f>
        <v>44129944.444444247</v>
      </c>
      <c r="F619" s="5">
        <f t="shared" si="35"/>
        <v>387270055.55555576</v>
      </c>
    </row>
    <row r="620" spans="2:6">
      <c r="B620" s="59">
        <v>378</v>
      </c>
      <c r="C620" s="58">
        <f t="shared" si="33"/>
        <v>421400000</v>
      </c>
      <c r="D620" s="54">
        <f t="shared" si="34"/>
        <v>117055.55555555556</v>
      </c>
      <c r="E620" s="54">
        <f t="shared" si="36"/>
        <v>44246999.999999799</v>
      </c>
      <c r="F620" s="5">
        <f t="shared" si="35"/>
        <v>387153000.00000018</v>
      </c>
    </row>
    <row r="621" spans="2:6">
      <c r="B621" s="59">
        <v>379</v>
      </c>
      <c r="C621" s="58">
        <f t="shared" si="33"/>
        <v>421400000</v>
      </c>
      <c r="D621" s="54">
        <f t="shared" si="34"/>
        <v>117055.55555555556</v>
      </c>
      <c r="E621" s="54">
        <f t="shared" si="36"/>
        <v>44364055.555555351</v>
      </c>
      <c r="F621" s="5">
        <f t="shared" si="35"/>
        <v>387035944.44444466</v>
      </c>
    </row>
    <row r="622" spans="2:6">
      <c r="B622" s="59">
        <v>380</v>
      </c>
      <c r="C622" s="58">
        <f t="shared" si="33"/>
        <v>421400000</v>
      </c>
      <c r="D622" s="54">
        <f t="shared" si="34"/>
        <v>117055.55555555556</v>
      </c>
      <c r="E622" s="54">
        <f t="shared" si="36"/>
        <v>44481111.111110903</v>
      </c>
      <c r="F622" s="5">
        <f t="shared" si="35"/>
        <v>386918888.88888907</v>
      </c>
    </row>
    <row r="623" spans="2:6">
      <c r="B623" s="59">
        <v>381</v>
      </c>
      <c r="C623" s="58">
        <f t="shared" si="33"/>
        <v>421400000</v>
      </c>
      <c r="D623" s="54">
        <f t="shared" si="34"/>
        <v>117055.55555555556</v>
      </c>
      <c r="E623" s="54">
        <f t="shared" si="36"/>
        <v>44598166.666666456</v>
      </c>
      <c r="F623" s="5">
        <f t="shared" si="35"/>
        <v>386801833.33333355</v>
      </c>
    </row>
    <row r="624" spans="2:6">
      <c r="B624" s="59">
        <v>382</v>
      </c>
      <c r="C624" s="58">
        <f t="shared" si="33"/>
        <v>421400000</v>
      </c>
      <c r="D624" s="54">
        <f t="shared" si="34"/>
        <v>117055.55555555556</v>
      </c>
      <c r="E624" s="54">
        <f t="shared" si="36"/>
        <v>44715222.222222008</v>
      </c>
      <c r="F624" s="5">
        <f t="shared" si="35"/>
        <v>386684777.77777797</v>
      </c>
    </row>
    <row r="625" spans="2:6">
      <c r="B625" s="59">
        <v>383</v>
      </c>
      <c r="C625" s="58">
        <f t="shared" si="33"/>
        <v>421400000</v>
      </c>
      <c r="D625" s="54">
        <f t="shared" si="34"/>
        <v>117055.55555555556</v>
      </c>
      <c r="E625" s="54">
        <f t="shared" si="36"/>
        <v>44832277.77777756</v>
      </c>
      <c r="F625" s="5">
        <f t="shared" si="35"/>
        <v>386567722.22222245</v>
      </c>
    </row>
    <row r="626" spans="2:6">
      <c r="B626" s="59">
        <v>384</v>
      </c>
      <c r="C626" s="58">
        <f t="shared" si="33"/>
        <v>421400000</v>
      </c>
      <c r="D626" s="54">
        <f t="shared" si="34"/>
        <v>117055.55555555556</v>
      </c>
      <c r="E626" s="54">
        <f t="shared" si="36"/>
        <v>44949333.333333112</v>
      </c>
      <c r="F626" s="5">
        <f t="shared" si="35"/>
        <v>386450666.66666687</v>
      </c>
    </row>
    <row r="627" spans="2:6">
      <c r="B627" s="59">
        <v>385</v>
      </c>
      <c r="C627" s="58">
        <f t="shared" si="33"/>
        <v>421400000</v>
      </c>
      <c r="D627" s="54">
        <f t="shared" si="34"/>
        <v>117055.55555555556</v>
      </c>
      <c r="E627" s="54">
        <f t="shared" si="36"/>
        <v>45066388.888888665</v>
      </c>
      <c r="F627" s="5">
        <f t="shared" si="35"/>
        <v>386333611.11111134</v>
      </c>
    </row>
    <row r="628" spans="2:6">
      <c r="B628" s="59">
        <v>386</v>
      </c>
      <c r="C628" s="58">
        <f t="shared" ref="C628:C691" si="37">$K$243-$K$245</f>
        <v>421400000</v>
      </c>
      <c r="D628" s="54">
        <f t="shared" ref="D628:D691" si="38">C628/$K$244</f>
        <v>117055.55555555556</v>
      </c>
      <c r="E628" s="54">
        <f t="shared" si="36"/>
        <v>45183444.444444217</v>
      </c>
      <c r="F628" s="5">
        <f t="shared" ref="F628:F691" si="39">$J$119-E628</f>
        <v>386216555.55555576</v>
      </c>
    </row>
    <row r="629" spans="2:6">
      <c r="B629" s="59">
        <v>387</v>
      </c>
      <c r="C629" s="58">
        <f t="shared" si="37"/>
        <v>421400000</v>
      </c>
      <c r="D629" s="54">
        <f t="shared" si="38"/>
        <v>117055.55555555556</v>
      </c>
      <c r="E629" s="54">
        <f t="shared" si="36"/>
        <v>45300499.999999769</v>
      </c>
      <c r="F629" s="5">
        <f t="shared" si="39"/>
        <v>386099500.00000024</v>
      </c>
    </row>
    <row r="630" spans="2:6">
      <c r="B630" s="59">
        <v>388</v>
      </c>
      <c r="C630" s="58">
        <f t="shared" si="37"/>
        <v>421400000</v>
      </c>
      <c r="D630" s="54">
        <f t="shared" si="38"/>
        <v>117055.55555555556</v>
      </c>
      <c r="E630" s="54">
        <f t="shared" si="36"/>
        <v>45417555.555555321</v>
      </c>
      <c r="F630" s="5">
        <f t="shared" si="39"/>
        <v>385982444.44444466</v>
      </c>
    </row>
    <row r="631" spans="2:6">
      <c r="B631" s="59">
        <v>389</v>
      </c>
      <c r="C631" s="58">
        <f t="shared" si="37"/>
        <v>421400000</v>
      </c>
      <c r="D631" s="54">
        <f t="shared" si="38"/>
        <v>117055.55555555556</v>
      </c>
      <c r="E631" s="54">
        <f t="shared" si="36"/>
        <v>45534611.111110874</v>
      </c>
      <c r="F631" s="5">
        <f t="shared" si="39"/>
        <v>385865388.88888913</v>
      </c>
    </row>
    <row r="632" spans="2:6">
      <c r="B632" s="59">
        <v>390</v>
      </c>
      <c r="C632" s="58">
        <f t="shared" si="37"/>
        <v>421400000</v>
      </c>
      <c r="D632" s="54">
        <f t="shared" si="38"/>
        <v>117055.55555555556</v>
      </c>
      <c r="E632" s="54">
        <f t="shared" si="36"/>
        <v>45651666.666666426</v>
      </c>
      <c r="F632" s="5">
        <f t="shared" si="39"/>
        <v>385748333.33333355</v>
      </c>
    </row>
    <row r="633" spans="2:6">
      <c r="B633" s="59">
        <v>391</v>
      </c>
      <c r="C633" s="58">
        <f t="shared" si="37"/>
        <v>421400000</v>
      </c>
      <c r="D633" s="54">
        <f t="shared" si="38"/>
        <v>117055.55555555556</v>
      </c>
      <c r="E633" s="54">
        <f t="shared" si="36"/>
        <v>45768722.222221978</v>
      </c>
      <c r="F633" s="5">
        <f t="shared" si="39"/>
        <v>385631277.77777803</v>
      </c>
    </row>
    <row r="634" spans="2:6">
      <c r="B634" s="59">
        <v>392</v>
      </c>
      <c r="C634" s="58">
        <f t="shared" si="37"/>
        <v>421400000</v>
      </c>
      <c r="D634" s="54">
        <f t="shared" si="38"/>
        <v>117055.55555555556</v>
      </c>
      <c r="E634" s="54">
        <f t="shared" si="36"/>
        <v>45885777.77777753</v>
      </c>
      <c r="F634" s="5">
        <f t="shared" si="39"/>
        <v>385514222.22222245</v>
      </c>
    </row>
    <row r="635" spans="2:6">
      <c r="B635" s="59">
        <v>393</v>
      </c>
      <c r="C635" s="58">
        <f t="shared" si="37"/>
        <v>421400000</v>
      </c>
      <c r="D635" s="54">
        <f t="shared" si="38"/>
        <v>117055.55555555556</v>
      </c>
      <c r="E635" s="54">
        <f t="shared" si="36"/>
        <v>46002833.333333082</v>
      </c>
      <c r="F635" s="5">
        <f t="shared" si="39"/>
        <v>385397166.66666692</v>
      </c>
    </row>
    <row r="636" spans="2:6">
      <c r="B636" s="59">
        <v>394</v>
      </c>
      <c r="C636" s="58">
        <f t="shared" si="37"/>
        <v>421400000</v>
      </c>
      <c r="D636" s="54">
        <f t="shared" si="38"/>
        <v>117055.55555555556</v>
      </c>
      <c r="E636" s="54">
        <f t="shared" si="36"/>
        <v>46119888.888888635</v>
      </c>
      <c r="F636" s="5">
        <f t="shared" si="39"/>
        <v>385280111.11111134</v>
      </c>
    </row>
    <row r="637" spans="2:6">
      <c r="B637" s="59">
        <v>395</v>
      </c>
      <c r="C637" s="58">
        <f t="shared" si="37"/>
        <v>421400000</v>
      </c>
      <c r="D637" s="54">
        <f t="shared" si="38"/>
        <v>117055.55555555556</v>
      </c>
      <c r="E637" s="54">
        <f t="shared" si="36"/>
        <v>46236944.444444187</v>
      </c>
      <c r="F637" s="5">
        <f t="shared" si="39"/>
        <v>385163055.55555582</v>
      </c>
    </row>
    <row r="638" spans="2:6">
      <c r="B638" s="59">
        <v>396</v>
      </c>
      <c r="C638" s="58">
        <f t="shared" si="37"/>
        <v>421400000</v>
      </c>
      <c r="D638" s="54">
        <f t="shared" si="38"/>
        <v>117055.55555555556</v>
      </c>
      <c r="E638" s="54">
        <f t="shared" si="36"/>
        <v>46353999.999999739</v>
      </c>
      <c r="F638" s="5">
        <f t="shared" si="39"/>
        <v>385046000.00000024</v>
      </c>
    </row>
    <row r="639" spans="2:6">
      <c r="B639" s="59">
        <v>397</v>
      </c>
      <c r="C639" s="58">
        <f t="shared" si="37"/>
        <v>421400000</v>
      </c>
      <c r="D639" s="54">
        <f t="shared" si="38"/>
        <v>117055.55555555556</v>
      </c>
      <c r="E639" s="54">
        <f t="shared" si="36"/>
        <v>46471055.555555291</v>
      </c>
      <c r="F639" s="5">
        <f t="shared" si="39"/>
        <v>384928944.44444472</v>
      </c>
    </row>
    <row r="640" spans="2:6">
      <c r="B640" s="59">
        <v>398</v>
      </c>
      <c r="C640" s="58">
        <f t="shared" si="37"/>
        <v>421400000</v>
      </c>
      <c r="D640" s="54">
        <f t="shared" si="38"/>
        <v>117055.55555555556</v>
      </c>
      <c r="E640" s="54">
        <f t="shared" si="36"/>
        <v>46588111.111110844</v>
      </c>
      <c r="F640" s="5">
        <f t="shared" si="39"/>
        <v>384811888.88888913</v>
      </c>
    </row>
    <row r="641" spans="2:6">
      <c r="B641" s="59">
        <v>399</v>
      </c>
      <c r="C641" s="58">
        <f t="shared" si="37"/>
        <v>421400000</v>
      </c>
      <c r="D641" s="54">
        <f t="shared" si="38"/>
        <v>117055.55555555556</v>
      </c>
      <c r="E641" s="54">
        <f t="shared" si="36"/>
        <v>46705166.666666396</v>
      </c>
      <c r="F641" s="5">
        <f t="shared" si="39"/>
        <v>384694833.33333361</v>
      </c>
    </row>
    <row r="642" spans="2:6">
      <c r="B642" s="59">
        <v>400</v>
      </c>
      <c r="C642" s="58">
        <f t="shared" si="37"/>
        <v>421400000</v>
      </c>
      <c r="D642" s="54">
        <f t="shared" si="38"/>
        <v>117055.55555555556</v>
      </c>
      <c r="E642" s="54">
        <f t="shared" si="36"/>
        <v>46822222.222221948</v>
      </c>
      <c r="F642" s="5">
        <f t="shared" si="39"/>
        <v>384577777.77777803</v>
      </c>
    </row>
    <row r="643" spans="2:6">
      <c r="B643" s="59">
        <v>401</v>
      </c>
      <c r="C643" s="58">
        <f t="shared" si="37"/>
        <v>421400000</v>
      </c>
      <c r="D643" s="54">
        <f t="shared" si="38"/>
        <v>117055.55555555556</v>
      </c>
      <c r="E643" s="54">
        <f t="shared" si="36"/>
        <v>46939277.7777775</v>
      </c>
      <c r="F643" s="5">
        <f t="shared" si="39"/>
        <v>384460722.22222251</v>
      </c>
    </row>
    <row r="644" spans="2:6">
      <c r="B644" s="59">
        <v>402</v>
      </c>
      <c r="C644" s="58">
        <f t="shared" si="37"/>
        <v>421400000</v>
      </c>
      <c r="D644" s="54">
        <f t="shared" si="38"/>
        <v>117055.55555555556</v>
      </c>
      <c r="E644" s="54">
        <f t="shared" si="36"/>
        <v>47056333.333333053</v>
      </c>
      <c r="F644" s="5">
        <f t="shared" si="39"/>
        <v>384343666.66666692</v>
      </c>
    </row>
    <row r="645" spans="2:6">
      <c r="B645" s="59">
        <v>403</v>
      </c>
      <c r="C645" s="58">
        <f t="shared" si="37"/>
        <v>421400000</v>
      </c>
      <c r="D645" s="54">
        <f t="shared" si="38"/>
        <v>117055.55555555556</v>
      </c>
      <c r="E645" s="54">
        <f t="shared" si="36"/>
        <v>47173388.888888605</v>
      </c>
      <c r="F645" s="5">
        <f t="shared" si="39"/>
        <v>384226611.1111114</v>
      </c>
    </row>
    <row r="646" spans="2:6">
      <c r="B646" s="59">
        <v>404</v>
      </c>
      <c r="C646" s="58">
        <f t="shared" si="37"/>
        <v>421400000</v>
      </c>
      <c r="D646" s="54">
        <f t="shared" si="38"/>
        <v>117055.55555555556</v>
      </c>
      <c r="E646" s="54">
        <f t="shared" si="36"/>
        <v>47290444.444444157</v>
      </c>
      <c r="F646" s="5">
        <f t="shared" si="39"/>
        <v>384109555.55555582</v>
      </c>
    </row>
    <row r="647" spans="2:6">
      <c r="B647" s="59">
        <v>405</v>
      </c>
      <c r="C647" s="58">
        <f t="shared" si="37"/>
        <v>421400000</v>
      </c>
      <c r="D647" s="54">
        <f t="shared" si="38"/>
        <v>117055.55555555556</v>
      </c>
      <c r="E647" s="54">
        <f t="shared" si="36"/>
        <v>47407499.999999709</v>
      </c>
      <c r="F647" s="5">
        <f t="shared" si="39"/>
        <v>383992500.0000003</v>
      </c>
    </row>
    <row r="648" spans="2:6">
      <c r="B648" s="59">
        <v>406</v>
      </c>
      <c r="C648" s="58">
        <f t="shared" si="37"/>
        <v>421400000</v>
      </c>
      <c r="D648" s="54">
        <f t="shared" si="38"/>
        <v>117055.55555555556</v>
      </c>
      <c r="E648" s="54">
        <f t="shared" si="36"/>
        <v>47524555.555555262</v>
      </c>
      <c r="F648" s="5">
        <f t="shared" si="39"/>
        <v>383875444.44444472</v>
      </c>
    </row>
    <row r="649" spans="2:6">
      <c r="B649" s="59">
        <v>407</v>
      </c>
      <c r="C649" s="58">
        <f t="shared" si="37"/>
        <v>421400000</v>
      </c>
      <c r="D649" s="54">
        <f t="shared" si="38"/>
        <v>117055.55555555556</v>
      </c>
      <c r="E649" s="54">
        <f t="shared" si="36"/>
        <v>47641611.111110814</v>
      </c>
      <c r="F649" s="5">
        <f t="shared" si="39"/>
        <v>383758388.88888919</v>
      </c>
    </row>
    <row r="650" spans="2:6">
      <c r="B650" s="59">
        <v>408</v>
      </c>
      <c r="C650" s="58">
        <f t="shared" si="37"/>
        <v>421400000</v>
      </c>
      <c r="D650" s="54">
        <f t="shared" si="38"/>
        <v>117055.55555555556</v>
      </c>
      <c r="E650" s="54">
        <f t="shared" si="36"/>
        <v>47758666.666666366</v>
      </c>
      <c r="F650" s="5">
        <f t="shared" si="39"/>
        <v>383641333.33333361</v>
      </c>
    </row>
    <row r="651" spans="2:6">
      <c r="B651" s="59">
        <v>409</v>
      </c>
      <c r="C651" s="58">
        <f t="shared" si="37"/>
        <v>421400000</v>
      </c>
      <c r="D651" s="54">
        <f t="shared" si="38"/>
        <v>117055.55555555556</v>
      </c>
      <c r="E651" s="54">
        <f t="shared" si="36"/>
        <v>47875722.222221918</v>
      </c>
      <c r="F651" s="5">
        <f t="shared" si="39"/>
        <v>383524277.77777809</v>
      </c>
    </row>
    <row r="652" spans="2:6">
      <c r="B652" s="59">
        <v>410</v>
      </c>
      <c r="C652" s="58">
        <f t="shared" si="37"/>
        <v>421400000</v>
      </c>
      <c r="D652" s="54">
        <f t="shared" si="38"/>
        <v>117055.55555555556</v>
      </c>
      <c r="E652" s="54">
        <f t="shared" si="36"/>
        <v>47992777.777777471</v>
      </c>
      <c r="F652" s="5">
        <f t="shared" si="39"/>
        <v>383407222.22222251</v>
      </c>
    </row>
    <row r="653" spans="2:6">
      <c r="B653" s="59">
        <v>411</v>
      </c>
      <c r="C653" s="58">
        <f t="shared" si="37"/>
        <v>421400000</v>
      </c>
      <c r="D653" s="54">
        <f t="shared" si="38"/>
        <v>117055.55555555556</v>
      </c>
      <c r="E653" s="54">
        <f t="shared" si="36"/>
        <v>48109833.333333023</v>
      </c>
      <c r="F653" s="5">
        <f t="shared" si="39"/>
        <v>383290166.66666698</v>
      </c>
    </row>
    <row r="654" spans="2:6">
      <c r="B654" s="59">
        <v>412</v>
      </c>
      <c r="C654" s="58">
        <f t="shared" si="37"/>
        <v>421400000</v>
      </c>
      <c r="D654" s="54">
        <f t="shared" si="38"/>
        <v>117055.55555555556</v>
      </c>
      <c r="E654" s="54">
        <f t="shared" si="36"/>
        <v>48226888.888888575</v>
      </c>
      <c r="F654" s="5">
        <f t="shared" si="39"/>
        <v>383173111.1111114</v>
      </c>
    </row>
    <row r="655" spans="2:6">
      <c r="B655" s="59">
        <v>413</v>
      </c>
      <c r="C655" s="58">
        <f t="shared" si="37"/>
        <v>421400000</v>
      </c>
      <c r="D655" s="54">
        <f t="shared" si="38"/>
        <v>117055.55555555556</v>
      </c>
      <c r="E655" s="54">
        <f t="shared" si="36"/>
        <v>48343944.444444127</v>
      </c>
      <c r="F655" s="5">
        <f t="shared" si="39"/>
        <v>383056055.55555588</v>
      </c>
    </row>
    <row r="656" spans="2:6">
      <c r="B656" s="59">
        <v>414</v>
      </c>
      <c r="C656" s="58">
        <f t="shared" si="37"/>
        <v>421400000</v>
      </c>
      <c r="D656" s="54">
        <f t="shared" si="38"/>
        <v>117055.55555555556</v>
      </c>
      <c r="E656" s="54">
        <f t="shared" si="36"/>
        <v>48460999.99999968</v>
      </c>
      <c r="F656" s="5">
        <f t="shared" si="39"/>
        <v>382939000.0000003</v>
      </c>
    </row>
    <row r="657" spans="2:6">
      <c r="B657" s="59">
        <v>415</v>
      </c>
      <c r="C657" s="58">
        <f t="shared" si="37"/>
        <v>421400000</v>
      </c>
      <c r="D657" s="54">
        <f t="shared" si="38"/>
        <v>117055.55555555556</v>
      </c>
      <c r="E657" s="54">
        <f t="shared" si="36"/>
        <v>48578055.555555232</v>
      </c>
      <c r="F657" s="5">
        <f t="shared" si="39"/>
        <v>382821944.44444478</v>
      </c>
    </row>
    <row r="658" spans="2:6">
      <c r="B658" s="59">
        <v>416</v>
      </c>
      <c r="C658" s="58">
        <f t="shared" si="37"/>
        <v>421400000</v>
      </c>
      <c r="D658" s="54">
        <f t="shared" si="38"/>
        <v>117055.55555555556</v>
      </c>
      <c r="E658" s="54">
        <f t="shared" si="36"/>
        <v>48695111.111110784</v>
      </c>
      <c r="F658" s="5">
        <f t="shared" si="39"/>
        <v>382704888.88888919</v>
      </c>
    </row>
    <row r="659" spans="2:6">
      <c r="B659" s="59">
        <v>417</v>
      </c>
      <c r="C659" s="58">
        <f t="shared" si="37"/>
        <v>421400000</v>
      </c>
      <c r="D659" s="54">
        <f t="shared" si="38"/>
        <v>117055.55555555556</v>
      </c>
      <c r="E659" s="54">
        <f t="shared" si="36"/>
        <v>48812166.666666336</v>
      </c>
      <c r="F659" s="5">
        <f t="shared" si="39"/>
        <v>382587833.33333367</v>
      </c>
    </row>
    <row r="660" spans="2:6">
      <c r="B660" s="59">
        <v>418</v>
      </c>
      <c r="C660" s="58">
        <f t="shared" si="37"/>
        <v>421400000</v>
      </c>
      <c r="D660" s="54">
        <f t="shared" si="38"/>
        <v>117055.55555555556</v>
      </c>
      <c r="E660" s="54">
        <f t="shared" si="36"/>
        <v>48929222.222221889</v>
      </c>
      <c r="F660" s="5">
        <f t="shared" si="39"/>
        <v>382470777.77777809</v>
      </c>
    </row>
    <row r="661" spans="2:6">
      <c r="B661" s="59">
        <v>419</v>
      </c>
      <c r="C661" s="58">
        <f t="shared" si="37"/>
        <v>421400000</v>
      </c>
      <c r="D661" s="54">
        <f t="shared" si="38"/>
        <v>117055.55555555556</v>
      </c>
      <c r="E661" s="54">
        <f t="shared" si="36"/>
        <v>49046277.777777441</v>
      </c>
      <c r="F661" s="5">
        <f t="shared" si="39"/>
        <v>382353722.22222257</v>
      </c>
    </row>
    <row r="662" spans="2:6">
      <c r="B662" s="59">
        <v>420</v>
      </c>
      <c r="C662" s="58">
        <f t="shared" si="37"/>
        <v>421400000</v>
      </c>
      <c r="D662" s="54">
        <f t="shared" si="38"/>
        <v>117055.55555555556</v>
      </c>
      <c r="E662" s="54">
        <f t="shared" si="36"/>
        <v>49163333.333332993</v>
      </c>
      <c r="F662" s="5">
        <f t="shared" si="39"/>
        <v>382236666.66666698</v>
      </c>
    </row>
    <row r="663" spans="2:6">
      <c r="B663" s="59">
        <v>421</v>
      </c>
      <c r="C663" s="58">
        <f t="shared" si="37"/>
        <v>421400000</v>
      </c>
      <c r="D663" s="54">
        <f t="shared" si="38"/>
        <v>117055.55555555556</v>
      </c>
      <c r="E663" s="54">
        <f t="shared" si="36"/>
        <v>49280388.888888545</v>
      </c>
      <c r="F663" s="5">
        <f t="shared" si="39"/>
        <v>382119611.11111146</v>
      </c>
    </row>
    <row r="664" spans="2:6">
      <c r="B664" s="59">
        <v>422</v>
      </c>
      <c r="C664" s="58">
        <f t="shared" si="37"/>
        <v>421400000</v>
      </c>
      <c r="D664" s="54">
        <f t="shared" si="38"/>
        <v>117055.55555555556</v>
      </c>
      <c r="E664" s="54">
        <f t="shared" si="36"/>
        <v>49397444.444444098</v>
      </c>
      <c r="F664" s="5">
        <f t="shared" si="39"/>
        <v>382002555.55555588</v>
      </c>
    </row>
    <row r="665" spans="2:6">
      <c r="B665" s="59">
        <v>423</v>
      </c>
      <c r="C665" s="58">
        <f t="shared" si="37"/>
        <v>421400000</v>
      </c>
      <c r="D665" s="54">
        <f t="shared" si="38"/>
        <v>117055.55555555556</v>
      </c>
      <c r="E665" s="54">
        <f t="shared" si="36"/>
        <v>49514499.99999965</v>
      </c>
      <c r="F665" s="5">
        <f t="shared" si="39"/>
        <v>381885500.00000036</v>
      </c>
    </row>
    <row r="666" spans="2:6">
      <c r="B666" s="59">
        <v>424</v>
      </c>
      <c r="C666" s="58">
        <f t="shared" si="37"/>
        <v>421400000</v>
      </c>
      <c r="D666" s="54">
        <f t="shared" si="38"/>
        <v>117055.55555555556</v>
      </c>
      <c r="E666" s="54">
        <f t="shared" si="36"/>
        <v>49631555.555555202</v>
      </c>
      <c r="F666" s="5">
        <f t="shared" si="39"/>
        <v>381768444.44444478</v>
      </c>
    </row>
    <row r="667" spans="2:6">
      <c r="B667" s="59">
        <v>425</v>
      </c>
      <c r="C667" s="58">
        <f t="shared" si="37"/>
        <v>421400000</v>
      </c>
      <c r="D667" s="54">
        <f t="shared" si="38"/>
        <v>117055.55555555556</v>
      </c>
      <c r="E667" s="54">
        <f t="shared" si="36"/>
        <v>49748611.111110754</v>
      </c>
      <c r="F667" s="5">
        <f t="shared" si="39"/>
        <v>381651388.88888925</v>
      </c>
    </row>
    <row r="668" spans="2:6">
      <c r="B668" s="59">
        <v>426</v>
      </c>
      <c r="C668" s="58">
        <f t="shared" si="37"/>
        <v>421400000</v>
      </c>
      <c r="D668" s="54">
        <f t="shared" si="38"/>
        <v>117055.55555555556</v>
      </c>
      <c r="E668" s="54">
        <f t="shared" si="36"/>
        <v>49865666.666666307</v>
      </c>
      <c r="F668" s="5">
        <f t="shared" si="39"/>
        <v>381534333.33333367</v>
      </c>
    </row>
    <row r="669" spans="2:6">
      <c r="B669" s="59">
        <v>427</v>
      </c>
      <c r="C669" s="58">
        <f t="shared" si="37"/>
        <v>421400000</v>
      </c>
      <c r="D669" s="54">
        <f t="shared" si="38"/>
        <v>117055.55555555556</v>
      </c>
      <c r="E669" s="54">
        <f t="shared" si="36"/>
        <v>49982722.222221859</v>
      </c>
      <c r="F669" s="5">
        <f t="shared" si="39"/>
        <v>381417277.77777815</v>
      </c>
    </row>
    <row r="670" spans="2:6">
      <c r="B670" s="59">
        <v>428</v>
      </c>
      <c r="C670" s="58">
        <f t="shared" si="37"/>
        <v>421400000</v>
      </c>
      <c r="D670" s="54">
        <f t="shared" si="38"/>
        <v>117055.55555555556</v>
      </c>
      <c r="E670" s="54">
        <f t="shared" si="36"/>
        <v>50099777.777777411</v>
      </c>
      <c r="F670" s="5">
        <f t="shared" si="39"/>
        <v>381300222.22222257</v>
      </c>
    </row>
    <row r="671" spans="2:6">
      <c r="B671" s="59">
        <v>429</v>
      </c>
      <c r="C671" s="58">
        <f t="shared" si="37"/>
        <v>421400000</v>
      </c>
      <c r="D671" s="54">
        <f t="shared" si="38"/>
        <v>117055.55555555556</v>
      </c>
      <c r="E671" s="54">
        <f t="shared" si="36"/>
        <v>50216833.333332963</v>
      </c>
      <c r="F671" s="5">
        <f t="shared" si="39"/>
        <v>381183166.66666704</v>
      </c>
    </row>
    <row r="672" spans="2:6">
      <c r="B672" s="59">
        <v>430</v>
      </c>
      <c r="C672" s="58">
        <f t="shared" si="37"/>
        <v>421400000</v>
      </c>
      <c r="D672" s="54">
        <f t="shared" si="38"/>
        <v>117055.55555555556</v>
      </c>
      <c r="E672" s="54">
        <f t="shared" si="36"/>
        <v>50333888.888888516</v>
      </c>
      <c r="F672" s="5">
        <f t="shared" si="39"/>
        <v>381066111.11111146</v>
      </c>
    </row>
    <row r="673" spans="2:6">
      <c r="B673" s="59">
        <v>431</v>
      </c>
      <c r="C673" s="58">
        <f t="shared" si="37"/>
        <v>421400000</v>
      </c>
      <c r="D673" s="54">
        <f t="shared" si="38"/>
        <v>117055.55555555556</v>
      </c>
      <c r="E673" s="54">
        <f t="shared" si="36"/>
        <v>50450944.444444068</v>
      </c>
      <c r="F673" s="5">
        <f t="shared" si="39"/>
        <v>380949055.55555594</v>
      </c>
    </row>
    <row r="674" spans="2:6">
      <c r="B674" s="59">
        <v>432</v>
      </c>
      <c r="C674" s="58">
        <f t="shared" si="37"/>
        <v>421400000</v>
      </c>
      <c r="D674" s="54">
        <f t="shared" si="38"/>
        <v>117055.55555555556</v>
      </c>
      <c r="E674" s="54">
        <f t="shared" si="36"/>
        <v>50567999.99999962</v>
      </c>
      <c r="F674" s="5">
        <f t="shared" si="39"/>
        <v>380832000.00000036</v>
      </c>
    </row>
    <row r="675" spans="2:6">
      <c r="B675" s="59">
        <v>433</v>
      </c>
      <c r="C675" s="58">
        <f t="shared" si="37"/>
        <v>421400000</v>
      </c>
      <c r="D675" s="54">
        <f t="shared" si="38"/>
        <v>117055.55555555556</v>
      </c>
      <c r="E675" s="54">
        <f t="shared" si="36"/>
        <v>50685055.555555172</v>
      </c>
      <c r="F675" s="5">
        <f t="shared" si="39"/>
        <v>380714944.44444484</v>
      </c>
    </row>
    <row r="676" spans="2:6">
      <c r="B676" s="59">
        <v>434</v>
      </c>
      <c r="C676" s="58">
        <f t="shared" si="37"/>
        <v>421400000</v>
      </c>
      <c r="D676" s="54">
        <f t="shared" si="38"/>
        <v>117055.55555555556</v>
      </c>
      <c r="E676" s="54">
        <f t="shared" si="36"/>
        <v>50802111.111110725</v>
      </c>
      <c r="F676" s="5">
        <f t="shared" si="39"/>
        <v>380597888.88888925</v>
      </c>
    </row>
    <row r="677" spans="2:6">
      <c r="B677" s="59">
        <v>435</v>
      </c>
      <c r="C677" s="58">
        <f t="shared" si="37"/>
        <v>421400000</v>
      </c>
      <c r="D677" s="54">
        <f t="shared" si="38"/>
        <v>117055.55555555556</v>
      </c>
      <c r="E677" s="54">
        <f t="shared" si="36"/>
        <v>50919166.666666277</v>
      </c>
      <c r="F677" s="5">
        <f t="shared" si="39"/>
        <v>380480833.33333373</v>
      </c>
    </row>
    <row r="678" spans="2:6">
      <c r="B678" s="59">
        <v>436</v>
      </c>
      <c r="C678" s="58">
        <f t="shared" si="37"/>
        <v>421400000</v>
      </c>
      <c r="D678" s="54">
        <f t="shared" si="38"/>
        <v>117055.55555555556</v>
      </c>
      <c r="E678" s="54">
        <f t="shared" si="36"/>
        <v>51036222.222221829</v>
      </c>
      <c r="F678" s="5">
        <f t="shared" si="39"/>
        <v>380363777.77777815</v>
      </c>
    </row>
    <row r="679" spans="2:6">
      <c r="B679" s="59">
        <v>437</v>
      </c>
      <c r="C679" s="58">
        <f t="shared" si="37"/>
        <v>421400000</v>
      </c>
      <c r="D679" s="54">
        <f t="shared" si="38"/>
        <v>117055.55555555556</v>
      </c>
      <c r="E679" s="54">
        <f t="shared" si="36"/>
        <v>51153277.777777381</v>
      </c>
      <c r="F679" s="5">
        <f t="shared" si="39"/>
        <v>380246722.22222263</v>
      </c>
    </row>
    <row r="680" spans="2:6">
      <c r="B680" s="59">
        <v>438</v>
      </c>
      <c r="C680" s="58">
        <f t="shared" si="37"/>
        <v>421400000</v>
      </c>
      <c r="D680" s="54">
        <f t="shared" si="38"/>
        <v>117055.55555555556</v>
      </c>
      <c r="E680" s="54">
        <f t="shared" si="36"/>
        <v>51270333.333332933</v>
      </c>
      <c r="F680" s="5">
        <f t="shared" si="39"/>
        <v>380129666.66666704</v>
      </c>
    </row>
    <row r="681" spans="2:6">
      <c r="B681" s="59">
        <v>439</v>
      </c>
      <c r="C681" s="58">
        <f t="shared" si="37"/>
        <v>421400000</v>
      </c>
      <c r="D681" s="54">
        <f t="shared" si="38"/>
        <v>117055.55555555556</v>
      </c>
      <c r="E681" s="54">
        <f t="shared" si="36"/>
        <v>51387388.888888486</v>
      </c>
      <c r="F681" s="5">
        <f t="shared" si="39"/>
        <v>380012611.11111152</v>
      </c>
    </row>
    <row r="682" spans="2:6">
      <c r="B682" s="59">
        <v>440</v>
      </c>
      <c r="C682" s="58">
        <f t="shared" si="37"/>
        <v>421400000</v>
      </c>
      <c r="D682" s="54">
        <f t="shared" si="38"/>
        <v>117055.55555555556</v>
      </c>
      <c r="E682" s="54">
        <f t="shared" si="36"/>
        <v>51504444.444444038</v>
      </c>
      <c r="F682" s="5">
        <f t="shared" si="39"/>
        <v>379895555.55555594</v>
      </c>
    </row>
    <row r="683" spans="2:6">
      <c r="B683" s="59">
        <v>441</v>
      </c>
      <c r="C683" s="58">
        <f t="shared" si="37"/>
        <v>421400000</v>
      </c>
      <c r="D683" s="54">
        <f t="shared" si="38"/>
        <v>117055.55555555556</v>
      </c>
      <c r="E683" s="54">
        <f t="shared" ref="E683:E746" si="40">E682+D683</f>
        <v>51621499.99999959</v>
      </c>
      <c r="F683" s="5">
        <f t="shared" si="39"/>
        <v>379778500.00000042</v>
      </c>
    </row>
    <row r="684" spans="2:6">
      <c r="B684" s="59">
        <v>442</v>
      </c>
      <c r="C684" s="58">
        <f t="shared" si="37"/>
        <v>421400000</v>
      </c>
      <c r="D684" s="54">
        <f t="shared" si="38"/>
        <v>117055.55555555556</v>
      </c>
      <c r="E684" s="54">
        <f t="shared" si="40"/>
        <v>51738555.555555142</v>
      </c>
      <c r="F684" s="5">
        <f t="shared" si="39"/>
        <v>379661444.44444484</v>
      </c>
    </row>
    <row r="685" spans="2:6">
      <c r="B685" s="59">
        <v>443</v>
      </c>
      <c r="C685" s="58">
        <f t="shared" si="37"/>
        <v>421400000</v>
      </c>
      <c r="D685" s="54">
        <f t="shared" si="38"/>
        <v>117055.55555555556</v>
      </c>
      <c r="E685" s="54">
        <f t="shared" si="40"/>
        <v>51855611.111110695</v>
      </c>
      <c r="F685" s="5">
        <f t="shared" si="39"/>
        <v>379544388.88888931</v>
      </c>
    </row>
    <row r="686" spans="2:6">
      <c r="B686" s="59">
        <v>444</v>
      </c>
      <c r="C686" s="58">
        <f t="shared" si="37"/>
        <v>421400000</v>
      </c>
      <c r="D686" s="54">
        <f t="shared" si="38"/>
        <v>117055.55555555556</v>
      </c>
      <c r="E686" s="54">
        <f t="shared" si="40"/>
        <v>51972666.666666247</v>
      </c>
      <c r="F686" s="5">
        <f t="shared" si="39"/>
        <v>379427333.33333373</v>
      </c>
    </row>
    <row r="687" spans="2:6">
      <c r="B687" s="59">
        <v>445</v>
      </c>
      <c r="C687" s="58">
        <f t="shared" si="37"/>
        <v>421400000</v>
      </c>
      <c r="D687" s="54">
        <f t="shared" si="38"/>
        <v>117055.55555555556</v>
      </c>
      <c r="E687" s="54">
        <f t="shared" si="40"/>
        <v>52089722.222221799</v>
      </c>
      <c r="F687" s="5">
        <f t="shared" si="39"/>
        <v>379310277.77777821</v>
      </c>
    </row>
    <row r="688" spans="2:6">
      <c r="B688" s="59">
        <v>446</v>
      </c>
      <c r="C688" s="58">
        <f t="shared" si="37"/>
        <v>421400000</v>
      </c>
      <c r="D688" s="54">
        <f t="shared" si="38"/>
        <v>117055.55555555556</v>
      </c>
      <c r="E688" s="54">
        <f t="shared" si="40"/>
        <v>52206777.777777351</v>
      </c>
      <c r="F688" s="5">
        <f t="shared" si="39"/>
        <v>379193222.22222263</v>
      </c>
    </row>
    <row r="689" spans="2:6">
      <c r="B689" s="59">
        <v>447</v>
      </c>
      <c r="C689" s="58">
        <f t="shared" si="37"/>
        <v>421400000</v>
      </c>
      <c r="D689" s="54">
        <f t="shared" si="38"/>
        <v>117055.55555555556</v>
      </c>
      <c r="E689" s="54">
        <f t="shared" si="40"/>
        <v>52323833.333332904</v>
      </c>
      <c r="F689" s="5">
        <f t="shared" si="39"/>
        <v>379076166.6666671</v>
      </c>
    </row>
    <row r="690" spans="2:6">
      <c r="B690" s="59">
        <v>448</v>
      </c>
      <c r="C690" s="58">
        <f t="shared" si="37"/>
        <v>421400000</v>
      </c>
      <c r="D690" s="54">
        <f t="shared" si="38"/>
        <v>117055.55555555556</v>
      </c>
      <c r="E690" s="54">
        <f t="shared" si="40"/>
        <v>52440888.888888456</v>
      </c>
      <c r="F690" s="5">
        <f t="shared" si="39"/>
        <v>378959111.11111152</v>
      </c>
    </row>
    <row r="691" spans="2:6">
      <c r="B691" s="59">
        <v>449</v>
      </c>
      <c r="C691" s="58">
        <f t="shared" si="37"/>
        <v>421400000</v>
      </c>
      <c r="D691" s="54">
        <f t="shared" si="38"/>
        <v>117055.55555555556</v>
      </c>
      <c r="E691" s="54">
        <f t="shared" si="40"/>
        <v>52557944.444444008</v>
      </c>
      <c r="F691" s="5">
        <f t="shared" si="39"/>
        <v>378842055.555556</v>
      </c>
    </row>
    <row r="692" spans="2:6">
      <c r="B692" s="59">
        <v>450</v>
      </c>
      <c r="C692" s="58">
        <f t="shared" ref="C692:C755" si="41">$K$243-$K$245</f>
        <v>421400000</v>
      </c>
      <c r="D692" s="54">
        <f t="shared" ref="D692:D755" si="42">C692/$K$244</f>
        <v>117055.55555555556</v>
      </c>
      <c r="E692" s="54">
        <f t="shared" si="40"/>
        <v>52674999.99999956</v>
      </c>
      <c r="F692" s="5">
        <f t="shared" ref="F692:F755" si="43">$J$119-E692</f>
        <v>378725000.00000042</v>
      </c>
    </row>
    <row r="693" spans="2:6">
      <c r="B693" s="59">
        <v>451</v>
      </c>
      <c r="C693" s="58">
        <f t="shared" si="41"/>
        <v>421400000</v>
      </c>
      <c r="D693" s="54">
        <f t="shared" si="42"/>
        <v>117055.55555555556</v>
      </c>
      <c r="E693" s="54">
        <f t="shared" si="40"/>
        <v>52792055.555555113</v>
      </c>
      <c r="F693" s="5">
        <f t="shared" si="43"/>
        <v>378607944.44444489</v>
      </c>
    </row>
    <row r="694" spans="2:6">
      <c r="B694" s="59">
        <v>452</v>
      </c>
      <c r="C694" s="58">
        <f t="shared" si="41"/>
        <v>421400000</v>
      </c>
      <c r="D694" s="54">
        <f t="shared" si="42"/>
        <v>117055.55555555556</v>
      </c>
      <c r="E694" s="54">
        <f t="shared" si="40"/>
        <v>52909111.111110665</v>
      </c>
      <c r="F694" s="5">
        <f t="shared" si="43"/>
        <v>378490888.88888931</v>
      </c>
    </row>
    <row r="695" spans="2:6">
      <c r="B695" s="59">
        <v>453</v>
      </c>
      <c r="C695" s="58">
        <f t="shared" si="41"/>
        <v>421400000</v>
      </c>
      <c r="D695" s="54">
        <f t="shared" si="42"/>
        <v>117055.55555555556</v>
      </c>
      <c r="E695" s="54">
        <f t="shared" si="40"/>
        <v>53026166.666666217</v>
      </c>
      <c r="F695" s="5">
        <f t="shared" si="43"/>
        <v>378373833.33333379</v>
      </c>
    </row>
    <row r="696" spans="2:6">
      <c r="B696" s="59">
        <v>454</v>
      </c>
      <c r="C696" s="58">
        <f t="shared" si="41"/>
        <v>421400000</v>
      </c>
      <c r="D696" s="54">
        <f t="shared" si="42"/>
        <v>117055.55555555556</v>
      </c>
      <c r="E696" s="54">
        <f t="shared" si="40"/>
        <v>53143222.222221769</v>
      </c>
      <c r="F696" s="5">
        <f t="shared" si="43"/>
        <v>378256777.77777821</v>
      </c>
    </row>
    <row r="697" spans="2:6">
      <c r="B697" s="59">
        <v>455</v>
      </c>
      <c r="C697" s="58">
        <f t="shared" si="41"/>
        <v>421400000</v>
      </c>
      <c r="D697" s="54">
        <f t="shared" si="42"/>
        <v>117055.55555555556</v>
      </c>
      <c r="E697" s="54">
        <f t="shared" si="40"/>
        <v>53260277.777777322</v>
      </c>
      <c r="F697" s="5">
        <f t="shared" si="43"/>
        <v>378139722.22222269</v>
      </c>
    </row>
    <row r="698" spans="2:6">
      <c r="B698" s="59">
        <v>456</v>
      </c>
      <c r="C698" s="58">
        <f t="shared" si="41"/>
        <v>421400000</v>
      </c>
      <c r="D698" s="54">
        <f t="shared" si="42"/>
        <v>117055.55555555556</v>
      </c>
      <c r="E698" s="54">
        <f t="shared" si="40"/>
        <v>53377333.333332874</v>
      </c>
      <c r="F698" s="5">
        <f t="shared" si="43"/>
        <v>378022666.6666671</v>
      </c>
    </row>
    <row r="699" spans="2:6">
      <c r="B699" s="59">
        <v>457</v>
      </c>
      <c r="C699" s="58">
        <f t="shared" si="41"/>
        <v>421400000</v>
      </c>
      <c r="D699" s="54">
        <f t="shared" si="42"/>
        <v>117055.55555555556</v>
      </c>
      <c r="E699" s="54">
        <f t="shared" si="40"/>
        <v>53494388.888888426</v>
      </c>
      <c r="F699" s="5">
        <f t="shared" si="43"/>
        <v>377905611.11111158</v>
      </c>
    </row>
    <row r="700" spans="2:6">
      <c r="B700" s="59">
        <v>458</v>
      </c>
      <c r="C700" s="58">
        <f t="shared" si="41"/>
        <v>421400000</v>
      </c>
      <c r="D700" s="54">
        <f t="shared" si="42"/>
        <v>117055.55555555556</v>
      </c>
      <c r="E700" s="54">
        <f t="shared" si="40"/>
        <v>53611444.444443978</v>
      </c>
      <c r="F700" s="5">
        <f t="shared" si="43"/>
        <v>377788555.555556</v>
      </c>
    </row>
    <row r="701" spans="2:6">
      <c r="B701" s="59">
        <v>459</v>
      </c>
      <c r="C701" s="58">
        <f t="shared" si="41"/>
        <v>421400000</v>
      </c>
      <c r="D701" s="54">
        <f t="shared" si="42"/>
        <v>117055.55555555556</v>
      </c>
      <c r="E701" s="54">
        <f t="shared" si="40"/>
        <v>53728499.999999531</v>
      </c>
      <c r="F701" s="5">
        <f t="shared" si="43"/>
        <v>377671500.00000048</v>
      </c>
    </row>
    <row r="702" spans="2:6">
      <c r="B702" s="59">
        <v>460</v>
      </c>
      <c r="C702" s="58">
        <f t="shared" si="41"/>
        <v>421400000</v>
      </c>
      <c r="D702" s="54">
        <f t="shared" si="42"/>
        <v>117055.55555555556</v>
      </c>
      <c r="E702" s="54">
        <f t="shared" si="40"/>
        <v>53845555.555555083</v>
      </c>
      <c r="F702" s="5">
        <f t="shared" si="43"/>
        <v>377554444.44444489</v>
      </c>
    </row>
    <row r="703" spans="2:6">
      <c r="B703" s="59">
        <v>461</v>
      </c>
      <c r="C703" s="58">
        <f t="shared" si="41"/>
        <v>421400000</v>
      </c>
      <c r="D703" s="54">
        <f t="shared" si="42"/>
        <v>117055.55555555556</v>
      </c>
      <c r="E703" s="54">
        <f t="shared" si="40"/>
        <v>53962611.111110635</v>
      </c>
      <c r="F703" s="5">
        <f t="shared" si="43"/>
        <v>377437388.88888937</v>
      </c>
    </row>
    <row r="704" spans="2:6">
      <c r="B704" s="59">
        <v>462</v>
      </c>
      <c r="C704" s="58">
        <f t="shared" si="41"/>
        <v>421400000</v>
      </c>
      <c r="D704" s="54">
        <f t="shared" si="42"/>
        <v>117055.55555555556</v>
      </c>
      <c r="E704" s="54">
        <f t="shared" si="40"/>
        <v>54079666.666666187</v>
      </c>
      <c r="F704" s="5">
        <f t="shared" si="43"/>
        <v>377320333.33333379</v>
      </c>
    </row>
    <row r="705" spans="2:6">
      <c r="B705" s="59">
        <v>463</v>
      </c>
      <c r="C705" s="58">
        <f t="shared" si="41"/>
        <v>421400000</v>
      </c>
      <c r="D705" s="54">
        <f t="shared" si="42"/>
        <v>117055.55555555556</v>
      </c>
      <c r="E705" s="54">
        <f t="shared" si="40"/>
        <v>54196722.22222174</v>
      </c>
      <c r="F705" s="5">
        <f t="shared" si="43"/>
        <v>377203277.77777827</v>
      </c>
    </row>
    <row r="706" spans="2:6">
      <c r="B706" s="59">
        <v>464</v>
      </c>
      <c r="C706" s="58">
        <f t="shared" si="41"/>
        <v>421400000</v>
      </c>
      <c r="D706" s="54">
        <f t="shared" si="42"/>
        <v>117055.55555555556</v>
      </c>
      <c r="E706" s="54">
        <f t="shared" si="40"/>
        <v>54313777.777777292</v>
      </c>
      <c r="F706" s="5">
        <f t="shared" si="43"/>
        <v>377086222.22222269</v>
      </c>
    </row>
    <row r="707" spans="2:6">
      <c r="B707" s="59">
        <v>465</v>
      </c>
      <c r="C707" s="58">
        <f t="shared" si="41"/>
        <v>421400000</v>
      </c>
      <c r="D707" s="54">
        <f t="shared" si="42"/>
        <v>117055.55555555556</v>
      </c>
      <c r="E707" s="54">
        <f t="shared" si="40"/>
        <v>54430833.333332844</v>
      </c>
      <c r="F707" s="5">
        <f t="shared" si="43"/>
        <v>376969166.66666716</v>
      </c>
    </row>
    <row r="708" spans="2:6">
      <c r="B708" s="59">
        <v>466</v>
      </c>
      <c r="C708" s="58">
        <f t="shared" si="41"/>
        <v>421400000</v>
      </c>
      <c r="D708" s="54">
        <f t="shared" si="42"/>
        <v>117055.55555555556</v>
      </c>
      <c r="E708" s="54">
        <f t="shared" si="40"/>
        <v>54547888.888888396</v>
      </c>
      <c r="F708" s="5">
        <f t="shared" si="43"/>
        <v>376852111.11111158</v>
      </c>
    </row>
    <row r="709" spans="2:6">
      <c r="B709" s="59">
        <v>467</v>
      </c>
      <c r="C709" s="58">
        <f t="shared" si="41"/>
        <v>421400000</v>
      </c>
      <c r="D709" s="54">
        <f t="shared" si="42"/>
        <v>117055.55555555556</v>
      </c>
      <c r="E709" s="54">
        <f t="shared" si="40"/>
        <v>54664944.444443949</v>
      </c>
      <c r="F709" s="5">
        <f t="shared" si="43"/>
        <v>376735055.55555606</v>
      </c>
    </row>
    <row r="710" spans="2:6">
      <c r="B710" s="59">
        <v>468</v>
      </c>
      <c r="C710" s="58">
        <f t="shared" si="41"/>
        <v>421400000</v>
      </c>
      <c r="D710" s="54">
        <f t="shared" si="42"/>
        <v>117055.55555555556</v>
      </c>
      <c r="E710" s="54">
        <f t="shared" si="40"/>
        <v>54781999.999999501</v>
      </c>
      <c r="F710" s="5">
        <f t="shared" si="43"/>
        <v>376618000.00000048</v>
      </c>
    </row>
    <row r="711" spans="2:6">
      <c r="B711" s="59">
        <v>469</v>
      </c>
      <c r="C711" s="58">
        <f t="shared" si="41"/>
        <v>421400000</v>
      </c>
      <c r="D711" s="54">
        <f t="shared" si="42"/>
        <v>117055.55555555556</v>
      </c>
      <c r="E711" s="54">
        <f t="shared" si="40"/>
        <v>54899055.555555053</v>
      </c>
      <c r="F711" s="5">
        <f t="shared" si="43"/>
        <v>376500944.44444495</v>
      </c>
    </row>
    <row r="712" spans="2:6">
      <c r="B712" s="59">
        <v>470</v>
      </c>
      <c r="C712" s="58">
        <f t="shared" si="41"/>
        <v>421400000</v>
      </c>
      <c r="D712" s="54">
        <f t="shared" si="42"/>
        <v>117055.55555555556</v>
      </c>
      <c r="E712" s="54">
        <f t="shared" si="40"/>
        <v>55016111.111110605</v>
      </c>
      <c r="F712" s="5">
        <f t="shared" si="43"/>
        <v>376383888.88888937</v>
      </c>
    </row>
    <row r="713" spans="2:6">
      <c r="B713" s="59">
        <v>471</v>
      </c>
      <c r="C713" s="58">
        <f t="shared" si="41"/>
        <v>421400000</v>
      </c>
      <c r="D713" s="54">
        <f t="shared" si="42"/>
        <v>117055.55555555556</v>
      </c>
      <c r="E713" s="54">
        <f t="shared" si="40"/>
        <v>55133166.666666158</v>
      </c>
      <c r="F713" s="5">
        <f t="shared" si="43"/>
        <v>376266833.33333385</v>
      </c>
    </row>
    <row r="714" spans="2:6">
      <c r="B714" s="59">
        <v>472</v>
      </c>
      <c r="C714" s="58">
        <f t="shared" si="41"/>
        <v>421400000</v>
      </c>
      <c r="D714" s="54">
        <f t="shared" si="42"/>
        <v>117055.55555555556</v>
      </c>
      <c r="E714" s="54">
        <f t="shared" si="40"/>
        <v>55250222.22222171</v>
      </c>
      <c r="F714" s="5">
        <f t="shared" si="43"/>
        <v>376149777.77777827</v>
      </c>
    </row>
    <row r="715" spans="2:6">
      <c r="B715" s="59">
        <v>473</v>
      </c>
      <c r="C715" s="58">
        <f t="shared" si="41"/>
        <v>421400000</v>
      </c>
      <c r="D715" s="54">
        <f t="shared" si="42"/>
        <v>117055.55555555556</v>
      </c>
      <c r="E715" s="54">
        <f t="shared" si="40"/>
        <v>55367277.777777262</v>
      </c>
      <c r="F715" s="5">
        <f t="shared" si="43"/>
        <v>376032722.22222275</v>
      </c>
    </row>
    <row r="716" spans="2:6">
      <c r="B716" s="59">
        <v>474</v>
      </c>
      <c r="C716" s="58">
        <f t="shared" si="41"/>
        <v>421400000</v>
      </c>
      <c r="D716" s="54">
        <f t="shared" si="42"/>
        <v>117055.55555555556</v>
      </c>
      <c r="E716" s="54">
        <f t="shared" si="40"/>
        <v>55484333.333332814</v>
      </c>
      <c r="F716" s="5">
        <f t="shared" si="43"/>
        <v>375915666.66666716</v>
      </c>
    </row>
    <row r="717" spans="2:6">
      <c r="B717" s="59">
        <v>475</v>
      </c>
      <c r="C717" s="58">
        <f t="shared" si="41"/>
        <v>421400000</v>
      </c>
      <c r="D717" s="54">
        <f t="shared" si="42"/>
        <v>117055.55555555556</v>
      </c>
      <c r="E717" s="54">
        <f t="shared" si="40"/>
        <v>55601388.888888367</v>
      </c>
      <c r="F717" s="5">
        <f t="shared" si="43"/>
        <v>375798611.11111164</v>
      </c>
    </row>
    <row r="718" spans="2:6">
      <c r="B718" s="59">
        <v>476</v>
      </c>
      <c r="C718" s="58">
        <f t="shared" si="41"/>
        <v>421400000</v>
      </c>
      <c r="D718" s="54">
        <f t="shared" si="42"/>
        <v>117055.55555555556</v>
      </c>
      <c r="E718" s="54">
        <f t="shared" si="40"/>
        <v>55718444.444443919</v>
      </c>
      <c r="F718" s="5">
        <f t="shared" si="43"/>
        <v>375681555.55555606</v>
      </c>
    </row>
    <row r="719" spans="2:6">
      <c r="B719" s="59">
        <v>477</v>
      </c>
      <c r="C719" s="58">
        <f t="shared" si="41"/>
        <v>421400000</v>
      </c>
      <c r="D719" s="54">
        <f t="shared" si="42"/>
        <v>117055.55555555556</v>
      </c>
      <c r="E719" s="54">
        <f t="shared" si="40"/>
        <v>55835499.999999471</v>
      </c>
      <c r="F719" s="5">
        <f t="shared" si="43"/>
        <v>375564500.00000054</v>
      </c>
    </row>
    <row r="720" spans="2:6">
      <c r="B720" s="59">
        <v>478</v>
      </c>
      <c r="C720" s="58">
        <f t="shared" si="41"/>
        <v>421400000</v>
      </c>
      <c r="D720" s="54">
        <f t="shared" si="42"/>
        <v>117055.55555555556</v>
      </c>
      <c r="E720" s="54">
        <f t="shared" si="40"/>
        <v>55952555.555555023</v>
      </c>
      <c r="F720" s="5">
        <f t="shared" si="43"/>
        <v>375447444.44444495</v>
      </c>
    </row>
    <row r="721" spans="2:6">
      <c r="B721" s="59">
        <v>479</v>
      </c>
      <c r="C721" s="58">
        <f t="shared" si="41"/>
        <v>421400000</v>
      </c>
      <c r="D721" s="54">
        <f t="shared" si="42"/>
        <v>117055.55555555556</v>
      </c>
      <c r="E721" s="54">
        <f t="shared" si="40"/>
        <v>56069611.111110575</v>
      </c>
      <c r="F721" s="5">
        <f t="shared" si="43"/>
        <v>375330388.88888943</v>
      </c>
    </row>
    <row r="722" spans="2:6">
      <c r="B722" s="59">
        <v>480</v>
      </c>
      <c r="C722" s="58">
        <f t="shared" si="41"/>
        <v>421400000</v>
      </c>
      <c r="D722" s="54">
        <f t="shared" si="42"/>
        <v>117055.55555555556</v>
      </c>
      <c r="E722" s="54">
        <f t="shared" si="40"/>
        <v>56186666.666666128</v>
      </c>
      <c r="F722" s="5">
        <f t="shared" si="43"/>
        <v>375213333.33333385</v>
      </c>
    </row>
    <row r="723" spans="2:6">
      <c r="B723" s="59">
        <v>481</v>
      </c>
      <c r="C723" s="58">
        <f t="shared" si="41"/>
        <v>421400000</v>
      </c>
      <c r="D723" s="54">
        <f t="shared" si="42"/>
        <v>117055.55555555556</v>
      </c>
      <c r="E723" s="54">
        <f t="shared" si="40"/>
        <v>56303722.22222168</v>
      </c>
      <c r="F723" s="5">
        <f t="shared" si="43"/>
        <v>375096277.77777833</v>
      </c>
    </row>
    <row r="724" spans="2:6">
      <c r="B724" s="59">
        <v>482</v>
      </c>
      <c r="C724" s="58">
        <f t="shared" si="41"/>
        <v>421400000</v>
      </c>
      <c r="D724" s="54">
        <f t="shared" si="42"/>
        <v>117055.55555555556</v>
      </c>
      <c r="E724" s="54">
        <f t="shared" si="40"/>
        <v>56420777.777777232</v>
      </c>
      <c r="F724" s="5">
        <f t="shared" si="43"/>
        <v>374979222.22222275</v>
      </c>
    </row>
    <row r="725" spans="2:6">
      <c r="B725" s="59">
        <v>483</v>
      </c>
      <c r="C725" s="58">
        <f t="shared" si="41"/>
        <v>421400000</v>
      </c>
      <c r="D725" s="54">
        <f t="shared" si="42"/>
        <v>117055.55555555556</v>
      </c>
      <c r="E725" s="54">
        <f t="shared" si="40"/>
        <v>56537833.333332784</v>
      </c>
      <c r="F725" s="5">
        <f t="shared" si="43"/>
        <v>374862166.66666722</v>
      </c>
    </row>
    <row r="726" spans="2:6">
      <c r="B726" s="59">
        <v>484</v>
      </c>
      <c r="C726" s="58">
        <f t="shared" si="41"/>
        <v>421400000</v>
      </c>
      <c r="D726" s="54">
        <f t="shared" si="42"/>
        <v>117055.55555555556</v>
      </c>
      <c r="E726" s="54">
        <f t="shared" si="40"/>
        <v>56654888.888888337</v>
      </c>
      <c r="F726" s="5">
        <f t="shared" si="43"/>
        <v>374745111.11111164</v>
      </c>
    </row>
    <row r="727" spans="2:6">
      <c r="B727" s="59">
        <v>485</v>
      </c>
      <c r="C727" s="58">
        <f t="shared" si="41"/>
        <v>421400000</v>
      </c>
      <c r="D727" s="54">
        <f t="shared" si="42"/>
        <v>117055.55555555556</v>
      </c>
      <c r="E727" s="54">
        <f t="shared" si="40"/>
        <v>56771944.444443889</v>
      </c>
      <c r="F727" s="5">
        <f t="shared" si="43"/>
        <v>374628055.55555612</v>
      </c>
    </row>
    <row r="728" spans="2:6">
      <c r="B728" s="59">
        <v>486</v>
      </c>
      <c r="C728" s="58">
        <f t="shared" si="41"/>
        <v>421400000</v>
      </c>
      <c r="D728" s="54">
        <f t="shared" si="42"/>
        <v>117055.55555555556</v>
      </c>
      <c r="E728" s="54">
        <f t="shared" si="40"/>
        <v>56888999.999999441</v>
      </c>
      <c r="F728" s="5">
        <f t="shared" si="43"/>
        <v>374511000.00000054</v>
      </c>
    </row>
    <row r="729" spans="2:6">
      <c r="B729" s="59">
        <v>487</v>
      </c>
      <c r="C729" s="58">
        <f t="shared" si="41"/>
        <v>421400000</v>
      </c>
      <c r="D729" s="54">
        <f t="shared" si="42"/>
        <v>117055.55555555556</v>
      </c>
      <c r="E729" s="54">
        <f t="shared" si="40"/>
        <v>57006055.555554993</v>
      </c>
      <c r="F729" s="5">
        <f t="shared" si="43"/>
        <v>374393944.44444501</v>
      </c>
    </row>
    <row r="730" spans="2:6">
      <c r="B730" s="59">
        <v>488</v>
      </c>
      <c r="C730" s="58">
        <f t="shared" si="41"/>
        <v>421400000</v>
      </c>
      <c r="D730" s="54">
        <f t="shared" si="42"/>
        <v>117055.55555555556</v>
      </c>
      <c r="E730" s="54">
        <f t="shared" si="40"/>
        <v>57123111.111110546</v>
      </c>
      <c r="F730" s="5">
        <f t="shared" si="43"/>
        <v>374276888.88888943</v>
      </c>
    </row>
    <row r="731" spans="2:6">
      <c r="B731" s="59">
        <v>489</v>
      </c>
      <c r="C731" s="58">
        <f t="shared" si="41"/>
        <v>421400000</v>
      </c>
      <c r="D731" s="54">
        <f t="shared" si="42"/>
        <v>117055.55555555556</v>
      </c>
      <c r="E731" s="54">
        <f t="shared" si="40"/>
        <v>57240166.666666098</v>
      </c>
      <c r="F731" s="5">
        <f t="shared" si="43"/>
        <v>374159833.33333391</v>
      </c>
    </row>
    <row r="732" spans="2:6">
      <c r="B732" s="59">
        <v>490</v>
      </c>
      <c r="C732" s="58">
        <f t="shared" si="41"/>
        <v>421400000</v>
      </c>
      <c r="D732" s="54">
        <f t="shared" si="42"/>
        <v>117055.55555555556</v>
      </c>
      <c r="E732" s="54">
        <f t="shared" si="40"/>
        <v>57357222.22222165</v>
      </c>
      <c r="F732" s="5">
        <f t="shared" si="43"/>
        <v>374042777.77777833</v>
      </c>
    </row>
    <row r="733" spans="2:6">
      <c r="B733" s="59">
        <v>491</v>
      </c>
      <c r="C733" s="58">
        <f t="shared" si="41"/>
        <v>421400000</v>
      </c>
      <c r="D733" s="54">
        <f t="shared" si="42"/>
        <v>117055.55555555556</v>
      </c>
      <c r="E733" s="54">
        <f t="shared" si="40"/>
        <v>57474277.777777202</v>
      </c>
      <c r="F733" s="5">
        <f t="shared" si="43"/>
        <v>373925722.22222281</v>
      </c>
    </row>
    <row r="734" spans="2:6">
      <c r="B734" s="59">
        <v>492</v>
      </c>
      <c r="C734" s="58">
        <f t="shared" si="41"/>
        <v>421400000</v>
      </c>
      <c r="D734" s="54">
        <f t="shared" si="42"/>
        <v>117055.55555555556</v>
      </c>
      <c r="E734" s="54">
        <f t="shared" si="40"/>
        <v>57591333.333332755</v>
      </c>
      <c r="F734" s="5">
        <f t="shared" si="43"/>
        <v>373808666.66666722</v>
      </c>
    </row>
    <row r="735" spans="2:6">
      <c r="B735" s="59">
        <v>493</v>
      </c>
      <c r="C735" s="58">
        <f t="shared" si="41"/>
        <v>421400000</v>
      </c>
      <c r="D735" s="54">
        <f t="shared" si="42"/>
        <v>117055.55555555556</v>
      </c>
      <c r="E735" s="54">
        <f t="shared" si="40"/>
        <v>57708388.888888307</v>
      </c>
      <c r="F735" s="5">
        <f t="shared" si="43"/>
        <v>373691611.1111117</v>
      </c>
    </row>
    <row r="736" spans="2:6">
      <c r="B736" s="59">
        <v>494</v>
      </c>
      <c r="C736" s="58">
        <f t="shared" si="41"/>
        <v>421400000</v>
      </c>
      <c r="D736" s="54">
        <f t="shared" si="42"/>
        <v>117055.55555555556</v>
      </c>
      <c r="E736" s="54">
        <f t="shared" si="40"/>
        <v>57825444.444443859</v>
      </c>
      <c r="F736" s="5">
        <f t="shared" si="43"/>
        <v>373574555.55555612</v>
      </c>
    </row>
    <row r="737" spans="2:6">
      <c r="B737" s="59">
        <v>495</v>
      </c>
      <c r="C737" s="58">
        <f t="shared" si="41"/>
        <v>421400000</v>
      </c>
      <c r="D737" s="54">
        <f t="shared" si="42"/>
        <v>117055.55555555556</v>
      </c>
      <c r="E737" s="54">
        <f t="shared" si="40"/>
        <v>57942499.999999411</v>
      </c>
      <c r="F737" s="5">
        <f t="shared" si="43"/>
        <v>373457500.0000006</v>
      </c>
    </row>
    <row r="738" spans="2:6">
      <c r="B738" s="59">
        <v>496</v>
      </c>
      <c r="C738" s="58">
        <f t="shared" si="41"/>
        <v>421400000</v>
      </c>
      <c r="D738" s="54">
        <f t="shared" si="42"/>
        <v>117055.55555555556</v>
      </c>
      <c r="E738" s="54">
        <f t="shared" si="40"/>
        <v>58059555.555554964</v>
      </c>
      <c r="F738" s="5">
        <f t="shared" si="43"/>
        <v>373340444.44444501</v>
      </c>
    </row>
    <row r="739" spans="2:6">
      <c r="B739" s="59">
        <v>497</v>
      </c>
      <c r="C739" s="58">
        <f t="shared" si="41"/>
        <v>421400000</v>
      </c>
      <c r="D739" s="54">
        <f t="shared" si="42"/>
        <v>117055.55555555556</v>
      </c>
      <c r="E739" s="54">
        <f t="shared" si="40"/>
        <v>58176611.111110516</v>
      </c>
      <c r="F739" s="5">
        <f t="shared" si="43"/>
        <v>373223388.88888949</v>
      </c>
    </row>
    <row r="740" spans="2:6">
      <c r="B740" s="59">
        <v>498</v>
      </c>
      <c r="C740" s="58">
        <f t="shared" si="41"/>
        <v>421400000</v>
      </c>
      <c r="D740" s="54">
        <f t="shared" si="42"/>
        <v>117055.55555555556</v>
      </c>
      <c r="E740" s="54">
        <f t="shared" si="40"/>
        <v>58293666.666666068</v>
      </c>
      <c r="F740" s="5">
        <f t="shared" si="43"/>
        <v>373106333.33333391</v>
      </c>
    </row>
    <row r="741" spans="2:6">
      <c r="B741" s="59">
        <v>499</v>
      </c>
      <c r="C741" s="58">
        <f t="shared" si="41"/>
        <v>421400000</v>
      </c>
      <c r="D741" s="54">
        <f t="shared" si="42"/>
        <v>117055.55555555556</v>
      </c>
      <c r="E741" s="54">
        <f t="shared" si="40"/>
        <v>58410722.22222162</v>
      </c>
      <c r="F741" s="5">
        <f t="shared" si="43"/>
        <v>372989277.77777839</v>
      </c>
    </row>
    <row r="742" spans="2:6">
      <c r="B742" s="59">
        <v>500</v>
      </c>
      <c r="C742" s="58">
        <f t="shared" si="41"/>
        <v>421400000</v>
      </c>
      <c r="D742" s="54">
        <f t="shared" si="42"/>
        <v>117055.55555555556</v>
      </c>
      <c r="E742" s="54">
        <f t="shared" si="40"/>
        <v>58527777.777777173</v>
      </c>
      <c r="F742" s="5">
        <f t="shared" si="43"/>
        <v>372872222.22222281</v>
      </c>
    </row>
    <row r="743" spans="2:6">
      <c r="B743" s="59">
        <v>501</v>
      </c>
      <c r="C743" s="58">
        <f t="shared" si="41"/>
        <v>421400000</v>
      </c>
      <c r="D743" s="54">
        <f t="shared" si="42"/>
        <v>117055.55555555556</v>
      </c>
      <c r="E743" s="54">
        <f t="shared" si="40"/>
        <v>58644833.333332725</v>
      </c>
      <c r="F743" s="5">
        <f t="shared" si="43"/>
        <v>372755166.66666728</v>
      </c>
    </row>
    <row r="744" spans="2:6">
      <c r="B744" s="59">
        <v>502</v>
      </c>
      <c r="C744" s="58">
        <f t="shared" si="41"/>
        <v>421400000</v>
      </c>
      <c r="D744" s="54">
        <f t="shared" si="42"/>
        <v>117055.55555555556</v>
      </c>
      <c r="E744" s="54">
        <f t="shared" si="40"/>
        <v>58761888.888888277</v>
      </c>
      <c r="F744" s="5">
        <f t="shared" si="43"/>
        <v>372638111.1111117</v>
      </c>
    </row>
    <row r="745" spans="2:6">
      <c r="B745" s="59">
        <v>503</v>
      </c>
      <c r="C745" s="58">
        <f t="shared" si="41"/>
        <v>421400000</v>
      </c>
      <c r="D745" s="54">
        <f t="shared" si="42"/>
        <v>117055.55555555556</v>
      </c>
      <c r="E745" s="54">
        <f t="shared" si="40"/>
        <v>58878944.444443829</v>
      </c>
      <c r="F745" s="5">
        <f t="shared" si="43"/>
        <v>372521055.55555618</v>
      </c>
    </row>
    <row r="746" spans="2:6">
      <c r="B746" s="59">
        <v>504</v>
      </c>
      <c r="C746" s="58">
        <f t="shared" si="41"/>
        <v>421400000</v>
      </c>
      <c r="D746" s="54">
        <f t="shared" si="42"/>
        <v>117055.55555555556</v>
      </c>
      <c r="E746" s="54">
        <f t="shared" si="40"/>
        <v>58995999.999999382</v>
      </c>
      <c r="F746" s="5">
        <f t="shared" si="43"/>
        <v>372404000.0000006</v>
      </c>
    </row>
    <row r="747" spans="2:6">
      <c r="B747" s="59">
        <v>505</v>
      </c>
      <c r="C747" s="58">
        <f t="shared" si="41"/>
        <v>421400000</v>
      </c>
      <c r="D747" s="54">
        <f t="shared" si="42"/>
        <v>117055.55555555556</v>
      </c>
      <c r="E747" s="54">
        <f t="shared" ref="E747:E810" si="44">E746+D747</f>
        <v>59113055.555554934</v>
      </c>
      <c r="F747" s="5">
        <f t="shared" si="43"/>
        <v>372286944.44444507</v>
      </c>
    </row>
    <row r="748" spans="2:6">
      <c r="B748" s="59">
        <v>506</v>
      </c>
      <c r="C748" s="58">
        <f t="shared" si="41"/>
        <v>421400000</v>
      </c>
      <c r="D748" s="54">
        <f t="shared" si="42"/>
        <v>117055.55555555556</v>
      </c>
      <c r="E748" s="54">
        <f t="shared" si="44"/>
        <v>59230111.111110486</v>
      </c>
      <c r="F748" s="5">
        <f t="shared" si="43"/>
        <v>372169888.88888949</v>
      </c>
    </row>
    <row r="749" spans="2:6">
      <c r="B749" s="59">
        <v>507</v>
      </c>
      <c r="C749" s="58">
        <f t="shared" si="41"/>
        <v>421400000</v>
      </c>
      <c r="D749" s="54">
        <f t="shared" si="42"/>
        <v>117055.55555555556</v>
      </c>
      <c r="E749" s="54">
        <f t="shared" si="44"/>
        <v>59347166.666666038</v>
      </c>
      <c r="F749" s="5">
        <f t="shared" si="43"/>
        <v>372052833.33333397</v>
      </c>
    </row>
    <row r="750" spans="2:6">
      <c r="B750" s="59">
        <v>508</v>
      </c>
      <c r="C750" s="58">
        <f t="shared" si="41"/>
        <v>421400000</v>
      </c>
      <c r="D750" s="54">
        <f t="shared" si="42"/>
        <v>117055.55555555556</v>
      </c>
      <c r="E750" s="54">
        <f t="shared" si="44"/>
        <v>59464222.222221591</v>
      </c>
      <c r="F750" s="5">
        <f t="shared" si="43"/>
        <v>371935777.77777839</v>
      </c>
    </row>
    <row r="751" spans="2:6">
      <c r="B751" s="59">
        <v>509</v>
      </c>
      <c r="C751" s="58">
        <f t="shared" si="41"/>
        <v>421400000</v>
      </c>
      <c r="D751" s="54">
        <f t="shared" si="42"/>
        <v>117055.55555555556</v>
      </c>
      <c r="E751" s="54">
        <f t="shared" si="44"/>
        <v>59581277.777777143</v>
      </c>
      <c r="F751" s="5">
        <f t="shared" si="43"/>
        <v>371818722.22222286</v>
      </c>
    </row>
    <row r="752" spans="2:6">
      <c r="B752" s="59">
        <v>510</v>
      </c>
      <c r="C752" s="58">
        <f t="shared" si="41"/>
        <v>421400000</v>
      </c>
      <c r="D752" s="54">
        <f t="shared" si="42"/>
        <v>117055.55555555556</v>
      </c>
      <c r="E752" s="54">
        <f t="shared" si="44"/>
        <v>59698333.333332695</v>
      </c>
      <c r="F752" s="5">
        <f t="shared" si="43"/>
        <v>371701666.66666728</v>
      </c>
    </row>
    <row r="753" spans="2:6">
      <c r="B753" s="59">
        <v>511</v>
      </c>
      <c r="C753" s="58">
        <f t="shared" si="41"/>
        <v>421400000</v>
      </c>
      <c r="D753" s="54">
        <f t="shared" si="42"/>
        <v>117055.55555555556</v>
      </c>
      <c r="E753" s="54">
        <f t="shared" si="44"/>
        <v>59815388.888888247</v>
      </c>
      <c r="F753" s="5">
        <f t="shared" si="43"/>
        <v>371584611.11111176</v>
      </c>
    </row>
    <row r="754" spans="2:6">
      <c r="B754" s="59">
        <v>512</v>
      </c>
      <c r="C754" s="58">
        <f t="shared" si="41"/>
        <v>421400000</v>
      </c>
      <c r="D754" s="54">
        <f t="shared" si="42"/>
        <v>117055.55555555556</v>
      </c>
      <c r="E754" s="54">
        <f t="shared" si="44"/>
        <v>59932444.4444438</v>
      </c>
      <c r="F754" s="5">
        <f t="shared" si="43"/>
        <v>371467555.55555618</v>
      </c>
    </row>
    <row r="755" spans="2:6">
      <c r="B755" s="59">
        <v>513</v>
      </c>
      <c r="C755" s="58">
        <f t="shared" si="41"/>
        <v>421400000</v>
      </c>
      <c r="D755" s="54">
        <f t="shared" si="42"/>
        <v>117055.55555555556</v>
      </c>
      <c r="E755" s="54">
        <f t="shared" si="44"/>
        <v>60049499.999999352</v>
      </c>
      <c r="F755" s="5">
        <f t="shared" si="43"/>
        <v>371350500.00000066</v>
      </c>
    </row>
    <row r="756" spans="2:6">
      <c r="B756" s="59">
        <v>514</v>
      </c>
      <c r="C756" s="58">
        <f t="shared" ref="C756:C819" si="45">$K$243-$K$245</f>
        <v>421400000</v>
      </c>
      <c r="D756" s="54">
        <f t="shared" ref="D756:D819" si="46">C756/$K$244</f>
        <v>117055.55555555556</v>
      </c>
      <c r="E756" s="54">
        <f t="shared" si="44"/>
        <v>60166555.555554904</v>
      </c>
      <c r="F756" s="5">
        <f t="shared" ref="F756:F819" si="47">$J$119-E756</f>
        <v>371233444.44444507</v>
      </c>
    </row>
    <row r="757" spans="2:6">
      <c r="B757" s="59">
        <v>515</v>
      </c>
      <c r="C757" s="58">
        <f t="shared" si="45"/>
        <v>421400000</v>
      </c>
      <c r="D757" s="54">
        <f t="shared" si="46"/>
        <v>117055.55555555556</v>
      </c>
      <c r="E757" s="54">
        <f t="shared" si="44"/>
        <v>60283611.111110456</v>
      </c>
      <c r="F757" s="5">
        <f t="shared" si="47"/>
        <v>371116388.88888955</v>
      </c>
    </row>
    <row r="758" spans="2:6">
      <c r="B758" s="59">
        <v>516</v>
      </c>
      <c r="C758" s="58">
        <f t="shared" si="45"/>
        <v>421400000</v>
      </c>
      <c r="D758" s="54">
        <f t="shared" si="46"/>
        <v>117055.55555555556</v>
      </c>
      <c r="E758" s="54">
        <f t="shared" si="44"/>
        <v>60400666.666666009</v>
      </c>
      <c r="F758" s="5">
        <f t="shared" si="47"/>
        <v>370999333.33333397</v>
      </c>
    </row>
    <row r="759" spans="2:6">
      <c r="B759" s="59">
        <v>517</v>
      </c>
      <c r="C759" s="58">
        <f t="shared" si="45"/>
        <v>421400000</v>
      </c>
      <c r="D759" s="54">
        <f t="shared" si="46"/>
        <v>117055.55555555556</v>
      </c>
      <c r="E759" s="54">
        <f t="shared" si="44"/>
        <v>60517722.222221561</v>
      </c>
      <c r="F759" s="5">
        <f t="shared" si="47"/>
        <v>370882277.77777845</v>
      </c>
    </row>
    <row r="760" spans="2:6">
      <c r="B760" s="59">
        <v>518</v>
      </c>
      <c r="C760" s="58">
        <f t="shared" si="45"/>
        <v>421400000</v>
      </c>
      <c r="D760" s="54">
        <f t="shared" si="46"/>
        <v>117055.55555555556</v>
      </c>
      <c r="E760" s="54">
        <f t="shared" si="44"/>
        <v>60634777.777777113</v>
      </c>
      <c r="F760" s="5">
        <f t="shared" si="47"/>
        <v>370765222.22222286</v>
      </c>
    </row>
    <row r="761" spans="2:6">
      <c r="B761" s="59">
        <v>519</v>
      </c>
      <c r="C761" s="58">
        <f t="shared" si="45"/>
        <v>421400000</v>
      </c>
      <c r="D761" s="54">
        <f t="shared" si="46"/>
        <v>117055.55555555556</v>
      </c>
      <c r="E761" s="54">
        <f t="shared" si="44"/>
        <v>60751833.333332665</v>
      </c>
      <c r="F761" s="5">
        <f t="shared" si="47"/>
        <v>370648166.66666734</v>
      </c>
    </row>
    <row r="762" spans="2:6">
      <c r="B762" s="59">
        <v>520</v>
      </c>
      <c r="C762" s="58">
        <f t="shared" si="45"/>
        <v>421400000</v>
      </c>
      <c r="D762" s="54">
        <f t="shared" si="46"/>
        <v>117055.55555555556</v>
      </c>
      <c r="E762" s="54">
        <f t="shared" si="44"/>
        <v>60868888.888888218</v>
      </c>
      <c r="F762" s="5">
        <f t="shared" si="47"/>
        <v>370531111.11111176</v>
      </c>
    </row>
    <row r="763" spans="2:6">
      <c r="B763" s="59">
        <v>521</v>
      </c>
      <c r="C763" s="58">
        <f t="shared" si="45"/>
        <v>421400000</v>
      </c>
      <c r="D763" s="54">
        <f t="shared" si="46"/>
        <v>117055.55555555556</v>
      </c>
      <c r="E763" s="54">
        <f t="shared" si="44"/>
        <v>60985944.44444377</v>
      </c>
      <c r="F763" s="5">
        <f t="shared" si="47"/>
        <v>370414055.55555624</v>
      </c>
    </row>
    <row r="764" spans="2:6">
      <c r="B764" s="59">
        <v>522</v>
      </c>
      <c r="C764" s="58">
        <f t="shared" si="45"/>
        <v>421400000</v>
      </c>
      <c r="D764" s="54">
        <f t="shared" si="46"/>
        <v>117055.55555555556</v>
      </c>
      <c r="E764" s="54">
        <f t="shared" si="44"/>
        <v>61102999.999999322</v>
      </c>
      <c r="F764" s="5">
        <f t="shared" si="47"/>
        <v>370297000.00000066</v>
      </c>
    </row>
    <row r="765" spans="2:6">
      <c r="B765" s="59">
        <v>523</v>
      </c>
      <c r="C765" s="58">
        <f t="shared" si="45"/>
        <v>421400000</v>
      </c>
      <c r="D765" s="54">
        <f t="shared" si="46"/>
        <v>117055.55555555556</v>
      </c>
      <c r="E765" s="54">
        <f t="shared" si="44"/>
        <v>61220055.555554874</v>
      </c>
      <c r="F765" s="5">
        <f t="shared" si="47"/>
        <v>370179944.44444513</v>
      </c>
    </row>
    <row r="766" spans="2:6">
      <c r="B766" s="59">
        <v>524</v>
      </c>
      <c r="C766" s="58">
        <f t="shared" si="45"/>
        <v>421400000</v>
      </c>
      <c r="D766" s="54">
        <f t="shared" si="46"/>
        <v>117055.55555555556</v>
      </c>
      <c r="E766" s="54">
        <f t="shared" si="44"/>
        <v>61337111.111110426</v>
      </c>
      <c r="F766" s="5">
        <f t="shared" si="47"/>
        <v>370062888.88888955</v>
      </c>
    </row>
    <row r="767" spans="2:6">
      <c r="B767" s="59">
        <v>525</v>
      </c>
      <c r="C767" s="58">
        <f t="shared" si="45"/>
        <v>421400000</v>
      </c>
      <c r="D767" s="54">
        <f t="shared" si="46"/>
        <v>117055.55555555556</v>
      </c>
      <c r="E767" s="54">
        <f t="shared" si="44"/>
        <v>61454166.666665979</v>
      </c>
      <c r="F767" s="5">
        <f t="shared" si="47"/>
        <v>369945833.33333403</v>
      </c>
    </row>
    <row r="768" spans="2:6">
      <c r="B768" s="59">
        <v>526</v>
      </c>
      <c r="C768" s="58">
        <f t="shared" si="45"/>
        <v>421400000</v>
      </c>
      <c r="D768" s="54">
        <f t="shared" si="46"/>
        <v>117055.55555555556</v>
      </c>
      <c r="E768" s="54">
        <f t="shared" si="44"/>
        <v>61571222.222221531</v>
      </c>
      <c r="F768" s="5">
        <f t="shared" si="47"/>
        <v>369828777.77777845</v>
      </c>
    </row>
    <row r="769" spans="2:6">
      <c r="B769" s="59">
        <v>527</v>
      </c>
      <c r="C769" s="58">
        <f t="shared" si="45"/>
        <v>421400000</v>
      </c>
      <c r="D769" s="54">
        <f t="shared" si="46"/>
        <v>117055.55555555556</v>
      </c>
      <c r="E769" s="54">
        <f t="shared" si="44"/>
        <v>61688277.777777083</v>
      </c>
      <c r="F769" s="5">
        <f t="shared" si="47"/>
        <v>369711722.22222292</v>
      </c>
    </row>
    <row r="770" spans="2:6">
      <c r="B770" s="59">
        <v>528</v>
      </c>
      <c r="C770" s="58">
        <f t="shared" si="45"/>
        <v>421400000</v>
      </c>
      <c r="D770" s="54">
        <f t="shared" si="46"/>
        <v>117055.55555555556</v>
      </c>
      <c r="E770" s="54">
        <f t="shared" si="44"/>
        <v>61805333.333332635</v>
      </c>
      <c r="F770" s="5">
        <f t="shared" si="47"/>
        <v>369594666.66666734</v>
      </c>
    </row>
    <row r="771" spans="2:6">
      <c r="B771" s="59">
        <v>529</v>
      </c>
      <c r="C771" s="58">
        <f t="shared" si="45"/>
        <v>421400000</v>
      </c>
      <c r="D771" s="54">
        <f t="shared" si="46"/>
        <v>117055.55555555556</v>
      </c>
      <c r="E771" s="54">
        <f t="shared" si="44"/>
        <v>61922388.888888188</v>
      </c>
      <c r="F771" s="5">
        <f t="shared" si="47"/>
        <v>369477611.11111182</v>
      </c>
    </row>
    <row r="772" spans="2:6">
      <c r="B772" s="59">
        <v>530</v>
      </c>
      <c r="C772" s="58">
        <f t="shared" si="45"/>
        <v>421400000</v>
      </c>
      <c r="D772" s="54">
        <f t="shared" si="46"/>
        <v>117055.55555555556</v>
      </c>
      <c r="E772" s="54">
        <f t="shared" si="44"/>
        <v>62039444.44444374</v>
      </c>
      <c r="F772" s="5">
        <f t="shared" si="47"/>
        <v>369360555.55555624</v>
      </c>
    </row>
    <row r="773" spans="2:6">
      <c r="B773" s="59">
        <v>531</v>
      </c>
      <c r="C773" s="58">
        <f t="shared" si="45"/>
        <v>421400000</v>
      </c>
      <c r="D773" s="54">
        <f t="shared" si="46"/>
        <v>117055.55555555556</v>
      </c>
      <c r="E773" s="54">
        <f t="shared" si="44"/>
        <v>62156499.999999292</v>
      </c>
      <c r="F773" s="5">
        <f t="shared" si="47"/>
        <v>369243500.00000072</v>
      </c>
    </row>
    <row r="774" spans="2:6">
      <c r="B774" s="59">
        <v>532</v>
      </c>
      <c r="C774" s="58">
        <f t="shared" si="45"/>
        <v>421400000</v>
      </c>
      <c r="D774" s="54">
        <f t="shared" si="46"/>
        <v>117055.55555555556</v>
      </c>
      <c r="E774" s="54">
        <f t="shared" si="44"/>
        <v>62273555.555554844</v>
      </c>
      <c r="F774" s="5">
        <f t="shared" si="47"/>
        <v>369126444.44444513</v>
      </c>
    </row>
    <row r="775" spans="2:6">
      <c r="B775" s="59">
        <v>533</v>
      </c>
      <c r="C775" s="58">
        <f t="shared" si="45"/>
        <v>421400000</v>
      </c>
      <c r="D775" s="54">
        <f t="shared" si="46"/>
        <v>117055.55555555556</v>
      </c>
      <c r="E775" s="54">
        <f t="shared" si="44"/>
        <v>62390611.111110397</v>
      </c>
      <c r="F775" s="5">
        <f t="shared" si="47"/>
        <v>369009388.88888961</v>
      </c>
    </row>
    <row r="776" spans="2:6">
      <c r="B776" s="59">
        <v>534</v>
      </c>
      <c r="C776" s="58">
        <f t="shared" si="45"/>
        <v>421400000</v>
      </c>
      <c r="D776" s="54">
        <f t="shared" si="46"/>
        <v>117055.55555555556</v>
      </c>
      <c r="E776" s="54">
        <f t="shared" si="44"/>
        <v>62507666.666665949</v>
      </c>
      <c r="F776" s="5">
        <f t="shared" si="47"/>
        <v>368892333.33333403</v>
      </c>
    </row>
    <row r="777" spans="2:6">
      <c r="B777" s="59">
        <v>535</v>
      </c>
      <c r="C777" s="58">
        <f t="shared" si="45"/>
        <v>421400000</v>
      </c>
      <c r="D777" s="54">
        <f t="shared" si="46"/>
        <v>117055.55555555556</v>
      </c>
      <c r="E777" s="54">
        <f t="shared" si="44"/>
        <v>62624722.222221501</v>
      </c>
      <c r="F777" s="5">
        <f t="shared" si="47"/>
        <v>368775277.77777851</v>
      </c>
    </row>
    <row r="778" spans="2:6">
      <c r="B778" s="59">
        <v>536</v>
      </c>
      <c r="C778" s="58">
        <f t="shared" si="45"/>
        <v>421400000</v>
      </c>
      <c r="D778" s="54">
        <f t="shared" si="46"/>
        <v>117055.55555555556</v>
      </c>
      <c r="E778" s="54">
        <f t="shared" si="44"/>
        <v>62741777.777777053</v>
      </c>
      <c r="F778" s="5">
        <f t="shared" si="47"/>
        <v>368658222.22222292</v>
      </c>
    </row>
    <row r="779" spans="2:6">
      <c r="B779" s="59">
        <v>537</v>
      </c>
      <c r="C779" s="58">
        <f t="shared" si="45"/>
        <v>421400000</v>
      </c>
      <c r="D779" s="54">
        <f t="shared" si="46"/>
        <v>117055.55555555556</v>
      </c>
      <c r="E779" s="54">
        <f t="shared" si="44"/>
        <v>62858833.333332606</v>
      </c>
      <c r="F779" s="5">
        <f t="shared" si="47"/>
        <v>368541166.6666674</v>
      </c>
    </row>
    <row r="780" spans="2:6">
      <c r="B780" s="59">
        <v>538</v>
      </c>
      <c r="C780" s="58">
        <f t="shared" si="45"/>
        <v>421400000</v>
      </c>
      <c r="D780" s="54">
        <f t="shared" si="46"/>
        <v>117055.55555555556</v>
      </c>
      <c r="E780" s="54">
        <f t="shared" si="44"/>
        <v>62975888.888888158</v>
      </c>
      <c r="F780" s="5">
        <f t="shared" si="47"/>
        <v>368424111.11111182</v>
      </c>
    </row>
    <row r="781" spans="2:6">
      <c r="B781" s="59">
        <v>539</v>
      </c>
      <c r="C781" s="58">
        <f t="shared" si="45"/>
        <v>421400000</v>
      </c>
      <c r="D781" s="54">
        <f t="shared" si="46"/>
        <v>117055.55555555556</v>
      </c>
      <c r="E781" s="54">
        <f t="shared" si="44"/>
        <v>63092944.44444371</v>
      </c>
      <c r="F781" s="5">
        <f t="shared" si="47"/>
        <v>368307055.5555563</v>
      </c>
    </row>
    <row r="782" spans="2:6">
      <c r="B782" s="59">
        <v>540</v>
      </c>
      <c r="C782" s="58">
        <f t="shared" si="45"/>
        <v>421400000</v>
      </c>
      <c r="D782" s="54">
        <f t="shared" si="46"/>
        <v>117055.55555555556</v>
      </c>
      <c r="E782" s="54">
        <f t="shared" si="44"/>
        <v>63209999.999999262</v>
      </c>
      <c r="F782" s="5">
        <f t="shared" si="47"/>
        <v>368190000.00000072</v>
      </c>
    </row>
    <row r="783" spans="2:6">
      <c r="B783" s="59">
        <v>541</v>
      </c>
      <c r="C783" s="58">
        <f t="shared" si="45"/>
        <v>421400000</v>
      </c>
      <c r="D783" s="54">
        <f t="shared" si="46"/>
        <v>117055.55555555556</v>
      </c>
      <c r="E783" s="54">
        <f t="shared" si="44"/>
        <v>63327055.555554815</v>
      </c>
      <c r="F783" s="5">
        <f t="shared" si="47"/>
        <v>368072944.44444519</v>
      </c>
    </row>
    <row r="784" spans="2:6">
      <c r="B784" s="59">
        <v>542</v>
      </c>
      <c r="C784" s="58">
        <f t="shared" si="45"/>
        <v>421400000</v>
      </c>
      <c r="D784" s="54">
        <f t="shared" si="46"/>
        <v>117055.55555555556</v>
      </c>
      <c r="E784" s="54">
        <f t="shared" si="44"/>
        <v>63444111.111110367</v>
      </c>
      <c r="F784" s="5">
        <f t="shared" si="47"/>
        <v>367955888.88888961</v>
      </c>
    </row>
    <row r="785" spans="2:6">
      <c r="B785" s="59">
        <v>543</v>
      </c>
      <c r="C785" s="58">
        <f t="shared" si="45"/>
        <v>421400000</v>
      </c>
      <c r="D785" s="54">
        <f t="shared" si="46"/>
        <v>117055.55555555556</v>
      </c>
      <c r="E785" s="54">
        <f t="shared" si="44"/>
        <v>63561166.666665919</v>
      </c>
      <c r="F785" s="5">
        <f t="shared" si="47"/>
        <v>367838833.33333409</v>
      </c>
    </row>
    <row r="786" spans="2:6">
      <c r="B786" s="59">
        <v>544</v>
      </c>
      <c r="C786" s="58">
        <f t="shared" si="45"/>
        <v>421400000</v>
      </c>
      <c r="D786" s="54">
        <f t="shared" si="46"/>
        <v>117055.55555555556</v>
      </c>
      <c r="E786" s="54">
        <f t="shared" si="44"/>
        <v>63678222.222221471</v>
      </c>
      <c r="F786" s="5">
        <f t="shared" si="47"/>
        <v>367721777.77777851</v>
      </c>
    </row>
    <row r="787" spans="2:6">
      <c r="B787" s="59">
        <v>545</v>
      </c>
      <c r="C787" s="58">
        <f t="shared" si="45"/>
        <v>421400000</v>
      </c>
      <c r="D787" s="54">
        <f t="shared" si="46"/>
        <v>117055.55555555556</v>
      </c>
      <c r="E787" s="54">
        <f t="shared" si="44"/>
        <v>63795277.777777024</v>
      </c>
      <c r="F787" s="5">
        <f t="shared" si="47"/>
        <v>367604722.22222298</v>
      </c>
    </row>
    <row r="788" spans="2:6">
      <c r="B788" s="59">
        <v>546</v>
      </c>
      <c r="C788" s="58">
        <f t="shared" si="45"/>
        <v>421400000</v>
      </c>
      <c r="D788" s="54">
        <f t="shared" si="46"/>
        <v>117055.55555555556</v>
      </c>
      <c r="E788" s="54">
        <f t="shared" si="44"/>
        <v>63912333.333332576</v>
      </c>
      <c r="F788" s="5">
        <f t="shared" si="47"/>
        <v>367487666.6666674</v>
      </c>
    </row>
    <row r="789" spans="2:6">
      <c r="B789" s="59">
        <v>547</v>
      </c>
      <c r="C789" s="58">
        <f t="shared" si="45"/>
        <v>421400000</v>
      </c>
      <c r="D789" s="54">
        <f t="shared" si="46"/>
        <v>117055.55555555556</v>
      </c>
      <c r="E789" s="54">
        <f t="shared" si="44"/>
        <v>64029388.888888128</v>
      </c>
      <c r="F789" s="5">
        <f t="shared" si="47"/>
        <v>367370611.11111188</v>
      </c>
    </row>
    <row r="790" spans="2:6">
      <c r="B790" s="59">
        <v>548</v>
      </c>
      <c r="C790" s="58">
        <f t="shared" si="45"/>
        <v>421400000</v>
      </c>
      <c r="D790" s="54">
        <f t="shared" si="46"/>
        <v>117055.55555555556</v>
      </c>
      <c r="E790" s="54">
        <f t="shared" si="44"/>
        <v>64146444.44444368</v>
      </c>
      <c r="F790" s="5">
        <f t="shared" si="47"/>
        <v>367253555.5555563</v>
      </c>
    </row>
    <row r="791" spans="2:6">
      <c r="B791" s="59">
        <v>549</v>
      </c>
      <c r="C791" s="58">
        <f t="shared" si="45"/>
        <v>421400000</v>
      </c>
      <c r="D791" s="54">
        <f t="shared" si="46"/>
        <v>117055.55555555556</v>
      </c>
      <c r="E791" s="54">
        <f t="shared" si="44"/>
        <v>64263499.999999233</v>
      </c>
      <c r="F791" s="5">
        <f t="shared" si="47"/>
        <v>367136500.00000077</v>
      </c>
    </row>
    <row r="792" spans="2:6">
      <c r="B792" s="59">
        <v>550</v>
      </c>
      <c r="C792" s="58">
        <f t="shared" si="45"/>
        <v>421400000</v>
      </c>
      <c r="D792" s="54">
        <f t="shared" si="46"/>
        <v>117055.55555555556</v>
      </c>
      <c r="E792" s="54">
        <f t="shared" si="44"/>
        <v>64380555.555554785</v>
      </c>
      <c r="F792" s="5">
        <f t="shared" si="47"/>
        <v>367019444.44444519</v>
      </c>
    </row>
    <row r="793" spans="2:6">
      <c r="B793" s="59">
        <v>551</v>
      </c>
      <c r="C793" s="58">
        <f t="shared" si="45"/>
        <v>421400000</v>
      </c>
      <c r="D793" s="54">
        <f t="shared" si="46"/>
        <v>117055.55555555556</v>
      </c>
      <c r="E793" s="54">
        <f t="shared" si="44"/>
        <v>64497611.111110337</v>
      </c>
      <c r="F793" s="5">
        <f t="shared" si="47"/>
        <v>366902388.88888967</v>
      </c>
    </row>
    <row r="794" spans="2:6">
      <c r="B794" s="59">
        <v>552</v>
      </c>
      <c r="C794" s="58">
        <f t="shared" si="45"/>
        <v>421400000</v>
      </c>
      <c r="D794" s="54">
        <f t="shared" si="46"/>
        <v>117055.55555555556</v>
      </c>
      <c r="E794" s="54">
        <f t="shared" si="44"/>
        <v>64614666.666665889</v>
      </c>
      <c r="F794" s="5">
        <f t="shared" si="47"/>
        <v>366785333.33333409</v>
      </c>
    </row>
    <row r="795" spans="2:6">
      <c r="B795" s="59">
        <v>553</v>
      </c>
      <c r="C795" s="58">
        <f t="shared" si="45"/>
        <v>421400000</v>
      </c>
      <c r="D795" s="54">
        <f t="shared" si="46"/>
        <v>117055.55555555556</v>
      </c>
      <c r="E795" s="54">
        <f t="shared" si="44"/>
        <v>64731722.222221442</v>
      </c>
      <c r="F795" s="5">
        <f t="shared" si="47"/>
        <v>366668277.77777857</v>
      </c>
    </row>
    <row r="796" spans="2:6">
      <c r="B796" s="59">
        <v>554</v>
      </c>
      <c r="C796" s="58">
        <f t="shared" si="45"/>
        <v>421400000</v>
      </c>
      <c r="D796" s="54">
        <f t="shared" si="46"/>
        <v>117055.55555555556</v>
      </c>
      <c r="E796" s="54">
        <f t="shared" si="44"/>
        <v>64848777.777776994</v>
      </c>
      <c r="F796" s="5">
        <f t="shared" si="47"/>
        <v>366551222.22222298</v>
      </c>
    </row>
    <row r="797" spans="2:6">
      <c r="B797" s="59">
        <v>555</v>
      </c>
      <c r="C797" s="58">
        <f t="shared" si="45"/>
        <v>421400000</v>
      </c>
      <c r="D797" s="54">
        <f t="shared" si="46"/>
        <v>117055.55555555556</v>
      </c>
      <c r="E797" s="54">
        <f t="shared" si="44"/>
        <v>64965833.333332546</v>
      </c>
      <c r="F797" s="5">
        <f t="shared" si="47"/>
        <v>366434166.66666746</v>
      </c>
    </row>
    <row r="798" spans="2:6">
      <c r="B798" s="59">
        <v>556</v>
      </c>
      <c r="C798" s="58">
        <f t="shared" si="45"/>
        <v>421400000</v>
      </c>
      <c r="D798" s="54">
        <f t="shared" si="46"/>
        <v>117055.55555555556</v>
      </c>
      <c r="E798" s="54">
        <f t="shared" si="44"/>
        <v>65082888.888888098</v>
      </c>
      <c r="F798" s="5">
        <f t="shared" si="47"/>
        <v>366317111.11111188</v>
      </c>
    </row>
    <row r="799" spans="2:6">
      <c r="B799" s="59">
        <v>557</v>
      </c>
      <c r="C799" s="58">
        <f t="shared" si="45"/>
        <v>421400000</v>
      </c>
      <c r="D799" s="54">
        <f t="shared" si="46"/>
        <v>117055.55555555556</v>
      </c>
      <c r="E799" s="54">
        <f t="shared" si="44"/>
        <v>65199944.444443651</v>
      </c>
      <c r="F799" s="5">
        <f t="shared" si="47"/>
        <v>366200055.55555636</v>
      </c>
    </row>
    <row r="800" spans="2:6">
      <c r="B800" s="59">
        <v>558</v>
      </c>
      <c r="C800" s="58">
        <f t="shared" si="45"/>
        <v>421400000</v>
      </c>
      <c r="D800" s="54">
        <f t="shared" si="46"/>
        <v>117055.55555555556</v>
      </c>
      <c r="E800" s="54">
        <f t="shared" si="44"/>
        <v>65316999.999999203</v>
      </c>
      <c r="F800" s="5">
        <f t="shared" si="47"/>
        <v>366083000.00000077</v>
      </c>
    </row>
    <row r="801" spans="2:6">
      <c r="B801" s="59">
        <v>559</v>
      </c>
      <c r="C801" s="58">
        <f t="shared" si="45"/>
        <v>421400000</v>
      </c>
      <c r="D801" s="54">
        <f t="shared" si="46"/>
        <v>117055.55555555556</v>
      </c>
      <c r="E801" s="54">
        <f t="shared" si="44"/>
        <v>65434055.555554755</v>
      </c>
      <c r="F801" s="5">
        <f t="shared" si="47"/>
        <v>365965944.44444525</v>
      </c>
    </row>
    <row r="802" spans="2:6">
      <c r="B802" s="59">
        <v>560</v>
      </c>
      <c r="C802" s="58">
        <f t="shared" si="45"/>
        <v>421400000</v>
      </c>
      <c r="D802" s="54">
        <f t="shared" si="46"/>
        <v>117055.55555555556</v>
      </c>
      <c r="E802" s="54">
        <f t="shared" si="44"/>
        <v>65551111.111110307</v>
      </c>
      <c r="F802" s="5">
        <f t="shared" si="47"/>
        <v>365848888.88888967</v>
      </c>
    </row>
    <row r="803" spans="2:6">
      <c r="B803" s="59">
        <v>561</v>
      </c>
      <c r="C803" s="58">
        <f t="shared" si="45"/>
        <v>421400000</v>
      </c>
      <c r="D803" s="54">
        <f t="shared" si="46"/>
        <v>117055.55555555556</v>
      </c>
      <c r="E803" s="54">
        <f t="shared" si="44"/>
        <v>65668166.66666586</v>
      </c>
      <c r="F803" s="5">
        <f t="shared" si="47"/>
        <v>365731833.33333415</v>
      </c>
    </row>
    <row r="804" spans="2:6">
      <c r="B804" s="59">
        <v>562</v>
      </c>
      <c r="C804" s="58">
        <f t="shared" si="45"/>
        <v>421400000</v>
      </c>
      <c r="D804" s="54">
        <f t="shared" si="46"/>
        <v>117055.55555555556</v>
      </c>
      <c r="E804" s="54">
        <f t="shared" si="44"/>
        <v>65785222.222221412</v>
      </c>
      <c r="F804" s="5">
        <f t="shared" si="47"/>
        <v>365614777.77777857</v>
      </c>
    </row>
    <row r="805" spans="2:6">
      <c r="B805" s="59">
        <v>563</v>
      </c>
      <c r="C805" s="58">
        <f t="shared" si="45"/>
        <v>421400000</v>
      </c>
      <c r="D805" s="54">
        <f t="shared" si="46"/>
        <v>117055.55555555556</v>
      </c>
      <c r="E805" s="54">
        <f t="shared" si="44"/>
        <v>65902277.777776964</v>
      </c>
      <c r="F805" s="5">
        <f t="shared" si="47"/>
        <v>365497722.22222304</v>
      </c>
    </row>
    <row r="806" spans="2:6">
      <c r="B806" s="59">
        <v>564</v>
      </c>
      <c r="C806" s="58">
        <f t="shared" si="45"/>
        <v>421400000</v>
      </c>
      <c r="D806" s="54">
        <f t="shared" si="46"/>
        <v>117055.55555555556</v>
      </c>
      <c r="E806" s="54">
        <f t="shared" si="44"/>
        <v>66019333.333332516</v>
      </c>
      <c r="F806" s="5">
        <f t="shared" si="47"/>
        <v>365380666.66666746</v>
      </c>
    </row>
    <row r="807" spans="2:6">
      <c r="B807" s="59">
        <v>565</v>
      </c>
      <c r="C807" s="58">
        <f t="shared" si="45"/>
        <v>421400000</v>
      </c>
      <c r="D807" s="54">
        <f t="shared" si="46"/>
        <v>117055.55555555556</v>
      </c>
      <c r="E807" s="54">
        <f t="shared" si="44"/>
        <v>66136388.888888068</v>
      </c>
      <c r="F807" s="5">
        <f t="shared" si="47"/>
        <v>365263611.11111194</v>
      </c>
    </row>
    <row r="808" spans="2:6">
      <c r="B808" s="59">
        <v>566</v>
      </c>
      <c r="C808" s="58">
        <f t="shared" si="45"/>
        <v>421400000</v>
      </c>
      <c r="D808" s="54">
        <f t="shared" si="46"/>
        <v>117055.55555555556</v>
      </c>
      <c r="E808" s="54">
        <f t="shared" si="44"/>
        <v>66253444.444443621</v>
      </c>
      <c r="F808" s="5">
        <f t="shared" si="47"/>
        <v>365146555.55555636</v>
      </c>
    </row>
    <row r="809" spans="2:6">
      <c r="B809" s="59">
        <v>567</v>
      </c>
      <c r="C809" s="58">
        <f t="shared" si="45"/>
        <v>421400000</v>
      </c>
      <c r="D809" s="54">
        <f t="shared" si="46"/>
        <v>117055.55555555556</v>
      </c>
      <c r="E809" s="54">
        <f t="shared" si="44"/>
        <v>66370499.999999173</v>
      </c>
      <c r="F809" s="5">
        <f t="shared" si="47"/>
        <v>365029500.00000083</v>
      </c>
    </row>
    <row r="810" spans="2:6">
      <c r="B810" s="59">
        <v>568</v>
      </c>
      <c r="C810" s="58">
        <f t="shared" si="45"/>
        <v>421400000</v>
      </c>
      <c r="D810" s="54">
        <f t="shared" si="46"/>
        <v>117055.55555555556</v>
      </c>
      <c r="E810" s="54">
        <f t="shared" si="44"/>
        <v>66487555.555554725</v>
      </c>
      <c r="F810" s="5">
        <f t="shared" si="47"/>
        <v>364912444.44444525</v>
      </c>
    </row>
    <row r="811" spans="2:6">
      <c r="B811" s="59">
        <v>569</v>
      </c>
      <c r="C811" s="58">
        <f t="shared" si="45"/>
        <v>421400000</v>
      </c>
      <c r="D811" s="54">
        <f t="shared" si="46"/>
        <v>117055.55555555556</v>
      </c>
      <c r="E811" s="54">
        <f t="shared" ref="E811:E874" si="48">E810+D811</f>
        <v>66604611.111110277</v>
      </c>
      <c r="F811" s="5">
        <f t="shared" si="47"/>
        <v>364795388.88888973</v>
      </c>
    </row>
    <row r="812" spans="2:6">
      <c r="B812" s="59">
        <v>570</v>
      </c>
      <c r="C812" s="58">
        <f t="shared" si="45"/>
        <v>421400000</v>
      </c>
      <c r="D812" s="54">
        <f t="shared" si="46"/>
        <v>117055.55555555556</v>
      </c>
      <c r="E812" s="54">
        <f t="shared" si="48"/>
        <v>66721666.66666583</v>
      </c>
      <c r="F812" s="5">
        <f t="shared" si="47"/>
        <v>364678333.33333415</v>
      </c>
    </row>
    <row r="813" spans="2:6">
      <c r="B813" s="59">
        <v>571</v>
      </c>
      <c r="C813" s="58">
        <f t="shared" si="45"/>
        <v>421400000</v>
      </c>
      <c r="D813" s="54">
        <f t="shared" si="46"/>
        <v>117055.55555555556</v>
      </c>
      <c r="E813" s="54">
        <f t="shared" si="48"/>
        <v>66838722.222221382</v>
      </c>
      <c r="F813" s="5">
        <f t="shared" si="47"/>
        <v>364561277.77777863</v>
      </c>
    </row>
    <row r="814" spans="2:6">
      <c r="B814" s="59">
        <v>572</v>
      </c>
      <c r="C814" s="58">
        <f t="shared" si="45"/>
        <v>421400000</v>
      </c>
      <c r="D814" s="54">
        <f t="shared" si="46"/>
        <v>117055.55555555556</v>
      </c>
      <c r="E814" s="54">
        <f t="shared" si="48"/>
        <v>66955777.777776934</v>
      </c>
      <c r="F814" s="5">
        <f t="shared" si="47"/>
        <v>364444222.22222304</v>
      </c>
    </row>
    <row r="815" spans="2:6">
      <c r="B815" s="59">
        <v>573</v>
      </c>
      <c r="C815" s="58">
        <f t="shared" si="45"/>
        <v>421400000</v>
      </c>
      <c r="D815" s="54">
        <f t="shared" si="46"/>
        <v>117055.55555555556</v>
      </c>
      <c r="E815" s="54">
        <f t="shared" si="48"/>
        <v>67072833.333332486</v>
      </c>
      <c r="F815" s="5">
        <f t="shared" si="47"/>
        <v>364327166.66666752</v>
      </c>
    </row>
    <row r="816" spans="2:6">
      <c r="B816" s="59">
        <v>574</v>
      </c>
      <c r="C816" s="58">
        <f t="shared" si="45"/>
        <v>421400000</v>
      </c>
      <c r="D816" s="54">
        <f t="shared" si="46"/>
        <v>117055.55555555556</v>
      </c>
      <c r="E816" s="54">
        <f t="shared" si="48"/>
        <v>67189888.888888046</v>
      </c>
      <c r="F816" s="5">
        <f t="shared" si="47"/>
        <v>364210111.11111194</v>
      </c>
    </row>
    <row r="817" spans="2:6">
      <c r="B817" s="59">
        <v>575</v>
      </c>
      <c r="C817" s="58">
        <f t="shared" si="45"/>
        <v>421400000</v>
      </c>
      <c r="D817" s="54">
        <f t="shared" si="46"/>
        <v>117055.55555555556</v>
      </c>
      <c r="E817" s="54">
        <f t="shared" si="48"/>
        <v>67306944.444443598</v>
      </c>
      <c r="F817" s="5">
        <f t="shared" si="47"/>
        <v>364093055.55555642</v>
      </c>
    </row>
    <row r="818" spans="2:6">
      <c r="B818" s="59">
        <v>576</v>
      </c>
      <c r="C818" s="58">
        <f t="shared" si="45"/>
        <v>421400000</v>
      </c>
      <c r="D818" s="54">
        <f t="shared" si="46"/>
        <v>117055.55555555556</v>
      </c>
      <c r="E818" s="54">
        <f t="shared" si="48"/>
        <v>67423999.999999151</v>
      </c>
      <c r="F818" s="5">
        <f t="shared" si="47"/>
        <v>363976000.00000083</v>
      </c>
    </row>
    <row r="819" spans="2:6">
      <c r="B819" s="59">
        <v>577</v>
      </c>
      <c r="C819" s="58">
        <f t="shared" si="45"/>
        <v>421400000</v>
      </c>
      <c r="D819" s="54">
        <f t="shared" si="46"/>
        <v>117055.55555555556</v>
      </c>
      <c r="E819" s="54">
        <f t="shared" si="48"/>
        <v>67541055.555554703</v>
      </c>
      <c r="F819" s="5">
        <f t="shared" si="47"/>
        <v>363858944.44444531</v>
      </c>
    </row>
    <row r="820" spans="2:6">
      <c r="B820" s="59">
        <v>578</v>
      </c>
      <c r="C820" s="58">
        <f t="shared" ref="C820:C883" si="49">$K$243-$K$245</f>
        <v>421400000</v>
      </c>
      <c r="D820" s="54">
        <f t="shared" ref="D820:D883" si="50">C820/$K$244</f>
        <v>117055.55555555556</v>
      </c>
      <c r="E820" s="54">
        <f t="shared" si="48"/>
        <v>67658111.111110255</v>
      </c>
      <c r="F820" s="5">
        <f t="shared" ref="F820:F883" si="51">$J$119-E820</f>
        <v>363741888.88888973</v>
      </c>
    </row>
    <row r="821" spans="2:6">
      <c r="B821" s="59">
        <v>579</v>
      </c>
      <c r="C821" s="58">
        <f t="shared" si="49"/>
        <v>421400000</v>
      </c>
      <c r="D821" s="54">
        <f t="shared" si="50"/>
        <v>117055.55555555556</v>
      </c>
      <c r="E821" s="54">
        <f t="shared" si="48"/>
        <v>67775166.666665807</v>
      </c>
      <c r="F821" s="5">
        <f t="shared" si="51"/>
        <v>363624833.33333421</v>
      </c>
    </row>
    <row r="822" spans="2:6">
      <c r="B822" s="59">
        <v>580</v>
      </c>
      <c r="C822" s="58">
        <f t="shared" si="49"/>
        <v>421400000</v>
      </c>
      <c r="D822" s="54">
        <f t="shared" si="50"/>
        <v>117055.55555555556</v>
      </c>
      <c r="E822" s="54">
        <f t="shared" si="48"/>
        <v>67892222.22222136</v>
      </c>
      <c r="F822" s="5">
        <f t="shared" si="51"/>
        <v>363507777.77777863</v>
      </c>
    </row>
    <row r="823" spans="2:6">
      <c r="B823" s="59">
        <v>581</v>
      </c>
      <c r="C823" s="58">
        <f t="shared" si="49"/>
        <v>421400000</v>
      </c>
      <c r="D823" s="54">
        <f t="shared" si="50"/>
        <v>117055.55555555556</v>
      </c>
      <c r="E823" s="54">
        <f t="shared" si="48"/>
        <v>68009277.777776912</v>
      </c>
      <c r="F823" s="5">
        <f t="shared" si="51"/>
        <v>363390722.2222231</v>
      </c>
    </row>
    <row r="824" spans="2:6">
      <c r="B824" s="59">
        <v>582</v>
      </c>
      <c r="C824" s="58">
        <f t="shared" si="49"/>
        <v>421400000</v>
      </c>
      <c r="D824" s="54">
        <f t="shared" si="50"/>
        <v>117055.55555555556</v>
      </c>
      <c r="E824" s="54">
        <f t="shared" si="48"/>
        <v>68126333.333332464</v>
      </c>
      <c r="F824" s="5">
        <f t="shared" si="51"/>
        <v>363273666.66666752</v>
      </c>
    </row>
    <row r="825" spans="2:6">
      <c r="B825" s="59">
        <v>583</v>
      </c>
      <c r="C825" s="58">
        <f t="shared" si="49"/>
        <v>421400000</v>
      </c>
      <c r="D825" s="54">
        <f t="shared" si="50"/>
        <v>117055.55555555556</v>
      </c>
      <c r="E825" s="54">
        <f t="shared" si="48"/>
        <v>68243388.888888016</v>
      </c>
      <c r="F825" s="5">
        <f t="shared" si="51"/>
        <v>363156611.111112</v>
      </c>
    </row>
    <row r="826" spans="2:6">
      <c r="B826" s="59">
        <v>584</v>
      </c>
      <c r="C826" s="58">
        <f t="shared" si="49"/>
        <v>421400000</v>
      </c>
      <c r="D826" s="54">
        <f t="shared" si="50"/>
        <v>117055.55555555556</v>
      </c>
      <c r="E826" s="54">
        <f t="shared" si="48"/>
        <v>68360444.444443569</v>
      </c>
      <c r="F826" s="5">
        <f t="shared" si="51"/>
        <v>363039555.55555642</v>
      </c>
    </row>
    <row r="827" spans="2:6">
      <c r="B827" s="59">
        <v>585</v>
      </c>
      <c r="C827" s="58">
        <f t="shared" si="49"/>
        <v>421400000</v>
      </c>
      <c r="D827" s="54">
        <f t="shared" si="50"/>
        <v>117055.55555555556</v>
      </c>
      <c r="E827" s="54">
        <f t="shared" si="48"/>
        <v>68477499.999999121</v>
      </c>
      <c r="F827" s="5">
        <f t="shared" si="51"/>
        <v>362922500.00000089</v>
      </c>
    </row>
    <row r="828" spans="2:6">
      <c r="B828" s="59">
        <v>586</v>
      </c>
      <c r="C828" s="58">
        <f t="shared" si="49"/>
        <v>421400000</v>
      </c>
      <c r="D828" s="54">
        <f t="shared" si="50"/>
        <v>117055.55555555556</v>
      </c>
      <c r="E828" s="54">
        <f t="shared" si="48"/>
        <v>68594555.555554673</v>
      </c>
      <c r="F828" s="5">
        <f t="shared" si="51"/>
        <v>362805444.44444531</v>
      </c>
    </row>
    <row r="829" spans="2:6">
      <c r="B829" s="59">
        <v>587</v>
      </c>
      <c r="C829" s="58">
        <f t="shared" si="49"/>
        <v>421400000</v>
      </c>
      <c r="D829" s="54">
        <f t="shared" si="50"/>
        <v>117055.55555555556</v>
      </c>
      <c r="E829" s="54">
        <f t="shared" si="48"/>
        <v>68711611.111110225</v>
      </c>
      <c r="F829" s="5">
        <f t="shared" si="51"/>
        <v>362688388.88888979</v>
      </c>
    </row>
    <row r="830" spans="2:6">
      <c r="B830" s="59">
        <v>588</v>
      </c>
      <c r="C830" s="58">
        <f t="shared" si="49"/>
        <v>421400000</v>
      </c>
      <c r="D830" s="54">
        <f t="shared" si="50"/>
        <v>117055.55555555556</v>
      </c>
      <c r="E830" s="54">
        <f t="shared" si="48"/>
        <v>68828666.666665778</v>
      </c>
      <c r="F830" s="5">
        <f t="shared" si="51"/>
        <v>362571333.33333421</v>
      </c>
    </row>
    <row r="831" spans="2:6">
      <c r="B831" s="59">
        <v>589</v>
      </c>
      <c r="C831" s="58">
        <f t="shared" si="49"/>
        <v>421400000</v>
      </c>
      <c r="D831" s="54">
        <f t="shared" si="50"/>
        <v>117055.55555555556</v>
      </c>
      <c r="E831" s="54">
        <f t="shared" si="48"/>
        <v>68945722.22222133</v>
      </c>
      <c r="F831" s="5">
        <f t="shared" si="51"/>
        <v>362454277.77777869</v>
      </c>
    </row>
    <row r="832" spans="2:6">
      <c r="B832" s="59">
        <v>590</v>
      </c>
      <c r="C832" s="58">
        <f t="shared" si="49"/>
        <v>421400000</v>
      </c>
      <c r="D832" s="54">
        <f t="shared" si="50"/>
        <v>117055.55555555556</v>
      </c>
      <c r="E832" s="54">
        <f t="shared" si="48"/>
        <v>69062777.777776882</v>
      </c>
      <c r="F832" s="5">
        <f t="shared" si="51"/>
        <v>362337222.2222231</v>
      </c>
    </row>
    <row r="833" spans="2:6">
      <c r="B833" s="59">
        <v>591</v>
      </c>
      <c r="C833" s="58">
        <f t="shared" si="49"/>
        <v>421400000</v>
      </c>
      <c r="D833" s="54">
        <f t="shared" si="50"/>
        <v>117055.55555555556</v>
      </c>
      <c r="E833" s="54">
        <f t="shared" si="48"/>
        <v>69179833.333332434</v>
      </c>
      <c r="F833" s="5">
        <f t="shared" si="51"/>
        <v>362220166.66666758</v>
      </c>
    </row>
    <row r="834" spans="2:6">
      <c r="B834" s="59">
        <v>592</v>
      </c>
      <c r="C834" s="58">
        <f t="shared" si="49"/>
        <v>421400000</v>
      </c>
      <c r="D834" s="54">
        <f t="shared" si="50"/>
        <v>117055.55555555556</v>
      </c>
      <c r="E834" s="54">
        <f t="shared" si="48"/>
        <v>69296888.888887987</v>
      </c>
      <c r="F834" s="5">
        <f t="shared" si="51"/>
        <v>362103111.111112</v>
      </c>
    </row>
    <row r="835" spans="2:6">
      <c r="B835" s="59">
        <v>593</v>
      </c>
      <c r="C835" s="58">
        <f t="shared" si="49"/>
        <v>421400000</v>
      </c>
      <c r="D835" s="54">
        <f t="shared" si="50"/>
        <v>117055.55555555556</v>
      </c>
      <c r="E835" s="54">
        <f t="shared" si="48"/>
        <v>69413944.444443539</v>
      </c>
      <c r="F835" s="5">
        <f t="shared" si="51"/>
        <v>361986055.55555648</v>
      </c>
    </row>
    <row r="836" spans="2:6">
      <c r="B836" s="59">
        <v>594</v>
      </c>
      <c r="C836" s="58">
        <f t="shared" si="49"/>
        <v>421400000</v>
      </c>
      <c r="D836" s="54">
        <f t="shared" si="50"/>
        <v>117055.55555555556</v>
      </c>
      <c r="E836" s="54">
        <f t="shared" si="48"/>
        <v>69530999.999999091</v>
      </c>
      <c r="F836" s="5">
        <f t="shared" si="51"/>
        <v>361869000.00000089</v>
      </c>
    </row>
    <row r="837" spans="2:6">
      <c r="B837" s="59">
        <v>595</v>
      </c>
      <c r="C837" s="58">
        <f t="shared" si="49"/>
        <v>421400000</v>
      </c>
      <c r="D837" s="54">
        <f t="shared" si="50"/>
        <v>117055.55555555556</v>
      </c>
      <c r="E837" s="54">
        <f t="shared" si="48"/>
        <v>69648055.555554643</v>
      </c>
      <c r="F837" s="5">
        <f t="shared" si="51"/>
        <v>361751944.44444537</v>
      </c>
    </row>
    <row r="838" spans="2:6">
      <c r="B838" s="59">
        <v>596</v>
      </c>
      <c r="C838" s="58">
        <f t="shared" si="49"/>
        <v>421400000</v>
      </c>
      <c r="D838" s="54">
        <f t="shared" si="50"/>
        <v>117055.55555555556</v>
      </c>
      <c r="E838" s="54">
        <f t="shared" si="48"/>
        <v>69765111.111110196</v>
      </c>
      <c r="F838" s="5">
        <f t="shared" si="51"/>
        <v>361634888.88888979</v>
      </c>
    </row>
    <row r="839" spans="2:6">
      <c r="B839" s="59">
        <v>597</v>
      </c>
      <c r="C839" s="58">
        <f t="shared" si="49"/>
        <v>421400000</v>
      </c>
      <c r="D839" s="54">
        <f t="shared" si="50"/>
        <v>117055.55555555556</v>
      </c>
      <c r="E839" s="54">
        <f t="shared" si="48"/>
        <v>69882166.666665748</v>
      </c>
      <c r="F839" s="5">
        <f t="shared" si="51"/>
        <v>361517833.33333427</v>
      </c>
    </row>
    <row r="840" spans="2:6">
      <c r="B840" s="59">
        <v>598</v>
      </c>
      <c r="C840" s="58">
        <f t="shared" si="49"/>
        <v>421400000</v>
      </c>
      <c r="D840" s="54">
        <f t="shared" si="50"/>
        <v>117055.55555555556</v>
      </c>
      <c r="E840" s="54">
        <f t="shared" si="48"/>
        <v>69999222.2222213</v>
      </c>
      <c r="F840" s="5">
        <f t="shared" si="51"/>
        <v>361400777.77777869</v>
      </c>
    </row>
    <row r="841" spans="2:6">
      <c r="B841" s="59">
        <v>599</v>
      </c>
      <c r="C841" s="58">
        <f t="shared" si="49"/>
        <v>421400000</v>
      </c>
      <c r="D841" s="54">
        <f t="shared" si="50"/>
        <v>117055.55555555556</v>
      </c>
      <c r="E841" s="54">
        <f t="shared" si="48"/>
        <v>70116277.777776852</v>
      </c>
      <c r="F841" s="5">
        <f t="shared" si="51"/>
        <v>361283722.22222316</v>
      </c>
    </row>
    <row r="842" spans="2:6">
      <c r="B842" s="59">
        <v>600</v>
      </c>
      <c r="C842" s="58">
        <f t="shared" si="49"/>
        <v>421400000</v>
      </c>
      <c r="D842" s="54">
        <f t="shared" si="50"/>
        <v>117055.55555555556</v>
      </c>
      <c r="E842" s="54">
        <f t="shared" si="48"/>
        <v>70233333.333332404</v>
      </c>
      <c r="F842" s="5">
        <f t="shared" si="51"/>
        <v>361166666.66666758</v>
      </c>
    </row>
    <row r="843" spans="2:6">
      <c r="B843" s="59">
        <v>601</v>
      </c>
      <c r="C843" s="58">
        <f t="shared" si="49"/>
        <v>421400000</v>
      </c>
      <c r="D843" s="54">
        <f t="shared" si="50"/>
        <v>117055.55555555556</v>
      </c>
      <c r="E843" s="54">
        <f t="shared" si="48"/>
        <v>70350388.888887957</v>
      </c>
      <c r="F843" s="5">
        <f t="shared" si="51"/>
        <v>361049611.11111206</v>
      </c>
    </row>
    <row r="844" spans="2:6">
      <c r="B844" s="59">
        <v>602</v>
      </c>
      <c r="C844" s="58">
        <f t="shared" si="49"/>
        <v>421400000</v>
      </c>
      <c r="D844" s="54">
        <f t="shared" si="50"/>
        <v>117055.55555555556</v>
      </c>
      <c r="E844" s="54">
        <f t="shared" si="48"/>
        <v>70467444.444443509</v>
      </c>
      <c r="F844" s="5">
        <f t="shared" si="51"/>
        <v>360932555.55555648</v>
      </c>
    </row>
    <row r="845" spans="2:6">
      <c r="B845" s="59">
        <v>603</v>
      </c>
      <c r="C845" s="58">
        <f t="shared" si="49"/>
        <v>421400000</v>
      </c>
      <c r="D845" s="54">
        <f t="shared" si="50"/>
        <v>117055.55555555556</v>
      </c>
      <c r="E845" s="54">
        <f t="shared" si="48"/>
        <v>70584499.999999061</v>
      </c>
      <c r="F845" s="5">
        <f t="shared" si="51"/>
        <v>360815500.00000095</v>
      </c>
    </row>
    <row r="846" spans="2:6">
      <c r="B846" s="59">
        <v>604</v>
      </c>
      <c r="C846" s="58">
        <f t="shared" si="49"/>
        <v>421400000</v>
      </c>
      <c r="D846" s="54">
        <f t="shared" si="50"/>
        <v>117055.55555555556</v>
      </c>
      <c r="E846" s="54">
        <f t="shared" si="48"/>
        <v>70701555.555554613</v>
      </c>
      <c r="F846" s="5">
        <f t="shared" si="51"/>
        <v>360698444.44444537</v>
      </c>
    </row>
    <row r="847" spans="2:6">
      <c r="B847" s="59">
        <v>605</v>
      </c>
      <c r="C847" s="58">
        <f t="shared" si="49"/>
        <v>421400000</v>
      </c>
      <c r="D847" s="54">
        <f t="shared" si="50"/>
        <v>117055.55555555556</v>
      </c>
      <c r="E847" s="54">
        <f t="shared" si="48"/>
        <v>70818611.111110166</v>
      </c>
      <c r="F847" s="5">
        <f t="shared" si="51"/>
        <v>360581388.88888985</v>
      </c>
    </row>
    <row r="848" spans="2:6">
      <c r="B848" s="59">
        <v>606</v>
      </c>
      <c r="C848" s="58">
        <f t="shared" si="49"/>
        <v>421400000</v>
      </c>
      <c r="D848" s="54">
        <f t="shared" si="50"/>
        <v>117055.55555555556</v>
      </c>
      <c r="E848" s="54">
        <f t="shared" si="48"/>
        <v>70935666.666665718</v>
      </c>
      <c r="F848" s="5">
        <f t="shared" si="51"/>
        <v>360464333.33333427</v>
      </c>
    </row>
    <row r="849" spans="2:6">
      <c r="B849" s="59">
        <v>607</v>
      </c>
      <c r="C849" s="58">
        <f t="shared" si="49"/>
        <v>421400000</v>
      </c>
      <c r="D849" s="54">
        <f t="shared" si="50"/>
        <v>117055.55555555556</v>
      </c>
      <c r="E849" s="54">
        <f t="shared" si="48"/>
        <v>71052722.22222127</v>
      </c>
      <c r="F849" s="5">
        <f t="shared" si="51"/>
        <v>360347277.77777874</v>
      </c>
    </row>
    <row r="850" spans="2:6">
      <c r="B850" s="59">
        <v>608</v>
      </c>
      <c r="C850" s="58">
        <f t="shared" si="49"/>
        <v>421400000</v>
      </c>
      <c r="D850" s="54">
        <f t="shared" si="50"/>
        <v>117055.55555555556</v>
      </c>
      <c r="E850" s="54">
        <f t="shared" si="48"/>
        <v>71169777.777776822</v>
      </c>
      <c r="F850" s="5">
        <f t="shared" si="51"/>
        <v>360230222.22222316</v>
      </c>
    </row>
    <row r="851" spans="2:6">
      <c r="B851" s="59">
        <v>609</v>
      </c>
      <c r="C851" s="58">
        <f t="shared" si="49"/>
        <v>421400000</v>
      </c>
      <c r="D851" s="54">
        <f t="shared" si="50"/>
        <v>117055.55555555556</v>
      </c>
      <c r="E851" s="54">
        <f t="shared" si="48"/>
        <v>71286833.333332375</v>
      </c>
      <c r="F851" s="5">
        <f t="shared" si="51"/>
        <v>360113166.66666764</v>
      </c>
    </row>
    <row r="852" spans="2:6">
      <c r="B852" s="59">
        <v>610</v>
      </c>
      <c r="C852" s="58">
        <f t="shared" si="49"/>
        <v>421400000</v>
      </c>
      <c r="D852" s="54">
        <f t="shared" si="50"/>
        <v>117055.55555555556</v>
      </c>
      <c r="E852" s="54">
        <f t="shared" si="48"/>
        <v>71403888.888887927</v>
      </c>
      <c r="F852" s="5">
        <f t="shared" si="51"/>
        <v>359996111.11111206</v>
      </c>
    </row>
    <row r="853" spans="2:6">
      <c r="B853" s="59">
        <v>611</v>
      </c>
      <c r="C853" s="58">
        <f t="shared" si="49"/>
        <v>421400000</v>
      </c>
      <c r="D853" s="54">
        <f t="shared" si="50"/>
        <v>117055.55555555556</v>
      </c>
      <c r="E853" s="54">
        <f t="shared" si="48"/>
        <v>71520944.444443479</v>
      </c>
      <c r="F853" s="5">
        <f t="shared" si="51"/>
        <v>359879055.55555654</v>
      </c>
    </row>
    <row r="854" spans="2:6">
      <c r="B854" s="59">
        <v>612</v>
      </c>
      <c r="C854" s="58">
        <f t="shared" si="49"/>
        <v>421400000</v>
      </c>
      <c r="D854" s="54">
        <f t="shared" si="50"/>
        <v>117055.55555555556</v>
      </c>
      <c r="E854" s="54">
        <f t="shared" si="48"/>
        <v>71637999.999999031</v>
      </c>
      <c r="F854" s="5">
        <f t="shared" si="51"/>
        <v>359762000.00000095</v>
      </c>
    </row>
    <row r="855" spans="2:6">
      <c r="B855" s="59">
        <v>613</v>
      </c>
      <c r="C855" s="58">
        <f t="shared" si="49"/>
        <v>421400000</v>
      </c>
      <c r="D855" s="54">
        <f t="shared" si="50"/>
        <v>117055.55555555556</v>
      </c>
      <c r="E855" s="54">
        <f t="shared" si="48"/>
        <v>71755055.555554584</v>
      </c>
      <c r="F855" s="5">
        <f t="shared" si="51"/>
        <v>359644944.44444543</v>
      </c>
    </row>
    <row r="856" spans="2:6">
      <c r="B856" s="59">
        <v>614</v>
      </c>
      <c r="C856" s="58">
        <f t="shared" si="49"/>
        <v>421400000</v>
      </c>
      <c r="D856" s="54">
        <f t="shared" si="50"/>
        <v>117055.55555555556</v>
      </c>
      <c r="E856" s="54">
        <f t="shared" si="48"/>
        <v>71872111.111110136</v>
      </c>
      <c r="F856" s="5">
        <f t="shared" si="51"/>
        <v>359527888.88888985</v>
      </c>
    </row>
    <row r="857" spans="2:6">
      <c r="B857" s="59">
        <v>615</v>
      </c>
      <c r="C857" s="58">
        <f t="shared" si="49"/>
        <v>421400000</v>
      </c>
      <c r="D857" s="54">
        <f t="shared" si="50"/>
        <v>117055.55555555556</v>
      </c>
      <c r="E857" s="54">
        <f t="shared" si="48"/>
        <v>71989166.666665688</v>
      </c>
      <c r="F857" s="5">
        <f t="shared" si="51"/>
        <v>359410833.33333433</v>
      </c>
    </row>
    <row r="858" spans="2:6">
      <c r="B858" s="59">
        <v>616</v>
      </c>
      <c r="C858" s="58">
        <f t="shared" si="49"/>
        <v>421400000</v>
      </c>
      <c r="D858" s="54">
        <f t="shared" si="50"/>
        <v>117055.55555555556</v>
      </c>
      <c r="E858" s="54">
        <f t="shared" si="48"/>
        <v>72106222.22222124</v>
      </c>
      <c r="F858" s="5">
        <f t="shared" si="51"/>
        <v>359293777.77777874</v>
      </c>
    </row>
    <row r="859" spans="2:6">
      <c r="B859" s="59">
        <v>617</v>
      </c>
      <c r="C859" s="58">
        <f t="shared" si="49"/>
        <v>421400000</v>
      </c>
      <c r="D859" s="54">
        <f t="shared" si="50"/>
        <v>117055.55555555556</v>
      </c>
      <c r="E859" s="54">
        <f t="shared" si="48"/>
        <v>72223277.777776793</v>
      </c>
      <c r="F859" s="5">
        <f t="shared" si="51"/>
        <v>359176722.22222322</v>
      </c>
    </row>
    <row r="860" spans="2:6">
      <c r="B860" s="59">
        <v>618</v>
      </c>
      <c r="C860" s="58">
        <f t="shared" si="49"/>
        <v>421400000</v>
      </c>
      <c r="D860" s="54">
        <f t="shared" si="50"/>
        <v>117055.55555555556</v>
      </c>
      <c r="E860" s="54">
        <f t="shared" si="48"/>
        <v>72340333.333332345</v>
      </c>
      <c r="F860" s="5">
        <f t="shared" si="51"/>
        <v>359059666.66666764</v>
      </c>
    </row>
    <row r="861" spans="2:6">
      <c r="B861" s="59">
        <v>619</v>
      </c>
      <c r="C861" s="58">
        <f t="shared" si="49"/>
        <v>421400000</v>
      </c>
      <c r="D861" s="54">
        <f t="shared" si="50"/>
        <v>117055.55555555556</v>
      </c>
      <c r="E861" s="54">
        <f t="shared" si="48"/>
        <v>72457388.888887897</v>
      </c>
      <c r="F861" s="5">
        <f t="shared" si="51"/>
        <v>358942611.11111212</v>
      </c>
    </row>
    <row r="862" spans="2:6">
      <c r="B862" s="59">
        <v>620</v>
      </c>
      <c r="C862" s="58">
        <f t="shared" si="49"/>
        <v>421400000</v>
      </c>
      <c r="D862" s="54">
        <f t="shared" si="50"/>
        <v>117055.55555555556</v>
      </c>
      <c r="E862" s="54">
        <f t="shared" si="48"/>
        <v>72574444.444443449</v>
      </c>
      <c r="F862" s="5">
        <f t="shared" si="51"/>
        <v>358825555.55555654</v>
      </c>
    </row>
    <row r="863" spans="2:6">
      <c r="B863" s="59">
        <v>621</v>
      </c>
      <c r="C863" s="58">
        <f t="shared" si="49"/>
        <v>421400000</v>
      </c>
      <c r="D863" s="54">
        <f t="shared" si="50"/>
        <v>117055.55555555556</v>
      </c>
      <c r="E863" s="54">
        <f t="shared" si="48"/>
        <v>72691499.999999002</v>
      </c>
      <c r="F863" s="5">
        <f t="shared" si="51"/>
        <v>358708500.00000101</v>
      </c>
    </row>
    <row r="864" spans="2:6">
      <c r="B864" s="59">
        <v>622</v>
      </c>
      <c r="C864" s="58">
        <f t="shared" si="49"/>
        <v>421400000</v>
      </c>
      <c r="D864" s="54">
        <f t="shared" si="50"/>
        <v>117055.55555555556</v>
      </c>
      <c r="E864" s="54">
        <f t="shared" si="48"/>
        <v>72808555.555554554</v>
      </c>
      <c r="F864" s="5">
        <f t="shared" si="51"/>
        <v>358591444.44444543</v>
      </c>
    </row>
    <row r="865" spans="2:6">
      <c r="B865" s="59">
        <v>623</v>
      </c>
      <c r="C865" s="58">
        <f t="shared" si="49"/>
        <v>421400000</v>
      </c>
      <c r="D865" s="54">
        <f t="shared" si="50"/>
        <v>117055.55555555556</v>
      </c>
      <c r="E865" s="54">
        <f t="shared" si="48"/>
        <v>72925611.111110106</v>
      </c>
      <c r="F865" s="5">
        <f t="shared" si="51"/>
        <v>358474388.88888991</v>
      </c>
    </row>
    <row r="866" spans="2:6">
      <c r="B866" s="59">
        <v>624</v>
      </c>
      <c r="C866" s="58">
        <f t="shared" si="49"/>
        <v>421400000</v>
      </c>
      <c r="D866" s="54">
        <f t="shared" si="50"/>
        <v>117055.55555555556</v>
      </c>
      <c r="E866" s="54">
        <f t="shared" si="48"/>
        <v>73042666.666665658</v>
      </c>
      <c r="F866" s="5">
        <f t="shared" si="51"/>
        <v>358357333.33333433</v>
      </c>
    </row>
    <row r="867" spans="2:6">
      <c r="B867" s="59">
        <v>625</v>
      </c>
      <c r="C867" s="58">
        <f t="shared" si="49"/>
        <v>421400000</v>
      </c>
      <c r="D867" s="54">
        <f t="shared" si="50"/>
        <v>117055.55555555556</v>
      </c>
      <c r="E867" s="54">
        <f t="shared" si="48"/>
        <v>73159722.222221211</v>
      </c>
      <c r="F867" s="5">
        <f t="shared" si="51"/>
        <v>358240277.7777788</v>
      </c>
    </row>
    <row r="868" spans="2:6">
      <c r="B868" s="59">
        <v>626</v>
      </c>
      <c r="C868" s="58">
        <f t="shared" si="49"/>
        <v>421400000</v>
      </c>
      <c r="D868" s="54">
        <f t="shared" si="50"/>
        <v>117055.55555555556</v>
      </c>
      <c r="E868" s="54">
        <f t="shared" si="48"/>
        <v>73276777.777776763</v>
      </c>
      <c r="F868" s="5">
        <f t="shared" si="51"/>
        <v>358123222.22222322</v>
      </c>
    </row>
    <row r="869" spans="2:6">
      <c r="B869" s="59">
        <v>627</v>
      </c>
      <c r="C869" s="58">
        <f t="shared" si="49"/>
        <v>421400000</v>
      </c>
      <c r="D869" s="54">
        <f t="shared" si="50"/>
        <v>117055.55555555556</v>
      </c>
      <c r="E869" s="54">
        <f t="shared" si="48"/>
        <v>73393833.333332315</v>
      </c>
      <c r="F869" s="5">
        <f t="shared" si="51"/>
        <v>358006166.6666677</v>
      </c>
    </row>
    <row r="870" spans="2:6">
      <c r="B870" s="59">
        <v>628</v>
      </c>
      <c r="C870" s="58">
        <f t="shared" si="49"/>
        <v>421400000</v>
      </c>
      <c r="D870" s="54">
        <f t="shared" si="50"/>
        <v>117055.55555555556</v>
      </c>
      <c r="E870" s="54">
        <f t="shared" si="48"/>
        <v>73510888.888887867</v>
      </c>
      <c r="F870" s="5">
        <f t="shared" si="51"/>
        <v>357889111.11111212</v>
      </c>
    </row>
    <row r="871" spans="2:6">
      <c r="B871" s="59">
        <v>629</v>
      </c>
      <c r="C871" s="58">
        <f t="shared" si="49"/>
        <v>421400000</v>
      </c>
      <c r="D871" s="54">
        <f t="shared" si="50"/>
        <v>117055.55555555556</v>
      </c>
      <c r="E871" s="54">
        <f t="shared" si="48"/>
        <v>73627944.44444342</v>
      </c>
      <c r="F871" s="5">
        <f t="shared" si="51"/>
        <v>357772055.5555566</v>
      </c>
    </row>
    <row r="872" spans="2:6">
      <c r="B872" s="59">
        <v>630</v>
      </c>
      <c r="C872" s="58">
        <f t="shared" si="49"/>
        <v>421400000</v>
      </c>
      <c r="D872" s="54">
        <f t="shared" si="50"/>
        <v>117055.55555555556</v>
      </c>
      <c r="E872" s="54">
        <f t="shared" si="48"/>
        <v>73744999.999998972</v>
      </c>
      <c r="F872" s="5">
        <f t="shared" si="51"/>
        <v>357655000.00000101</v>
      </c>
    </row>
    <row r="873" spans="2:6">
      <c r="B873" s="59">
        <v>631</v>
      </c>
      <c r="C873" s="58">
        <f t="shared" si="49"/>
        <v>421400000</v>
      </c>
      <c r="D873" s="54">
        <f t="shared" si="50"/>
        <v>117055.55555555556</v>
      </c>
      <c r="E873" s="54">
        <f t="shared" si="48"/>
        <v>73862055.555554524</v>
      </c>
      <c r="F873" s="5">
        <f t="shared" si="51"/>
        <v>357537944.44444549</v>
      </c>
    </row>
    <row r="874" spans="2:6">
      <c r="B874" s="59">
        <v>632</v>
      </c>
      <c r="C874" s="58">
        <f t="shared" si="49"/>
        <v>421400000</v>
      </c>
      <c r="D874" s="54">
        <f t="shared" si="50"/>
        <v>117055.55555555556</v>
      </c>
      <c r="E874" s="54">
        <f t="shared" si="48"/>
        <v>73979111.111110076</v>
      </c>
      <c r="F874" s="5">
        <f t="shared" si="51"/>
        <v>357420888.88888991</v>
      </c>
    </row>
    <row r="875" spans="2:6">
      <c r="B875" s="59">
        <v>633</v>
      </c>
      <c r="C875" s="58">
        <f t="shared" si="49"/>
        <v>421400000</v>
      </c>
      <c r="D875" s="54">
        <f t="shared" si="50"/>
        <v>117055.55555555556</v>
      </c>
      <c r="E875" s="54">
        <f t="shared" ref="E875:E938" si="52">E874+D875</f>
        <v>74096166.666665629</v>
      </c>
      <c r="F875" s="5">
        <f t="shared" si="51"/>
        <v>357303833.33333439</v>
      </c>
    </row>
    <row r="876" spans="2:6">
      <c r="B876" s="59">
        <v>634</v>
      </c>
      <c r="C876" s="58">
        <f t="shared" si="49"/>
        <v>421400000</v>
      </c>
      <c r="D876" s="54">
        <f t="shared" si="50"/>
        <v>117055.55555555556</v>
      </c>
      <c r="E876" s="54">
        <f t="shared" si="52"/>
        <v>74213222.222221181</v>
      </c>
      <c r="F876" s="5">
        <f t="shared" si="51"/>
        <v>357186777.7777788</v>
      </c>
    </row>
    <row r="877" spans="2:6">
      <c r="B877" s="59">
        <v>635</v>
      </c>
      <c r="C877" s="58">
        <f t="shared" si="49"/>
        <v>421400000</v>
      </c>
      <c r="D877" s="54">
        <f t="shared" si="50"/>
        <v>117055.55555555556</v>
      </c>
      <c r="E877" s="54">
        <f t="shared" si="52"/>
        <v>74330277.777776733</v>
      </c>
      <c r="F877" s="5">
        <f t="shared" si="51"/>
        <v>357069722.22222328</v>
      </c>
    </row>
    <row r="878" spans="2:6">
      <c r="B878" s="59">
        <v>636</v>
      </c>
      <c r="C878" s="58">
        <f t="shared" si="49"/>
        <v>421400000</v>
      </c>
      <c r="D878" s="54">
        <f t="shared" si="50"/>
        <v>117055.55555555556</v>
      </c>
      <c r="E878" s="54">
        <f t="shared" si="52"/>
        <v>74447333.333332285</v>
      </c>
      <c r="F878" s="5">
        <f t="shared" si="51"/>
        <v>356952666.6666677</v>
      </c>
    </row>
    <row r="879" spans="2:6">
      <c r="B879" s="59">
        <v>637</v>
      </c>
      <c r="C879" s="58">
        <f t="shared" si="49"/>
        <v>421400000</v>
      </c>
      <c r="D879" s="54">
        <f t="shared" si="50"/>
        <v>117055.55555555556</v>
      </c>
      <c r="E879" s="54">
        <f t="shared" si="52"/>
        <v>74564388.888887838</v>
      </c>
      <c r="F879" s="5">
        <f t="shared" si="51"/>
        <v>356835611.11111218</v>
      </c>
    </row>
    <row r="880" spans="2:6">
      <c r="B880" s="59">
        <v>638</v>
      </c>
      <c r="C880" s="58">
        <f t="shared" si="49"/>
        <v>421400000</v>
      </c>
      <c r="D880" s="54">
        <f t="shared" si="50"/>
        <v>117055.55555555556</v>
      </c>
      <c r="E880" s="54">
        <f t="shared" si="52"/>
        <v>74681444.44444339</v>
      </c>
      <c r="F880" s="5">
        <f t="shared" si="51"/>
        <v>356718555.5555566</v>
      </c>
    </row>
    <row r="881" spans="2:6">
      <c r="B881" s="59">
        <v>639</v>
      </c>
      <c r="C881" s="58">
        <f t="shared" si="49"/>
        <v>421400000</v>
      </c>
      <c r="D881" s="54">
        <f t="shared" si="50"/>
        <v>117055.55555555556</v>
      </c>
      <c r="E881" s="54">
        <f t="shared" si="52"/>
        <v>74798499.999998942</v>
      </c>
      <c r="F881" s="5">
        <f t="shared" si="51"/>
        <v>356601500.00000107</v>
      </c>
    </row>
    <row r="882" spans="2:6">
      <c r="B882" s="59">
        <v>640</v>
      </c>
      <c r="C882" s="58">
        <f t="shared" si="49"/>
        <v>421400000</v>
      </c>
      <c r="D882" s="54">
        <f t="shared" si="50"/>
        <v>117055.55555555556</v>
      </c>
      <c r="E882" s="54">
        <f t="shared" si="52"/>
        <v>74915555.555554494</v>
      </c>
      <c r="F882" s="5">
        <f t="shared" si="51"/>
        <v>356484444.44444549</v>
      </c>
    </row>
    <row r="883" spans="2:6">
      <c r="B883" s="59">
        <v>641</v>
      </c>
      <c r="C883" s="58">
        <f t="shared" si="49"/>
        <v>421400000</v>
      </c>
      <c r="D883" s="54">
        <f t="shared" si="50"/>
        <v>117055.55555555556</v>
      </c>
      <c r="E883" s="54">
        <f t="shared" si="52"/>
        <v>75032611.111110047</v>
      </c>
      <c r="F883" s="5">
        <f t="shared" si="51"/>
        <v>356367388.88888997</v>
      </c>
    </row>
    <row r="884" spans="2:6">
      <c r="B884" s="59">
        <v>642</v>
      </c>
      <c r="C884" s="58">
        <f t="shared" ref="C884:C947" si="53">$K$243-$K$245</f>
        <v>421400000</v>
      </c>
      <c r="D884" s="54">
        <f t="shared" ref="D884:D947" si="54">C884/$K$244</f>
        <v>117055.55555555556</v>
      </c>
      <c r="E884" s="54">
        <f t="shared" si="52"/>
        <v>75149666.666665599</v>
      </c>
      <c r="F884" s="5">
        <f t="shared" ref="F884:F947" si="55">$J$119-E884</f>
        <v>356250333.33333439</v>
      </c>
    </row>
    <row r="885" spans="2:6">
      <c r="B885" s="59">
        <v>643</v>
      </c>
      <c r="C885" s="58">
        <f t="shared" si="53"/>
        <v>421400000</v>
      </c>
      <c r="D885" s="54">
        <f t="shared" si="54"/>
        <v>117055.55555555556</v>
      </c>
      <c r="E885" s="54">
        <f t="shared" si="52"/>
        <v>75266722.222221151</v>
      </c>
      <c r="F885" s="5">
        <f t="shared" si="55"/>
        <v>356133277.77777886</v>
      </c>
    </row>
    <row r="886" spans="2:6">
      <c r="B886" s="59">
        <v>644</v>
      </c>
      <c r="C886" s="58">
        <f t="shared" si="53"/>
        <v>421400000</v>
      </c>
      <c r="D886" s="54">
        <f t="shared" si="54"/>
        <v>117055.55555555556</v>
      </c>
      <c r="E886" s="54">
        <f t="shared" si="52"/>
        <v>75383777.777776703</v>
      </c>
      <c r="F886" s="5">
        <f t="shared" si="55"/>
        <v>356016222.22222328</v>
      </c>
    </row>
    <row r="887" spans="2:6">
      <c r="B887" s="59">
        <v>645</v>
      </c>
      <c r="C887" s="58">
        <f t="shared" si="53"/>
        <v>421400000</v>
      </c>
      <c r="D887" s="54">
        <f t="shared" si="54"/>
        <v>117055.55555555556</v>
      </c>
      <c r="E887" s="54">
        <f t="shared" si="52"/>
        <v>75500833.333332255</v>
      </c>
      <c r="F887" s="5">
        <f t="shared" si="55"/>
        <v>355899166.66666776</v>
      </c>
    </row>
    <row r="888" spans="2:6">
      <c r="B888" s="59">
        <v>646</v>
      </c>
      <c r="C888" s="58">
        <f t="shared" si="53"/>
        <v>421400000</v>
      </c>
      <c r="D888" s="54">
        <f t="shared" si="54"/>
        <v>117055.55555555556</v>
      </c>
      <c r="E888" s="54">
        <f t="shared" si="52"/>
        <v>75617888.888887808</v>
      </c>
      <c r="F888" s="5">
        <f t="shared" si="55"/>
        <v>355782111.11111218</v>
      </c>
    </row>
    <row r="889" spans="2:6">
      <c r="B889" s="59">
        <v>647</v>
      </c>
      <c r="C889" s="58">
        <f t="shared" si="53"/>
        <v>421400000</v>
      </c>
      <c r="D889" s="54">
        <f t="shared" si="54"/>
        <v>117055.55555555556</v>
      </c>
      <c r="E889" s="54">
        <f t="shared" si="52"/>
        <v>75734944.44444336</v>
      </c>
      <c r="F889" s="5">
        <f t="shared" si="55"/>
        <v>355665055.55555665</v>
      </c>
    </row>
    <row r="890" spans="2:6">
      <c r="B890" s="59">
        <v>648</v>
      </c>
      <c r="C890" s="58">
        <f t="shared" si="53"/>
        <v>421400000</v>
      </c>
      <c r="D890" s="54">
        <f t="shared" si="54"/>
        <v>117055.55555555556</v>
      </c>
      <c r="E890" s="54">
        <f t="shared" si="52"/>
        <v>75851999.999998912</v>
      </c>
      <c r="F890" s="5">
        <f t="shared" si="55"/>
        <v>355548000.00000107</v>
      </c>
    </row>
    <row r="891" spans="2:6">
      <c r="B891" s="59">
        <v>649</v>
      </c>
      <c r="C891" s="58">
        <f t="shared" si="53"/>
        <v>421400000</v>
      </c>
      <c r="D891" s="54">
        <f t="shared" si="54"/>
        <v>117055.55555555556</v>
      </c>
      <c r="E891" s="54">
        <f t="shared" si="52"/>
        <v>75969055.555554464</v>
      </c>
      <c r="F891" s="5">
        <f t="shared" si="55"/>
        <v>355430944.44444555</v>
      </c>
    </row>
    <row r="892" spans="2:6">
      <c r="B892" s="59">
        <v>650</v>
      </c>
      <c r="C892" s="58">
        <f t="shared" si="53"/>
        <v>421400000</v>
      </c>
      <c r="D892" s="54">
        <f t="shared" si="54"/>
        <v>117055.55555555556</v>
      </c>
      <c r="E892" s="54">
        <f t="shared" si="52"/>
        <v>76086111.111110017</v>
      </c>
      <c r="F892" s="5">
        <f t="shared" si="55"/>
        <v>355313888.88888997</v>
      </c>
    </row>
    <row r="893" spans="2:6">
      <c r="B893" s="59">
        <v>651</v>
      </c>
      <c r="C893" s="58">
        <f t="shared" si="53"/>
        <v>421400000</v>
      </c>
      <c r="D893" s="54">
        <f t="shared" si="54"/>
        <v>117055.55555555556</v>
      </c>
      <c r="E893" s="54">
        <f t="shared" si="52"/>
        <v>76203166.666665569</v>
      </c>
      <c r="F893" s="5">
        <f t="shared" si="55"/>
        <v>355196833.33333445</v>
      </c>
    </row>
    <row r="894" spans="2:6">
      <c r="B894" s="59">
        <v>652</v>
      </c>
      <c r="C894" s="58">
        <f t="shared" si="53"/>
        <v>421400000</v>
      </c>
      <c r="D894" s="54">
        <f t="shared" si="54"/>
        <v>117055.55555555556</v>
      </c>
      <c r="E894" s="54">
        <f t="shared" si="52"/>
        <v>76320222.222221121</v>
      </c>
      <c r="F894" s="5">
        <f t="shared" si="55"/>
        <v>355079777.77777886</v>
      </c>
    </row>
    <row r="895" spans="2:6">
      <c r="B895" s="59">
        <v>653</v>
      </c>
      <c r="C895" s="58">
        <f t="shared" si="53"/>
        <v>421400000</v>
      </c>
      <c r="D895" s="54">
        <f t="shared" si="54"/>
        <v>117055.55555555556</v>
      </c>
      <c r="E895" s="54">
        <f t="shared" si="52"/>
        <v>76437277.777776673</v>
      </c>
      <c r="F895" s="5">
        <f t="shared" si="55"/>
        <v>354962722.22222334</v>
      </c>
    </row>
    <row r="896" spans="2:6">
      <c r="B896" s="59">
        <v>654</v>
      </c>
      <c r="C896" s="58">
        <f t="shared" si="53"/>
        <v>421400000</v>
      </c>
      <c r="D896" s="54">
        <f t="shared" si="54"/>
        <v>117055.55555555556</v>
      </c>
      <c r="E896" s="54">
        <f t="shared" si="52"/>
        <v>76554333.333332226</v>
      </c>
      <c r="F896" s="5">
        <f t="shared" si="55"/>
        <v>354845666.66666776</v>
      </c>
    </row>
    <row r="897" spans="2:6">
      <c r="B897" s="59">
        <v>655</v>
      </c>
      <c r="C897" s="58">
        <f t="shared" si="53"/>
        <v>421400000</v>
      </c>
      <c r="D897" s="54">
        <f t="shared" si="54"/>
        <v>117055.55555555556</v>
      </c>
      <c r="E897" s="54">
        <f t="shared" si="52"/>
        <v>76671388.888887778</v>
      </c>
      <c r="F897" s="5">
        <f t="shared" si="55"/>
        <v>354728611.11111224</v>
      </c>
    </row>
    <row r="898" spans="2:6">
      <c r="B898" s="59">
        <v>656</v>
      </c>
      <c r="C898" s="58">
        <f t="shared" si="53"/>
        <v>421400000</v>
      </c>
      <c r="D898" s="54">
        <f t="shared" si="54"/>
        <v>117055.55555555556</v>
      </c>
      <c r="E898" s="54">
        <f t="shared" si="52"/>
        <v>76788444.44444333</v>
      </c>
      <c r="F898" s="5">
        <f t="shared" si="55"/>
        <v>354611555.55555665</v>
      </c>
    </row>
    <row r="899" spans="2:6">
      <c r="B899" s="59">
        <v>657</v>
      </c>
      <c r="C899" s="58">
        <f t="shared" si="53"/>
        <v>421400000</v>
      </c>
      <c r="D899" s="54">
        <f t="shared" si="54"/>
        <v>117055.55555555556</v>
      </c>
      <c r="E899" s="54">
        <f t="shared" si="52"/>
        <v>76905499.999998882</v>
      </c>
      <c r="F899" s="5">
        <f t="shared" si="55"/>
        <v>354494500.00000113</v>
      </c>
    </row>
    <row r="900" spans="2:6">
      <c r="B900" s="59">
        <v>658</v>
      </c>
      <c r="C900" s="58">
        <f t="shared" si="53"/>
        <v>421400000</v>
      </c>
      <c r="D900" s="54">
        <f t="shared" si="54"/>
        <v>117055.55555555556</v>
      </c>
      <c r="E900" s="54">
        <f t="shared" si="52"/>
        <v>77022555.555554435</v>
      </c>
      <c r="F900" s="5">
        <f t="shared" si="55"/>
        <v>354377444.44444555</v>
      </c>
    </row>
    <row r="901" spans="2:6">
      <c r="B901" s="59">
        <v>659</v>
      </c>
      <c r="C901" s="58">
        <f t="shared" si="53"/>
        <v>421400000</v>
      </c>
      <c r="D901" s="54">
        <f t="shared" si="54"/>
        <v>117055.55555555556</v>
      </c>
      <c r="E901" s="54">
        <f t="shared" si="52"/>
        <v>77139611.111109987</v>
      </c>
      <c r="F901" s="5">
        <f t="shared" si="55"/>
        <v>354260388.88889003</v>
      </c>
    </row>
    <row r="902" spans="2:6">
      <c r="B902" s="59">
        <v>660</v>
      </c>
      <c r="C902" s="58">
        <f t="shared" si="53"/>
        <v>421400000</v>
      </c>
      <c r="D902" s="54">
        <f t="shared" si="54"/>
        <v>117055.55555555556</v>
      </c>
      <c r="E902" s="54">
        <f t="shared" si="52"/>
        <v>77256666.666665539</v>
      </c>
      <c r="F902" s="5">
        <f t="shared" si="55"/>
        <v>354143333.33333445</v>
      </c>
    </row>
    <row r="903" spans="2:6">
      <c r="B903" s="59">
        <v>661</v>
      </c>
      <c r="C903" s="58">
        <f t="shared" si="53"/>
        <v>421400000</v>
      </c>
      <c r="D903" s="54">
        <f t="shared" si="54"/>
        <v>117055.55555555556</v>
      </c>
      <c r="E903" s="54">
        <f t="shared" si="52"/>
        <v>77373722.222221091</v>
      </c>
      <c r="F903" s="5">
        <f t="shared" si="55"/>
        <v>354026277.77777892</v>
      </c>
    </row>
    <row r="904" spans="2:6">
      <c r="B904" s="59">
        <v>662</v>
      </c>
      <c r="C904" s="58">
        <f t="shared" si="53"/>
        <v>421400000</v>
      </c>
      <c r="D904" s="54">
        <f t="shared" si="54"/>
        <v>117055.55555555556</v>
      </c>
      <c r="E904" s="54">
        <f t="shared" si="52"/>
        <v>77490777.777776644</v>
      </c>
      <c r="F904" s="5">
        <f t="shared" si="55"/>
        <v>353909222.22222334</v>
      </c>
    </row>
    <row r="905" spans="2:6">
      <c r="B905" s="59">
        <v>663</v>
      </c>
      <c r="C905" s="58">
        <f t="shared" si="53"/>
        <v>421400000</v>
      </c>
      <c r="D905" s="54">
        <f t="shared" si="54"/>
        <v>117055.55555555556</v>
      </c>
      <c r="E905" s="54">
        <f t="shared" si="52"/>
        <v>77607833.333332196</v>
      </c>
      <c r="F905" s="5">
        <f t="shared" si="55"/>
        <v>353792166.66666782</v>
      </c>
    </row>
    <row r="906" spans="2:6">
      <c r="B906" s="59">
        <v>664</v>
      </c>
      <c r="C906" s="58">
        <f t="shared" si="53"/>
        <v>421400000</v>
      </c>
      <c r="D906" s="54">
        <f t="shared" si="54"/>
        <v>117055.55555555556</v>
      </c>
      <c r="E906" s="54">
        <f t="shared" si="52"/>
        <v>77724888.888887748</v>
      </c>
      <c r="F906" s="5">
        <f t="shared" si="55"/>
        <v>353675111.11111224</v>
      </c>
    </row>
    <row r="907" spans="2:6">
      <c r="B907" s="59">
        <v>665</v>
      </c>
      <c r="C907" s="58">
        <f t="shared" si="53"/>
        <v>421400000</v>
      </c>
      <c r="D907" s="54">
        <f t="shared" si="54"/>
        <v>117055.55555555556</v>
      </c>
      <c r="E907" s="54">
        <f t="shared" si="52"/>
        <v>77841944.4444433</v>
      </c>
      <c r="F907" s="5">
        <f t="shared" si="55"/>
        <v>353558055.55555671</v>
      </c>
    </row>
    <row r="908" spans="2:6">
      <c r="B908" s="59">
        <v>666</v>
      </c>
      <c r="C908" s="58">
        <f t="shared" si="53"/>
        <v>421400000</v>
      </c>
      <c r="D908" s="54">
        <f t="shared" si="54"/>
        <v>117055.55555555556</v>
      </c>
      <c r="E908" s="54">
        <f t="shared" si="52"/>
        <v>77958999.999998853</v>
      </c>
      <c r="F908" s="5">
        <f t="shared" si="55"/>
        <v>353441000.00000113</v>
      </c>
    </row>
    <row r="909" spans="2:6">
      <c r="B909" s="59">
        <v>667</v>
      </c>
      <c r="C909" s="58">
        <f t="shared" si="53"/>
        <v>421400000</v>
      </c>
      <c r="D909" s="54">
        <f t="shared" si="54"/>
        <v>117055.55555555556</v>
      </c>
      <c r="E909" s="54">
        <f t="shared" si="52"/>
        <v>78076055.555554405</v>
      </c>
      <c r="F909" s="5">
        <f t="shared" si="55"/>
        <v>353323944.44444561</v>
      </c>
    </row>
    <row r="910" spans="2:6">
      <c r="B910" s="59">
        <v>668</v>
      </c>
      <c r="C910" s="58">
        <f t="shared" si="53"/>
        <v>421400000</v>
      </c>
      <c r="D910" s="54">
        <f t="shared" si="54"/>
        <v>117055.55555555556</v>
      </c>
      <c r="E910" s="54">
        <f t="shared" si="52"/>
        <v>78193111.111109957</v>
      </c>
      <c r="F910" s="5">
        <f t="shared" si="55"/>
        <v>353206888.88889003</v>
      </c>
    </row>
    <row r="911" spans="2:6">
      <c r="B911" s="59">
        <v>669</v>
      </c>
      <c r="C911" s="58">
        <f t="shared" si="53"/>
        <v>421400000</v>
      </c>
      <c r="D911" s="54">
        <f t="shared" si="54"/>
        <v>117055.55555555556</v>
      </c>
      <c r="E911" s="54">
        <f t="shared" si="52"/>
        <v>78310166.666665509</v>
      </c>
      <c r="F911" s="5">
        <f t="shared" si="55"/>
        <v>353089833.33333451</v>
      </c>
    </row>
    <row r="912" spans="2:6">
      <c r="B912" s="59">
        <v>670</v>
      </c>
      <c r="C912" s="58">
        <f t="shared" si="53"/>
        <v>421400000</v>
      </c>
      <c r="D912" s="54">
        <f t="shared" si="54"/>
        <v>117055.55555555556</v>
      </c>
      <c r="E912" s="54">
        <f t="shared" si="52"/>
        <v>78427222.222221062</v>
      </c>
      <c r="F912" s="5">
        <f t="shared" si="55"/>
        <v>352972777.77777892</v>
      </c>
    </row>
    <row r="913" spans="2:6">
      <c r="B913" s="59">
        <v>671</v>
      </c>
      <c r="C913" s="58">
        <f t="shared" si="53"/>
        <v>421400000</v>
      </c>
      <c r="D913" s="54">
        <f t="shared" si="54"/>
        <v>117055.55555555556</v>
      </c>
      <c r="E913" s="54">
        <f t="shared" si="52"/>
        <v>78544277.777776614</v>
      </c>
      <c r="F913" s="5">
        <f t="shared" si="55"/>
        <v>352855722.2222234</v>
      </c>
    </row>
    <row r="914" spans="2:6">
      <c r="B914" s="59">
        <v>672</v>
      </c>
      <c r="C914" s="58">
        <f t="shared" si="53"/>
        <v>421400000</v>
      </c>
      <c r="D914" s="54">
        <f t="shared" si="54"/>
        <v>117055.55555555556</v>
      </c>
      <c r="E914" s="54">
        <f t="shared" si="52"/>
        <v>78661333.333332166</v>
      </c>
      <c r="F914" s="5">
        <f t="shared" si="55"/>
        <v>352738666.66666782</v>
      </c>
    </row>
    <row r="915" spans="2:6">
      <c r="B915" s="59">
        <v>673</v>
      </c>
      <c r="C915" s="58">
        <f t="shared" si="53"/>
        <v>421400000</v>
      </c>
      <c r="D915" s="54">
        <f t="shared" si="54"/>
        <v>117055.55555555556</v>
      </c>
      <c r="E915" s="54">
        <f t="shared" si="52"/>
        <v>78778388.888887718</v>
      </c>
      <c r="F915" s="5">
        <f t="shared" si="55"/>
        <v>352621611.1111123</v>
      </c>
    </row>
    <row r="916" spans="2:6">
      <c r="B916" s="59">
        <v>674</v>
      </c>
      <c r="C916" s="58">
        <f t="shared" si="53"/>
        <v>421400000</v>
      </c>
      <c r="D916" s="54">
        <f t="shared" si="54"/>
        <v>117055.55555555556</v>
      </c>
      <c r="E916" s="54">
        <f t="shared" si="52"/>
        <v>78895444.444443271</v>
      </c>
      <c r="F916" s="5">
        <f t="shared" si="55"/>
        <v>352504555.55555671</v>
      </c>
    </row>
    <row r="917" spans="2:6">
      <c r="B917" s="59">
        <v>675</v>
      </c>
      <c r="C917" s="58">
        <f t="shared" si="53"/>
        <v>421400000</v>
      </c>
      <c r="D917" s="54">
        <f t="shared" si="54"/>
        <v>117055.55555555556</v>
      </c>
      <c r="E917" s="54">
        <f t="shared" si="52"/>
        <v>79012499.999998823</v>
      </c>
      <c r="F917" s="5">
        <f t="shared" si="55"/>
        <v>352387500.00000119</v>
      </c>
    </row>
    <row r="918" spans="2:6">
      <c r="B918" s="59">
        <v>676</v>
      </c>
      <c r="C918" s="58">
        <f t="shared" si="53"/>
        <v>421400000</v>
      </c>
      <c r="D918" s="54">
        <f t="shared" si="54"/>
        <v>117055.55555555556</v>
      </c>
      <c r="E918" s="54">
        <f t="shared" si="52"/>
        <v>79129555.555554375</v>
      </c>
      <c r="F918" s="5">
        <f t="shared" si="55"/>
        <v>352270444.44444561</v>
      </c>
    </row>
    <row r="919" spans="2:6">
      <c r="B919" s="59">
        <v>677</v>
      </c>
      <c r="C919" s="58">
        <f t="shared" si="53"/>
        <v>421400000</v>
      </c>
      <c r="D919" s="54">
        <f t="shared" si="54"/>
        <v>117055.55555555556</v>
      </c>
      <c r="E919" s="54">
        <f t="shared" si="52"/>
        <v>79246611.111109927</v>
      </c>
      <c r="F919" s="5">
        <f t="shared" si="55"/>
        <v>352153388.88889009</v>
      </c>
    </row>
    <row r="920" spans="2:6">
      <c r="B920" s="59">
        <v>678</v>
      </c>
      <c r="C920" s="58">
        <f t="shared" si="53"/>
        <v>421400000</v>
      </c>
      <c r="D920" s="54">
        <f t="shared" si="54"/>
        <v>117055.55555555556</v>
      </c>
      <c r="E920" s="54">
        <f t="shared" si="52"/>
        <v>79363666.66666548</v>
      </c>
      <c r="F920" s="5">
        <f t="shared" si="55"/>
        <v>352036333.33333451</v>
      </c>
    </row>
    <row r="921" spans="2:6">
      <c r="B921" s="59">
        <v>679</v>
      </c>
      <c r="C921" s="58">
        <f t="shared" si="53"/>
        <v>421400000</v>
      </c>
      <c r="D921" s="54">
        <f t="shared" si="54"/>
        <v>117055.55555555556</v>
      </c>
      <c r="E921" s="54">
        <f t="shared" si="52"/>
        <v>79480722.222221032</v>
      </c>
      <c r="F921" s="5">
        <f t="shared" si="55"/>
        <v>351919277.77777898</v>
      </c>
    </row>
    <row r="922" spans="2:6">
      <c r="B922" s="59">
        <v>680</v>
      </c>
      <c r="C922" s="58">
        <f t="shared" si="53"/>
        <v>421400000</v>
      </c>
      <c r="D922" s="54">
        <f t="shared" si="54"/>
        <v>117055.55555555556</v>
      </c>
      <c r="E922" s="54">
        <f t="shared" si="52"/>
        <v>79597777.777776584</v>
      </c>
      <c r="F922" s="5">
        <f t="shared" si="55"/>
        <v>351802222.2222234</v>
      </c>
    </row>
    <row r="923" spans="2:6">
      <c r="B923" s="59">
        <v>681</v>
      </c>
      <c r="C923" s="58">
        <f t="shared" si="53"/>
        <v>421400000</v>
      </c>
      <c r="D923" s="54">
        <f t="shared" si="54"/>
        <v>117055.55555555556</v>
      </c>
      <c r="E923" s="54">
        <f t="shared" si="52"/>
        <v>79714833.333332136</v>
      </c>
      <c r="F923" s="5">
        <f t="shared" si="55"/>
        <v>351685166.66666788</v>
      </c>
    </row>
    <row r="924" spans="2:6">
      <c r="B924" s="59">
        <v>682</v>
      </c>
      <c r="C924" s="58">
        <f t="shared" si="53"/>
        <v>421400000</v>
      </c>
      <c r="D924" s="54">
        <f t="shared" si="54"/>
        <v>117055.55555555556</v>
      </c>
      <c r="E924" s="54">
        <f t="shared" si="52"/>
        <v>79831888.888887689</v>
      </c>
      <c r="F924" s="5">
        <f t="shared" si="55"/>
        <v>351568111.1111123</v>
      </c>
    </row>
    <row r="925" spans="2:6">
      <c r="B925" s="59">
        <v>683</v>
      </c>
      <c r="C925" s="58">
        <f t="shared" si="53"/>
        <v>421400000</v>
      </c>
      <c r="D925" s="54">
        <f t="shared" si="54"/>
        <v>117055.55555555556</v>
      </c>
      <c r="E925" s="54">
        <f t="shared" si="52"/>
        <v>79948944.444443241</v>
      </c>
      <c r="F925" s="5">
        <f t="shared" si="55"/>
        <v>351451055.55555677</v>
      </c>
    </row>
    <row r="926" spans="2:6">
      <c r="B926" s="59">
        <v>684</v>
      </c>
      <c r="C926" s="58">
        <f t="shared" si="53"/>
        <v>421400000</v>
      </c>
      <c r="D926" s="54">
        <f t="shared" si="54"/>
        <v>117055.55555555556</v>
      </c>
      <c r="E926" s="54">
        <f t="shared" si="52"/>
        <v>80065999.999998793</v>
      </c>
      <c r="F926" s="5">
        <f t="shared" si="55"/>
        <v>351334000.00000119</v>
      </c>
    </row>
    <row r="927" spans="2:6">
      <c r="B927" s="59">
        <v>685</v>
      </c>
      <c r="C927" s="58">
        <f t="shared" si="53"/>
        <v>421400000</v>
      </c>
      <c r="D927" s="54">
        <f t="shared" si="54"/>
        <v>117055.55555555556</v>
      </c>
      <c r="E927" s="54">
        <f t="shared" si="52"/>
        <v>80183055.555554345</v>
      </c>
      <c r="F927" s="5">
        <f t="shared" si="55"/>
        <v>351216944.44444567</v>
      </c>
    </row>
    <row r="928" spans="2:6">
      <c r="B928" s="59">
        <v>686</v>
      </c>
      <c r="C928" s="58">
        <f t="shared" si="53"/>
        <v>421400000</v>
      </c>
      <c r="D928" s="54">
        <f t="shared" si="54"/>
        <v>117055.55555555556</v>
      </c>
      <c r="E928" s="54">
        <f t="shared" si="52"/>
        <v>80300111.111109897</v>
      </c>
      <c r="F928" s="5">
        <f t="shared" si="55"/>
        <v>351099888.88889009</v>
      </c>
    </row>
    <row r="929" spans="2:6">
      <c r="B929" s="59">
        <v>687</v>
      </c>
      <c r="C929" s="58">
        <f t="shared" si="53"/>
        <v>421400000</v>
      </c>
      <c r="D929" s="54">
        <f t="shared" si="54"/>
        <v>117055.55555555556</v>
      </c>
      <c r="E929" s="54">
        <f t="shared" si="52"/>
        <v>80417166.66666545</v>
      </c>
      <c r="F929" s="5">
        <f t="shared" si="55"/>
        <v>350982833.33333457</v>
      </c>
    </row>
    <row r="930" spans="2:6">
      <c r="B930" s="59">
        <v>688</v>
      </c>
      <c r="C930" s="58">
        <f t="shared" si="53"/>
        <v>421400000</v>
      </c>
      <c r="D930" s="54">
        <f t="shared" si="54"/>
        <v>117055.55555555556</v>
      </c>
      <c r="E930" s="54">
        <f t="shared" si="52"/>
        <v>80534222.222221002</v>
      </c>
      <c r="F930" s="5">
        <f t="shared" si="55"/>
        <v>350865777.77777898</v>
      </c>
    </row>
    <row r="931" spans="2:6">
      <c r="B931" s="59">
        <v>689</v>
      </c>
      <c r="C931" s="58">
        <f t="shared" si="53"/>
        <v>421400000</v>
      </c>
      <c r="D931" s="54">
        <f t="shared" si="54"/>
        <v>117055.55555555556</v>
      </c>
      <c r="E931" s="54">
        <f t="shared" si="52"/>
        <v>80651277.777776554</v>
      </c>
      <c r="F931" s="5">
        <f t="shared" si="55"/>
        <v>350748722.22222346</v>
      </c>
    </row>
    <row r="932" spans="2:6">
      <c r="B932" s="59">
        <v>690</v>
      </c>
      <c r="C932" s="58">
        <f t="shared" si="53"/>
        <v>421400000</v>
      </c>
      <c r="D932" s="54">
        <f t="shared" si="54"/>
        <v>117055.55555555556</v>
      </c>
      <c r="E932" s="54">
        <f t="shared" si="52"/>
        <v>80768333.333332106</v>
      </c>
      <c r="F932" s="5">
        <f t="shared" si="55"/>
        <v>350631666.66666788</v>
      </c>
    </row>
    <row r="933" spans="2:6">
      <c r="B933" s="59">
        <v>691</v>
      </c>
      <c r="C933" s="58">
        <f t="shared" si="53"/>
        <v>421400000</v>
      </c>
      <c r="D933" s="54">
        <f t="shared" si="54"/>
        <v>117055.55555555556</v>
      </c>
      <c r="E933" s="54">
        <f t="shared" si="52"/>
        <v>80885388.888887659</v>
      </c>
      <c r="F933" s="5">
        <f t="shared" si="55"/>
        <v>350514611.11111236</v>
      </c>
    </row>
    <row r="934" spans="2:6">
      <c r="B934" s="59">
        <v>692</v>
      </c>
      <c r="C934" s="58">
        <f t="shared" si="53"/>
        <v>421400000</v>
      </c>
      <c r="D934" s="54">
        <f t="shared" si="54"/>
        <v>117055.55555555556</v>
      </c>
      <c r="E934" s="54">
        <f t="shared" si="52"/>
        <v>81002444.444443211</v>
      </c>
      <c r="F934" s="5">
        <f t="shared" si="55"/>
        <v>350397555.55555677</v>
      </c>
    </row>
    <row r="935" spans="2:6">
      <c r="B935" s="59">
        <v>693</v>
      </c>
      <c r="C935" s="58">
        <f t="shared" si="53"/>
        <v>421400000</v>
      </c>
      <c r="D935" s="54">
        <f t="shared" si="54"/>
        <v>117055.55555555556</v>
      </c>
      <c r="E935" s="54">
        <f t="shared" si="52"/>
        <v>81119499.999998763</v>
      </c>
      <c r="F935" s="5">
        <f t="shared" si="55"/>
        <v>350280500.00000125</v>
      </c>
    </row>
    <row r="936" spans="2:6">
      <c r="B936" s="59">
        <v>694</v>
      </c>
      <c r="C936" s="58">
        <f t="shared" si="53"/>
        <v>421400000</v>
      </c>
      <c r="D936" s="54">
        <f t="shared" si="54"/>
        <v>117055.55555555556</v>
      </c>
      <c r="E936" s="54">
        <f t="shared" si="52"/>
        <v>81236555.555554315</v>
      </c>
      <c r="F936" s="5">
        <f t="shared" si="55"/>
        <v>350163444.44444567</v>
      </c>
    </row>
    <row r="937" spans="2:6">
      <c r="B937" s="59">
        <v>695</v>
      </c>
      <c r="C937" s="58">
        <f t="shared" si="53"/>
        <v>421400000</v>
      </c>
      <c r="D937" s="54">
        <f t="shared" si="54"/>
        <v>117055.55555555556</v>
      </c>
      <c r="E937" s="54">
        <f t="shared" si="52"/>
        <v>81353611.111109868</v>
      </c>
      <c r="F937" s="5">
        <f t="shared" si="55"/>
        <v>350046388.88889015</v>
      </c>
    </row>
    <row r="938" spans="2:6">
      <c r="B938" s="59">
        <v>696</v>
      </c>
      <c r="C938" s="58">
        <f t="shared" si="53"/>
        <v>421400000</v>
      </c>
      <c r="D938" s="54">
        <f t="shared" si="54"/>
        <v>117055.55555555556</v>
      </c>
      <c r="E938" s="54">
        <f t="shared" si="52"/>
        <v>81470666.66666542</v>
      </c>
      <c r="F938" s="5">
        <f t="shared" si="55"/>
        <v>349929333.33333457</v>
      </c>
    </row>
    <row r="939" spans="2:6">
      <c r="B939" s="59">
        <v>697</v>
      </c>
      <c r="C939" s="58">
        <f t="shared" si="53"/>
        <v>421400000</v>
      </c>
      <c r="D939" s="54">
        <f t="shared" si="54"/>
        <v>117055.55555555556</v>
      </c>
      <c r="E939" s="54">
        <f t="shared" ref="E939:E1002" si="56">E938+D939</f>
        <v>81587722.222220972</v>
      </c>
      <c r="F939" s="5">
        <f t="shared" si="55"/>
        <v>349812277.77777904</v>
      </c>
    </row>
    <row r="940" spans="2:6">
      <c r="B940" s="59">
        <v>698</v>
      </c>
      <c r="C940" s="58">
        <f t="shared" si="53"/>
        <v>421400000</v>
      </c>
      <c r="D940" s="54">
        <f t="shared" si="54"/>
        <v>117055.55555555556</v>
      </c>
      <c r="E940" s="54">
        <f t="shared" si="56"/>
        <v>81704777.777776524</v>
      </c>
      <c r="F940" s="5">
        <f t="shared" si="55"/>
        <v>349695222.22222346</v>
      </c>
    </row>
    <row r="941" spans="2:6">
      <c r="B941" s="59">
        <v>699</v>
      </c>
      <c r="C941" s="58">
        <f t="shared" si="53"/>
        <v>421400000</v>
      </c>
      <c r="D941" s="54">
        <f t="shared" si="54"/>
        <v>117055.55555555556</v>
      </c>
      <c r="E941" s="54">
        <f t="shared" si="56"/>
        <v>81821833.333332077</v>
      </c>
      <c r="F941" s="5">
        <f t="shared" si="55"/>
        <v>349578166.66666794</v>
      </c>
    </row>
    <row r="942" spans="2:6">
      <c r="B942" s="59">
        <v>700</v>
      </c>
      <c r="C942" s="58">
        <f t="shared" si="53"/>
        <v>421400000</v>
      </c>
      <c r="D942" s="54">
        <f t="shared" si="54"/>
        <v>117055.55555555556</v>
      </c>
      <c r="E942" s="54">
        <f t="shared" si="56"/>
        <v>81938888.888887629</v>
      </c>
      <c r="F942" s="5">
        <f t="shared" si="55"/>
        <v>349461111.11111236</v>
      </c>
    </row>
    <row r="943" spans="2:6">
      <c r="B943" s="59">
        <v>701</v>
      </c>
      <c r="C943" s="58">
        <f t="shared" si="53"/>
        <v>421400000</v>
      </c>
      <c r="D943" s="54">
        <f t="shared" si="54"/>
        <v>117055.55555555556</v>
      </c>
      <c r="E943" s="54">
        <f t="shared" si="56"/>
        <v>82055944.444443181</v>
      </c>
      <c r="F943" s="5">
        <f t="shared" si="55"/>
        <v>349344055.55555683</v>
      </c>
    </row>
    <row r="944" spans="2:6">
      <c r="B944" s="59">
        <v>702</v>
      </c>
      <c r="C944" s="58">
        <f t="shared" si="53"/>
        <v>421400000</v>
      </c>
      <c r="D944" s="54">
        <f t="shared" si="54"/>
        <v>117055.55555555556</v>
      </c>
      <c r="E944" s="54">
        <f t="shared" si="56"/>
        <v>82172999.999998733</v>
      </c>
      <c r="F944" s="5">
        <f t="shared" si="55"/>
        <v>349227000.00000125</v>
      </c>
    </row>
    <row r="945" spans="2:6">
      <c r="B945" s="59">
        <v>703</v>
      </c>
      <c r="C945" s="58">
        <f t="shared" si="53"/>
        <v>421400000</v>
      </c>
      <c r="D945" s="54">
        <f t="shared" si="54"/>
        <v>117055.55555555556</v>
      </c>
      <c r="E945" s="54">
        <f t="shared" si="56"/>
        <v>82290055.555554286</v>
      </c>
      <c r="F945" s="5">
        <f t="shared" si="55"/>
        <v>349109944.44444573</v>
      </c>
    </row>
    <row r="946" spans="2:6">
      <c r="B946" s="59">
        <v>704</v>
      </c>
      <c r="C946" s="58">
        <f t="shared" si="53"/>
        <v>421400000</v>
      </c>
      <c r="D946" s="54">
        <f t="shared" si="54"/>
        <v>117055.55555555556</v>
      </c>
      <c r="E946" s="54">
        <f t="shared" si="56"/>
        <v>82407111.111109838</v>
      </c>
      <c r="F946" s="5">
        <f t="shared" si="55"/>
        <v>348992888.88889015</v>
      </c>
    </row>
    <row r="947" spans="2:6">
      <c r="B947" s="59">
        <v>705</v>
      </c>
      <c r="C947" s="58">
        <f t="shared" si="53"/>
        <v>421400000</v>
      </c>
      <c r="D947" s="54">
        <f t="shared" si="54"/>
        <v>117055.55555555556</v>
      </c>
      <c r="E947" s="54">
        <f t="shared" si="56"/>
        <v>82524166.66666539</v>
      </c>
      <c r="F947" s="5">
        <f t="shared" si="55"/>
        <v>348875833.33333462</v>
      </c>
    </row>
    <row r="948" spans="2:6">
      <c r="B948" s="59">
        <v>706</v>
      </c>
      <c r="C948" s="58">
        <f t="shared" ref="C948:C1011" si="57">$K$243-$K$245</f>
        <v>421400000</v>
      </c>
      <c r="D948" s="54">
        <f t="shared" ref="D948:D1011" si="58">C948/$K$244</f>
        <v>117055.55555555556</v>
      </c>
      <c r="E948" s="54">
        <f t="shared" si="56"/>
        <v>82641222.222220942</v>
      </c>
      <c r="F948" s="5">
        <f t="shared" ref="F948:F1011" si="59">$J$119-E948</f>
        <v>348758777.77777904</v>
      </c>
    </row>
    <row r="949" spans="2:6">
      <c r="B949" s="59">
        <v>707</v>
      </c>
      <c r="C949" s="58">
        <f t="shared" si="57"/>
        <v>421400000</v>
      </c>
      <c r="D949" s="54">
        <f t="shared" si="58"/>
        <v>117055.55555555556</v>
      </c>
      <c r="E949" s="54">
        <f t="shared" si="56"/>
        <v>82758277.777776495</v>
      </c>
      <c r="F949" s="5">
        <f t="shared" si="59"/>
        <v>348641722.22222352</v>
      </c>
    </row>
    <row r="950" spans="2:6">
      <c r="B950" s="59">
        <v>708</v>
      </c>
      <c r="C950" s="58">
        <f t="shared" si="57"/>
        <v>421400000</v>
      </c>
      <c r="D950" s="54">
        <f t="shared" si="58"/>
        <v>117055.55555555556</v>
      </c>
      <c r="E950" s="54">
        <f t="shared" si="56"/>
        <v>82875333.333332047</v>
      </c>
      <c r="F950" s="5">
        <f t="shared" si="59"/>
        <v>348524666.66666794</v>
      </c>
    </row>
    <row r="951" spans="2:6">
      <c r="B951" s="59">
        <v>709</v>
      </c>
      <c r="C951" s="58">
        <f t="shared" si="57"/>
        <v>421400000</v>
      </c>
      <c r="D951" s="54">
        <f t="shared" si="58"/>
        <v>117055.55555555556</v>
      </c>
      <c r="E951" s="54">
        <f t="shared" si="56"/>
        <v>82992388.888887599</v>
      </c>
      <c r="F951" s="5">
        <f t="shared" si="59"/>
        <v>348407611.11111242</v>
      </c>
    </row>
    <row r="952" spans="2:6">
      <c r="B952" s="59">
        <v>710</v>
      </c>
      <c r="C952" s="58">
        <f t="shared" si="57"/>
        <v>421400000</v>
      </c>
      <c r="D952" s="54">
        <f t="shared" si="58"/>
        <v>117055.55555555556</v>
      </c>
      <c r="E952" s="54">
        <f t="shared" si="56"/>
        <v>83109444.444443151</v>
      </c>
      <c r="F952" s="5">
        <f t="shared" si="59"/>
        <v>348290555.55555683</v>
      </c>
    </row>
    <row r="953" spans="2:6">
      <c r="B953" s="59">
        <v>711</v>
      </c>
      <c r="C953" s="58">
        <f t="shared" si="57"/>
        <v>421400000</v>
      </c>
      <c r="D953" s="54">
        <f t="shared" si="58"/>
        <v>117055.55555555556</v>
      </c>
      <c r="E953" s="54">
        <f t="shared" si="56"/>
        <v>83226499.999998704</v>
      </c>
      <c r="F953" s="5">
        <f t="shared" si="59"/>
        <v>348173500.00000131</v>
      </c>
    </row>
    <row r="954" spans="2:6">
      <c r="B954" s="59">
        <v>712</v>
      </c>
      <c r="C954" s="58">
        <f t="shared" si="57"/>
        <v>421400000</v>
      </c>
      <c r="D954" s="54">
        <f t="shared" si="58"/>
        <v>117055.55555555556</v>
      </c>
      <c r="E954" s="54">
        <f t="shared" si="56"/>
        <v>83343555.555554256</v>
      </c>
      <c r="F954" s="5">
        <f t="shared" si="59"/>
        <v>348056444.44444573</v>
      </c>
    </row>
    <row r="955" spans="2:6">
      <c r="B955" s="59">
        <v>713</v>
      </c>
      <c r="C955" s="58">
        <f t="shared" si="57"/>
        <v>421400000</v>
      </c>
      <c r="D955" s="54">
        <f t="shared" si="58"/>
        <v>117055.55555555556</v>
      </c>
      <c r="E955" s="54">
        <f t="shared" si="56"/>
        <v>83460611.111109808</v>
      </c>
      <c r="F955" s="5">
        <f t="shared" si="59"/>
        <v>347939388.88889021</v>
      </c>
    </row>
    <row r="956" spans="2:6">
      <c r="B956" s="59">
        <v>714</v>
      </c>
      <c r="C956" s="58">
        <f t="shared" si="57"/>
        <v>421400000</v>
      </c>
      <c r="D956" s="54">
        <f t="shared" si="58"/>
        <v>117055.55555555556</v>
      </c>
      <c r="E956" s="54">
        <f t="shared" si="56"/>
        <v>83577666.66666536</v>
      </c>
      <c r="F956" s="5">
        <f t="shared" si="59"/>
        <v>347822333.33333462</v>
      </c>
    </row>
    <row r="957" spans="2:6">
      <c r="B957" s="59">
        <v>715</v>
      </c>
      <c r="C957" s="58">
        <f t="shared" si="57"/>
        <v>421400000</v>
      </c>
      <c r="D957" s="54">
        <f t="shared" si="58"/>
        <v>117055.55555555556</v>
      </c>
      <c r="E957" s="54">
        <f t="shared" si="56"/>
        <v>83694722.222220913</v>
      </c>
      <c r="F957" s="5">
        <f t="shared" si="59"/>
        <v>347705277.7777791</v>
      </c>
    </row>
    <row r="958" spans="2:6">
      <c r="B958" s="59">
        <v>716</v>
      </c>
      <c r="C958" s="58">
        <f t="shared" si="57"/>
        <v>421400000</v>
      </c>
      <c r="D958" s="54">
        <f t="shared" si="58"/>
        <v>117055.55555555556</v>
      </c>
      <c r="E958" s="54">
        <f t="shared" si="56"/>
        <v>83811777.777776465</v>
      </c>
      <c r="F958" s="5">
        <f t="shared" si="59"/>
        <v>347588222.22222352</v>
      </c>
    </row>
    <row r="959" spans="2:6">
      <c r="B959" s="59">
        <v>717</v>
      </c>
      <c r="C959" s="58">
        <f t="shared" si="57"/>
        <v>421400000</v>
      </c>
      <c r="D959" s="54">
        <f t="shared" si="58"/>
        <v>117055.55555555556</v>
      </c>
      <c r="E959" s="54">
        <f t="shared" si="56"/>
        <v>83928833.333332017</v>
      </c>
      <c r="F959" s="5">
        <f t="shared" si="59"/>
        <v>347471166.666668</v>
      </c>
    </row>
    <row r="960" spans="2:6">
      <c r="B960" s="59">
        <v>718</v>
      </c>
      <c r="C960" s="58">
        <f t="shared" si="57"/>
        <v>421400000</v>
      </c>
      <c r="D960" s="54">
        <f t="shared" si="58"/>
        <v>117055.55555555556</v>
      </c>
      <c r="E960" s="54">
        <f t="shared" si="56"/>
        <v>84045888.888887569</v>
      </c>
      <c r="F960" s="5">
        <f t="shared" si="59"/>
        <v>347354111.11111242</v>
      </c>
    </row>
    <row r="961" spans="2:6">
      <c r="B961" s="59">
        <v>719</v>
      </c>
      <c r="C961" s="58">
        <f t="shared" si="57"/>
        <v>421400000</v>
      </c>
      <c r="D961" s="54">
        <f t="shared" si="58"/>
        <v>117055.55555555556</v>
      </c>
      <c r="E961" s="54">
        <f t="shared" si="56"/>
        <v>84162944.444443122</v>
      </c>
      <c r="F961" s="5">
        <f t="shared" si="59"/>
        <v>347237055.55555689</v>
      </c>
    </row>
    <row r="962" spans="2:6">
      <c r="B962" s="59">
        <v>720</v>
      </c>
      <c r="C962" s="58">
        <f t="shared" si="57"/>
        <v>421400000</v>
      </c>
      <c r="D962" s="54">
        <f t="shared" si="58"/>
        <v>117055.55555555556</v>
      </c>
      <c r="E962" s="54">
        <f t="shared" si="56"/>
        <v>84279999.999998674</v>
      </c>
      <c r="F962" s="5">
        <f t="shared" si="59"/>
        <v>347120000.00000131</v>
      </c>
    </row>
    <row r="963" spans="2:6">
      <c r="B963" s="59">
        <v>721</v>
      </c>
      <c r="C963" s="58">
        <f t="shared" si="57"/>
        <v>421400000</v>
      </c>
      <c r="D963" s="54">
        <f t="shared" si="58"/>
        <v>117055.55555555556</v>
      </c>
      <c r="E963" s="54">
        <f t="shared" si="56"/>
        <v>84397055.555554226</v>
      </c>
      <c r="F963" s="5">
        <f t="shared" si="59"/>
        <v>347002944.44444579</v>
      </c>
    </row>
    <row r="964" spans="2:6">
      <c r="B964" s="59">
        <v>722</v>
      </c>
      <c r="C964" s="58">
        <f t="shared" si="57"/>
        <v>421400000</v>
      </c>
      <c r="D964" s="54">
        <f t="shared" si="58"/>
        <v>117055.55555555556</v>
      </c>
      <c r="E964" s="54">
        <f t="shared" si="56"/>
        <v>84514111.111109778</v>
      </c>
      <c r="F964" s="5">
        <f t="shared" si="59"/>
        <v>346885888.88889021</v>
      </c>
    </row>
    <row r="965" spans="2:6">
      <c r="B965" s="59">
        <v>723</v>
      </c>
      <c r="C965" s="58">
        <f t="shared" si="57"/>
        <v>421400000</v>
      </c>
      <c r="D965" s="54">
        <f t="shared" si="58"/>
        <v>117055.55555555556</v>
      </c>
      <c r="E965" s="54">
        <f t="shared" si="56"/>
        <v>84631166.666665331</v>
      </c>
      <c r="F965" s="5">
        <f t="shared" si="59"/>
        <v>346768833.33333468</v>
      </c>
    </row>
    <row r="966" spans="2:6">
      <c r="B966" s="59">
        <v>724</v>
      </c>
      <c r="C966" s="58">
        <f t="shared" si="57"/>
        <v>421400000</v>
      </c>
      <c r="D966" s="54">
        <f t="shared" si="58"/>
        <v>117055.55555555556</v>
      </c>
      <c r="E966" s="54">
        <f t="shared" si="56"/>
        <v>84748222.222220883</v>
      </c>
      <c r="F966" s="5">
        <f t="shared" si="59"/>
        <v>346651777.7777791</v>
      </c>
    </row>
    <row r="967" spans="2:6">
      <c r="B967" s="59">
        <v>725</v>
      </c>
      <c r="C967" s="58">
        <f t="shared" si="57"/>
        <v>421400000</v>
      </c>
      <c r="D967" s="54">
        <f t="shared" si="58"/>
        <v>117055.55555555556</v>
      </c>
      <c r="E967" s="54">
        <f t="shared" si="56"/>
        <v>84865277.777776435</v>
      </c>
      <c r="F967" s="5">
        <f t="shared" si="59"/>
        <v>346534722.22222358</v>
      </c>
    </row>
    <row r="968" spans="2:6">
      <c r="B968" s="59">
        <v>726</v>
      </c>
      <c r="C968" s="58">
        <f t="shared" si="57"/>
        <v>421400000</v>
      </c>
      <c r="D968" s="54">
        <f t="shared" si="58"/>
        <v>117055.55555555556</v>
      </c>
      <c r="E968" s="54">
        <f t="shared" si="56"/>
        <v>84982333.333331987</v>
      </c>
      <c r="F968" s="5">
        <f t="shared" si="59"/>
        <v>346417666.666668</v>
      </c>
    </row>
    <row r="969" spans="2:6">
      <c r="B969" s="59">
        <v>727</v>
      </c>
      <c r="C969" s="58">
        <f t="shared" si="57"/>
        <v>421400000</v>
      </c>
      <c r="D969" s="54">
        <f t="shared" si="58"/>
        <v>117055.55555555556</v>
      </c>
      <c r="E969" s="54">
        <f t="shared" si="56"/>
        <v>85099388.88888754</v>
      </c>
      <c r="F969" s="5">
        <f t="shared" si="59"/>
        <v>346300611.11111248</v>
      </c>
    </row>
    <row r="970" spans="2:6">
      <c r="B970" s="59">
        <v>728</v>
      </c>
      <c r="C970" s="58">
        <f t="shared" si="57"/>
        <v>421400000</v>
      </c>
      <c r="D970" s="54">
        <f t="shared" si="58"/>
        <v>117055.55555555556</v>
      </c>
      <c r="E970" s="54">
        <f t="shared" si="56"/>
        <v>85216444.444443092</v>
      </c>
      <c r="F970" s="5">
        <f t="shared" si="59"/>
        <v>346183555.55555689</v>
      </c>
    </row>
    <row r="971" spans="2:6">
      <c r="B971" s="59">
        <v>729</v>
      </c>
      <c r="C971" s="58">
        <f t="shared" si="57"/>
        <v>421400000</v>
      </c>
      <c r="D971" s="54">
        <f t="shared" si="58"/>
        <v>117055.55555555556</v>
      </c>
      <c r="E971" s="54">
        <f t="shared" si="56"/>
        <v>85333499.999998644</v>
      </c>
      <c r="F971" s="5">
        <f t="shared" si="59"/>
        <v>346066500.00000137</v>
      </c>
    </row>
    <row r="972" spans="2:6">
      <c r="B972" s="59">
        <v>730</v>
      </c>
      <c r="C972" s="58">
        <f t="shared" si="57"/>
        <v>421400000</v>
      </c>
      <c r="D972" s="54">
        <f t="shared" si="58"/>
        <v>117055.55555555556</v>
      </c>
      <c r="E972" s="54">
        <f t="shared" si="56"/>
        <v>85450555.555554196</v>
      </c>
      <c r="F972" s="5">
        <f t="shared" si="59"/>
        <v>345949444.44444579</v>
      </c>
    </row>
    <row r="973" spans="2:6">
      <c r="B973" s="59">
        <v>731</v>
      </c>
      <c r="C973" s="58">
        <f t="shared" si="57"/>
        <v>421400000</v>
      </c>
      <c r="D973" s="54">
        <f t="shared" si="58"/>
        <v>117055.55555555556</v>
      </c>
      <c r="E973" s="54">
        <f t="shared" si="56"/>
        <v>85567611.111109748</v>
      </c>
      <c r="F973" s="5">
        <f t="shared" si="59"/>
        <v>345832388.88889027</v>
      </c>
    </row>
    <row r="974" spans="2:6">
      <c r="B974" s="59">
        <v>732</v>
      </c>
      <c r="C974" s="58">
        <f t="shared" si="57"/>
        <v>421400000</v>
      </c>
      <c r="D974" s="54">
        <f t="shared" si="58"/>
        <v>117055.55555555556</v>
      </c>
      <c r="E974" s="54">
        <f t="shared" si="56"/>
        <v>85684666.666665301</v>
      </c>
      <c r="F974" s="5">
        <f t="shared" si="59"/>
        <v>345715333.33333468</v>
      </c>
    </row>
    <row r="975" spans="2:6">
      <c r="B975" s="59">
        <v>733</v>
      </c>
      <c r="C975" s="58">
        <f t="shared" si="57"/>
        <v>421400000</v>
      </c>
      <c r="D975" s="54">
        <f t="shared" si="58"/>
        <v>117055.55555555556</v>
      </c>
      <c r="E975" s="54">
        <f t="shared" si="56"/>
        <v>85801722.222220853</v>
      </c>
      <c r="F975" s="5">
        <f t="shared" si="59"/>
        <v>345598277.77777916</v>
      </c>
    </row>
    <row r="976" spans="2:6">
      <c r="B976" s="59">
        <v>734</v>
      </c>
      <c r="C976" s="58">
        <f t="shared" si="57"/>
        <v>421400000</v>
      </c>
      <c r="D976" s="54">
        <f t="shared" si="58"/>
        <v>117055.55555555556</v>
      </c>
      <c r="E976" s="54">
        <f t="shared" si="56"/>
        <v>85918777.777776405</v>
      </c>
      <c r="F976" s="5">
        <f t="shared" si="59"/>
        <v>345481222.22222358</v>
      </c>
    </row>
    <row r="977" spans="2:6">
      <c r="B977" s="59">
        <v>735</v>
      </c>
      <c r="C977" s="58">
        <f t="shared" si="57"/>
        <v>421400000</v>
      </c>
      <c r="D977" s="54">
        <f t="shared" si="58"/>
        <v>117055.55555555556</v>
      </c>
      <c r="E977" s="54">
        <f t="shared" si="56"/>
        <v>86035833.333331957</v>
      </c>
      <c r="F977" s="5">
        <f t="shared" si="59"/>
        <v>345364166.66666806</v>
      </c>
    </row>
    <row r="978" spans="2:6">
      <c r="B978" s="59">
        <v>736</v>
      </c>
      <c r="C978" s="58">
        <f t="shared" si="57"/>
        <v>421400000</v>
      </c>
      <c r="D978" s="54">
        <f t="shared" si="58"/>
        <v>117055.55555555556</v>
      </c>
      <c r="E978" s="54">
        <f t="shared" si="56"/>
        <v>86152888.88888751</v>
      </c>
      <c r="F978" s="5">
        <f t="shared" si="59"/>
        <v>345247111.11111248</v>
      </c>
    </row>
    <row r="979" spans="2:6">
      <c r="B979" s="59">
        <v>737</v>
      </c>
      <c r="C979" s="58">
        <f t="shared" si="57"/>
        <v>421400000</v>
      </c>
      <c r="D979" s="54">
        <f t="shared" si="58"/>
        <v>117055.55555555556</v>
      </c>
      <c r="E979" s="54">
        <f t="shared" si="56"/>
        <v>86269944.444443062</v>
      </c>
      <c r="F979" s="5">
        <f t="shared" si="59"/>
        <v>345130055.55555695</v>
      </c>
    </row>
    <row r="980" spans="2:6">
      <c r="B980" s="59">
        <v>738</v>
      </c>
      <c r="C980" s="58">
        <f t="shared" si="57"/>
        <v>421400000</v>
      </c>
      <c r="D980" s="54">
        <f t="shared" si="58"/>
        <v>117055.55555555556</v>
      </c>
      <c r="E980" s="54">
        <f t="shared" si="56"/>
        <v>86386999.999998614</v>
      </c>
      <c r="F980" s="5">
        <f t="shared" si="59"/>
        <v>345013000.00000137</v>
      </c>
    </row>
    <row r="981" spans="2:6">
      <c r="B981" s="59">
        <v>739</v>
      </c>
      <c r="C981" s="58">
        <f t="shared" si="57"/>
        <v>421400000</v>
      </c>
      <c r="D981" s="54">
        <f t="shared" si="58"/>
        <v>117055.55555555556</v>
      </c>
      <c r="E981" s="54">
        <f t="shared" si="56"/>
        <v>86504055.555554166</v>
      </c>
      <c r="F981" s="5">
        <f t="shared" si="59"/>
        <v>344895944.44444585</v>
      </c>
    </row>
    <row r="982" spans="2:6">
      <c r="B982" s="59">
        <v>740</v>
      </c>
      <c r="C982" s="58">
        <f t="shared" si="57"/>
        <v>421400000</v>
      </c>
      <c r="D982" s="54">
        <f t="shared" si="58"/>
        <v>117055.55555555556</v>
      </c>
      <c r="E982" s="54">
        <f t="shared" si="56"/>
        <v>86621111.111109719</v>
      </c>
      <c r="F982" s="5">
        <f t="shared" si="59"/>
        <v>344778888.88889027</v>
      </c>
    </row>
    <row r="983" spans="2:6">
      <c r="B983" s="59">
        <v>741</v>
      </c>
      <c r="C983" s="58">
        <f t="shared" si="57"/>
        <v>421400000</v>
      </c>
      <c r="D983" s="54">
        <f t="shared" si="58"/>
        <v>117055.55555555556</v>
      </c>
      <c r="E983" s="54">
        <f t="shared" si="56"/>
        <v>86738166.666665271</v>
      </c>
      <c r="F983" s="5">
        <f t="shared" si="59"/>
        <v>344661833.33333474</v>
      </c>
    </row>
    <row r="984" spans="2:6">
      <c r="B984" s="59">
        <v>742</v>
      </c>
      <c r="C984" s="58">
        <f t="shared" si="57"/>
        <v>421400000</v>
      </c>
      <c r="D984" s="54">
        <f t="shared" si="58"/>
        <v>117055.55555555556</v>
      </c>
      <c r="E984" s="54">
        <f t="shared" si="56"/>
        <v>86855222.222220823</v>
      </c>
      <c r="F984" s="5">
        <f t="shared" si="59"/>
        <v>344544777.77777916</v>
      </c>
    </row>
    <row r="985" spans="2:6">
      <c r="B985" s="59">
        <v>743</v>
      </c>
      <c r="C985" s="58">
        <f t="shared" si="57"/>
        <v>421400000</v>
      </c>
      <c r="D985" s="54">
        <f t="shared" si="58"/>
        <v>117055.55555555556</v>
      </c>
      <c r="E985" s="54">
        <f t="shared" si="56"/>
        <v>86972277.777776375</v>
      </c>
      <c r="F985" s="5">
        <f t="shared" si="59"/>
        <v>344427722.22222364</v>
      </c>
    </row>
    <row r="986" spans="2:6">
      <c r="B986" s="59">
        <v>744</v>
      </c>
      <c r="C986" s="58">
        <f t="shared" si="57"/>
        <v>421400000</v>
      </c>
      <c r="D986" s="54">
        <f t="shared" si="58"/>
        <v>117055.55555555556</v>
      </c>
      <c r="E986" s="54">
        <f t="shared" si="56"/>
        <v>87089333.333331928</v>
      </c>
      <c r="F986" s="5">
        <f t="shared" si="59"/>
        <v>344310666.66666806</v>
      </c>
    </row>
    <row r="987" spans="2:6">
      <c r="B987" s="59">
        <v>745</v>
      </c>
      <c r="C987" s="58">
        <f t="shared" si="57"/>
        <v>421400000</v>
      </c>
      <c r="D987" s="54">
        <f t="shared" si="58"/>
        <v>117055.55555555556</v>
      </c>
      <c r="E987" s="54">
        <f t="shared" si="56"/>
        <v>87206388.88888748</v>
      </c>
      <c r="F987" s="5">
        <f t="shared" si="59"/>
        <v>344193611.11111253</v>
      </c>
    </row>
    <row r="988" spans="2:6">
      <c r="B988" s="59">
        <v>746</v>
      </c>
      <c r="C988" s="58">
        <f t="shared" si="57"/>
        <v>421400000</v>
      </c>
      <c r="D988" s="54">
        <f t="shared" si="58"/>
        <v>117055.55555555556</v>
      </c>
      <c r="E988" s="54">
        <f t="shared" si="56"/>
        <v>87323444.444443032</v>
      </c>
      <c r="F988" s="5">
        <f t="shared" si="59"/>
        <v>344076555.55555695</v>
      </c>
    </row>
    <row r="989" spans="2:6">
      <c r="B989" s="59">
        <v>747</v>
      </c>
      <c r="C989" s="58">
        <f t="shared" si="57"/>
        <v>421400000</v>
      </c>
      <c r="D989" s="54">
        <f t="shared" si="58"/>
        <v>117055.55555555556</v>
      </c>
      <c r="E989" s="54">
        <f t="shared" si="56"/>
        <v>87440499.999998584</v>
      </c>
      <c r="F989" s="5">
        <f t="shared" si="59"/>
        <v>343959500.00000143</v>
      </c>
    </row>
    <row r="990" spans="2:6">
      <c r="B990" s="59">
        <v>748</v>
      </c>
      <c r="C990" s="58">
        <f t="shared" si="57"/>
        <v>421400000</v>
      </c>
      <c r="D990" s="54">
        <f t="shared" si="58"/>
        <v>117055.55555555556</v>
      </c>
      <c r="E990" s="54">
        <f t="shared" si="56"/>
        <v>87557555.555554137</v>
      </c>
      <c r="F990" s="5">
        <f t="shared" si="59"/>
        <v>343842444.44444585</v>
      </c>
    </row>
    <row r="991" spans="2:6">
      <c r="B991" s="59">
        <v>749</v>
      </c>
      <c r="C991" s="58">
        <f t="shared" si="57"/>
        <v>421400000</v>
      </c>
      <c r="D991" s="54">
        <f t="shared" si="58"/>
        <v>117055.55555555556</v>
      </c>
      <c r="E991" s="54">
        <f t="shared" si="56"/>
        <v>87674611.111109689</v>
      </c>
      <c r="F991" s="5">
        <f t="shared" si="59"/>
        <v>343725388.88889033</v>
      </c>
    </row>
    <row r="992" spans="2:6">
      <c r="B992" s="59">
        <v>750</v>
      </c>
      <c r="C992" s="58">
        <f t="shared" si="57"/>
        <v>421400000</v>
      </c>
      <c r="D992" s="54">
        <f t="shared" si="58"/>
        <v>117055.55555555556</v>
      </c>
      <c r="E992" s="54">
        <f t="shared" si="56"/>
        <v>87791666.666665241</v>
      </c>
      <c r="F992" s="5">
        <f t="shared" si="59"/>
        <v>343608333.33333474</v>
      </c>
    </row>
    <row r="993" spans="2:6">
      <c r="B993" s="59">
        <v>751</v>
      </c>
      <c r="C993" s="58">
        <f t="shared" si="57"/>
        <v>421400000</v>
      </c>
      <c r="D993" s="54">
        <f t="shared" si="58"/>
        <v>117055.55555555556</v>
      </c>
      <c r="E993" s="54">
        <f t="shared" si="56"/>
        <v>87908722.222220793</v>
      </c>
      <c r="F993" s="5">
        <f t="shared" si="59"/>
        <v>343491277.77777922</v>
      </c>
    </row>
    <row r="994" spans="2:6">
      <c r="B994" s="59">
        <v>752</v>
      </c>
      <c r="C994" s="58">
        <f t="shared" si="57"/>
        <v>421400000</v>
      </c>
      <c r="D994" s="54">
        <f t="shared" si="58"/>
        <v>117055.55555555556</v>
      </c>
      <c r="E994" s="54">
        <f t="shared" si="56"/>
        <v>88025777.777776346</v>
      </c>
      <c r="F994" s="5">
        <f t="shared" si="59"/>
        <v>343374222.22222364</v>
      </c>
    </row>
    <row r="995" spans="2:6">
      <c r="B995" s="59">
        <v>753</v>
      </c>
      <c r="C995" s="58">
        <f t="shared" si="57"/>
        <v>421400000</v>
      </c>
      <c r="D995" s="54">
        <f t="shared" si="58"/>
        <v>117055.55555555556</v>
      </c>
      <c r="E995" s="54">
        <f t="shared" si="56"/>
        <v>88142833.333331898</v>
      </c>
      <c r="F995" s="5">
        <f t="shared" si="59"/>
        <v>343257166.66666812</v>
      </c>
    </row>
    <row r="996" spans="2:6">
      <c r="B996" s="59">
        <v>754</v>
      </c>
      <c r="C996" s="58">
        <f t="shared" si="57"/>
        <v>421400000</v>
      </c>
      <c r="D996" s="54">
        <f t="shared" si="58"/>
        <v>117055.55555555556</v>
      </c>
      <c r="E996" s="54">
        <f t="shared" si="56"/>
        <v>88259888.88888745</v>
      </c>
      <c r="F996" s="5">
        <f t="shared" si="59"/>
        <v>343140111.11111253</v>
      </c>
    </row>
    <row r="997" spans="2:6">
      <c r="B997" s="59">
        <v>755</v>
      </c>
      <c r="C997" s="58">
        <f t="shared" si="57"/>
        <v>421400000</v>
      </c>
      <c r="D997" s="54">
        <f t="shared" si="58"/>
        <v>117055.55555555556</v>
      </c>
      <c r="E997" s="54">
        <f t="shared" si="56"/>
        <v>88376944.444443002</v>
      </c>
      <c r="F997" s="5">
        <f t="shared" si="59"/>
        <v>343023055.55555701</v>
      </c>
    </row>
    <row r="998" spans="2:6">
      <c r="B998" s="59">
        <v>756</v>
      </c>
      <c r="C998" s="58">
        <f t="shared" si="57"/>
        <v>421400000</v>
      </c>
      <c r="D998" s="54">
        <f t="shared" si="58"/>
        <v>117055.55555555556</v>
      </c>
      <c r="E998" s="54">
        <f t="shared" si="56"/>
        <v>88493999.999998555</v>
      </c>
      <c r="F998" s="5">
        <f t="shared" si="59"/>
        <v>342906000.00000143</v>
      </c>
    </row>
    <row r="999" spans="2:6">
      <c r="B999" s="59">
        <v>757</v>
      </c>
      <c r="C999" s="58">
        <f t="shared" si="57"/>
        <v>421400000</v>
      </c>
      <c r="D999" s="54">
        <f t="shared" si="58"/>
        <v>117055.55555555556</v>
      </c>
      <c r="E999" s="54">
        <f t="shared" si="56"/>
        <v>88611055.555554107</v>
      </c>
      <c r="F999" s="5">
        <f t="shared" si="59"/>
        <v>342788944.44444591</v>
      </c>
    </row>
    <row r="1000" spans="2:6">
      <c r="B1000" s="59">
        <v>758</v>
      </c>
      <c r="C1000" s="58">
        <f t="shared" si="57"/>
        <v>421400000</v>
      </c>
      <c r="D1000" s="54">
        <f t="shared" si="58"/>
        <v>117055.55555555556</v>
      </c>
      <c r="E1000" s="54">
        <f t="shared" si="56"/>
        <v>88728111.111109659</v>
      </c>
      <c r="F1000" s="5">
        <f t="shared" si="59"/>
        <v>342671888.88889033</v>
      </c>
    </row>
    <row r="1001" spans="2:6">
      <c r="B1001" s="59">
        <v>759</v>
      </c>
      <c r="C1001" s="58">
        <f t="shared" si="57"/>
        <v>421400000</v>
      </c>
      <c r="D1001" s="54">
        <f t="shared" si="58"/>
        <v>117055.55555555556</v>
      </c>
      <c r="E1001" s="54">
        <f t="shared" si="56"/>
        <v>88845166.666665211</v>
      </c>
      <c r="F1001" s="5">
        <f t="shared" si="59"/>
        <v>342554833.3333348</v>
      </c>
    </row>
    <row r="1002" spans="2:6">
      <c r="B1002" s="59">
        <v>760</v>
      </c>
      <c r="C1002" s="58">
        <f t="shared" si="57"/>
        <v>421400000</v>
      </c>
      <c r="D1002" s="54">
        <f t="shared" si="58"/>
        <v>117055.55555555556</v>
      </c>
      <c r="E1002" s="54">
        <f t="shared" si="56"/>
        <v>88962222.222220764</v>
      </c>
      <c r="F1002" s="5">
        <f t="shared" si="59"/>
        <v>342437777.77777922</v>
      </c>
    </row>
    <row r="1003" spans="2:6">
      <c r="B1003" s="59">
        <v>761</v>
      </c>
      <c r="C1003" s="58">
        <f t="shared" si="57"/>
        <v>421400000</v>
      </c>
      <c r="D1003" s="54">
        <f t="shared" si="58"/>
        <v>117055.55555555556</v>
      </c>
      <c r="E1003" s="54">
        <f t="shared" ref="E1003:E1066" si="60">E1002+D1003</f>
        <v>89079277.777776316</v>
      </c>
      <c r="F1003" s="5">
        <f t="shared" si="59"/>
        <v>342320722.2222237</v>
      </c>
    </row>
    <row r="1004" spans="2:6">
      <c r="B1004" s="59">
        <v>762</v>
      </c>
      <c r="C1004" s="58">
        <f t="shared" si="57"/>
        <v>421400000</v>
      </c>
      <c r="D1004" s="54">
        <f t="shared" si="58"/>
        <v>117055.55555555556</v>
      </c>
      <c r="E1004" s="54">
        <f t="shared" si="60"/>
        <v>89196333.333331868</v>
      </c>
      <c r="F1004" s="5">
        <f t="shared" si="59"/>
        <v>342203666.66666812</v>
      </c>
    </row>
    <row r="1005" spans="2:6">
      <c r="B1005" s="59">
        <v>763</v>
      </c>
      <c r="C1005" s="58">
        <f t="shared" si="57"/>
        <v>421400000</v>
      </c>
      <c r="D1005" s="54">
        <f t="shared" si="58"/>
        <v>117055.55555555556</v>
      </c>
      <c r="E1005" s="54">
        <f t="shared" si="60"/>
        <v>89313388.88888742</v>
      </c>
      <c r="F1005" s="5">
        <f t="shared" si="59"/>
        <v>342086611.11111259</v>
      </c>
    </row>
    <row r="1006" spans="2:6">
      <c r="B1006" s="59">
        <v>764</v>
      </c>
      <c r="C1006" s="58">
        <f t="shared" si="57"/>
        <v>421400000</v>
      </c>
      <c r="D1006" s="54">
        <f t="shared" si="58"/>
        <v>117055.55555555556</v>
      </c>
      <c r="E1006" s="54">
        <f t="shared" si="60"/>
        <v>89430444.444442973</v>
      </c>
      <c r="F1006" s="5">
        <f t="shared" si="59"/>
        <v>341969555.55555701</v>
      </c>
    </row>
    <row r="1007" spans="2:6">
      <c r="B1007" s="59">
        <v>765</v>
      </c>
      <c r="C1007" s="58">
        <f t="shared" si="57"/>
        <v>421400000</v>
      </c>
      <c r="D1007" s="54">
        <f t="shared" si="58"/>
        <v>117055.55555555556</v>
      </c>
      <c r="E1007" s="54">
        <f t="shared" si="60"/>
        <v>89547499.999998525</v>
      </c>
      <c r="F1007" s="5">
        <f t="shared" si="59"/>
        <v>341852500.00000149</v>
      </c>
    </row>
    <row r="1008" spans="2:6">
      <c r="B1008" s="59">
        <v>766</v>
      </c>
      <c r="C1008" s="58">
        <f t="shared" si="57"/>
        <v>421400000</v>
      </c>
      <c r="D1008" s="54">
        <f t="shared" si="58"/>
        <v>117055.55555555556</v>
      </c>
      <c r="E1008" s="54">
        <f t="shared" si="60"/>
        <v>89664555.555554077</v>
      </c>
      <c r="F1008" s="5">
        <f t="shared" si="59"/>
        <v>341735444.44444591</v>
      </c>
    </row>
    <row r="1009" spans="2:6">
      <c r="B1009" s="59">
        <v>767</v>
      </c>
      <c r="C1009" s="58">
        <f t="shared" si="57"/>
        <v>421400000</v>
      </c>
      <c r="D1009" s="54">
        <f t="shared" si="58"/>
        <v>117055.55555555556</v>
      </c>
      <c r="E1009" s="54">
        <f t="shared" si="60"/>
        <v>89781611.111109629</v>
      </c>
      <c r="F1009" s="5">
        <f t="shared" si="59"/>
        <v>341618388.88889039</v>
      </c>
    </row>
    <row r="1010" spans="2:6">
      <c r="B1010" s="59">
        <v>768</v>
      </c>
      <c r="C1010" s="58">
        <f t="shared" si="57"/>
        <v>421400000</v>
      </c>
      <c r="D1010" s="54">
        <f t="shared" si="58"/>
        <v>117055.55555555556</v>
      </c>
      <c r="E1010" s="54">
        <f t="shared" si="60"/>
        <v>89898666.666665182</v>
      </c>
      <c r="F1010" s="5">
        <f t="shared" si="59"/>
        <v>341501333.3333348</v>
      </c>
    </row>
    <row r="1011" spans="2:6">
      <c r="B1011" s="59">
        <v>769</v>
      </c>
      <c r="C1011" s="58">
        <f t="shared" si="57"/>
        <v>421400000</v>
      </c>
      <c r="D1011" s="54">
        <f t="shared" si="58"/>
        <v>117055.55555555556</v>
      </c>
      <c r="E1011" s="54">
        <f t="shared" si="60"/>
        <v>90015722.222220734</v>
      </c>
      <c r="F1011" s="5">
        <f t="shared" si="59"/>
        <v>341384277.77777928</v>
      </c>
    </row>
    <row r="1012" spans="2:6">
      <c r="B1012" s="59">
        <v>770</v>
      </c>
      <c r="C1012" s="58">
        <f t="shared" ref="C1012:C1075" si="61">$K$243-$K$245</f>
        <v>421400000</v>
      </c>
      <c r="D1012" s="54">
        <f t="shared" ref="D1012:D1075" si="62">C1012/$K$244</f>
        <v>117055.55555555556</v>
      </c>
      <c r="E1012" s="54">
        <f t="shared" si="60"/>
        <v>90132777.777776286</v>
      </c>
      <c r="F1012" s="5">
        <f t="shared" ref="F1012:F1075" si="63">$J$119-E1012</f>
        <v>341267222.2222237</v>
      </c>
    </row>
    <row r="1013" spans="2:6">
      <c r="B1013" s="59">
        <v>771</v>
      </c>
      <c r="C1013" s="58">
        <f t="shared" si="61"/>
        <v>421400000</v>
      </c>
      <c r="D1013" s="54">
        <f t="shared" si="62"/>
        <v>117055.55555555556</v>
      </c>
      <c r="E1013" s="54">
        <f t="shared" si="60"/>
        <v>90249833.333331838</v>
      </c>
      <c r="F1013" s="5">
        <f t="shared" si="63"/>
        <v>341150166.66666818</v>
      </c>
    </row>
    <row r="1014" spans="2:6">
      <c r="B1014" s="59">
        <v>772</v>
      </c>
      <c r="C1014" s="58">
        <f t="shared" si="61"/>
        <v>421400000</v>
      </c>
      <c r="D1014" s="54">
        <f t="shared" si="62"/>
        <v>117055.55555555556</v>
      </c>
      <c r="E1014" s="54">
        <f t="shared" si="60"/>
        <v>90366888.88888739</v>
      </c>
      <c r="F1014" s="5">
        <f t="shared" si="63"/>
        <v>341033111.11111259</v>
      </c>
    </row>
    <row r="1015" spans="2:6">
      <c r="B1015" s="59">
        <v>773</v>
      </c>
      <c r="C1015" s="58">
        <f t="shared" si="61"/>
        <v>421400000</v>
      </c>
      <c r="D1015" s="54">
        <f t="shared" si="62"/>
        <v>117055.55555555556</v>
      </c>
      <c r="E1015" s="54">
        <f t="shared" si="60"/>
        <v>90483944.444442943</v>
      </c>
      <c r="F1015" s="5">
        <f t="shared" si="63"/>
        <v>340916055.55555707</v>
      </c>
    </row>
    <row r="1016" spans="2:6">
      <c r="B1016" s="59">
        <v>774</v>
      </c>
      <c r="C1016" s="58">
        <f t="shared" si="61"/>
        <v>421400000</v>
      </c>
      <c r="D1016" s="54">
        <f t="shared" si="62"/>
        <v>117055.55555555556</v>
      </c>
      <c r="E1016" s="54">
        <f t="shared" si="60"/>
        <v>90600999.999998495</v>
      </c>
      <c r="F1016" s="5">
        <f t="shared" si="63"/>
        <v>340799000.00000149</v>
      </c>
    </row>
    <row r="1017" spans="2:6">
      <c r="B1017" s="59">
        <v>775</v>
      </c>
      <c r="C1017" s="58">
        <f t="shared" si="61"/>
        <v>421400000</v>
      </c>
      <c r="D1017" s="54">
        <f t="shared" si="62"/>
        <v>117055.55555555556</v>
      </c>
      <c r="E1017" s="54">
        <f t="shared" si="60"/>
        <v>90718055.555554047</v>
      </c>
      <c r="F1017" s="5">
        <f t="shared" si="63"/>
        <v>340681944.44444597</v>
      </c>
    </row>
    <row r="1018" spans="2:6">
      <c r="B1018" s="59">
        <v>776</v>
      </c>
      <c r="C1018" s="58">
        <f t="shared" si="61"/>
        <v>421400000</v>
      </c>
      <c r="D1018" s="54">
        <f t="shared" si="62"/>
        <v>117055.55555555556</v>
      </c>
      <c r="E1018" s="54">
        <f t="shared" si="60"/>
        <v>90835111.111109599</v>
      </c>
      <c r="F1018" s="5">
        <f t="shared" si="63"/>
        <v>340564888.88889039</v>
      </c>
    </row>
    <row r="1019" spans="2:6">
      <c r="B1019" s="59">
        <v>777</v>
      </c>
      <c r="C1019" s="58">
        <f t="shared" si="61"/>
        <v>421400000</v>
      </c>
      <c r="D1019" s="54">
        <f t="shared" si="62"/>
        <v>117055.55555555556</v>
      </c>
      <c r="E1019" s="54">
        <f t="shared" si="60"/>
        <v>90952166.666665152</v>
      </c>
      <c r="F1019" s="5">
        <f t="shared" si="63"/>
        <v>340447833.33333486</v>
      </c>
    </row>
    <row r="1020" spans="2:6">
      <c r="B1020" s="59">
        <v>778</v>
      </c>
      <c r="C1020" s="58">
        <f t="shared" si="61"/>
        <v>421400000</v>
      </c>
      <c r="D1020" s="54">
        <f t="shared" si="62"/>
        <v>117055.55555555556</v>
      </c>
      <c r="E1020" s="54">
        <f t="shared" si="60"/>
        <v>91069222.222220704</v>
      </c>
      <c r="F1020" s="5">
        <f t="shared" si="63"/>
        <v>340330777.77777928</v>
      </c>
    </row>
    <row r="1021" spans="2:6">
      <c r="B1021" s="59">
        <v>779</v>
      </c>
      <c r="C1021" s="58">
        <f t="shared" si="61"/>
        <v>421400000</v>
      </c>
      <c r="D1021" s="54">
        <f t="shared" si="62"/>
        <v>117055.55555555556</v>
      </c>
      <c r="E1021" s="54">
        <f t="shared" si="60"/>
        <v>91186277.777776256</v>
      </c>
      <c r="F1021" s="5">
        <f t="shared" si="63"/>
        <v>340213722.22222376</v>
      </c>
    </row>
    <row r="1022" spans="2:6">
      <c r="B1022" s="59">
        <v>780</v>
      </c>
      <c r="C1022" s="58">
        <f t="shared" si="61"/>
        <v>421400000</v>
      </c>
      <c r="D1022" s="54">
        <f t="shared" si="62"/>
        <v>117055.55555555556</v>
      </c>
      <c r="E1022" s="54">
        <f t="shared" si="60"/>
        <v>91303333.333331808</v>
      </c>
      <c r="F1022" s="5">
        <f t="shared" si="63"/>
        <v>340096666.66666818</v>
      </c>
    </row>
    <row r="1023" spans="2:6">
      <c r="B1023" s="59">
        <v>781</v>
      </c>
      <c r="C1023" s="58">
        <f t="shared" si="61"/>
        <v>421400000</v>
      </c>
      <c r="D1023" s="54">
        <f t="shared" si="62"/>
        <v>117055.55555555556</v>
      </c>
      <c r="E1023" s="54">
        <f t="shared" si="60"/>
        <v>91420388.888887361</v>
      </c>
      <c r="F1023" s="5">
        <f t="shared" si="63"/>
        <v>339979611.11111265</v>
      </c>
    </row>
    <row r="1024" spans="2:6">
      <c r="B1024" s="59">
        <v>782</v>
      </c>
      <c r="C1024" s="58">
        <f t="shared" si="61"/>
        <v>421400000</v>
      </c>
      <c r="D1024" s="54">
        <f t="shared" si="62"/>
        <v>117055.55555555556</v>
      </c>
      <c r="E1024" s="54">
        <f t="shared" si="60"/>
        <v>91537444.444442913</v>
      </c>
      <c r="F1024" s="5">
        <f t="shared" si="63"/>
        <v>339862555.55555707</v>
      </c>
    </row>
    <row r="1025" spans="2:6">
      <c r="B1025" s="59">
        <v>783</v>
      </c>
      <c r="C1025" s="58">
        <f t="shared" si="61"/>
        <v>421400000</v>
      </c>
      <c r="D1025" s="54">
        <f t="shared" si="62"/>
        <v>117055.55555555556</v>
      </c>
      <c r="E1025" s="54">
        <f t="shared" si="60"/>
        <v>91654499.999998465</v>
      </c>
      <c r="F1025" s="5">
        <f t="shared" si="63"/>
        <v>339745500.00000155</v>
      </c>
    </row>
    <row r="1026" spans="2:6">
      <c r="B1026" s="59">
        <v>784</v>
      </c>
      <c r="C1026" s="58">
        <f t="shared" si="61"/>
        <v>421400000</v>
      </c>
      <c r="D1026" s="54">
        <f t="shared" si="62"/>
        <v>117055.55555555556</v>
      </c>
      <c r="E1026" s="54">
        <f t="shared" si="60"/>
        <v>91771555.555554017</v>
      </c>
      <c r="F1026" s="5">
        <f t="shared" si="63"/>
        <v>339628444.44444597</v>
      </c>
    </row>
    <row r="1027" spans="2:6">
      <c r="B1027" s="59">
        <v>785</v>
      </c>
      <c r="C1027" s="58">
        <f t="shared" si="61"/>
        <v>421400000</v>
      </c>
      <c r="D1027" s="54">
        <f t="shared" si="62"/>
        <v>117055.55555555556</v>
      </c>
      <c r="E1027" s="54">
        <f t="shared" si="60"/>
        <v>91888611.11110957</v>
      </c>
      <c r="F1027" s="5">
        <f t="shared" si="63"/>
        <v>339511388.88889045</v>
      </c>
    </row>
    <row r="1028" spans="2:6">
      <c r="B1028" s="59">
        <v>786</v>
      </c>
      <c r="C1028" s="58">
        <f t="shared" si="61"/>
        <v>421400000</v>
      </c>
      <c r="D1028" s="54">
        <f t="shared" si="62"/>
        <v>117055.55555555556</v>
      </c>
      <c r="E1028" s="54">
        <f t="shared" si="60"/>
        <v>92005666.666665122</v>
      </c>
      <c r="F1028" s="5">
        <f t="shared" si="63"/>
        <v>339394333.33333486</v>
      </c>
    </row>
    <row r="1029" spans="2:6">
      <c r="B1029" s="59">
        <v>787</v>
      </c>
      <c r="C1029" s="58">
        <f t="shared" si="61"/>
        <v>421400000</v>
      </c>
      <c r="D1029" s="54">
        <f t="shared" si="62"/>
        <v>117055.55555555556</v>
      </c>
      <c r="E1029" s="54">
        <f t="shared" si="60"/>
        <v>92122722.222220674</v>
      </c>
      <c r="F1029" s="5">
        <f t="shared" si="63"/>
        <v>339277277.77777934</v>
      </c>
    </row>
    <row r="1030" spans="2:6">
      <c r="B1030" s="59">
        <v>788</v>
      </c>
      <c r="C1030" s="58">
        <f t="shared" si="61"/>
        <v>421400000</v>
      </c>
      <c r="D1030" s="54">
        <f t="shared" si="62"/>
        <v>117055.55555555556</v>
      </c>
      <c r="E1030" s="54">
        <f t="shared" si="60"/>
        <v>92239777.777776226</v>
      </c>
      <c r="F1030" s="5">
        <f t="shared" si="63"/>
        <v>339160222.22222376</v>
      </c>
    </row>
    <row r="1031" spans="2:6">
      <c r="B1031" s="59">
        <v>789</v>
      </c>
      <c r="C1031" s="58">
        <f t="shared" si="61"/>
        <v>421400000</v>
      </c>
      <c r="D1031" s="54">
        <f t="shared" si="62"/>
        <v>117055.55555555556</v>
      </c>
      <c r="E1031" s="54">
        <f t="shared" si="60"/>
        <v>92356833.333331779</v>
      </c>
      <c r="F1031" s="5">
        <f t="shared" si="63"/>
        <v>339043166.66666824</v>
      </c>
    </row>
    <row r="1032" spans="2:6">
      <c r="B1032" s="59">
        <v>790</v>
      </c>
      <c r="C1032" s="58">
        <f t="shared" si="61"/>
        <v>421400000</v>
      </c>
      <c r="D1032" s="54">
        <f t="shared" si="62"/>
        <v>117055.55555555556</v>
      </c>
      <c r="E1032" s="54">
        <f t="shared" si="60"/>
        <v>92473888.888887331</v>
      </c>
      <c r="F1032" s="5">
        <f t="shared" si="63"/>
        <v>338926111.11111265</v>
      </c>
    </row>
    <row r="1033" spans="2:6">
      <c r="B1033" s="59">
        <v>791</v>
      </c>
      <c r="C1033" s="58">
        <f t="shared" si="61"/>
        <v>421400000</v>
      </c>
      <c r="D1033" s="54">
        <f t="shared" si="62"/>
        <v>117055.55555555556</v>
      </c>
      <c r="E1033" s="54">
        <f t="shared" si="60"/>
        <v>92590944.444442883</v>
      </c>
      <c r="F1033" s="5">
        <f t="shared" si="63"/>
        <v>338809055.55555713</v>
      </c>
    </row>
    <row r="1034" spans="2:6">
      <c r="B1034" s="59">
        <v>792</v>
      </c>
      <c r="C1034" s="58">
        <f t="shared" si="61"/>
        <v>421400000</v>
      </c>
      <c r="D1034" s="54">
        <f t="shared" si="62"/>
        <v>117055.55555555556</v>
      </c>
      <c r="E1034" s="54">
        <f t="shared" si="60"/>
        <v>92707999.999998435</v>
      </c>
      <c r="F1034" s="5">
        <f t="shared" si="63"/>
        <v>338692000.00000155</v>
      </c>
    </row>
    <row r="1035" spans="2:6">
      <c r="B1035" s="59">
        <v>793</v>
      </c>
      <c r="C1035" s="58">
        <f t="shared" si="61"/>
        <v>421400000</v>
      </c>
      <c r="D1035" s="54">
        <f t="shared" si="62"/>
        <v>117055.55555555556</v>
      </c>
      <c r="E1035" s="54">
        <f t="shared" si="60"/>
        <v>92825055.555553988</v>
      </c>
      <c r="F1035" s="5">
        <f t="shared" si="63"/>
        <v>338574944.44444603</v>
      </c>
    </row>
    <row r="1036" spans="2:6">
      <c r="B1036" s="59">
        <v>794</v>
      </c>
      <c r="C1036" s="58">
        <f t="shared" si="61"/>
        <v>421400000</v>
      </c>
      <c r="D1036" s="54">
        <f t="shared" si="62"/>
        <v>117055.55555555556</v>
      </c>
      <c r="E1036" s="54">
        <f t="shared" si="60"/>
        <v>92942111.11110954</v>
      </c>
      <c r="F1036" s="5">
        <f t="shared" si="63"/>
        <v>338457888.88889045</v>
      </c>
    </row>
    <row r="1037" spans="2:6">
      <c r="B1037" s="59">
        <v>795</v>
      </c>
      <c r="C1037" s="58">
        <f t="shared" si="61"/>
        <v>421400000</v>
      </c>
      <c r="D1037" s="54">
        <f t="shared" si="62"/>
        <v>117055.55555555556</v>
      </c>
      <c r="E1037" s="54">
        <f t="shared" si="60"/>
        <v>93059166.666665092</v>
      </c>
      <c r="F1037" s="5">
        <f t="shared" si="63"/>
        <v>338340833.33333492</v>
      </c>
    </row>
    <row r="1038" spans="2:6">
      <c r="B1038" s="59">
        <v>796</v>
      </c>
      <c r="C1038" s="58">
        <f t="shared" si="61"/>
        <v>421400000</v>
      </c>
      <c r="D1038" s="54">
        <f t="shared" si="62"/>
        <v>117055.55555555556</v>
      </c>
      <c r="E1038" s="54">
        <f t="shared" si="60"/>
        <v>93176222.222220644</v>
      </c>
      <c r="F1038" s="5">
        <f t="shared" si="63"/>
        <v>338223777.77777934</v>
      </c>
    </row>
    <row r="1039" spans="2:6">
      <c r="B1039" s="59">
        <v>797</v>
      </c>
      <c r="C1039" s="58">
        <f t="shared" si="61"/>
        <v>421400000</v>
      </c>
      <c r="D1039" s="54">
        <f t="shared" si="62"/>
        <v>117055.55555555556</v>
      </c>
      <c r="E1039" s="54">
        <f t="shared" si="60"/>
        <v>93293277.777776197</v>
      </c>
      <c r="F1039" s="5">
        <f t="shared" si="63"/>
        <v>338106722.22222382</v>
      </c>
    </row>
    <row r="1040" spans="2:6">
      <c r="B1040" s="59">
        <v>798</v>
      </c>
      <c r="C1040" s="58">
        <f t="shared" si="61"/>
        <v>421400000</v>
      </c>
      <c r="D1040" s="54">
        <f t="shared" si="62"/>
        <v>117055.55555555556</v>
      </c>
      <c r="E1040" s="54">
        <f t="shared" si="60"/>
        <v>93410333.333331749</v>
      </c>
      <c r="F1040" s="5">
        <f t="shared" si="63"/>
        <v>337989666.66666824</v>
      </c>
    </row>
    <row r="1041" spans="2:6">
      <c r="B1041" s="59">
        <v>799</v>
      </c>
      <c r="C1041" s="58">
        <f t="shared" si="61"/>
        <v>421400000</v>
      </c>
      <c r="D1041" s="54">
        <f t="shared" si="62"/>
        <v>117055.55555555556</v>
      </c>
      <c r="E1041" s="54">
        <f t="shared" si="60"/>
        <v>93527388.888887301</v>
      </c>
      <c r="F1041" s="5">
        <f t="shared" si="63"/>
        <v>337872611.11111271</v>
      </c>
    </row>
    <row r="1042" spans="2:6">
      <c r="B1042" s="59">
        <v>800</v>
      </c>
      <c r="C1042" s="58">
        <f t="shared" si="61"/>
        <v>421400000</v>
      </c>
      <c r="D1042" s="54">
        <f t="shared" si="62"/>
        <v>117055.55555555556</v>
      </c>
      <c r="E1042" s="54">
        <f t="shared" si="60"/>
        <v>93644444.444442853</v>
      </c>
      <c r="F1042" s="5">
        <f t="shared" si="63"/>
        <v>337755555.55555713</v>
      </c>
    </row>
    <row r="1043" spans="2:6">
      <c r="B1043" s="59">
        <v>801</v>
      </c>
      <c r="C1043" s="58">
        <f t="shared" si="61"/>
        <v>421400000</v>
      </c>
      <c r="D1043" s="54">
        <f t="shared" si="62"/>
        <v>117055.55555555556</v>
      </c>
      <c r="E1043" s="54">
        <f t="shared" si="60"/>
        <v>93761499.999998406</v>
      </c>
      <c r="F1043" s="5">
        <f t="shared" si="63"/>
        <v>337638500.00000161</v>
      </c>
    </row>
    <row r="1044" spans="2:6">
      <c r="B1044" s="59">
        <v>802</v>
      </c>
      <c r="C1044" s="58">
        <f t="shared" si="61"/>
        <v>421400000</v>
      </c>
      <c r="D1044" s="54">
        <f t="shared" si="62"/>
        <v>117055.55555555556</v>
      </c>
      <c r="E1044" s="54">
        <f t="shared" si="60"/>
        <v>93878555.555553958</v>
      </c>
      <c r="F1044" s="5">
        <f t="shared" si="63"/>
        <v>337521444.44444603</v>
      </c>
    </row>
    <row r="1045" spans="2:6">
      <c r="B1045" s="59">
        <v>803</v>
      </c>
      <c r="C1045" s="58">
        <f t="shared" si="61"/>
        <v>421400000</v>
      </c>
      <c r="D1045" s="54">
        <f t="shared" si="62"/>
        <v>117055.55555555556</v>
      </c>
      <c r="E1045" s="54">
        <f t="shared" si="60"/>
        <v>93995611.11110951</v>
      </c>
      <c r="F1045" s="5">
        <f t="shared" si="63"/>
        <v>337404388.8888905</v>
      </c>
    </row>
    <row r="1046" spans="2:6">
      <c r="B1046" s="59">
        <v>804</v>
      </c>
      <c r="C1046" s="58">
        <f t="shared" si="61"/>
        <v>421400000</v>
      </c>
      <c r="D1046" s="54">
        <f t="shared" si="62"/>
        <v>117055.55555555556</v>
      </c>
      <c r="E1046" s="54">
        <f t="shared" si="60"/>
        <v>94112666.666665062</v>
      </c>
      <c r="F1046" s="5">
        <f t="shared" si="63"/>
        <v>337287333.33333492</v>
      </c>
    </row>
    <row r="1047" spans="2:6">
      <c r="B1047" s="59">
        <v>805</v>
      </c>
      <c r="C1047" s="58">
        <f t="shared" si="61"/>
        <v>421400000</v>
      </c>
      <c r="D1047" s="54">
        <f t="shared" si="62"/>
        <v>117055.55555555556</v>
      </c>
      <c r="E1047" s="54">
        <f t="shared" si="60"/>
        <v>94229722.222220615</v>
      </c>
      <c r="F1047" s="5">
        <f t="shared" si="63"/>
        <v>337170277.7777794</v>
      </c>
    </row>
    <row r="1048" spans="2:6">
      <c r="B1048" s="59">
        <v>806</v>
      </c>
      <c r="C1048" s="58">
        <f t="shared" si="61"/>
        <v>421400000</v>
      </c>
      <c r="D1048" s="54">
        <f t="shared" si="62"/>
        <v>117055.55555555556</v>
      </c>
      <c r="E1048" s="54">
        <f t="shared" si="60"/>
        <v>94346777.777776167</v>
      </c>
      <c r="F1048" s="5">
        <f t="shared" si="63"/>
        <v>337053222.22222382</v>
      </c>
    </row>
    <row r="1049" spans="2:6">
      <c r="B1049" s="59">
        <v>807</v>
      </c>
      <c r="C1049" s="58">
        <f t="shared" si="61"/>
        <v>421400000</v>
      </c>
      <c r="D1049" s="54">
        <f t="shared" si="62"/>
        <v>117055.55555555556</v>
      </c>
      <c r="E1049" s="54">
        <f t="shared" si="60"/>
        <v>94463833.333331719</v>
      </c>
      <c r="F1049" s="5">
        <f t="shared" si="63"/>
        <v>336936166.6666683</v>
      </c>
    </row>
    <row r="1050" spans="2:6">
      <c r="B1050" s="59">
        <v>808</v>
      </c>
      <c r="C1050" s="58">
        <f t="shared" si="61"/>
        <v>421400000</v>
      </c>
      <c r="D1050" s="54">
        <f t="shared" si="62"/>
        <v>117055.55555555556</v>
      </c>
      <c r="E1050" s="54">
        <f t="shared" si="60"/>
        <v>94580888.888887271</v>
      </c>
      <c r="F1050" s="5">
        <f t="shared" si="63"/>
        <v>336819111.11111271</v>
      </c>
    </row>
    <row r="1051" spans="2:6">
      <c r="B1051" s="59">
        <v>809</v>
      </c>
      <c r="C1051" s="58">
        <f t="shared" si="61"/>
        <v>421400000</v>
      </c>
      <c r="D1051" s="54">
        <f t="shared" si="62"/>
        <v>117055.55555555556</v>
      </c>
      <c r="E1051" s="54">
        <f t="shared" si="60"/>
        <v>94697944.444442824</v>
      </c>
      <c r="F1051" s="5">
        <f t="shared" si="63"/>
        <v>336702055.55555719</v>
      </c>
    </row>
    <row r="1052" spans="2:6">
      <c r="B1052" s="59">
        <v>810</v>
      </c>
      <c r="C1052" s="58">
        <f t="shared" si="61"/>
        <v>421400000</v>
      </c>
      <c r="D1052" s="54">
        <f t="shared" si="62"/>
        <v>117055.55555555556</v>
      </c>
      <c r="E1052" s="54">
        <f t="shared" si="60"/>
        <v>94814999.999998376</v>
      </c>
      <c r="F1052" s="5">
        <f t="shared" si="63"/>
        <v>336585000.00000161</v>
      </c>
    </row>
    <row r="1053" spans="2:6">
      <c r="B1053" s="59">
        <v>811</v>
      </c>
      <c r="C1053" s="58">
        <f t="shared" si="61"/>
        <v>421400000</v>
      </c>
      <c r="D1053" s="54">
        <f t="shared" si="62"/>
        <v>117055.55555555556</v>
      </c>
      <c r="E1053" s="54">
        <f t="shared" si="60"/>
        <v>94932055.555553928</v>
      </c>
      <c r="F1053" s="5">
        <f t="shared" si="63"/>
        <v>336467944.44444609</v>
      </c>
    </row>
    <row r="1054" spans="2:6">
      <c r="B1054" s="59">
        <v>812</v>
      </c>
      <c r="C1054" s="58">
        <f t="shared" si="61"/>
        <v>421400000</v>
      </c>
      <c r="D1054" s="54">
        <f t="shared" si="62"/>
        <v>117055.55555555556</v>
      </c>
      <c r="E1054" s="54">
        <f t="shared" si="60"/>
        <v>95049111.11110948</v>
      </c>
      <c r="F1054" s="5">
        <f t="shared" si="63"/>
        <v>336350888.8888905</v>
      </c>
    </row>
    <row r="1055" spans="2:6">
      <c r="B1055" s="59">
        <v>813</v>
      </c>
      <c r="C1055" s="58">
        <f t="shared" si="61"/>
        <v>421400000</v>
      </c>
      <c r="D1055" s="54">
        <f t="shared" si="62"/>
        <v>117055.55555555556</v>
      </c>
      <c r="E1055" s="54">
        <f t="shared" si="60"/>
        <v>95166166.666665033</v>
      </c>
      <c r="F1055" s="5">
        <f t="shared" si="63"/>
        <v>336233833.33333498</v>
      </c>
    </row>
    <row r="1056" spans="2:6">
      <c r="B1056" s="59">
        <v>814</v>
      </c>
      <c r="C1056" s="58">
        <f t="shared" si="61"/>
        <v>421400000</v>
      </c>
      <c r="D1056" s="54">
        <f t="shared" si="62"/>
        <v>117055.55555555556</v>
      </c>
      <c r="E1056" s="54">
        <f t="shared" si="60"/>
        <v>95283222.222220585</v>
      </c>
      <c r="F1056" s="5">
        <f t="shared" si="63"/>
        <v>336116777.7777794</v>
      </c>
    </row>
    <row r="1057" spans="2:6">
      <c r="B1057" s="59">
        <v>815</v>
      </c>
      <c r="C1057" s="58">
        <f t="shared" si="61"/>
        <v>421400000</v>
      </c>
      <c r="D1057" s="54">
        <f t="shared" si="62"/>
        <v>117055.55555555556</v>
      </c>
      <c r="E1057" s="54">
        <f t="shared" si="60"/>
        <v>95400277.777776137</v>
      </c>
      <c r="F1057" s="5">
        <f t="shared" si="63"/>
        <v>335999722.22222388</v>
      </c>
    </row>
    <row r="1058" spans="2:6">
      <c r="B1058" s="59">
        <v>816</v>
      </c>
      <c r="C1058" s="58">
        <f t="shared" si="61"/>
        <v>421400000</v>
      </c>
      <c r="D1058" s="54">
        <f t="shared" si="62"/>
        <v>117055.55555555556</v>
      </c>
      <c r="E1058" s="54">
        <f t="shared" si="60"/>
        <v>95517333.333331689</v>
      </c>
      <c r="F1058" s="5">
        <f t="shared" si="63"/>
        <v>335882666.6666683</v>
      </c>
    </row>
    <row r="1059" spans="2:6">
      <c r="B1059" s="59">
        <v>817</v>
      </c>
      <c r="C1059" s="58">
        <f t="shared" si="61"/>
        <v>421400000</v>
      </c>
      <c r="D1059" s="54">
        <f t="shared" si="62"/>
        <v>117055.55555555556</v>
      </c>
      <c r="E1059" s="54">
        <f t="shared" si="60"/>
        <v>95634388.888887241</v>
      </c>
      <c r="F1059" s="5">
        <f t="shared" si="63"/>
        <v>335765611.11111277</v>
      </c>
    </row>
    <row r="1060" spans="2:6">
      <c r="B1060" s="59">
        <v>818</v>
      </c>
      <c r="C1060" s="58">
        <f t="shared" si="61"/>
        <v>421400000</v>
      </c>
      <c r="D1060" s="54">
        <f t="shared" si="62"/>
        <v>117055.55555555556</v>
      </c>
      <c r="E1060" s="54">
        <f t="shared" si="60"/>
        <v>95751444.444442794</v>
      </c>
      <c r="F1060" s="5">
        <f t="shared" si="63"/>
        <v>335648555.55555719</v>
      </c>
    </row>
    <row r="1061" spans="2:6">
      <c r="B1061" s="59">
        <v>819</v>
      </c>
      <c r="C1061" s="58">
        <f t="shared" si="61"/>
        <v>421400000</v>
      </c>
      <c r="D1061" s="54">
        <f t="shared" si="62"/>
        <v>117055.55555555556</v>
      </c>
      <c r="E1061" s="54">
        <f t="shared" si="60"/>
        <v>95868499.999998346</v>
      </c>
      <c r="F1061" s="5">
        <f t="shared" si="63"/>
        <v>335531500.00000167</v>
      </c>
    </row>
    <row r="1062" spans="2:6">
      <c r="B1062" s="59">
        <v>820</v>
      </c>
      <c r="C1062" s="58">
        <f t="shared" si="61"/>
        <v>421400000</v>
      </c>
      <c r="D1062" s="54">
        <f t="shared" si="62"/>
        <v>117055.55555555556</v>
      </c>
      <c r="E1062" s="54">
        <f t="shared" si="60"/>
        <v>95985555.555553898</v>
      </c>
      <c r="F1062" s="5">
        <f t="shared" si="63"/>
        <v>335414444.44444609</v>
      </c>
    </row>
    <row r="1063" spans="2:6">
      <c r="B1063" s="59">
        <v>821</v>
      </c>
      <c r="C1063" s="58">
        <f t="shared" si="61"/>
        <v>421400000</v>
      </c>
      <c r="D1063" s="54">
        <f t="shared" si="62"/>
        <v>117055.55555555556</v>
      </c>
      <c r="E1063" s="54">
        <f t="shared" si="60"/>
        <v>96102611.11110945</v>
      </c>
      <c r="F1063" s="5">
        <f t="shared" si="63"/>
        <v>335297388.88889056</v>
      </c>
    </row>
    <row r="1064" spans="2:6">
      <c r="B1064" s="59">
        <v>822</v>
      </c>
      <c r="C1064" s="58">
        <f t="shared" si="61"/>
        <v>421400000</v>
      </c>
      <c r="D1064" s="54">
        <f t="shared" si="62"/>
        <v>117055.55555555556</v>
      </c>
      <c r="E1064" s="54">
        <f t="shared" si="60"/>
        <v>96219666.666665003</v>
      </c>
      <c r="F1064" s="5">
        <f t="shared" si="63"/>
        <v>335180333.33333498</v>
      </c>
    </row>
    <row r="1065" spans="2:6">
      <c r="B1065" s="59">
        <v>823</v>
      </c>
      <c r="C1065" s="58">
        <f t="shared" si="61"/>
        <v>421400000</v>
      </c>
      <c r="D1065" s="54">
        <f t="shared" si="62"/>
        <v>117055.55555555556</v>
      </c>
      <c r="E1065" s="54">
        <f t="shared" si="60"/>
        <v>96336722.222220555</v>
      </c>
      <c r="F1065" s="5">
        <f t="shared" si="63"/>
        <v>335063277.77777946</v>
      </c>
    </row>
    <row r="1066" spans="2:6">
      <c r="B1066" s="59">
        <v>824</v>
      </c>
      <c r="C1066" s="58">
        <f t="shared" si="61"/>
        <v>421400000</v>
      </c>
      <c r="D1066" s="54">
        <f t="shared" si="62"/>
        <v>117055.55555555556</v>
      </c>
      <c r="E1066" s="54">
        <f t="shared" si="60"/>
        <v>96453777.777776107</v>
      </c>
      <c r="F1066" s="5">
        <f t="shared" si="63"/>
        <v>334946222.22222388</v>
      </c>
    </row>
    <row r="1067" spans="2:6">
      <c r="B1067" s="59">
        <v>825</v>
      </c>
      <c r="C1067" s="58">
        <f t="shared" si="61"/>
        <v>421400000</v>
      </c>
      <c r="D1067" s="54">
        <f t="shared" si="62"/>
        <v>117055.55555555556</v>
      </c>
      <c r="E1067" s="54">
        <f t="shared" ref="E1067:E1130" si="64">E1066+D1067</f>
        <v>96570833.333331659</v>
      </c>
      <c r="F1067" s="5">
        <f t="shared" si="63"/>
        <v>334829166.66666836</v>
      </c>
    </row>
    <row r="1068" spans="2:6">
      <c r="B1068" s="59">
        <v>826</v>
      </c>
      <c r="C1068" s="58">
        <f t="shared" si="61"/>
        <v>421400000</v>
      </c>
      <c r="D1068" s="54">
        <f t="shared" si="62"/>
        <v>117055.55555555556</v>
      </c>
      <c r="E1068" s="54">
        <f t="shared" si="64"/>
        <v>96687888.888887212</v>
      </c>
      <c r="F1068" s="5">
        <f t="shared" si="63"/>
        <v>334712111.11111277</v>
      </c>
    </row>
    <row r="1069" spans="2:6">
      <c r="B1069" s="59">
        <v>827</v>
      </c>
      <c r="C1069" s="58">
        <f t="shared" si="61"/>
        <v>421400000</v>
      </c>
      <c r="D1069" s="54">
        <f t="shared" si="62"/>
        <v>117055.55555555556</v>
      </c>
      <c r="E1069" s="54">
        <f t="shared" si="64"/>
        <v>96804944.444442764</v>
      </c>
      <c r="F1069" s="5">
        <f t="shared" si="63"/>
        <v>334595055.55555725</v>
      </c>
    </row>
    <row r="1070" spans="2:6">
      <c r="B1070" s="59">
        <v>828</v>
      </c>
      <c r="C1070" s="58">
        <f t="shared" si="61"/>
        <v>421400000</v>
      </c>
      <c r="D1070" s="54">
        <f t="shared" si="62"/>
        <v>117055.55555555556</v>
      </c>
      <c r="E1070" s="54">
        <f t="shared" si="64"/>
        <v>96921999.999998316</v>
      </c>
      <c r="F1070" s="5">
        <f t="shared" si="63"/>
        <v>334478000.00000167</v>
      </c>
    </row>
    <row r="1071" spans="2:6">
      <c r="B1071" s="59">
        <v>829</v>
      </c>
      <c r="C1071" s="58">
        <f t="shared" si="61"/>
        <v>421400000</v>
      </c>
      <c r="D1071" s="54">
        <f t="shared" si="62"/>
        <v>117055.55555555556</v>
      </c>
      <c r="E1071" s="54">
        <f t="shared" si="64"/>
        <v>97039055.555553868</v>
      </c>
      <c r="F1071" s="5">
        <f t="shared" si="63"/>
        <v>334360944.44444615</v>
      </c>
    </row>
    <row r="1072" spans="2:6">
      <c r="B1072" s="59">
        <v>830</v>
      </c>
      <c r="C1072" s="58">
        <f t="shared" si="61"/>
        <v>421400000</v>
      </c>
      <c r="D1072" s="54">
        <f t="shared" si="62"/>
        <v>117055.55555555556</v>
      </c>
      <c r="E1072" s="54">
        <f t="shared" si="64"/>
        <v>97156111.111109421</v>
      </c>
      <c r="F1072" s="5">
        <f t="shared" si="63"/>
        <v>334243888.88889056</v>
      </c>
    </row>
    <row r="1073" spans="2:6">
      <c r="B1073" s="59">
        <v>831</v>
      </c>
      <c r="C1073" s="58">
        <f t="shared" si="61"/>
        <v>421400000</v>
      </c>
      <c r="D1073" s="54">
        <f t="shared" si="62"/>
        <v>117055.55555555556</v>
      </c>
      <c r="E1073" s="54">
        <f t="shared" si="64"/>
        <v>97273166.666664973</v>
      </c>
      <c r="F1073" s="5">
        <f t="shared" si="63"/>
        <v>334126833.33333504</v>
      </c>
    </row>
    <row r="1074" spans="2:6">
      <c r="B1074" s="59">
        <v>832</v>
      </c>
      <c r="C1074" s="58">
        <f t="shared" si="61"/>
        <v>421400000</v>
      </c>
      <c r="D1074" s="54">
        <f t="shared" si="62"/>
        <v>117055.55555555556</v>
      </c>
      <c r="E1074" s="54">
        <f t="shared" si="64"/>
        <v>97390222.222220525</v>
      </c>
      <c r="F1074" s="5">
        <f t="shared" si="63"/>
        <v>334009777.77777946</v>
      </c>
    </row>
    <row r="1075" spans="2:6">
      <c r="B1075" s="59">
        <v>833</v>
      </c>
      <c r="C1075" s="58">
        <f t="shared" si="61"/>
        <v>421400000</v>
      </c>
      <c r="D1075" s="54">
        <f t="shared" si="62"/>
        <v>117055.55555555556</v>
      </c>
      <c r="E1075" s="54">
        <f t="shared" si="64"/>
        <v>97507277.777776077</v>
      </c>
      <c r="F1075" s="5">
        <f t="shared" si="63"/>
        <v>333892722.22222394</v>
      </c>
    </row>
    <row r="1076" spans="2:6">
      <c r="B1076" s="59">
        <v>834</v>
      </c>
      <c r="C1076" s="58">
        <f t="shared" ref="C1076:C1139" si="65">$K$243-$K$245</f>
        <v>421400000</v>
      </c>
      <c r="D1076" s="54">
        <f t="shared" ref="D1076:D1139" si="66">C1076/$K$244</f>
        <v>117055.55555555556</v>
      </c>
      <c r="E1076" s="54">
        <f t="shared" si="64"/>
        <v>97624333.33333163</v>
      </c>
      <c r="F1076" s="5">
        <f t="shared" ref="F1076:F1139" si="67">$J$119-E1076</f>
        <v>333775666.66666836</v>
      </c>
    </row>
    <row r="1077" spans="2:6">
      <c r="B1077" s="59">
        <v>835</v>
      </c>
      <c r="C1077" s="58">
        <f t="shared" si="65"/>
        <v>421400000</v>
      </c>
      <c r="D1077" s="54">
        <f t="shared" si="66"/>
        <v>117055.55555555556</v>
      </c>
      <c r="E1077" s="54">
        <f t="shared" si="64"/>
        <v>97741388.888887182</v>
      </c>
      <c r="F1077" s="5">
        <f t="shared" si="67"/>
        <v>333658611.11111283</v>
      </c>
    </row>
    <row r="1078" spans="2:6">
      <c r="B1078" s="59">
        <v>836</v>
      </c>
      <c r="C1078" s="58">
        <f t="shared" si="65"/>
        <v>421400000</v>
      </c>
      <c r="D1078" s="54">
        <f t="shared" si="66"/>
        <v>117055.55555555556</v>
      </c>
      <c r="E1078" s="54">
        <f t="shared" si="64"/>
        <v>97858444.444442734</v>
      </c>
      <c r="F1078" s="5">
        <f t="shared" si="67"/>
        <v>333541555.55555725</v>
      </c>
    </row>
    <row r="1079" spans="2:6">
      <c r="B1079" s="59">
        <v>837</v>
      </c>
      <c r="C1079" s="58">
        <f t="shared" si="65"/>
        <v>421400000</v>
      </c>
      <c r="D1079" s="54">
        <f t="shared" si="66"/>
        <v>117055.55555555556</v>
      </c>
      <c r="E1079" s="54">
        <f t="shared" si="64"/>
        <v>97975499.999998286</v>
      </c>
      <c r="F1079" s="5">
        <f t="shared" si="67"/>
        <v>333424500.00000173</v>
      </c>
    </row>
    <row r="1080" spans="2:6">
      <c r="B1080" s="59">
        <v>838</v>
      </c>
      <c r="C1080" s="58">
        <f t="shared" si="65"/>
        <v>421400000</v>
      </c>
      <c r="D1080" s="54">
        <f t="shared" si="66"/>
        <v>117055.55555555556</v>
      </c>
      <c r="E1080" s="54">
        <f t="shared" si="64"/>
        <v>98092555.555553839</v>
      </c>
      <c r="F1080" s="5">
        <f t="shared" si="67"/>
        <v>333307444.44444615</v>
      </c>
    </row>
    <row r="1081" spans="2:6">
      <c r="B1081" s="59">
        <v>839</v>
      </c>
      <c r="C1081" s="58">
        <f t="shared" si="65"/>
        <v>421400000</v>
      </c>
      <c r="D1081" s="54">
        <f t="shared" si="66"/>
        <v>117055.55555555556</v>
      </c>
      <c r="E1081" s="54">
        <f t="shared" si="64"/>
        <v>98209611.111109391</v>
      </c>
      <c r="F1081" s="5">
        <f t="shared" si="67"/>
        <v>333190388.88889062</v>
      </c>
    </row>
    <row r="1082" spans="2:6">
      <c r="B1082" s="59">
        <v>840</v>
      </c>
      <c r="C1082" s="58">
        <f t="shared" si="65"/>
        <v>421400000</v>
      </c>
      <c r="D1082" s="54">
        <f t="shared" si="66"/>
        <v>117055.55555555556</v>
      </c>
      <c r="E1082" s="54">
        <f t="shared" si="64"/>
        <v>98326666.666664943</v>
      </c>
      <c r="F1082" s="5">
        <f t="shared" si="67"/>
        <v>333073333.33333504</v>
      </c>
    </row>
    <row r="1083" spans="2:6">
      <c r="B1083" s="59">
        <v>841</v>
      </c>
      <c r="C1083" s="58">
        <f t="shared" si="65"/>
        <v>421400000</v>
      </c>
      <c r="D1083" s="54">
        <f t="shared" si="66"/>
        <v>117055.55555555556</v>
      </c>
      <c r="E1083" s="54">
        <f t="shared" si="64"/>
        <v>98443722.222220495</v>
      </c>
      <c r="F1083" s="5">
        <f t="shared" si="67"/>
        <v>332956277.77777952</v>
      </c>
    </row>
    <row r="1084" spans="2:6">
      <c r="B1084" s="59">
        <v>842</v>
      </c>
      <c r="C1084" s="58">
        <f t="shared" si="65"/>
        <v>421400000</v>
      </c>
      <c r="D1084" s="54">
        <f t="shared" si="66"/>
        <v>117055.55555555556</v>
      </c>
      <c r="E1084" s="54">
        <f t="shared" si="64"/>
        <v>98560777.777776048</v>
      </c>
      <c r="F1084" s="5">
        <f t="shared" si="67"/>
        <v>332839222.22222394</v>
      </c>
    </row>
    <row r="1085" spans="2:6">
      <c r="B1085" s="59">
        <v>843</v>
      </c>
      <c r="C1085" s="58">
        <f t="shared" si="65"/>
        <v>421400000</v>
      </c>
      <c r="D1085" s="54">
        <f t="shared" si="66"/>
        <v>117055.55555555556</v>
      </c>
      <c r="E1085" s="54">
        <f t="shared" si="64"/>
        <v>98677833.3333316</v>
      </c>
      <c r="F1085" s="5">
        <f t="shared" si="67"/>
        <v>332722166.66666842</v>
      </c>
    </row>
    <row r="1086" spans="2:6">
      <c r="B1086" s="59">
        <v>844</v>
      </c>
      <c r="C1086" s="58">
        <f t="shared" si="65"/>
        <v>421400000</v>
      </c>
      <c r="D1086" s="54">
        <f t="shared" si="66"/>
        <v>117055.55555555556</v>
      </c>
      <c r="E1086" s="54">
        <f t="shared" si="64"/>
        <v>98794888.888887152</v>
      </c>
      <c r="F1086" s="5">
        <f t="shared" si="67"/>
        <v>332605111.11111283</v>
      </c>
    </row>
    <row r="1087" spans="2:6">
      <c r="B1087" s="59">
        <v>845</v>
      </c>
      <c r="C1087" s="58">
        <f t="shared" si="65"/>
        <v>421400000</v>
      </c>
      <c r="D1087" s="54">
        <f t="shared" si="66"/>
        <v>117055.55555555556</v>
      </c>
      <c r="E1087" s="54">
        <f t="shared" si="64"/>
        <v>98911944.444442704</v>
      </c>
      <c r="F1087" s="5">
        <f t="shared" si="67"/>
        <v>332488055.55555731</v>
      </c>
    </row>
    <row r="1088" spans="2:6">
      <c r="B1088" s="59">
        <v>846</v>
      </c>
      <c r="C1088" s="58">
        <f t="shared" si="65"/>
        <v>421400000</v>
      </c>
      <c r="D1088" s="54">
        <f t="shared" si="66"/>
        <v>117055.55555555556</v>
      </c>
      <c r="E1088" s="54">
        <f t="shared" si="64"/>
        <v>99028999.999998257</v>
      </c>
      <c r="F1088" s="5">
        <f t="shared" si="67"/>
        <v>332371000.00000173</v>
      </c>
    </row>
    <row r="1089" spans="2:6">
      <c r="B1089" s="59">
        <v>847</v>
      </c>
      <c r="C1089" s="58">
        <f t="shared" si="65"/>
        <v>421400000</v>
      </c>
      <c r="D1089" s="54">
        <f t="shared" si="66"/>
        <v>117055.55555555556</v>
      </c>
      <c r="E1089" s="54">
        <f t="shared" si="64"/>
        <v>99146055.555553809</v>
      </c>
      <c r="F1089" s="5">
        <f t="shared" si="67"/>
        <v>332253944.44444621</v>
      </c>
    </row>
    <row r="1090" spans="2:6">
      <c r="B1090" s="59">
        <v>848</v>
      </c>
      <c r="C1090" s="58">
        <f t="shared" si="65"/>
        <v>421400000</v>
      </c>
      <c r="D1090" s="54">
        <f t="shared" si="66"/>
        <v>117055.55555555556</v>
      </c>
      <c r="E1090" s="54">
        <f t="shared" si="64"/>
        <v>99263111.111109361</v>
      </c>
      <c r="F1090" s="5">
        <f t="shared" si="67"/>
        <v>332136888.88889062</v>
      </c>
    </row>
    <row r="1091" spans="2:6">
      <c r="B1091" s="59">
        <v>849</v>
      </c>
      <c r="C1091" s="58">
        <f t="shared" si="65"/>
        <v>421400000</v>
      </c>
      <c r="D1091" s="54">
        <f t="shared" si="66"/>
        <v>117055.55555555556</v>
      </c>
      <c r="E1091" s="54">
        <f t="shared" si="64"/>
        <v>99380166.666664913</v>
      </c>
      <c r="F1091" s="5">
        <f t="shared" si="67"/>
        <v>332019833.3333351</v>
      </c>
    </row>
    <row r="1092" spans="2:6">
      <c r="B1092" s="59">
        <v>850</v>
      </c>
      <c r="C1092" s="58">
        <f t="shared" si="65"/>
        <v>421400000</v>
      </c>
      <c r="D1092" s="54">
        <f t="shared" si="66"/>
        <v>117055.55555555556</v>
      </c>
      <c r="E1092" s="54">
        <f t="shared" si="64"/>
        <v>99497222.222220466</v>
      </c>
      <c r="F1092" s="5">
        <f t="shared" si="67"/>
        <v>331902777.77777952</v>
      </c>
    </row>
    <row r="1093" spans="2:6">
      <c r="B1093" s="59">
        <v>851</v>
      </c>
      <c r="C1093" s="58">
        <f t="shared" si="65"/>
        <v>421400000</v>
      </c>
      <c r="D1093" s="54">
        <f t="shared" si="66"/>
        <v>117055.55555555556</v>
      </c>
      <c r="E1093" s="54">
        <f t="shared" si="64"/>
        <v>99614277.777776018</v>
      </c>
      <c r="F1093" s="5">
        <f t="shared" si="67"/>
        <v>331785722.222224</v>
      </c>
    </row>
    <row r="1094" spans="2:6">
      <c r="B1094" s="59">
        <v>852</v>
      </c>
      <c r="C1094" s="58">
        <f t="shared" si="65"/>
        <v>421400000</v>
      </c>
      <c r="D1094" s="54">
        <f t="shared" si="66"/>
        <v>117055.55555555556</v>
      </c>
      <c r="E1094" s="54">
        <f t="shared" si="64"/>
        <v>99731333.33333157</v>
      </c>
      <c r="F1094" s="5">
        <f t="shared" si="67"/>
        <v>331668666.66666842</v>
      </c>
    </row>
    <row r="1095" spans="2:6">
      <c r="B1095" s="59">
        <v>853</v>
      </c>
      <c r="C1095" s="58">
        <f t="shared" si="65"/>
        <v>421400000</v>
      </c>
      <c r="D1095" s="54">
        <f t="shared" si="66"/>
        <v>117055.55555555556</v>
      </c>
      <c r="E1095" s="54">
        <f t="shared" si="64"/>
        <v>99848388.888887122</v>
      </c>
      <c r="F1095" s="5">
        <f t="shared" si="67"/>
        <v>331551611.11111289</v>
      </c>
    </row>
    <row r="1096" spans="2:6">
      <c r="B1096" s="59">
        <v>854</v>
      </c>
      <c r="C1096" s="58">
        <f t="shared" si="65"/>
        <v>421400000</v>
      </c>
      <c r="D1096" s="54">
        <f t="shared" si="66"/>
        <v>117055.55555555556</v>
      </c>
      <c r="E1096" s="54">
        <f t="shared" si="64"/>
        <v>99965444.444442675</v>
      </c>
      <c r="F1096" s="5">
        <f t="shared" si="67"/>
        <v>331434555.55555731</v>
      </c>
    </row>
    <row r="1097" spans="2:6">
      <c r="B1097" s="59">
        <v>855</v>
      </c>
      <c r="C1097" s="58">
        <f t="shared" si="65"/>
        <v>421400000</v>
      </c>
      <c r="D1097" s="54">
        <f t="shared" si="66"/>
        <v>117055.55555555556</v>
      </c>
      <c r="E1097" s="54">
        <f t="shared" si="64"/>
        <v>100082499.99999823</v>
      </c>
      <c r="F1097" s="5">
        <f t="shared" si="67"/>
        <v>331317500.00000179</v>
      </c>
    </row>
    <row r="1098" spans="2:6">
      <c r="B1098" s="59">
        <v>856</v>
      </c>
      <c r="C1098" s="58">
        <f t="shared" si="65"/>
        <v>421400000</v>
      </c>
      <c r="D1098" s="54">
        <f t="shared" si="66"/>
        <v>117055.55555555556</v>
      </c>
      <c r="E1098" s="54">
        <f t="shared" si="64"/>
        <v>100199555.55555378</v>
      </c>
      <c r="F1098" s="5">
        <f t="shared" si="67"/>
        <v>331200444.44444621</v>
      </c>
    </row>
    <row r="1099" spans="2:6">
      <c r="B1099" s="59">
        <v>857</v>
      </c>
      <c r="C1099" s="58">
        <f t="shared" si="65"/>
        <v>421400000</v>
      </c>
      <c r="D1099" s="54">
        <f t="shared" si="66"/>
        <v>117055.55555555556</v>
      </c>
      <c r="E1099" s="54">
        <f t="shared" si="64"/>
        <v>100316611.11110933</v>
      </c>
      <c r="F1099" s="5">
        <f t="shared" si="67"/>
        <v>331083388.88889068</v>
      </c>
    </row>
    <row r="1100" spans="2:6">
      <c r="B1100" s="59">
        <v>858</v>
      </c>
      <c r="C1100" s="58">
        <f t="shared" si="65"/>
        <v>421400000</v>
      </c>
      <c r="D1100" s="54">
        <f t="shared" si="66"/>
        <v>117055.55555555556</v>
      </c>
      <c r="E1100" s="54">
        <f t="shared" si="64"/>
        <v>100433666.66666488</v>
      </c>
      <c r="F1100" s="5">
        <f t="shared" si="67"/>
        <v>330966333.3333351</v>
      </c>
    </row>
    <row r="1101" spans="2:6">
      <c r="B1101" s="59">
        <v>859</v>
      </c>
      <c r="C1101" s="58">
        <f t="shared" si="65"/>
        <v>421400000</v>
      </c>
      <c r="D1101" s="54">
        <f t="shared" si="66"/>
        <v>117055.55555555556</v>
      </c>
      <c r="E1101" s="54">
        <f t="shared" si="64"/>
        <v>100550722.22222044</v>
      </c>
      <c r="F1101" s="5">
        <f t="shared" si="67"/>
        <v>330849277.77777958</v>
      </c>
    </row>
    <row r="1102" spans="2:6">
      <c r="B1102" s="59">
        <v>860</v>
      </c>
      <c r="C1102" s="58">
        <f t="shared" si="65"/>
        <v>421400000</v>
      </c>
      <c r="D1102" s="54">
        <f t="shared" si="66"/>
        <v>117055.55555555556</v>
      </c>
      <c r="E1102" s="54">
        <f t="shared" si="64"/>
        <v>100667777.77777599</v>
      </c>
      <c r="F1102" s="5">
        <f t="shared" si="67"/>
        <v>330732222.222224</v>
      </c>
    </row>
    <row r="1103" spans="2:6">
      <c r="B1103" s="59">
        <v>861</v>
      </c>
      <c r="C1103" s="58">
        <f t="shared" si="65"/>
        <v>421400000</v>
      </c>
      <c r="D1103" s="54">
        <f t="shared" si="66"/>
        <v>117055.55555555556</v>
      </c>
      <c r="E1103" s="54">
        <f t="shared" si="64"/>
        <v>100784833.33333154</v>
      </c>
      <c r="F1103" s="5">
        <f t="shared" si="67"/>
        <v>330615166.66666847</v>
      </c>
    </row>
    <row r="1104" spans="2:6">
      <c r="B1104" s="59">
        <v>862</v>
      </c>
      <c r="C1104" s="58">
        <f t="shared" si="65"/>
        <v>421400000</v>
      </c>
      <c r="D1104" s="54">
        <f t="shared" si="66"/>
        <v>117055.55555555556</v>
      </c>
      <c r="E1104" s="54">
        <f t="shared" si="64"/>
        <v>100901888.88888709</v>
      </c>
      <c r="F1104" s="5">
        <f t="shared" si="67"/>
        <v>330498111.11111289</v>
      </c>
    </row>
    <row r="1105" spans="2:6">
      <c r="B1105" s="59">
        <v>863</v>
      </c>
      <c r="C1105" s="58">
        <f t="shared" si="65"/>
        <v>421400000</v>
      </c>
      <c r="D1105" s="54">
        <f t="shared" si="66"/>
        <v>117055.55555555556</v>
      </c>
      <c r="E1105" s="54">
        <f t="shared" si="64"/>
        <v>101018944.44444264</v>
      </c>
      <c r="F1105" s="5">
        <f t="shared" si="67"/>
        <v>330381055.55555737</v>
      </c>
    </row>
    <row r="1106" spans="2:6">
      <c r="B1106" s="59">
        <v>864</v>
      </c>
      <c r="C1106" s="58">
        <f t="shared" si="65"/>
        <v>421400000</v>
      </c>
      <c r="D1106" s="54">
        <f t="shared" si="66"/>
        <v>117055.55555555556</v>
      </c>
      <c r="E1106" s="54">
        <f t="shared" si="64"/>
        <v>101135999.9999982</v>
      </c>
      <c r="F1106" s="5">
        <f t="shared" si="67"/>
        <v>330264000.00000179</v>
      </c>
    </row>
    <row r="1107" spans="2:6">
      <c r="B1107" s="59">
        <v>865</v>
      </c>
      <c r="C1107" s="58">
        <f t="shared" si="65"/>
        <v>421400000</v>
      </c>
      <c r="D1107" s="54">
        <f t="shared" si="66"/>
        <v>117055.55555555556</v>
      </c>
      <c r="E1107" s="54">
        <f t="shared" si="64"/>
        <v>101253055.55555375</v>
      </c>
      <c r="F1107" s="5">
        <f t="shared" si="67"/>
        <v>330146944.44444627</v>
      </c>
    </row>
    <row r="1108" spans="2:6">
      <c r="B1108" s="59">
        <v>866</v>
      </c>
      <c r="C1108" s="58">
        <f t="shared" si="65"/>
        <v>421400000</v>
      </c>
      <c r="D1108" s="54">
        <f t="shared" si="66"/>
        <v>117055.55555555556</v>
      </c>
      <c r="E1108" s="54">
        <f t="shared" si="64"/>
        <v>101370111.1111093</v>
      </c>
      <c r="F1108" s="5">
        <f t="shared" si="67"/>
        <v>330029888.88889068</v>
      </c>
    </row>
    <row r="1109" spans="2:6">
      <c r="B1109" s="59">
        <v>867</v>
      </c>
      <c r="C1109" s="58">
        <f t="shared" si="65"/>
        <v>421400000</v>
      </c>
      <c r="D1109" s="54">
        <f t="shared" si="66"/>
        <v>117055.55555555556</v>
      </c>
      <c r="E1109" s="54">
        <f t="shared" si="64"/>
        <v>101487166.66666485</v>
      </c>
      <c r="F1109" s="5">
        <f t="shared" si="67"/>
        <v>329912833.33333516</v>
      </c>
    </row>
    <row r="1110" spans="2:6">
      <c r="B1110" s="59">
        <v>868</v>
      </c>
      <c r="C1110" s="58">
        <f t="shared" si="65"/>
        <v>421400000</v>
      </c>
      <c r="D1110" s="54">
        <f t="shared" si="66"/>
        <v>117055.55555555556</v>
      </c>
      <c r="E1110" s="54">
        <f t="shared" si="64"/>
        <v>101604222.22222041</v>
      </c>
      <c r="F1110" s="5">
        <f t="shared" si="67"/>
        <v>329795777.77777958</v>
      </c>
    </row>
    <row r="1111" spans="2:6">
      <c r="B1111" s="59">
        <v>869</v>
      </c>
      <c r="C1111" s="58">
        <f t="shared" si="65"/>
        <v>421400000</v>
      </c>
      <c r="D1111" s="54">
        <f t="shared" si="66"/>
        <v>117055.55555555556</v>
      </c>
      <c r="E1111" s="54">
        <f t="shared" si="64"/>
        <v>101721277.77777596</v>
      </c>
      <c r="F1111" s="5">
        <f t="shared" si="67"/>
        <v>329678722.22222406</v>
      </c>
    </row>
    <row r="1112" spans="2:6">
      <c r="B1112" s="59">
        <v>870</v>
      </c>
      <c r="C1112" s="58">
        <f t="shared" si="65"/>
        <v>421400000</v>
      </c>
      <c r="D1112" s="54">
        <f t="shared" si="66"/>
        <v>117055.55555555556</v>
      </c>
      <c r="E1112" s="54">
        <f t="shared" si="64"/>
        <v>101838333.33333151</v>
      </c>
      <c r="F1112" s="5">
        <f t="shared" si="67"/>
        <v>329561666.66666847</v>
      </c>
    </row>
    <row r="1113" spans="2:6">
      <c r="B1113" s="59">
        <v>871</v>
      </c>
      <c r="C1113" s="58">
        <f t="shared" si="65"/>
        <v>421400000</v>
      </c>
      <c r="D1113" s="54">
        <f t="shared" si="66"/>
        <v>117055.55555555556</v>
      </c>
      <c r="E1113" s="54">
        <f t="shared" si="64"/>
        <v>101955388.88888706</v>
      </c>
      <c r="F1113" s="5">
        <f t="shared" si="67"/>
        <v>329444611.11111295</v>
      </c>
    </row>
    <row r="1114" spans="2:6">
      <c r="B1114" s="59">
        <v>872</v>
      </c>
      <c r="C1114" s="58">
        <f t="shared" si="65"/>
        <v>421400000</v>
      </c>
      <c r="D1114" s="54">
        <f t="shared" si="66"/>
        <v>117055.55555555556</v>
      </c>
      <c r="E1114" s="54">
        <f t="shared" si="64"/>
        <v>102072444.44444261</v>
      </c>
      <c r="F1114" s="5">
        <f t="shared" si="67"/>
        <v>329327555.55555737</v>
      </c>
    </row>
    <row r="1115" spans="2:6">
      <c r="B1115" s="59">
        <v>873</v>
      </c>
      <c r="C1115" s="58">
        <f t="shared" si="65"/>
        <v>421400000</v>
      </c>
      <c r="D1115" s="54">
        <f t="shared" si="66"/>
        <v>117055.55555555556</v>
      </c>
      <c r="E1115" s="54">
        <f t="shared" si="64"/>
        <v>102189499.99999817</v>
      </c>
      <c r="F1115" s="5">
        <f t="shared" si="67"/>
        <v>329210500.00000185</v>
      </c>
    </row>
    <row r="1116" spans="2:6">
      <c r="B1116" s="59">
        <v>874</v>
      </c>
      <c r="C1116" s="58">
        <f t="shared" si="65"/>
        <v>421400000</v>
      </c>
      <c r="D1116" s="54">
        <f t="shared" si="66"/>
        <v>117055.55555555556</v>
      </c>
      <c r="E1116" s="54">
        <f t="shared" si="64"/>
        <v>102306555.55555372</v>
      </c>
      <c r="F1116" s="5">
        <f t="shared" si="67"/>
        <v>329093444.44444627</v>
      </c>
    </row>
    <row r="1117" spans="2:6">
      <c r="B1117" s="59">
        <v>875</v>
      </c>
      <c r="C1117" s="58">
        <f t="shared" si="65"/>
        <v>421400000</v>
      </c>
      <c r="D1117" s="54">
        <f t="shared" si="66"/>
        <v>117055.55555555556</v>
      </c>
      <c r="E1117" s="54">
        <f t="shared" si="64"/>
        <v>102423611.11110927</v>
      </c>
      <c r="F1117" s="5">
        <f t="shared" si="67"/>
        <v>328976388.88889074</v>
      </c>
    </row>
    <row r="1118" spans="2:6">
      <c r="B1118" s="59">
        <v>876</v>
      </c>
      <c r="C1118" s="58">
        <f t="shared" si="65"/>
        <v>421400000</v>
      </c>
      <c r="D1118" s="54">
        <f t="shared" si="66"/>
        <v>117055.55555555556</v>
      </c>
      <c r="E1118" s="54">
        <f t="shared" si="64"/>
        <v>102540666.66666482</v>
      </c>
      <c r="F1118" s="5">
        <f t="shared" si="67"/>
        <v>328859333.33333516</v>
      </c>
    </row>
    <row r="1119" spans="2:6">
      <c r="B1119" s="59">
        <v>877</v>
      </c>
      <c r="C1119" s="58">
        <f t="shared" si="65"/>
        <v>421400000</v>
      </c>
      <c r="D1119" s="54">
        <f t="shared" si="66"/>
        <v>117055.55555555556</v>
      </c>
      <c r="E1119" s="54">
        <f t="shared" si="64"/>
        <v>102657722.22222038</v>
      </c>
      <c r="F1119" s="5">
        <f t="shared" si="67"/>
        <v>328742277.77777964</v>
      </c>
    </row>
    <row r="1120" spans="2:6">
      <c r="B1120" s="59">
        <v>878</v>
      </c>
      <c r="C1120" s="58">
        <f t="shared" si="65"/>
        <v>421400000</v>
      </c>
      <c r="D1120" s="54">
        <f t="shared" si="66"/>
        <v>117055.55555555556</v>
      </c>
      <c r="E1120" s="54">
        <f t="shared" si="64"/>
        <v>102774777.77777593</v>
      </c>
      <c r="F1120" s="5">
        <f t="shared" si="67"/>
        <v>328625222.22222406</v>
      </c>
    </row>
    <row r="1121" spans="2:6">
      <c r="B1121" s="59">
        <v>879</v>
      </c>
      <c r="C1121" s="58">
        <f t="shared" si="65"/>
        <v>421400000</v>
      </c>
      <c r="D1121" s="54">
        <f t="shared" si="66"/>
        <v>117055.55555555556</v>
      </c>
      <c r="E1121" s="54">
        <f t="shared" si="64"/>
        <v>102891833.33333148</v>
      </c>
      <c r="F1121" s="5">
        <f t="shared" si="67"/>
        <v>328508166.66666853</v>
      </c>
    </row>
    <row r="1122" spans="2:6">
      <c r="B1122" s="59">
        <v>880</v>
      </c>
      <c r="C1122" s="58">
        <f t="shared" si="65"/>
        <v>421400000</v>
      </c>
      <c r="D1122" s="54">
        <f t="shared" si="66"/>
        <v>117055.55555555556</v>
      </c>
      <c r="E1122" s="54">
        <f t="shared" si="64"/>
        <v>103008888.88888703</v>
      </c>
      <c r="F1122" s="5">
        <f t="shared" si="67"/>
        <v>328391111.11111295</v>
      </c>
    </row>
    <row r="1123" spans="2:6">
      <c r="B1123" s="59">
        <v>881</v>
      </c>
      <c r="C1123" s="58">
        <f t="shared" si="65"/>
        <v>421400000</v>
      </c>
      <c r="D1123" s="54">
        <f t="shared" si="66"/>
        <v>117055.55555555556</v>
      </c>
      <c r="E1123" s="54">
        <f t="shared" si="64"/>
        <v>103125944.44444259</v>
      </c>
      <c r="F1123" s="5">
        <f t="shared" si="67"/>
        <v>328274055.55555743</v>
      </c>
    </row>
    <row r="1124" spans="2:6">
      <c r="B1124" s="59">
        <v>882</v>
      </c>
      <c r="C1124" s="58">
        <f t="shared" si="65"/>
        <v>421400000</v>
      </c>
      <c r="D1124" s="54">
        <f t="shared" si="66"/>
        <v>117055.55555555556</v>
      </c>
      <c r="E1124" s="54">
        <f t="shared" si="64"/>
        <v>103242999.99999814</v>
      </c>
      <c r="F1124" s="5">
        <f t="shared" si="67"/>
        <v>328157000.00000185</v>
      </c>
    </row>
    <row r="1125" spans="2:6">
      <c r="B1125" s="59">
        <v>883</v>
      </c>
      <c r="C1125" s="58">
        <f t="shared" si="65"/>
        <v>421400000</v>
      </c>
      <c r="D1125" s="54">
        <f t="shared" si="66"/>
        <v>117055.55555555556</v>
      </c>
      <c r="E1125" s="54">
        <f t="shared" si="64"/>
        <v>103360055.55555369</v>
      </c>
      <c r="F1125" s="5">
        <f t="shared" si="67"/>
        <v>328039944.44444633</v>
      </c>
    </row>
    <row r="1126" spans="2:6">
      <c r="B1126" s="59">
        <v>884</v>
      </c>
      <c r="C1126" s="58">
        <f t="shared" si="65"/>
        <v>421400000</v>
      </c>
      <c r="D1126" s="54">
        <f t="shared" si="66"/>
        <v>117055.55555555556</v>
      </c>
      <c r="E1126" s="54">
        <f t="shared" si="64"/>
        <v>103477111.11110924</v>
      </c>
      <c r="F1126" s="5">
        <f t="shared" si="67"/>
        <v>327922888.88889074</v>
      </c>
    </row>
    <row r="1127" spans="2:6">
      <c r="B1127" s="59">
        <v>885</v>
      </c>
      <c r="C1127" s="58">
        <f t="shared" si="65"/>
        <v>421400000</v>
      </c>
      <c r="D1127" s="54">
        <f t="shared" si="66"/>
        <v>117055.55555555556</v>
      </c>
      <c r="E1127" s="54">
        <f t="shared" si="64"/>
        <v>103594166.66666479</v>
      </c>
      <c r="F1127" s="5">
        <f t="shared" si="67"/>
        <v>327805833.33333522</v>
      </c>
    </row>
    <row r="1128" spans="2:6">
      <c r="B1128" s="59">
        <v>886</v>
      </c>
      <c r="C1128" s="58">
        <f t="shared" si="65"/>
        <v>421400000</v>
      </c>
      <c r="D1128" s="54">
        <f t="shared" si="66"/>
        <v>117055.55555555556</v>
      </c>
      <c r="E1128" s="54">
        <f t="shared" si="64"/>
        <v>103711222.22222035</v>
      </c>
      <c r="F1128" s="5">
        <f t="shared" si="67"/>
        <v>327688777.77777964</v>
      </c>
    </row>
    <row r="1129" spans="2:6">
      <c r="B1129" s="59">
        <v>887</v>
      </c>
      <c r="C1129" s="58">
        <f t="shared" si="65"/>
        <v>421400000</v>
      </c>
      <c r="D1129" s="54">
        <f t="shared" si="66"/>
        <v>117055.55555555556</v>
      </c>
      <c r="E1129" s="54">
        <f t="shared" si="64"/>
        <v>103828277.7777759</v>
      </c>
      <c r="F1129" s="5">
        <f t="shared" si="67"/>
        <v>327571722.22222412</v>
      </c>
    </row>
    <row r="1130" spans="2:6">
      <c r="B1130" s="59">
        <v>888</v>
      </c>
      <c r="C1130" s="58">
        <f t="shared" si="65"/>
        <v>421400000</v>
      </c>
      <c r="D1130" s="54">
        <f t="shared" si="66"/>
        <v>117055.55555555556</v>
      </c>
      <c r="E1130" s="54">
        <f t="shared" si="64"/>
        <v>103945333.33333145</v>
      </c>
      <c r="F1130" s="5">
        <f t="shared" si="67"/>
        <v>327454666.66666853</v>
      </c>
    </row>
    <row r="1131" spans="2:6">
      <c r="B1131" s="59">
        <v>889</v>
      </c>
      <c r="C1131" s="58">
        <f t="shared" si="65"/>
        <v>421400000</v>
      </c>
      <c r="D1131" s="54">
        <f t="shared" si="66"/>
        <v>117055.55555555556</v>
      </c>
      <c r="E1131" s="54">
        <f t="shared" ref="E1131:E1194" si="68">E1130+D1131</f>
        <v>104062388.888887</v>
      </c>
      <c r="F1131" s="5">
        <f t="shared" si="67"/>
        <v>327337611.11111301</v>
      </c>
    </row>
    <row r="1132" spans="2:6">
      <c r="B1132" s="59">
        <v>890</v>
      </c>
      <c r="C1132" s="58">
        <f t="shared" si="65"/>
        <v>421400000</v>
      </c>
      <c r="D1132" s="54">
        <f t="shared" si="66"/>
        <v>117055.55555555556</v>
      </c>
      <c r="E1132" s="54">
        <f t="shared" si="68"/>
        <v>104179444.44444256</v>
      </c>
      <c r="F1132" s="5">
        <f t="shared" si="67"/>
        <v>327220555.55555743</v>
      </c>
    </row>
    <row r="1133" spans="2:6">
      <c r="B1133" s="59">
        <v>891</v>
      </c>
      <c r="C1133" s="58">
        <f t="shared" si="65"/>
        <v>421400000</v>
      </c>
      <c r="D1133" s="54">
        <f t="shared" si="66"/>
        <v>117055.55555555556</v>
      </c>
      <c r="E1133" s="54">
        <f t="shared" si="68"/>
        <v>104296499.99999811</v>
      </c>
      <c r="F1133" s="5">
        <f t="shared" si="67"/>
        <v>327103500.00000191</v>
      </c>
    </row>
    <row r="1134" spans="2:6">
      <c r="B1134" s="59">
        <v>892</v>
      </c>
      <c r="C1134" s="58">
        <f t="shared" si="65"/>
        <v>421400000</v>
      </c>
      <c r="D1134" s="54">
        <f t="shared" si="66"/>
        <v>117055.55555555556</v>
      </c>
      <c r="E1134" s="54">
        <f t="shared" si="68"/>
        <v>104413555.55555366</v>
      </c>
      <c r="F1134" s="5">
        <f t="shared" si="67"/>
        <v>326986444.44444633</v>
      </c>
    </row>
    <row r="1135" spans="2:6">
      <c r="B1135" s="59">
        <v>893</v>
      </c>
      <c r="C1135" s="58">
        <f t="shared" si="65"/>
        <v>421400000</v>
      </c>
      <c r="D1135" s="54">
        <f t="shared" si="66"/>
        <v>117055.55555555556</v>
      </c>
      <c r="E1135" s="54">
        <f t="shared" si="68"/>
        <v>104530611.11110921</v>
      </c>
      <c r="F1135" s="5">
        <f t="shared" si="67"/>
        <v>326869388.8888908</v>
      </c>
    </row>
    <row r="1136" spans="2:6">
      <c r="B1136" s="59">
        <v>894</v>
      </c>
      <c r="C1136" s="58">
        <f t="shared" si="65"/>
        <v>421400000</v>
      </c>
      <c r="D1136" s="54">
        <f t="shared" si="66"/>
        <v>117055.55555555556</v>
      </c>
      <c r="E1136" s="54">
        <f t="shared" si="68"/>
        <v>104647666.66666476</v>
      </c>
      <c r="F1136" s="5">
        <f t="shared" si="67"/>
        <v>326752333.33333522</v>
      </c>
    </row>
    <row r="1137" spans="2:6">
      <c r="B1137" s="59">
        <v>895</v>
      </c>
      <c r="C1137" s="58">
        <f t="shared" si="65"/>
        <v>421400000</v>
      </c>
      <c r="D1137" s="54">
        <f t="shared" si="66"/>
        <v>117055.55555555556</v>
      </c>
      <c r="E1137" s="54">
        <f t="shared" si="68"/>
        <v>104764722.22222032</v>
      </c>
      <c r="F1137" s="5">
        <f t="shared" si="67"/>
        <v>326635277.7777797</v>
      </c>
    </row>
    <row r="1138" spans="2:6">
      <c r="B1138" s="59">
        <v>896</v>
      </c>
      <c r="C1138" s="58">
        <f t="shared" si="65"/>
        <v>421400000</v>
      </c>
      <c r="D1138" s="54">
        <f t="shared" si="66"/>
        <v>117055.55555555556</v>
      </c>
      <c r="E1138" s="54">
        <f t="shared" si="68"/>
        <v>104881777.77777587</v>
      </c>
      <c r="F1138" s="5">
        <f t="shared" si="67"/>
        <v>326518222.22222412</v>
      </c>
    </row>
    <row r="1139" spans="2:6">
      <c r="B1139" s="59">
        <v>897</v>
      </c>
      <c r="C1139" s="58">
        <f t="shared" si="65"/>
        <v>421400000</v>
      </c>
      <c r="D1139" s="54">
        <f t="shared" si="66"/>
        <v>117055.55555555556</v>
      </c>
      <c r="E1139" s="54">
        <f t="shared" si="68"/>
        <v>104998833.33333142</v>
      </c>
      <c r="F1139" s="5">
        <f t="shared" si="67"/>
        <v>326401166.66666859</v>
      </c>
    </row>
    <row r="1140" spans="2:6">
      <c r="B1140" s="59">
        <v>898</v>
      </c>
      <c r="C1140" s="58">
        <f t="shared" ref="C1140:C1203" si="69">$K$243-$K$245</f>
        <v>421400000</v>
      </c>
      <c r="D1140" s="54">
        <f t="shared" ref="D1140:D1203" si="70">C1140/$K$244</f>
        <v>117055.55555555556</v>
      </c>
      <c r="E1140" s="54">
        <f t="shared" si="68"/>
        <v>105115888.88888697</v>
      </c>
      <c r="F1140" s="5">
        <f t="shared" ref="F1140:F1203" si="71">$J$119-E1140</f>
        <v>326284111.11111301</v>
      </c>
    </row>
    <row r="1141" spans="2:6">
      <c r="B1141" s="59">
        <v>899</v>
      </c>
      <c r="C1141" s="58">
        <f t="shared" si="69"/>
        <v>421400000</v>
      </c>
      <c r="D1141" s="54">
        <f t="shared" si="70"/>
        <v>117055.55555555556</v>
      </c>
      <c r="E1141" s="54">
        <f t="shared" si="68"/>
        <v>105232944.44444253</v>
      </c>
      <c r="F1141" s="5">
        <f t="shared" si="71"/>
        <v>326167055.55555749</v>
      </c>
    </row>
    <row r="1142" spans="2:6">
      <c r="B1142" s="59">
        <v>900</v>
      </c>
      <c r="C1142" s="58">
        <f t="shared" si="69"/>
        <v>421400000</v>
      </c>
      <c r="D1142" s="54">
        <f t="shared" si="70"/>
        <v>117055.55555555556</v>
      </c>
      <c r="E1142" s="54">
        <f t="shared" si="68"/>
        <v>105349999.99999808</v>
      </c>
      <c r="F1142" s="5">
        <f t="shared" si="71"/>
        <v>326050000.00000191</v>
      </c>
    </row>
    <row r="1143" spans="2:6">
      <c r="B1143" s="59">
        <v>901</v>
      </c>
      <c r="C1143" s="58">
        <f t="shared" si="69"/>
        <v>421400000</v>
      </c>
      <c r="D1143" s="54">
        <f t="shared" si="70"/>
        <v>117055.55555555556</v>
      </c>
      <c r="E1143" s="54">
        <f t="shared" si="68"/>
        <v>105467055.55555363</v>
      </c>
      <c r="F1143" s="5">
        <f t="shared" si="71"/>
        <v>325932944.44444638</v>
      </c>
    </row>
    <row r="1144" spans="2:6">
      <c r="B1144" s="59">
        <v>902</v>
      </c>
      <c r="C1144" s="58">
        <f t="shared" si="69"/>
        <v>421400000</v>
      </c>
      <c r="D1144" s="54">
        <f t="shared" si="70"/>
        <v>117055.55555555556</v>
      </c>
      <c r="E1144" s="54">
        <f t="shared" si="68"/>
        <v>105584111.11110918</v>
      </c>
      <c r="F1144" s="5">
        <f t="shared" si="71"/>
        <v>325815888.8888908</v>
      </c>
    </row>
    <row r="1145" spans="2:6">
      <c r="B1145" s="59">
        <v>903</v>
      </c>
      <c r="C1145" s="58">
        <f t="shared" si="69"/>
        <v>421400000</v>
      </c>
      <c r="D1145" s="54">
        <f t="shared" si="70"/>
        <v>117055.55555555556</v>
      </c>
      <c r="E1145" s="54">
        <f t="shared" si="68"/>
        <v>105701166.66666473</v>
      </c>
      <c r="F1145" s="5">
        <f t="shared" si="71"/>
        <v>325698833.33333528</v>
      </c>
    </row>
    <row r="1146" spans="2:6">
      <c r="B1146" s="59">
        <v>904</v>
      </c>
      <c r="C1146" s="58">
        <f t="shared" si="69"/>
        <v>421400000</v>
      </c>
      <c r="D1146" s="54">
        <f t="shared" si="70"/>
        <v>117055.55555555556</v>
      </c>
      <c r="E1146" s="54">
        <f t="shared" si="68"/>
        <v>105818222.22222029</v>
      </c>
      <c r="F1146" s="5">
        <f t="shared" si="71"/>
        <v>325581777.7777797</v>
      </c>
    </row>
    <row r="1147" spans="2:6">
      <c r="B1147" s="59">
        <v>905</v>
      </c>
      <c r="C1147" s="58">
        <f t="shared" si="69"/>
        <v>421400000</v>
      </c>
      <c r="D1147" s="54">
        <f t="shared" si="70"/>
        <v>117055.55555555556</v>
      </c>
      <c r="E1147" s="54">
        <f t="shared" si="68"/>
        <v>105935277.77777584</v>
      </c>
      <c r="F1147" s="5">
        <f t="shared" si="71"/>
        <v>325464722.22222418</v>
      </c>
    </row>
    <row r="1148" spans="2:6">
      <c r="B1148" s="59">
        <v>906</v>
      </c>
      <c r="C1148" s="58">
        <f t="shared" si="69"/>
        <v>421400000</v>
      </c>
      <c r="D1148" s="54">
        <f t="shared" si="70"/>
        <v>117055.55555555556</v>
      </c>
      <c r="E1148" s="54">
        <f t="shared" si="68"/>
        <v>106052333.33333139</v>
      </c>
      <c r="F1148" s="5">
        <f t="shared" si="71"/>
        <v>325347666.66666859</v>
      </c>
    </row>
    <row r="1149" spans="2:6">
      <c r="B1149" s="59">
        <v>907</v>
      </c>
      <c r="C1149" s="58">
        <f t="shared" si="69"/>
        <v>421400000</v>
      </c>
      <c r="D1149" s="54">
        <f t="shared" si="70"/>
        <v>117055.55555555556</v>
      </c>
      <c r="E1149" s="54">
        <f t="shared" si="68"/>
        <v>106169388.88888694</v>
      </c>
      <c r="F1149" s="5">
        <f t="shared" si="71"/>
        <v>325230611.11111307</v>
      </c>
    </row>
    <row r="1150" spans="2:6">
      <c r="B1150" s="59">
        <v>908</v>
      </c>
      <c r="C1150" s="58">
        <f t="shared" si="69"/>
        <v>421400000</v>
      </c>
      <c r="D1150" s="54">
        <f t="shared" si="70"/>
        <v>117055.55555555556</v>
      </c>
      <c r="E1150" s="54">
        <f t="shared" si="68"/>
        <v>106286444.4444425</v>
      </c>
      <c r="F1150" s="5">
        <f t="shared" si="71"/>
        <v>325113555.55555749</v>
      </c>
    </row>
    <row r="1151" spans="2:6">
      <c r="B1151" s="59">
        <v>909</v>
      </c>
      <c r="C1151" s="58">
        <f t="shared" si="69"/>
        <v>421400000</v>
      </c>
      <c r="D1151" s="54">
        <f t="shared" si="70"/>
        <v>117055.55555555556</v>
      </c>
      <c r="E1151" s="54">
        <f t="shared" si="68"/>
        <v>106403499.99999805</v>
      </c>
      <c r="F1151" s="5">
        <f t="shared" si="71"/>
        <v>324996500.00000197</v>
      </c>
    </row>
    <row r="1152" spans="2:6">
      <c r="B1152" s="59">
        <v>910</v>
      </c>
      <c r="C1152" s="58">
        <f t="shared" si="69"/>
        <v>421400000</v>
      </c>
      <c r="D1152" s="54">
        <f t="shared" si="70"/>
        <v>117055.55555555556</v>
      </c>
      <c r="E1152" s="54">
        <f t="shared" si="68"/>
        <v>106520555.5555536</v>
      </c>
      <c r="F1152" s="5">
        <f t="shared" si="71"/>
        <v>324879444.44444638</v>
      </c>
    </row>
    <row r="1153" spans="2:6">
      <c r="B1153" s="59">
        <v>911</v>
      </c>
      <c r="C1153" s="58">
        <f t="shared" si="69"/>
        <v>421400000</v>
      </c>
      <c r="D1153" s="54">
        <f t="shared" si="70"/>
        <v>117055.55555555556</v>
      </c>
      <c r="E1153" s="54">
        <f t="shared" si="68"/>
        <v>106637611.11110915</v>
      </c>
      <c r="F1153" s="5">
        <f t="shared" si="71"/>
        <v>324762388.88889086</v>
      </c>
    </row>
    <row r="1154" spans="2:6">
      <c r="B1154" s="59">
        <v>912</v>
      </c>
      <c r="C1154" s="58">
        <f t="shared" si="69"/>
        <v>421400000</v>
      </c>
      <c r="D1154" s="54">
        <f t="shared" si="70"/>
        <v>117055.55555555556</v>
      </c>
      <c r="E1154" s="54">
        <f t="shared" si="68"/>
        <v>106754666.6666647</v>
      </c>
      <c r="F1154" s="5">
        <f t="shared" si="71"/>
        <v>324645333.33333528</v>
      </c>
    </row>
    <row r="1155" spans="2:6">
      <c r="B1155" s="59">
        <v>913</v>
      </c>
      <c r="C1155" s="58">
        <f t="shared" si="69"/>
        <v>421400000</v>
      </c>
      <c r="D1155" s="54">
        <f t="shared" si="70"/>
        <v>117055.55555555556</v>
      </c>
      <c r="E1155" s="54">
        <f t="shared" si="68"/>
        <v>106871722.22222026</v>
      </c>
      <c r="F1155" s="5">
        <f t="shared" si="71"/>
        <v>324528277.77777976</v>
      </c>
    </row>
    <row r="1156" spans="2:6">
      <c r="B1156" s="59">
        <v>914</v>
      </c>
      <c r="C1156" s="58">
        <f t="shared" si="69"/>
        <v>421400000</v>
      </c>
      <c r="D1156" s="54">
        <f t="shared" si="70"/>
        <v>117055.55555555556</v>
      </c>
      <c r="E1156" s="54">
        <f t="shared" si="68"/>
        <v>106988777.77777581</v>
      </c>
      <c r="F1156" s="5">
        <f t="shared" si="71"/>
        <v>324411222.22222418</v>
      </c>
    </row>
    <row r="1157" spans="2:6">
      <c r="B1157" s="59">
        <v>915</v>
      </c>
      <c r="C1157" s="58">
        <f t="shared" si="69"/>
        <v>421400000</v>
      </c>
      <c r="D1157" s="54">
        <f t="shared" si="70"/>
        <v>117055.55555555556</v>
      </c>
      <c r="E1157" s="54">
        <f t="shared" si="68"/>
        <v>107105833.33333136</v>
      </c>
      <c r="F1157" s="5">
        <f t="shared" si="71"/>
        <v>324294166.66666865</v>
      </c>
    </row>
    <row r="1158" spans="2:6">
      <c r="B1158" s="59">
        <v>916</v>
      </c>
      <c r="C1158" s="58">
        <f t="shared" si="69"/>
        <v>421400000</v>
      </c>
      <c r="D1158" s="54">
        <f t="shared" si="70"/>
        <v>117055.55555555556</v>
      </c>
      <c r="E1158" s="54">
        <f t="shared" si="68"/>
        <v>107222888.88888691</v>
      </c>
      <c r="F1158" s="5">
        <f t="shared" si="71"/>
        <v>324177111.11111307</v>
      </c>
    </row>
    <row r="1159" spans="2:6">
      <c r="B1159" s="59">
        <v>917</v>
      </c>
      <c r="C1159" s="58">
        <f t="shared" si="69"/>
        <v>421400000</v>
      </c>
      <c r="D1159" s="54">
        <f t="shared" si="70"/>
        <v>117055.55555555556</v>
      </c>
      <c r="E1159" s="54">
        <f t="shared" si="68"/>
        <v>107339944.44444247</v>
      </c>
      <c r="F1159" s="5">
        <f t="shared" si="71"/>
        <v>324060055.55555755</v>
      </c>
    </row>
    <row r="1160" spans="2:6">
      <c r="B1160" s="59">
        <v>918</v>
      </c>
      <c r="C1160" s="58">
        <f t="shared" si="69"/>
        <v>421400000</v>
      </c>
      <c r="D1160" s="54">
        <f t="shared" si="70"/>
        <v>117055.55555555556</v>
      </c>
      <c r="E1160" s="54">
        <f t="shared" si="68"/>
        <v>107456999.99999802</v>
      </c>
      <c r="F1160" s="5">
        <f t="shared" si="71"/>
        <v>323943000.00000197</v>
      </c>
    </row>
    <row r="1161" spans="2:6">
      <c r="B1161" s="59">
        <v>919</v>
      </c>
      <c r="C1161" s="58">
        <f t="shared" si="69"/>
        <v>421400000</v>
      </c>
      <c r="D1161" s="54">
        <f t="shared" si="70"/>
        <v>117055.55555555556</v>
      </c>
      <c r="E1161" s="54">
        <f t="shared" si="68"/>
        <v>107574055.55555357</v>
      </c>
      <c r="F1161" s="5">
        <f t="shared" si="71"/>
        <v>323825944.44444644</v>
      </c>
    </row>
    <row r="1162" spans="2:6">
      <c r="B1162" s="59">
        <v>920</v>
      </c>
      <c r="C1162" s="58">
        <f t="shared" si="69"/>
        <v>421400000</v>
      </c>
      <c r="D1162" s="54">
        <f t="shared" si="70"/>
        <v>117055.55555555556</v>
      </c>
      <c r="E1162" s="54">
        <f t="shared" si="68"/>
        <v>107691111.11110912</v>
      </c>
      <c r="F1162" s="5">
        <f t="shared" si="71"/>
        <v>323708888.88889086</v>
      </c>
    </row>
    <row r="1163" spans="2:6">
      <c r="B1163" s="59">
        <v>921</v>
      </c>
      <c r="C1163" s="58">
        <f t="shared" si="69"/>
        <v>421400000</v>
      </c>
      <c r="D1163" s="54">
        <f t="shared" si="70"/>
        <v>117055.55555555556</v>
      </c>
      <c r="E1163" s="54">
        <f t="shared" si="68"/>
        <v>107808166.66666467</v>
      </c>
      <c r="F1163" s="5">
        <f t="shared" si="71"/>
        <v>323591833.33333534</v>
      </c>
    </row>
    <row r="1164" spans="2:6">
      <c r="B1164" s="59">
        <v>922</v>
      </c>
      <c r="C1164" s="58">
        <f t="shared" si="69"/>
        <v>421400000</v>
      </c>
      <c r="D1164" s="54">
        <f t="shared" si="70"/>
        <v>117055.55555555556</v>
      </c>
      <c r="E1164" s="54">
        <f t="shared" si="68"/>
        <v>107925222.22222023</v>
      </c>
      <c r="F1164" s="5">
        <f t="shared" si="71"/>
        <v>323474777.77777976</v>
      </c>
    </row>
    <row r="1165" spans="2:6">
      <c r="B1165" s="59">
        <v>923</v>
      </c>
      <c r="C1165" s="58">
        <f t="shared" si="69"/>
        <v>421400000</v>
      </c>
      <c r="D1165" s="54">
        <f t="shared" si="70"/>
        <v>117055.55555555556</v>
      </c>
      <c r="E1165" s="54">
        <f t="shared" si="68"/>
        <v>108042277.77777578</v>
      </c>
      <c r="F1165" s="5">
        <f t="shared" si="71"/>
        <v>323357722.22222424</v>
      </c>
    </row>
    <row r="1166" spans="2:6">
      <c r="B1166" s="59">
        <v>924</v>
      </c>
      <c r="C1166" s="58">
        <f t="shared" si="69"/>
        <v>421400000</v>
      </c>
      <c r="D1166" s="54">
        <f t="shared" si="70"/>
        <v>117055.55555555556</v>
      </c>
      <c r="E1166" s="54">
        <f t="shared" si="68"/>
        <v>108159333.33333133</v>
      </c>
      <c r="F1166" s="5">
        <f t="shared" si="71"/>
        <v>323240666.66666865</v>
      </c>
    </row>
    <row r="1167" spans="2:6">
      <c r="B1167" s="59">
        <v>925</v>
      </c>
      <c r="C1167" s="58">
        <f t="shared" si="69"/>
        <v>421400000</v>
      </c>
      <c r="D1167" s="54">
        <f t="shared" si="70"/>
        <v>117055.55555555556</v>
      </c>
      <c r="E1167" s="54">
        <f t="shared" si="68"/>
        <v>108276388.88888688</v>
      </c>
      <c r="F1167" s="5">
        <f t="shared" si="71"/>
        <v>323123611.11111313</v>
      </c>
    </row>
    <row r="1168" spans="2:6">
      <c r="B1168" s="59">
        <v>926</v>
      </c>
      <c r="C1168" s="58">
        <f t="shared" si="69"/>
        <v>421400000</v>
      </c>
      <c r="D1168" s="54">
        <f t="shared" si="70"/>
        <v>117055.55555555556</v>
      </c>
      <c r="E1168" s="54">
        <f t="shared" si="68"/>
        <v>108393444.44444244</v>
      </c>
      <c r="F1168" s="5">
        <f t="shared" si="71"/>
        <v>323006555.55555755</v>
      </c>
    </row>
    <row r="1169" spans="2:6">
      <c r="B1169" s="59">
        <v>927</v>
      </c>
      <c r="C1169" s="58">
        <f t="shared" si="69"/>
        <v>421400000</v>
      </c>
      <c r="D1169" s="54">
        <f t="shared" si="70"/>
        <v>117055.55555555556</v>
      </c>
      <c r="E1169" s="54">
        <f t="shared" si="68"/>
        <v>108510499.99999799</v>
      </c>
      <c r="F1169" s="5">
        <f t="shared" si="71"/>
        <v>322889500.00000203</v>
      </c>
    </row>
    <row r="1170" spans="2:6">
      <c r="B1170" s="59">
        <v>928</v>
      </c>
      <c r="C1170" s="58">
        <f t="shared" si="69"/>
        <v>421400000</v>
      </c>
      <c r="D1170" s="54">
        <f t="shared" si="70"/>
        <v>117055.55555555556</v>
      </c>
      <c r="E1170" s="54">
        <f t="shared" si="68"/>
        <v>108627555.55555354</v>
      </c>
      <c r="F1170" s="5">
        <f t="shared" si="71"/>
        <v>322772444.44444644</v>
      </c>
    </row>
    <row r="1171" spans="2:6">
      <c r="B1171" s="59">
        <v>929</v>
      </c>
      <c r="C1171" s="58">
        <f t="shared" si="69"/>
        <v>421400000</v>
      </c>
      <c r="D1171" s="54">
        <f t="shared" si="70"/>
        <v>117055.55555555556</v>
      </c>
      <c r="E1171" s="54">
        <f t="shared" si="68"/>
        <v>108744611.11110909</v>
      </c>
      <c r="F1171" s="5">
        <f t="shared" si="71"/>
        <v>322655388.88889092</v>
      </c>
    </row>
    <row r="1172" spans="2:6">
      <c r="B1172" s="59">
        <v>930</v>
      </c>
      <c r="C1172" s="58">
        <f t="shared" si="69"/>
        <v>421400000</v>
      </c>
      <c r="D1172" s="54">
        <f t="shared" si="70"/>
        <v>117055.55555555556</v>
      </c>
      <c r="E1172" s="54">
        <f t="shared" si="68"/>
        <v>108861666.66666465</v>
      </c>
      <c r="F1172" s="5">
        <f t="shared" si="71"/>
        <v>322538333.33333534</v>
      </c>
    </row>
    <row r="1173" spans="2:6">
      <c r="B1173" s="59">
        <v>931</v>
      </c>
      <c r="C1173" s="58">
        <f t="shared" si="69"/>
        <v>421400000</v>
      </c>
      <c r="D1173" s="54">
        <f t="shared" si="70"/>
        <v>117055.55555555556</v>
      </c>
      <c r="E1173" s="54">
        <f t="shared" si="68"/>
        <v>108978722.2222202</v>
      </c>
      <c r="F1173" s="5">
        <f t="shared" si="71"/>
        <v>322421277.77777982</v>
      </c>
    </row>
    <row r="1174" spans="2:6">
      <c r="B1174" s="59">
        <v>932</v>
      </c>
      <c r="C1174" s="58">
        <f t="shared" si="69"/>
        <v>421400000</v>
      </c>
      <c r="D1174" s="54">
        <f t="shared" si="70"/>
        <v>117055.55555555556</v>
      </c>
      <c r="E1174" s="54">
        <f t="shared" si="68"/>
        <v>109095777.77777575</v>
      </c>
      <c r="F1174" s="5">
        <f t="shared" si="71"/>
        <v>322304222.22222424</v>
      </c>
    </row>
    <row r="1175" spans="2:6">
      <c r="B1175" s="59">
        <v>933</v>
      </c>
      <c r="C1175" s="58">
        <f t="shared" si="69"/>
        <v>421400000</v>
      </c>
      <c r="D1175" s="54">
        <f t="shared" si="70"/>
        <v>117055.55555555556</v>
      </c>
      <c r="E1175" s="54">
        <f t="shared" si="68"/>
        <v>109212833.3333313</v>
      </c>
      <c r="F1175" s="5">
        <f t="shared" si="71"/>
        <v>322187166.66666871</v>
      </c>
    </row>
    <row r="1176" spans="2:6">
      <c r="B1176" s="59">
        <v>934</v>
      </c>
      <c r="C1176" s="58">
        <f t="shared" si="69"/>
        <v>421400000</v>
      </c>
      <c r="D1176" s="54">
        <f t="shared" si="70"/>
        <v>117055.55555555556</v>
      </c>
      <c r="E1176" s="54">
        <f t="shared" si="68"/>
        <v>109329888.88888685</v>
      </c>
      <c r="F1176" s="5">
        <f t="shared" si="71"/>
        <v>322070111.11111313</v>
      </c>
    </row>
    <row r="1177" spans="2:6">
      <c r="B1177" s="59">
        <v>935</v>
      </c>
      <c r="C1177" s="58">
        <f t="shared" si="69"/>
        <v>421400000</v>
      </c>
      <c r="D1177" s="54">
        <f t="shared" si="70"/>
        <v>117055.55555555556</v>
      </c>
      <c r="E1177" s="54">
        <f t="shared" si="68"/>
        <v>109446944.44444241</v>
      </c>
      <c r="F1177" s="5">
        <f t="shared" si="71"/>
        <v>321953055.55555761</v>
      </c>
    </row>
    <row r="1178" spans="2:6">
      <c r="B1178" s="59">
        <v>936</v>
      </c>
      <c r="C1178" s="58">
        <f t="shared" si="69"/>
        <v>421400000</v>
      </c>
      <c r="D1178" s="54">
        <f t="shared" si="70"/>
        <v>117055.55555555556</v>
      </c>
      <c r="E1178" s="54">
        <f t="shared" si="68"/>
        <v>109563999.99999796</v>
      </c>
      <c r="F1178" s="5">
        <f t="shared" si="71"/>
        <v>321836000.00000203</v>
      </c>
    </row>
    <row r="1179" spans="2:6">
      <c r="B1179" s="59">
        <v>937</v>
      </c>
      <c r="C1179" s="58">
        <f t="shared" si="69"/>
        <v>421400000</v>
      </c>
      <c r="D1179" s="54">
        <f t="shared" si="70"/>
        <v>117055.55555555556</v>
      </c>
      <c r="E1179" s="54">
        <f t="shared" si="68"/>
        <v>109681055.55555351</v>
      </c>
      <c r="F1179" s="5">
        <f t="shared" si="71"/>
        <v>321718944.4444465</v>
      </c>
    </row>
    <row r="1180" spans="2:6">
      <c r="B1180" s="59">
        <v>938</v>
      </c>
      <c r="C1180" s="58">
        <f t="shared" si="69"/>
        <v>421400000</v>
      </c>
      <c r="D1180" s="54">
        <f t="shared" si="70"/>
        <v>117055.55555555556</v>
      </c>
      <c r="E1180" s="54">
        <f t="shared" si="68"/>
        <v>109798111.11110906</v>
      </c>
      <c r="F1180" s="5">
        <f t="shared" si="71"/>
        <v>321601888.88889092</v>
      </c>
    </row>
    <row r="1181" spans="2:6">
      <c r="B1181" s="59">
        <v>939</v>
      </c>
      <c r="C1181" s="58">
        <f t="shared" si="69"/>
        <v>421400000</v>
      </c>
      <c r="D1181" s="54">
        <f t="shared" si="70"/>
        <v>117055.55555555556</v>
      </c>
      <c r="E1181" s="54">
        <f t="shared" si="68"/>
        <v>109915166.66666462</v>
      </c>
      <c r="F1181" s="5">
        <f t="shared" si="71"/>
        <v>321484833.3333354</v>
      </c>
    </row>
    <row r="1182" spans="2:6">
      <c r="B1182" s="59">
        <v>940</v>
      </c>
      <c r="C1182" s="58">
        <f t="shared" si="69"/>
        <v>421400000</v>
      </c>
      <c r="D1182" s="54">
        <f t="shared" si="70"/>
        <v>117055.55555555556</v>
      </c>
      <c r="E1182" s="54">
        <f t="shared" si="68"/>
        <v>110032222.22222017</v>
      </c>
      <c r="F1182" s="5">
        <f t="shared" si="71"/>
        <v>321367777.77777982</v>
      </c>
    </row>
    <row r="1183" spans="2:6">
      <c r="B1183" s="59">
        <v>941</v>
      </c>
      <c r="C1183" s="58">
        <f t="shared" si="69"/>
        <v>421400000</v>
      </c>
      <c r="D1183" s="54">
        <f t="shared" si="70"/>
        <v>117055.55555555556</v>
      </c>
      <c r="E1183" s="54">
        <f t="shared" si="68"/>
        <v>110149277.77777572</v>
      </c>
      <c r="F1183" s="5">
        <f t="shared" si="71"/>
        <v>321250722.2222243</v>
      </c>
    </row>
    <row r="1184" spans="2:6">
      <c r="B1184" s="59">
        <v>942</v>
      </c>
      <c r="C1184" s="58">
        <f t="shared" si="69"/>
        <v>421400000</v>
      </c>
      <c r="D1184" s="54">
        <f t="shared" si="70"/>
        <v>117055.55555555556</v>
      </c>
      <c r="E1184" s="54">
        <f t="shared" si="68"/>
        <v>110266333.33333127</v>
      </c>
      <c r="F1184" s="5">
        <f t="shared" si="71"/>
        <v>321133666.66666871</v>
      </c>
    </row>
    <row r="1185" spans="2:6">
      <c r="B1185" s="59">
        <v>943</v>
      </c>
      <c r="C1185" s="58">
        <f t="shared" si="69"/>
        <v>421400000</v>
      </c>
      <c r="D1185" s="54">
        <f t="shared" si="70"/>
        <v>117055.55555555556</v>
      </c>
      <c r="E1185" s="54">
        <f t="shared" si="68"/>
        <v>110383388.88888682</v>
      </c>
      <c r="F1185" s="5">
        <f t="shared" si="71"/>
        <v>321016611.11111319</v>
      </c>
    </row>
    <row r="1186" spans="2:6">
      <c r="B1186" s="59">
        <v>944</v>
      </c>
      <c r="C1186" s="58">
        <f t="shared" si="69"/>
        <v>421400000</v>
      </c>
      <c r="D1186" s="54">
        <f t="shared" si="70"/>
        <v>117055.55555555556</v>
      </c>
      <c r="E1186" s="54">
        <f t="shared" si="68"/>
        <v>110500444.44444238</v>
      </c>
      <c r="F1186" s="5">
        <f t="shared" si="71"/>
        <v>320899555.55555761</v>
      </c>
    </row>
    <row r="1187" spans="2:6">
      <c r="B1187" s="59">
        <v>945</v>
      </c>
      <c r="C1187" s="58">
        <f t="shared" si="69"/>
        <v>421400000</v>
      </c>
      <c r="D1187" s="54">
        <f t="shared" si="70"/>
        <v>117055.55555555556</v>
      </c>
      <c r="E1187" s="54">
        <f t="shared" si="68"/>
        <v>110617499.99999793</v>
      </c>
      <c r="F1187" s="5">
        <f t="shared" si="71"/>
        <v>320782500.00000209</v>
      </c>
    </row>
    <row r="1188" spans="2:6">
      <c r="B1188" s="59">
        <v>946</v>
      </c>
      <c r="C1188" s="58">
        <f t="shared" si="69"/>
        <v>421400000</v>
      </c>
      <c r="D1188" s="54">
        <f t="shared" si="70"/>
        <v>117055.55555555556</v>
      </c>
      <c r="E1188" s="54">
        <f t="shared" si="68"/>
        <v>110734555.55555348</v>
      </c>
      <c r="F1188" s="5">
        <f t="shared" si="71"/>
        <v>320665444.4444465</v>
      </c>
    </row>
    <row r="1189" spans="2:6">
      <c r="B1189" s="59">
        <v>947</v>
      </c>
      <c r="C1189" s="58">
        <f t="shared" si="69"/>
        <v>421400000</v>
      </c>
      <c r="D1189" s="54">
        <f t="shared" si="70"/>
        <v>117055.55555555556</v>
      </c>
      <c r="E1189" s="54">
        <f t="shared" si="68"/>
        <v>110851611.11110903</v>
      </c>
      <c r="F1189" s="5">
        <f t="shared" si="71"/>
        <v>320548388.88889098</v>
      </c>
    </row>
    <row r="1190" spans="2:6">
      <c r="B1190" s="59">
        <v>948</v>
      </c>
      <c r="C1190" s="58">
        <f t="shared" si="69"/>
        <v>421400000</v>
      </c>
      <c r="D1190" s="54">
        <f t="shared" si="70"/>
        <v>117055.55555555556</v>
      </c>
      <c r="E1190" s="54">
        <f t="shared" si="68"/>
        <v>110968666.66666459</v>
      </c>
      <c r="F1190" s="5">
        <f t="shared" si="71"/>
        <v>320431333.3333354</v>
      </c>
    </row>
    <row r="1191" spans="2:6">
      <c r="B1191" s="59">
        <v>949</v>
      </c>
      <c r="C1191" s="58">
        <f t="shared" si="69"/>
        <v>421400000</v>
      </c>
      <c r="D1191" s="54">
        <f t="shared" si="70"/>
        <v>117055.55555555556</v>
      </c>
      <c r="E1191" s="54">
        <f t="shared" si="68"/>
        <v>111085722.22222014</v>
      </c>
      <c r="F1191" s="5">
        <f t="shared" si="71"/>
        <v>320314277.77777988</v>
      </c>
    </row>
    <row r="1192" spans="2:6">
      <c r="B1192" s="59">
        <v>950</v>
      </c>
      <c r="C1192" s="58">
        <f t="shared" si="69"/>
        <v>421400000</v>
      </c>
      <c r="D1192" s="54">
        <f t="shared" si="70"/>
        <v>117055.55555555556</v>
      </c>
      <c r="E1192" s="54">
        <f t="shared" si="68"/>
        <v>111202777.77777569</v>
      </c>
      <c r="F1192" s="5">
        <f t="shared" si="71"/>
        <v>320197222.2222243</v>
      </c>
    </row>
    <row r="1193" spans="2:6">
      <c r="B1193" s="59">
        <v>951</v>
      </c>
      <c r="C1193" s="58">
        <f t="shared" si="69"/>
        <v>421400000</v>
      </c>
      <c r="D1193" s="54">
        <f t="shared" si="70"/>
        <v>117055.55555555556</v>
      </c>
      <c r="E1193" s="54">
        <f t="shared" si="68"/>
        <v>111319833.33333124</v>
      </c>
      <c r="F1193" s="5">
        <f t="shared" si="71"/>
        <v>320080166.66666877</v>
      </c>
    </row>
    <row r="1194" spans="2:6">
      <c r="B1194" s="59">
        <v>952</v>
      </c>
      <c r="C1194" s="58">
        <f t="shared" si="69"/>
        <v>421400000</v>
      </c>
      <c r="D1194" s="54">
        <f t="shared" si="70"/>
        <v>117055.55555555556</v>
      </c>
      <c r="E1194" s="54">
        <f t="shared" si="68"/>
        <v>111436888.88888679</v>
      </c>
      <c r="F1194" s="5">
        <f t="shared" si="71"/>
        <v>319963111.11111319</v>
      </c>
    </row>
    <row r="1195" spans="2:6">
      <c r="B1195" s="59">
        <v>953</v>
      </c>
      <c r="C1195" s="58">
        <f t="shared" si="69"/>
        <v>421400000</v>
      </c>
      <c r="D1195" s="54">
        <f t="shared" si="70"/>
        <v>117055.55555555556</v>
      </c>
      <c r="E1195" s="54">
        <f t="shared" ref="E1195:E1258" si="72">E1194+D1195</f>
        <v>111553944.44444235</v>
      </c>
      <c r="F1195" s="5">
        <f t="shared" si="71"/>
        <v>319846055.55555767</v>
      </c>
    </row>
    <row r="1196" spans="2:6">
      <c r="B1196" s="59">
        <v>954</v>
      </c>
      <c r="C1196" s="58">
        <f t="shared" si="69"/>
        <v>421400000</v>
      </c>
      <c r="D1196" s="54">
        <f t="shared" si="70"/>
        <v>117055.55555555556</v>
      </c>
      <c r="E1196" s="54">
        <f t="shared" si="72"/>
        <v>111670999.9999979</v>
      </c>
      <c r="F1196" s="5">
        <f t="shared" si="71"/>
        <v>319729000.00000209</v>
      </c>
    </row>
    <row r="1197" spans="2:6">
      <c r="B1197" s="59">
        <v>955</v>
      </c>
      <c r="C1197" s="58">
        <f t="shared" si="69"/>
        <v>421400000</v>
      </c>
      <c r="D1197" s="54">
        <f t="shared" si="70"/>
        <v>117055.55555555556</v>
      </c>
      <c r="E1197" s="54">
        <f t="shared" si="72"/>
        <v>111788055.55555345</v>
      </c>
      <c r="F1197" s="5">
        <f t="shared" si="71"/>
        <v>319611944.44444656</v>
      </c>
    </row>
    <row r="1198" spans="2:6">
      <c r="B1198" s="59">
        <v>956</v>
      </c>
      <c r="C1198" s="58">
        <f t="shared" si="69"/>
        <v>421400000</v>
      </c>
      <c r="D1198" s="54">
        <f t="shared" si="70"/>
        <v>117055.55555555556</v>
      </c>
      <c r="E1198" s="54">
        <f t="shared" si="72"/>
        <v>111905111.111109</v>
      </c>
      <c r="F1198" s="5">
        <f t="shared" si="71"/>
        <v>319494888.88889098</v>
      </c>
    </row>
    <row r="1199" spans="2:6">
      <c r="B1199" s="59">
        <v>957</v>
      </c>
      <c r="C1199" s="58">
        <f t="shared" si="69"/>
        <v>421400000</v>
      </c>
      <c r="D1199" s="54">
        <f t="shared" si="70"/>
        <v>117055.55555555556</v>
      </c>
      <c r="E1199" s="54">
        <f t="shared" si="72"/>
        <v>112022166.66666456</v>
      </c>
      <c r="F1199" s="5">
        <f t="shared" si="71"/>
        <v>319377833.33333546</v>
      </c>
    </row>
    <row r="1200" spans="2:6">
      <c r="B1200" s="59">
        <v>958</v>
      </c>
      <c r="C1200" s="58">
        <f t="shared" si="69"/>
        <v>421400000</v>
      </c>
      <c r="D1200" s="54">
        <f t="shared" si="70"/>
        <v>117055.55555555556</v>
      </c>
      <c r="E1200" s="54">
        <f t="shared" si="72"/>
        <v>112139222.22222011</v>
      </c>
      <c r="F1200" s="5">
        <f t="shared" si="71"/>
        <v>319260777.77777988</v>
      </c>
    </row>
    <row r="1201" spans="2:6">
      <c r="B1201" s="59">
        <v>959</v>
      </c>
      <c r="C1201" s="58">
        <f t="shared" si="69"/>
        <v>421400000</v>
      </c>
      <c r="D1201" s="54">
        <f t="shared" si="70"/>
        <v>117055.55555555556</v>
      </c>
      <c r="E1201" s="54">
        <f t="shared" si="72"/>
        <v>112256277.77777566</v>
      </c>
      <c r="F1201" s="5">
        <f t="shared" si="71"/>
        <v>319143722.22222435</v>
      </c>
    </row>
    <row r="1202" spans="2:6">
      <c r="B1202" s="59">
        <v>960</v>
      </c>
      <c r="C1202" s="58">
        <f t="shared" si="69"/>
        <v>421400000</v>
      </c>
      <c r="D1202" s="54">
        <f t="shared" si="70"/>
        <v>117055.55555555556</v>
      </c>
      <c r="E1202" s="54">
        <f t="shared" si="72"/>
        <v>112373333.33333121</v>
      </c>
      <c r="F1202" s="5">
        <f t="shared" si="71"/>
        <v>319026666.66666877</v>
      </c>
    </row>
    <row r="1203" spans="2:6">
      <c r="B1203" s="59">
        <v>961</v>
      </c>
      <c r="C1203" s="58">
        <f t="shared" si="69"/>
        <v>421400000</v>
      </c>
      <c r="D1203" s="54">
        <f t="shared" si="70"/>
        <v>117055.55555555556</v>
      </c>
      <c r="E1203" s="54">
        <f t="shared" si="72"/>
        <v>112490388.88888676</v>
      </c>
      <c r="F1203" s="5">
        <f t="shared" si="71"/>
        <v>318909611.11111325</v>
      </c>
    </row>
    <row r="1204" spans="2:6">
      <c r="B1204" s="59">
        <v>962</v>
      </c>
      <c r="C1204" s="58">
        <f t="shared" ref="C1204:C1267" si="73">$K$243-$K$245</f>
        <v>421400000</v>
      </c>
      <c r="D1204" s="54">
        <f t="shared" ref="D1204:D1267" si="74">C1204/$K$244</f>
        <v>117055.55555555556</v>
      </c>
      <c r="E1204" s="54">
        <f t="shared" si="72"/>
        <v>112607444.44444232</v>
      </c>
      <c r="F1204" s="5">
        <f t="shared" ref="F1204:F1267" si="75">$J$119-E1204</f>
        <v>318792555.55555767</v>
      </c>
    </row>
    <row r="1205" spans="2:6">
      <c r="B1205" s="59">
        <v>963</v>
      </c>
      <c r="C1205" s="58">
        <f t="shared" si="73"/>
        <v>421400000</v>
      </c>
      <c r="D1205" s="54">
        <f t="shared" si="74"/>
        <v>117055.55555555556</v>
      </c>
      <c r="E1205" s="54">
        <f t="shared" si="72"/>
        <v>112724499.99999787</v>
      </c>
      <c r="F1205" s="5">
        <f t="shared" si="75"/>
        <v>318675500.00000215</v>
      </c>
    </row>
    <row r="1206" spans="2:6">
      <c r="B1206" s="59">
        <v>964</v>
      </c>
      <c r="C1206" s="58">
        <f t="shared" si="73"/>
        <v>421400000</v>
      </c>
      <c r="D1206" s="54">
        <f t="shared" si="74"/>
        <v>117055.55555555556</v>
      </c>
      <c r="E1206" s="54">
        <f t="shared" si="72"/>
        <v>112841555.55555342</v>
      </c>
      <c r="F1206" s="5">
        <f t="shared" si="75"/>
        <v>318558444.44444656</v>
      </c>
    </row>
    <row r="1207" spans="2:6">
      <c r="B1207" s="59">
        <v>965</v>
      </c>
      <c r="C1207" s="58">
        <f t="shared" si="73"/>
        <v>421400000</v>
      </c>
      <c r="D1207" s="54">
        <f t="shared" si="74"/>
        <v>117055.55555555556</v>
      </c>
      <c r="E1207" s="54">
        <f t="shared" si="72"/>
        <v>112958611.11110897</v>
      </c>
      <c r="F1207" s="5">
        <f t="shared" si="75"/>
        <v>318441388.88889104</v>
      </c>
    </row>
    <row r="1208" spans="2:6">
      <c r="B1208" s="59">
        <v>966</v>
      </c>
      <c r="C1208" s="58">
        <f t="shared" si="73"/>
        <v>421400000</v>
      </c>
      <c r="D1208" s="54">
        <f t="shared" si="74"/>
        <v>117055.55555555556</v>
      </c>
      <c r="E1208" s="54">
        <f t="shared" si="72"/>
        <v>113075666.66666453</v>
      </c>
      <c r="F1208" s="5">
        <f t="shared" si="75"/>
        <v>318324333.33333546</v>
      </c>
    </row>
    <row r="1209" spans="2:6">
      <c r="B1209" s="59">
        <v>967</v>
      </c>
      <c r="C1209" s="58">
        <f t="shared" si="73"/>
        <v>421400000</v>
      </c>
      <c r="D1209" s="54">
        <f t="shared" si="74"/>
        <v>117055.55555555556</v>
      </c>
      <c r="E1209" s="54">
        <f t="shared" si="72"/>
        <v>113192722.22222008</v>
      </c>
      <c r="F1209" s="5">
        <f t="shared" si="75"/>
        <v>318207277.77777994</v>
      </c>
    </row>
    <row r="1210" spans="2:6">
      <c r="B1210" s="59">
        <v>968</v>
      </c>
      <c r="C1210" s="58">
        <f t="shared" si="73"/>
        <v>421400000</v>
      </c>
      <c r="D1210" s="54">
        <f t="shared" si="74"/>
        <v>117055.55555555556</v>
      </c>
      <c r="E1210" s="54">
        <f t="shared" si="72"/>
        <v>113309777.77777563</v>
      </c>
      <c r="F1210" s="5">
        <f t="shared" si="75"/>
        <v>318090222.22222435</v>
      </c>
    </row>
    <row r="1211" spans="2:6">
      <c r="B1211" s="59">
        <v>969</v>
      </c>
      <c r="C1211" s="58">
        <f t="shared" si="73"/>
        <v>421400000</v>
      </c>
      <c r="D1211" s="54">
        <f t="shared" si="74"/>
        <v>117055.55555555556</v>
      </c>
      <c r="E1211" s="54">
        <f t="shared" si="72"/>
        <v>113426833.33333118</v>
      </c>
      <c r="F1211" s="5">
        <f t="shared" si="75"/>
        <v>317973166.66666883</v>
      </c>
    </row>
    <row r="1212" spans="2:6">
      <c r="B1212" s="59">
        <v>970</v>
      </c>
      <c r="C1212" s="58">
        <f t="shared" si="73"/>
        <v>421400000</v>
      </c>
      <c r="D1212" s="54">
        <f t="shared" si="74"/>
        <v>117055.55555555556</v>
      </c>
      <c r="E1212" s="54">
        <f t="shared" si="72"/>
        <v>113543888.88888673</v>
      </c>
      <c r="F1212" s="5">
        <f t="shared" si="75"/>
        <v>317856111.11111325</v>
      </c>
    </row>
    <row r="1213" spans="2:6">
      <c r="B1213" s="59">
        <v>971</v>
      </c>
      <c r="C1213" s="58">
        <f t="shared" si="73"/>
        <v>421400000</v>
      </c>
      <c r="D1213" s="54">
        <f t="shared" si="74"/>
        <v>117055.55555555556</v>
      </c>
      <c r="E1213" s="54">
        <f t="shared" si="72"/>
        <v>113660944.44444229</v>
      </c>
      <c r="F1213" s="5">
        <f t="shared" si="75"/>
        <v>317739055.55555773</v>
      </c>
    </row>
    <row r="1214" spans="2:6">
      <c r="B1214" s="59">
        <v>972</v>
      </c>
      <c r="C1214" s="58">
        <f t="shared" si="73"/>
        <v>421400000</v>
      </c>
      <c r="D1214" s="54">
        <f t="shared" si="74"/>
        <v>117055.55555555556</v>
      </c>
      <c r="E1214" s="54">
        <f t="shared" si="72"/>
        <v>113777999.99999784</v>
      </c>
      <c r="F1214" s="5">
        <f t="shared" si="75"/>
        <v>317622000.00000215</v>
      </c>
    </row>
    <row r="1215" spans="2:6">
      <c r="B1215" s="59">
        <v>973</v>
      </c>
      <c r="C1215" s="58">
        <f t="shared" si="73"/>
        <v>421400000</v>
      </c>
      <c r="D1215" s="54">
        <f t="shared" si="74"/>
        <v>117055.55555555556</v>
      </c>
      <c r="E1215" s="54">
        <f t="shared" si="72"/>
        <v>113895055.55555339</v>
      </c>
      <c r="F1215" s="5">
        <f t="shared" si="75"/>
        <v>317504944.44444662</v>
      </c>
    </row>
    <row r="1216" spans="2:6">
      <c r="B1216" s="59">
        <v>974</v>
      </c>
      <c r="C1216" s="58">
        <f t="shared" si="73"/>
        <v>421400000</v>
      </c>
      <c r="D1216" s="54">
        <f t="shared" si="74"/>
        <v>117055.55555555556</v>
      </c>
      <c r="E1216" s="54">
        <f t="shared" si="72"/>
        <v>114012111.11110894</v>
      </c>
      <c r="F1216" s="5">
        <f t="shared" si="75"/>
        <v>317387888.88889104</v>
      </c>
    </row>
    <row r="1217" spans="2:6">
      <c r="B1217" s="59">
        <v>975</v>
      </c>
      <c r="C1217" s="58">
        <f t="shared" si="73"/>
        <v>421400000</v>
      </c>
      <c r="D1217" s="54">
        <f t="shared" si="74"/>
        <v>117055.55555555556</v>
      </c>
      <c r="E1217" s="54">
        <f t="shared" si="72"/>
        <v>114129166.6666645</v>
      </c>
      <c r="F1217" s="5">
        <f t="shared" si="75"/>
        <v>317270833.33333552</v>
      </c>
    </row>
    <row r="1218" spans="2:6">
      <c r="B1218" s="59">
        <v>976</v>
      </c>
      <c r="C1218" s="58">
        <f t="shared" si="73"/>
        <v>421400000</v>
      </c>
      <c r="D1218" s="54">
        <f t="shared" si="74"/>
        <v>117055.55555555556</v>
      </c>
      <c r="E1218" s="54">
        <f t="shared" si="72"/>
        <v>114246222.22222005</v>
      </c>
      <c r="F1218" s="5">
        <f t="shared" si="75"/>
        <v>317153777.77777994</v>
      </c>
    </row>
    <row r="1219" spans="2:6">
      <c r="B1219" s="59">
        <v>977</v>
      </c>
      <c r="C1219" s="58">
        <f t="shared" si="73"/>
        <v>421400000</v>
      </c>
      <c r="D1219" s="54">
        <f t="shared" si="74"/>
        <v>117055.55555555556</v>
      </c>
      <c r="E1219" s="54">
        <f t="shared" si="72"/>
        <v>114363277.7777756</v>
      </c>
      <c r="F1219" s="5">
        <f t="shared" si="75"/>
        <v>317036722.22222441</v>
      </c>
    </row>
    <row r="1220" spans="2:6">
      <c r="B1220" s="59">
        <v>978</v>
      </c>
      <c r="C1220" s="58">
        <f t="shared" si="73"/>
        <v>421400000</v>
      </c>
      <c r="D1220" s="54">
        <f t="shared" si="74"/>
        <v>117055.55555555556</v>
      </c>
      <c r="E1220" s="54">
        <f t="shared" si="72"/>
        <v>114480333.33333115</v>
      </c>
      <c r="F1220" s="5">
        <f t="shared" si="75"/>
        <v>316919666.66666883</v>
      </c>
    </row>
    <row r="1221" spans="2:6">
      <c r="B1221" s="59">
        <v>979</v>
      </c>
      <c r="C1221" s="58">
        <f t="shared" si="73"/>
        <v>421400000</v>
      </c>
      <c r="D1221" s="54">
        <f t="shared" si="74"/>
        <v>117055.55555555556</v>
      </c>
      <c r="E1221" s="54">
        <f t="shared" si="72"/>
        <v>114597388.88888671</v>
      </c>
      <c r="F1221" s="5">
        <f t="shared" si="75"/>
        <v>316802611.11111331</v>
      </c>
    </row>
    <row r="1222" spans="2:6">
      <c r="B1222" s="59">
        <v>980</v>
      </c>
      <c r="C1222" s="58">
        <f t="shared" si="73"/>
        <v>421400000</v>
      </c>
      <c r="D1222" s="54">
        <f t="shared" si="74"/>
        <v>117055.55555555556</v>
      </c>
      <c r="E1222" s="54">
        <f t="shared" si="72"/>
        <v>114714444.44444226</v>
      </c>
      <c r="F1222" s="5">
        <f t="shared" si="75"/>
        <v>316685555.55555773</v>
      </c>
    </row>
    <row r="1223" spans="2:6">
      <c r="B1223" s="59">
        <v>981</v>
      </c>
      <c r="C1223" s="58">
        <f t="shared" si="73"/>
        <v>421400000</v>
      </c>
      <c r="D1223" s="54">
        <f t="shared" si="74"/>
        <v>117055.55555555556</v>
      </c>
      <c r="E1223" s="54">
        <f t="shared" si="72"/>
        <v>114831499.99999781</v>
      </c>
      <c r="F1223" s="5">
        <f t="shared" si="75"/>
        <v>316568500.00000221</v>
      </c>
    </row>
    <row r="1224" spans="2:6">
      <c r="B1224" s="59">
        <v>982</v>
      </c>
      <c r="C1224" s="58">
        <f t="shared" si="73"/>
        <v>421400000</v>
      </c>
      <c r="D1224" s="54">
        <f t="shared" si="74"/>
        <v>117055.55555555556</v>
      </c>
      <c r="E1224" s="54">
        <f t="shared" si="72"/>
        <v>114948555.55555336</v>
      </c>
      <c r="F1224" s="5">
        <f t="shared" si="75"/>
        <v>316451444.44444662</v>
      </c>
    </row>
    <row r="1225" spans="2:6">
      <c r="B1225" s="59">
        <v>983</v>
      </c>
      <c r="C1225" s="58">
        <f t="shared" si="73"/>
        <v>421400000</v>
      </c>
      <c r="D1225" s="54">
        <f t="shared" si="74"/>
        <v>117055.55555555556</v>
      </c>
      <c r="E1225" s="54">
        <f t="shared" si="72"/>
        <v>115065611.11110891</v>
      </c>
      <c r="F1225" s="5">
        <f t="shared" si="75"/>
        <v>316334388.8888911</v>
      </c>
    </row>
    <row r="1226" spans="2:6">
      <c r="B1226" s="59">
        <v>984</v>
      </c>
      <c r="C1226" s="58">
        <f t="shared" si="73"/>
        <v>421400000</v>
      </c>
      <c r="D1226" s="54">
        <f t="shared" si="74"/>
        <v>117055.55555555556</v>
      </c>
      <c r="E1226" s="54">
        <f t="shared" si="72"/>
        <v>115182666.66666447</v>
      </c>
      <c r="F1226" s="5">
        <f t="shared" si="75"/>
        <v>316217333.33333552</v>
      </c>
    </row>
    <row r="1227" spans="2:6">
      <c r="B1227" s="59">
        <v>985</v>
      </c>
      <c r="C1227" s="58">
        <f t="shared" si="73"/>
        <v>421400000</v>
      </c>
      <c r="D1227" s="54">
        <f t="shared" si="74"/>
        <v>117055.55555555556</v>
      </c>
      <c r="E1227" s="54">
        <f t="shared" si="72"/>
        <v>115299722.22222002</v>
      </c>
      <c r="F1227" s="5">
        <f t="shared" si="75"/>
        <v>316100277.77778</v>
      </c>
    </row>
    <row r="1228" spans="2:6">
      <c r="B1228" s="59">
        <v>986</v>
      </c>
      <c r="C1228" s="58">
        <f t="shared" si="73"/>
        <v>421400000</v>
      </c>
      <c r="D1228" s="54">
        <f t="shared" si="74"/>
        <v>117055.55555555556</v>
      </c>
      <c r="E1228" s="54">
        <f t="shared" si="72"/>
        <v>115416777.77777557</v>
      </c>
      <c r="F1228" s="5">
        <f t="shared" si="75"/>
        <v>315983222.22222441</v>
      </c>
    </row>
    <row r="1229" spans="2:6">
      <c r="B1229" s="59">
        <v>987</v>
      </c>
      <c r="C1229" s="58">
        <f t="shared" si="73"/>
        <v>421400000</v>
      </c>
      <c r="D1229" s="54">
        <f t="shared" si="74"/>
        <v>117055.55555555556</v>
      </c>
      <c r="E1229" s="54">
        <f t="shared" si="72"/>
        <v>115533833.33333112</v>
      </c>
      <c r="F1229" s="5">
        <f t="shared" si="75"/>
        <v>315866166.66666889</v>
      </c>
    </row>
    <row r="1230" spans="2:6">
      <c r="B1230" s="59">
        <v>988</v>
      </c>
      <c r="C1230" s="58">
        <f t="shared" si="73"/>
        <v>421400000</v>
      </c>
      <c r="D1230" s="54">
        <f t="shared" si="74"/>
        <v>117055.55555555556</v>
      </c>
      <c r="E1230" s="54">
        <f t="shared" si="72"/>
        <v>115650888.88888668</v>
      </c>
      <c r="F1230" s="5">
        <f t="shared" si="75"/>
        <v>315749111.11111331</v>
      </c>
    </row>
    <row r="1231" spans="2:6">
      <c r="B1231" s="59">
        <v>989</v>
      </c>
      <c r="C1231" s="58">
        <f t="shared" si="73"/>
        <v>421400000</v>
      </c>
      <c r="D1231" s="54">
        <f t="shared" si="74"/>
        <v>117055.55555555556</v>
      </c>
      <c r="E1231" s="54">
        <f t="shared" si="72"/>
        <v>115767944.44444223</v>
      </c>
      <c r="F1231" s="5">
        <f t="shared" si="75"/>
        <v>315632055.55555779</v>
      </c>
    </row>
    <row r="1232" spans="2:6">
      <c r="B1232" s="59">
        <v>990</v>
      </c>
      <c r="C1232" s="58">
        <f t="shared" si="73"/>
        <v>421400000</v>
      </c>
      <c r="D1232" s="54">
        <f t="shared" si="74"/>
        <v>117055.55555555556</v>
      </c>
      <c r="E1232" s="54">
        <f t="shared" si="72"/>
        <v>115884999.99999778</v>
      </c>
      <c r="F1232" s="5">
        <f t="shared" si="75"/>
        <v>315515000.00000221</v>
      </c>
    </row>
    <row r="1233" spans="2:6">
      <c r="B1233" s="59">
        <v>991</v>
      </c>
      <c r="C1233" s="58">
        <f t="shared" si="73"/>
        <v>421400000</v>
      </c>
      <c r="D1233" s="54">
        <f t="shared" si="74"/>
        <v>117055.55555555556</v>
      </c>
      <c r="E1233" s="54">
        <f t="shared" si="72"/>
        <v>116002055.55555333</v>
      </c>
      <c r="F1233" s="5">
        <f t="shared" si="75"/>
        <v>315397944.44444668</v>
      </c>
    </row>
    <row r="1234" spans="2:6">
      <c r="B1234" s="59">
        <v>992</v>
      </c>
      <c r="C1234" s="58">
        <f t="shared" si="73"/>
        <v>421400000</v>
      </c>
      <c r="D1234" s="54">
        <f t="shared" si="74"/>
        <v>117055.55555555556</v>
      </c>
      <c r="E1234" s="54">
        <f t="shared" si="72"/>
        <v>116119111.11110888</v>
      </c>
      <c r="F1234" s="5">
        <f t="shared" si="75"/>
        <v>315280888.8888911</v>
      </c>
    </row>
    <row r="1235" spans="2:6">
      <c r="B1235" s="59">
        <v>993</v>
      </c>
      <c r="C1235" s="58">
        <f t="shared" si="73"/>
        <v>421400000</v>
      </c>
      <c r="D1235" s="54">
        <f t="shared" si="74"/>
        <v>117055.55555555556</v>
      </c>
      <c r="E1235" s="54">
        <f t="shared" si="72"/>
        <v>116236166.66666444</v>
      </c>
      <c r="F1235" s="5">
        <f t="shared" si="75"/>
        <v>315163833.33333558</v>
      </c>
    </row>
    <row r="1236" spans="2:6">
      <c r="B1236" s="59">
        <v>994</v>
      </c>
      <c r="C1236" s="58">
        <f t="shared" si="73"/>
        <v>421400000</v>
      </c>
      <c r="D1236" s="54">
        <f t="shared" si="74"/>
        <v>117055.55555555556</v>
      </c>
      <c r="E1236" s="54">
        <f t="shared" si="72"/>
        <v>116353222.22221999</v>
      </c>
      <c r="F1236" s="5">
        <f t="shared" si="75"/>
        <v>315046777.77778</v>
      </c>
    </row>
    <row r="1237" spans="2:6">
      <c r="B1237" s="59">
        <v>995</v>
      </c>
      <c r="C1237" s="58">
        <f t="shared" si="73"/>
        <v>421400000</v>
      </c>
      <c r="D1237" s="54">
        <f t="shared" si="74"/>
        <v>117055.55555555556</v>
      </c>
      <c r="E1237" s="54">
        <f t="shared" si="72"/>
        <v>116470277.77777554</v>
      </c>
      <c r="F1237" s="5">
        <f t="shared" si="75"/>
        <v>314929722.22222447</v>
      </c>
    </row>
    <row r="1238" spans="2:6">
      <c r="B1238" s="59">
        <v>996</v>
      </c>
      <c r="C1238" s="58">
        <f t="shared" si="73"/>
        <v>421400000</v>
      </c>
      <c r="D1238" s="54">
        <f t="shared" si="74"/>
        <v>117055.55555555556</v>
      </c>
      <c r="E1238" s="54">
        <f t="shared" si="72"/>
        <v>116587333.33333109</v>
      </c>
      <c r="F1238" s="5">
        <f t="shared" si="75"/>
        <v>314812666.66666889</v>
      </c>
    </row>
    <row r="1239" spans="2:6">
      <c r="B1239" s="59">
        <v>997</v>
      </c>
      <c r="C1239" s="58">
        <f t="shared" si="73"/>
        <v>421400000</v>
      </c>
      <c r="D1239" s="54">
        <f t="shared" si="74"/>
        <v>117055.55555555556</v>
      </c>
      <c r="E1239" s="54">
        <f t="shared" si="72"/>
        <v>116704388.88888665</v>
      </c>
      <c r="F1239" s="5">
        <f t="shared" si="75"/>
        <v>314695611.11111337</v>
      </c>
    </row>
    <row r="1240" spans="2:6">
      <c r="B1240" s="59">
        <v>998</v>
      </c>
      <c r="C1240" s="58">
        <f t="shared" si="73"/>
        <v>421400000</v>
      </c>
      <c r="D1240" s="54">
        <f t="shared" si="74"/>
        <v>117055.55555555556</v>
      </c>
      <c r="E1240" s="54">
        <f t="shared" si="72"/>
        <v>116821444.4444422</v>
      </c>
      <c r="F1240" s="5">
        <f t="shared" si="75"/>
        <v>314578555.55555779</v>
      </c>
    </row>
    <row r="1241" spans="2:6">
      <c r="B1241" s="59">
        <v>999</v>
      </c>
      <c r="C1241" s="58">
        <f t="shared" si="73"/>
        <v>421400000</v>
      </c>
      <c r="D1241" s="54">
        <f t="shared" si="74"/>
        <v>117055.55555555556</v>
      </c>
      <c r="E1241" s="54">
        <f t="shared" si="72"/>
        <v>116938499.99999775</v>
      </c>
      <c r="F1241" s="5">
        <f t="shared" si="75"/>
        <v>314461500.00000226</v>
      </c>
    </row>
    <row r="1242" spans="2:6">
      <c r="B1242" s="59">
        <v>1000</v>
      </c>
      <c r="C1242" s="58">
        <f t="shared" si="73"/>
        <v>421400000</v>
      </c>
      <c r="D1242" s="54">
        <f t="shared" si="74"/>
        <v>117055.55555555556</v>
      </c>
      <c r="E1242" s="54">
        <f t="shared" si="72"/>
        <v>117055555.5555533</v>
      </c>
      <c r="F1242" s="5">
        <f t="shared" si="75"/>
        <v>314344444.44444668</v>
      </c>
    </row>
    <row r="1243" spans="2:6">
      <c r="B1243" s="59">
        <v>1001</v>
      </c>
      <c r="C1243" s="58">
        <f t="shared" si="73"/>
        <v>421400000</v>
      </c>
      <c r="D1243" s="54">
        <f t="shared" si="74"/>
        <v>117055.55555555556</v>
      </c>
      <c r="E1243" s="54">
        <f t="shared" si="72"/>
        <v>117172611.11110885</v>
      </c>
      <c r="F1243" s="5">
        <f t="shared" si="75"/>
        <v>314227388.88889116</v>
      </c>
    </row>
    <row r="1244" spans="2:6">
      <c r="B1244" s="59">
        <v>1002</v>
      </c>
      <c r="C1244" s="58">
        <f t="shared" si="73"/>
        <v>421400000</v>
      </c>
      <c r="D1244" s="54">
        <f t="shared" si="74"/>
        <v>117055.55555555556</v>
      </c>
      <c r="E1244" s="54">
        <f t="shared" si="72"/>
        <v>117289666.66666441</v>
      </c>
      <c r="F1244" s="5">
        <f t="shared" si="75"/>
        <v>314110333.33333558</v>
      </c>
    </row>
    <row r="1245" spans="2:6">
      <c r="B1245" s="59">
        <v>1003</v>
      </c>
      <c r="C1245" s="58">
        <f t="shared" si="73"/>
        <v>421400000</v>
      </c>
      <c r="D1245" s="54">
        <f t="shared" si="74"/>
        <v>117055.55555555556</v>
      </c>
      <c r="E1245" s="54">
        <f t="shared" si="72"/>
        <v>117406722.22221996</v>
      </c>
      <c r="F1245" s="5">
        <f t="shared" si="75"/>
        <v>313993277.77778006</v>
      </c>
    </row>
    <row r="1246" spans="2:6">
      <c r="B1246" s="59">
        <v>1004</v>
      </c>
      <c r="C1246" s="58">
        <f t="shared" si="73"/>
        <v>421400000</v>
      </c>
      <c r="D1246" s="54">
        <f t="shared" si="74"/>
        <v>117055.55555555556</v>
      </c>
      <c r="E1246" s="54">
        <f t="shared" si="72"/>
        <v>117523777.77777551</v>
      </c>
      <c r="F1246" s="5">
        <f t="shared" si="75"/>
        <v>313876222.22222447</v>
      </c>
    </row>
    <row r="1247" spans="2:6">
      <c r="B1247" s="59">
        <v>1005</v>
      </c>
      <c r="C1247" s="58">
        <f t="shared" si="73"/>
        <v>421400000</v>
      </c>
      <c r="D1247" s="54">
        <f t="shared" si="74"/>
        <v>117055.55555555556</v>
      </c>
      <c r="E1247" s="54">
        <f t="shared" si="72"/>
        <v>117640833.33333106</v>
      </c>
      <c r="F1247" s="5">
        <f t="shared" si="75"/>
        <v>313759166.66666895</v>
      </c>
    </row>
    <row r="1248" spans="2:6">
      <c r="B1248" s="59">
        <v>1006</v>
      </c>
      <c r="C1248" s="58">
        <f t="shared" si="73"/>
        <v>421400000</v>
      </c>
      <c r="D1248" s="54">
        <f t="shared" si="74"/>
        <v>117055.55555555556</v>
      </c>
      <c r="E1248" s="54">
        <f t="shared" si="72"/>
        <v>117757888.88888662</v>
      </c>
      <c r="F1248" s="5">
        <f t="shared" si="75"/>
        <v>313642111.11111337</v>
      </c>
    </row>
    <row r="1249" spans="2:6">
      <c r="B1249" s="59">
        <v>1007</v>
      </c>
      <c r="C1249" s="58">
        <f t="shared" si="73"/>
        <v>421400000</v>
      </c>
      <c r="D1249" s="54">
        <f t="shared" si="74"/>
        <v>117055.55555555556</v>
      </c>
      <c r="E1249" s="54">
        <f t="shared" si="72"/>
        <v>117874944.44444217</v>
      </c>
      <c r="F1249" s="5">
        <f t="shared" si="75"/>
        <v>313525055.55555785</v>
      </c>
    </row>
    <row r="1250" spans="2:6">
      <c r="B1250" s="59">
        <v>1008</v>
      </c>
      <c r="C1250" s="58">
        <f t="shared" si="73"/>
        <v>421400000</v>
      </c>
      <c r="D1250" s="54">
        <f t="shared" si="74"/>
        <v>117055.55555555556</v>
      </c>
      <c r="E1250" s="54">
        <f t="shared" si="72"/>
        <v>117991999.99999772</v>
      </c>
      <c r="F1250" s="5">
        <f t="shared" si="75"/>
        <v>313408000.00000226</v>
      </c>
    </row>
    <row r="1251" spans="2:6">
      <c r="B1251" s="59">
        <v>1009</v>
      </c>
      <c r="C1251" s="58">
        <f t="shared" si="73"/>
        <v>421400000</v>
      </c>
      <c r="D1251" s="54">
        <f t="shared" si="74"/>
        <v>117055.55555555556</v>
      </c>
      <c r="E1251" s="54">
        <f t="shared" si="72"/>
        <v>118109055.55555327</v>
      </c>
      <c r="F1251" s="5">
        <f t="shared" si="75"/>
        <v>313290944.44444674</v>
      </c>
    </row>
    <row r="1252" spans="2:6">
      <c r="B1252" s="59">
        <v>1010</v>
      </c>
      <c r="C1252" s="58">
        <f t="shared" si="73"/>
        <v>421400000</v>
      </c>
      <c r="D1252" s="54">
        <f t="shared" si="74"/>
        <v>117055.55555555556</v>
      </c>
      <c r="E1252" s="54">
        <f t="shared" si="72"/>
        <v>118226111.11110882</v>
      </c>
      <c r="F1252" s="5">
        <f t="shared" si="75"/>
        <v>313173888.88889116</v>
      </c>
    </row>
    <row r="1253" spans="2:6">
      <c r="B1253" s="59">
        <v>1011</v>
      </c>
      <c r="C1253" s="58">
        <f t="shared" si="73"/>
        <v>421400000</v>
      </c>
      <c r="D1253" s="54">
        <f t="shared" si="74"/>
        <v>117055.55555555556</v>
      </c>
      <c r="E1253" s="54">
        <f t="shared" si="72"/>
        <v>118343166.66666438</v>
      </c>
      <c r="F1253" s="5">
        <f t="shared" si="75"/>
        <v>313056833.33333564</v>
      </c>
    </row>
    <row r="1254" spans="2:6">
      <c r="B1254" s="59">
        <v>1012</v>
      </c>
      <c r="C1254" s="58">
        <f t="shared" si="73"/>
        <v>421400000</v>
      </c>
      <c r="D1254" s="54">
        <f t="shared" si="74"/>
        <v>117055.55555555556</v>
      </c>
      <c r="E1254" s="54">
        <f t="shared" si="72"/>
        <v>118460222.22221993</v>
      </c>
      <c r="F1254" s="5">
        <f t="shared" si="75"/>
        <v>312939777.77778006</v>
      </c>
    </row>
    <row r="1255" spans="2:6">
      <c r="B1255" s="59">
        <v>1013</v>
      </c>
      <c r="C1255" s="58">
        <f t="shared" si="73"/>
        <v>421400000</v>
      </c>
      <c r="D1255" s="54">
        <f t="shared" si="74"/>
        <v>117055.55555555556</v>
      </c>
      <c r="E1255" s="54">
        <f t="shared" si="72"/>
        <v>118577277.77777548</v>
      </c>
      <c r="F1255" s="5">
        <f t="shared" si="75"/>
        <v>312822722.22222453</v>
      </c>
    </row>
    <row r="1256" spans="2:6">
      <c r="B1256" s="59">
        <v>1014</v>
      </c>
      <c r="C1256" s="58">
        <f t="shared" si="73"/>
        <v>421400000</v>
      </c>
      <c r="D1256" s="54">
        <f t="shared" si="74"/>
        <v>117055.55555555556</v>
      </c>
      <c r="E1256" s="54">
        <f t="shared" si="72"/>
        <v>118694333.33333103</v>
      </c>
      <c r="F1256" s="5">
        <f t="shared" si="75"/>
        <v>312705666.66666895</v>
      </c>
    </row>
    <row r="1257" spans="2:6">
      <c r="B1257" s="59">
        <v>1015</v>
      </c>
      <c r="C1257" s="58">
        <f t="shared" si="73"/>
        <v>421400000</v>
      </c>
      <c r="D1257" s="54">
        <f t="shared" si="74"/>
        <v>117055.55555555556</v>
      </c>
      <c r="E1257" s="54">
        <f t="shared" si="72"/>
        <v>118811388.88888659</v>
      </c>
      <c r="F1257" s="5">
        <f t="shared" si="75"/>
        <v>312588611.11111343</v>
      </c>
    </row>
    <row r="1258" spans="2:6">
      <c r="B1258" s="59">
        <v>1016</v>
      </c>
      <c r="C1258" s="58">
        <f t="shared" si="73"/>
        <v>421400000</v>
      </c>
      <c r="D1258" s="54">
        <f t="shared" si="74"/>
        <v>117055.55555555556</v>
      </c>
      <c r="E1258" s="54">
        <f t="shared" si="72"/>
        <v>118928444.44444214</v>
      </c>
      <c r="F1258" s="5">
        <f t="shared" si="75"/>
        <v>312471555.55555785</v>
      </c>
    </row>
    <row r="1259" spans="2:6">
      <c r="B1259" s="59">
        <v>1017</v>
      </c>
      <c r="C1259" s="58">
        <f t="shared" si="73"/>
        <v>421400000</v>
      </c>
      <c r="D1259" s="54">
        <f t="shared" si="74"/>
        <v>117055.55555555556</v>
      </c>
      <c r="E1259" s="54">
        <f t="shared" ref="E1259:E1322" si="76">E1258+D1259</f>
        <v>119045499.99999769</v>
      </c>
      <c r="F1259" s="5">
        <f t="shared" si="75"/>
        <v>312354500.00000232</v>
      </c>
    </row>
    <row r="1260" spans="2:6">
      <c r="B1260" s="59">
        <v>1018</v>
      </c>
      <c r="C1260" s="58">
        <f t="shared" si="73"/>
        <v>421400000</v>
      </c>
      <c r="D1260" s="54">
        <f t="shared" si="74"/>
        <v>117055.55555555556</v>
      </c>
      <c r="E1260" s="54">
        <f t="shared" si="76"/>
        <v>119162555.55555324</v>
      </c>
      <c r="F1260" s="5">
        <f t="shared" si="75"/>
        <v>312237444.44444674</v>
      </c>
    </row>
    <row r="1261" spans="2:6">
      <c r="B1261" s="59">
        <v>1019</v>
      </c>
      <c r="C1261" s="58">
        <f t="shared" si="73"/>
        <v>421400000</v>
      </c>
      <c r="D1261" s="54">
        <f t="shared" si="74"/>
        <v>117055.55555555556</v>
      </c>
      <c r="E1261" s="54">
        <f t="shared" si="76"/>
        <v>119279611.11110879</v>
      </c>
      <c r="F1261" s="5">
        <f t="shared" si="75"/>
        <v>312120388.88889122</v>
      </c>
    </row>
    <row r="1262" spans="2:6">
      <c r="B1262" s="59">
        <v>1020</v>
      </c>
      <c r="C1262" s="58">
        <f t="shared" si="73"/>
        <v>421400000</v>
      </c>
      <c r="D1262" s="54">
        <f t="shared" si="74"/>
        <v>117055.55555555556</v>
      </c>
      <c r="E1262" s="54">
        <f t="shared" si="76"/>
        <v>119396666.66666435</v>
      </c>
      <c r="F1262" s="5">
        <f t="shared" si="75"/>
        <v>312003333.33333564</v>
      </c>
    </row>
    <row r="1263" spans="2:6">
      <c r="B1263" s="59">
        <v>1021</v>
      </c>
      <c r="C1263" s="58">
        <f t="shared" si="73"/>
        <v>421400000</v>
      </c>
      <c r="D1263" s="54">
        <f t="shared" si="74"/>
        <v>117055.55555555556</v>
      </c>
      <c r="E1263" s="54">
        <f t="shared" si="76"/>
        <v>119513722.2222199</v>
      </c>
      <c r="F1263" s="5">
        <f t="shared" si="75"/>
        <v>311886277.77778012</v>
      </c>
    </row>
    <row r="1264" spans="2:6">
      <c r="B1264" s="59">
        <v>1022</v>
      </c>
      <c r="C1264" s="58">
        <f t="shared" si="73"/>
        <v>421400000</v>
      </c>
      <c r="D1264" s="54">
        <f t="shared" si="74"/>
        <v>117055.55555555556</v>
      </c>
      <c r="E1264" s="54">
        <f t="shared" si="76"/>
        <v>119630777.77777545</v>
      </c>
      <c r="F1264" s="5">
        <f t="shared" si="75"/>
        <v>311769222.22222453</v>
      </c>
    </row>
    <row r="1265" spans="2:6">
      <c r="B1265" s="59">
        <v>1023</v>
      </c>
      <c r="C1265" s="58">
        <f t="shared" si="73"/>
        <v>421400000</v>
      </c>
      <c r="D1265" s="54">
        <f t="shared" si="74"/>
        <v>117055.55555555556</v>
      </c>
      <c r="E1265" s="54">
        <f t="shared" si="76"/>
        <v>119747833.333331</v>
      </c>
      <c r="F1265" s="5">
        <f t="shared" si="75"/>
        <v>311652166.66666901</v>
      </c>
    </row>
    <row r="1266" spans="2:6">
      <c r="B1266" s="59">
        <v>1024</v>
      </c>
      <c r="C1266" s="58">
        <f t="shared" si="73"/>
        <v>421400000</v>
      </c>
      <c r="D1266" s="54">
        <f t="shared" si="74"/>
        <v>117055.55555555556</v>
      </c>
      <c r="E1266" s="54">
        <f t="shared" si="76"/>
        <v>119864888.88888656</v>
      </c>
      <c r="F1266" s="5">
        <f t="shared" si="75"/>
        <v>311535111.11111343</v>
      </c>
    </row>
    <row r="1267" spans="2:6">
      <c r="B1267" s="59">
        <v>1025</v>
      </c>
      <c r="C1267" s="58">
        <f t="shared" si="73"/>
        <v>421400000</v>
      </c>
      <c r="D1267" s="54">
        <f t="shared" si="74"/>
        <v>117055.55555555556</v>
      </c>
      <c r="E1267" s="54">
        <f t="shared" si="76"/>
        <v>119981944.44444211</v>
      </c>
      <c r="F1267" s="5">
        <f t="shared" si="75"/>
        <v>311418055.55555791</v>
      </c>
    </row>
    <row r="1268" spans="2:6">
      <c r="B1268" s="59">
        <v>1026</v>
      </c>
      <c r="C1268" s="58">
        <f t="shared" ref="C1268:C1331" si="77">$K$243-$K$245</f>
        <v>421400000</v>
      </c>
      <c r="D1268" s="54">
        <f t="shared" ref="D1268:D1331" si="78">C1268/$K$244</f>
        <v>117055.55555555556</v>
      </c>
      <c r="E1268" s="54">
        <f t="shared" si="76"/>
        <v>120098999.99999766</v>
      </c>
      <c r="F1268" s="5">
        <f t="shared" ref="F1268:F1331" si="79">$J$119-E1268</f>
        <v>311301000.00000232</v>
      </c>
    </row>
    <row r="1269" spans="2:6">
      <c r="B1269" s="59">
        <v>1027</v>
      </c>
      <c r="C1269" s="58">
        <f t="shared" si="77"/>
        <v>421400000</v>
      </c>
      <c r="D1269" s="54">
        <f t="shared" si="78"/>
        <v>117055.55555555556</v>
      </c>
      <c r="E1269" s="54">
        <f t="shared" si="76"/>
        <v>120216055.55555321</v>
      </c>
      <c r="F1269" s="5">
        <f t="shared" si="79"/>
        <v>311183944.4444468</v>
      </c>
    </row>
    <row r="1270" spans="2:6">
      <c r="B1270" s="59">
        <v>1028</v>
      </c>
      <c r="C1270" s="58">
        <f t="shared" si="77"/>
        <v>421400000</v>
      </c>
      <c r="D1270" s="54">
        <f t="shared" si="78"/>
        <v>117055.55555555556</v>
      </c>
      <c r="E1270" s="54">
        <f t="shared" si="76"/>
        <v>120333111.11110877</v>
      </c>
      <c r="F1270" s="5">
        <f t="shared" si="79"/>
        <v>311066888.88889122</v>
      </c>
    </row>
    <row r="1271" spans="2:6">
      <c r="B1271" s="59">
        <v>1029</v>
      </c>
      <c r="C1271" s="58">
        <f t="shared" si="77"/>
        <v>421400000</v>
      </c>
      <c r="D1271" s="54">
        <f t="shared" si="78"/>
        <v>117055.55555555556</v>
      </c>
      <c r="E1271" s="54">
        <f t="shared" si="76"/>
        <v>120450166.66666432</v>
      </c>
      <c r="F1271" s="5">
        <f t="shared" si="79"/>
        <v>310949833.3333357</v>
      </c>
    </row>
    <row r="1272" spans="2:6">
      <c r="B1272" s="59">
        <v>1030</v>
      </c>
      <c r="C1272" s="58">
        <f t="shared" si="77"/>
        <v>421400000</v>
      </c>
      <c r="D1272" s="54">
        <f t="shared" si="78"/>
        <v>117055.55555555556</v>
      </c>
      <c r="E1272" s="54">
        <f t="shared" si="76"/>
        <v>120567222.22221987</v>
      </c>
      <c r="F1272" s="5">
        <f t="shared" si="79"/>
        <v>310832777.77778012</v>
      </c>
    </row>
    <row r="1273" spans="2:6">
      <c r="B1273" s="59">
        <v>1031</v>
      </c>
      <c r="C1273" s="58">
        <f t="shared" si="77"/>
        <v>421400000</v>
      </c>
      <c r="D1273" s="54">
        <f t="shared" si="78"/>
        <v>117055.55555555556</v>
      </c>
      <c r="E1273" s="54">
        <f t="shared" si="76"/>
        <v>120684277.77777542</v>
      </c>
      <c r="F1273" s="5">
        <f t="shared" si="79"/>
        <v>310715722.22222459</v>
      </c>
    </row>
    <row r="1274" spans="2:6">
      <c r="B1274" s="59">
        <v>1032</v>
      </c>
      <c r="C1274" s="58">
        <f t="shared" si="77"/>
        <v>421400000</v>
      </c>
      <c r="D1274" s="54">
        <f t="shared" si="78"/>
        <v>117055.55555555556</v>
      </c>
      <c r="E1274" s="54">
        <f t="shared" si="76"/>
        <v>120801333.33333097</v>
      </c>
      <c r="F1274" s="5">
        <f t="shared" si="79"/>
        <v>310598666.66666901</v>
      </c>
    </row>
    <row r="1275" spans="2:6">
      <c r="B1275" s="59">
        <v>1033</v>
      </c>
      <c r="C1275" s="58">
        <f t="shared" si="77"/>
        <v>421400000</v>
      </c>
      <c r="D1275" s="54">
        <f t="shared" si="78"/>
        <v>117055.55555555556</v>
      </c>
      <c r="E1275" s="54">
        <f t="shared" si="76"/>
        <v>120918388.88888653</v>
      </c>
      <c r="F1275" s="5">
        <f t="shared" si="79"/>
        <v>310481611.11111349</v>
      </c>
    </row>
    <row r="1276" spans="2:6">
      <c r="B1276" s="59">
        <v>1034</v>
      </c>
      <c r="C1276" s="58">
        <f t="shared" si="77"/>
        <v>421400000</v>
      </c>
      <c r="D1276" s="54">
        <f t="shared" si="78"/>
        <v>117055.55555555556</v>
      </c>
      <c r="E1276" s="54">
        <f t="shared" si="76"/>
        <v>121035444.44444208</v>
      </c>
      <c r="F1276" s="5">
        <f t="shared" si="79"/>
        <v>310364555.55555791</v>
      </c>
    </row>
    <row r="1277" spans="2:6">
      <c r="B1277" s="59">
        <v>1035</v>
      </c>
      <c r="C1277" s="58">
        <f t="shared" si="77"/>
        <v>421400000</v>
      </c>
      <c r="D1277" s="54">
        <f t="shared" si="78"/>
        <v>117055.55555555556</v>
      </c>
      <c r="E1277" s="54">
        <f t="shared" si="76"/>
        <v>121152499.99999763</v>
      </c>
      <c r="F1277" s="5">
        <f t="shared" si="79"/>
        <v>310247500.00000238</v>
      </c>
    </row>
    <row r="1278" spans="2:6">
      <c r="B1278" s="59">
        <v>1036</v>
      </c>
      <c r="C1278" s="58">
        <f t="shared" si="77"/>
        <v>421400000</v>
      </c>
      <c r="D1278" s="54">
        <f t="shared" si="78"/>
        <v>117055.55555555556</v>
      </c>
      <c r="E1278" s="54">
        <f t="shared" si="76"/>
        <v>121269555.55555318</v>
      </c>
      <c r="F1278" s="5">
        <f t="shared" si="79"/>
        <v>310130444.4444468</v>
      </c>
    </row>
    <row r="1279" spans="2:6">
      <c r="B1279" s="59">
        <v>1037</v>
      </c>
      <c r="C1279" s="58">
        <f t="shared" si="77"/>
        <v>421400000</v>
      </c>
      <c r="D1279" s="54">
        <f t="shared" si="78"/>
        <v>117055.55555555556</v>
      </c>
      <c r="E1279" s="54">
        <f t="shared" si="76"/>
        <v>121386611.11110874</v>
      </c>
      <c r="F1279" s="5">
        <f t="shared" si="79"/>
        <v>310013388.88889128</v>
      </c>
    </row>
    <row r="1280" spans="2:6">
      <c r="B1280" s="59">
        <v>1038</v>
      </c>
      <c r="C1280" s="58">
        <f t="shared" si="77"/>
        <v>421400000</v>
      </c>
      <c r="D1280" s="54">
        <f t="shared" si="78"/>
        <v>117055.55555555556</v>
      </c>
      <c r="E1280" s="54">
        <f t="shared" si="76"/>
        <v>121503666.66666429</v>
      </c>
      <c r="F1280" s="5">
        <f t="shared" si="79"/>
        <v>309896333.3333357</v>
      </c>
    </row>
    <row r="1281" spans="2:6">
      <c r="B1281" s="59">
        <v>1039</v>
      </c>
      <c r="C1281" s="58">
        <f t="shared" si="77"/>
        <v>421400000</v>
      </c>
      <c r="D1281" s="54">
        <f t="shared" si="78"/>
        <v>117055.55555555556</v>
      </c>
      <c r="E1281" s="54">
        <f t="shared" si="76"/>
        <v>121620722.22221984</v>
      </c>
      <c r="F1281" s="5">
        <f t="shared" si="79"/>
        <v>309779277.77778018</v>
      </c>
    </row>
    <row r="1282" spans="2:6">
      <c r="B1282" s="59">
        <v>1040</v>
      </c>
      <c r="C1282" s="58">
        <f t="shared" si="77"/>
        <v>421400000</v>
      </c>
      <c r="D1282" s="54">
        <f t="shared" si="78"/>
        <v>117055.55555555556</v>
      </c>
      <c r="E1282" s="54">
        <f t="shared" si="76"/>
        <v>121737777.77777539</v>
      </c>
      <c r="F1282" s="5">
        <f t="shared" si="79"/>
        <v>309662222.22222459</v>
      </c>
    </row>
    <row r="1283" spans="2:6">
      <c r="B1283" s="59">
        <v>1041</v>
      </c>
      <c r="C1283" s="58">
        <f t="shared" si="77"/>
        <v>421400000</v>
      </c>
      <c r="D1283" s="54">
        <f t="shared" si="78"/>
        <v>117055.55555555556</v>
      </c>
      <c r="E1283" s="54">
        <f t="shared" si="76"/>
        <v>121854833.33333094</v>
      </c>
      <c r="F1283" s="5">
        <f t="shared" si="79"/>
        <v>309545166.66666907</v>
      </c>
    </row>
    <row r="1284" spans="2:6">
      <c r="B1284" s="59">
        <v>1042</v>
      </c>
      <c r="C1284" s="58">
        <f t="shared" si="77"/>
        <v>421400000</v>
      </c>
      <c r="D1284" s="54">
        <f t="shared" si="78"/>
        <v>117055.55555555556</v>
      </c>
      <c r="E1284" s="54">
        <f t="shared" si="76"/>
        <v>121971888.8888865</v>
      </c>
      <c r="F1284" s="5">
        <f t="shared" si="79"/>
        <v>309428111.11111349</v>
      </c>
    </row>
    <row r="1285" spans="2:6">
      <c r="B1285" s="59">
        <v>1043</v>
      </c>
      <c r="C1285" s="58">
        <f t="shared" si="77"/>
        <v>421400000</v>
      </c>
      <c r="D1285" s="54">
        <f t="shared" si="78"/>
        <v>117055.55555555556</v>
      </c>
      <c r="E1285" s="54">
        <f t="shared" si="76"/>
        <v>122088944.44444205</v>
      </c>
      <c r="F1285" s="5">
        <f t="shared" si="79"/>
        <v>309311055.55555797</v>
      </c>
    </row>
    <row r="1286" spans="2:6">
      <c r="B1286" s="59">
        <v>1044</v>
      </c>
      <c r="C1286" s="58">
        <f t="shared" si="77"/>
        <v>421400000</v>
      </c>
      <c r="D1286" s="54">
        <f t="shared" si="78"/>
        <v>117055.55555555556</v>
      </c>
      <c r="E1286" s="54">
        <f t="shared" si="76"/>
        <v>122205999.9999976</v>
      </c>
      <c r="F1286" s="5">
        <f t="shared" si="79"/>
        <v>309194000.00000238</v>
      </c>
    </row>
    <row r="1287" spans="2:6">
      <c r="B1287" s="59">
        <v>1045</v>
      </c>
      <c r="C1287" s="58">
        <f t="shared" si="77"/>
        <v>421400000</v>
      </c>
      <c r="D1287" s="54">
        <f t="shared" si="78"/>
        <v>117055.55555555556</v>
      </c>
      <c r="E1287" s="54">
        <f t="shared" si="76"/>
        <v>122323055.55555315</v>
      </c>
      <c r="F1287" s="5">
        <f t="shared" si="79"/>
        <v>309076944.44444686</v>
      </c>
    </row>
    <row r="1288" spans="2:6">
      <c r="B1288" s="59">
        <v>1046</v>
      </c>
      <c r="C1288" s="58">
        <f t="shared" si="77"/>
        <v>421400000</v>
      </c>
      <c r="D1288" s="54">
        <f t="shared" si="78"/>
        <v>117055.55555555556</v>
      </c>
      <c r="E1288" s="54">
        <f t="shared" si="76"/>
        <v>122440111.11110871</v>
      </c>
      <c r="F1288" s="5">
        <f t="shared" si="79"/>
        <v>308959888.88889128</v>
      </c>
    </row>
    <row r="1289" spans="2:6">
      <c r="B1289" s="59">
        <v>1047</v>
      </c>
      <c r="C1289" s="58">
        <f t="shared" si="77"/>
        <v>421400000</v>
      </c>
      <c r="D1289" s="54">
        <f t="shared" si="78"/>
        <v>117055.55555555556</v>
      </c>
      <c r="E1289" s="54">
        <f t="shared" si="76"/>
        <v>122557166.66666426</v>
      </c>
      <c r="F1289" s="5">
        <f t="shared" si="79"/>
        <v>308842833.33333576</v>
      </c>
    </row>
    <row r="1290" spans="2:6">
      <c r="B1290" s="59">
        <v>1048</v>
      </c>
      <c r="C1290" s="58">
        <f t="shared" si="77"/>
        <v>421400000</v>
      </c>
      <c r="D1290" s="54">
        <f t="shared" si="78"/>
        <v>117055.55555555556</v>
      </c>
      <c r="E1290" s="54">
        <f t="shared" si="76"/>
        <v>122674222.22221981</v>
      </c>
      <c r="F1290" s="5">
        <f t="shared" si="79"/>
        <v>308725777.77778018</v>
      </c>
    </row>
    <row r="1291" spans="2:6">
      <c r="B1291" s="59">
        <v>1049</v>
      </c>
      <c r="C1291" s="58">
        <f t="shared" si="77"/>
        <v>421400000</v>
      </c>
      <c r="D1291" s="54">
        <f t="shared" si="78"/>
        <v>117055.55555555556</v>
      </c>
      <c r="E1291" s="54">
        <f t="shared" si="76"/>
        <v>122791277.77777536</v>
      </c>
      <c r="F1291" s="5">
        <f t="shared" si="79"/>
        <v>308608722.22222465</v>
      </c>
    </row>
    <row r="1292" spans="2:6">
      <c r="B1292" s="59">
        <v>1050</v>
      </c>
      <c r="C1292" s="58">
        <f t="shared" si="77"/>
        <v>421400000</v>
      </c>
      <c r="D1292" s="54">
        <f t="shared" si="78"/>
        <v>117055.55555555556</v>
      </c>
      <c r="E1292" s="54">
        <f t="shared" si="76"/>
        <v>122908333.33333091</v>
      </c>
      <c r="F1292" s="5">
        <f t="shared" si="79"/>
        <v>308491666.66666907</v>
      </c>
    </row>
    <row r="1293" spans="2:6">
      <c r="B1293" s="59">
        <v>1051</v>
      </c>
      <c r="C1293" s="58">
        <f t="shared" si="77"/>
        <v>421400000</v>
      </c>
      <c r="D1293" s="54">
        <f t="shared" si="78"/>
        <v>117055.55555555556</v>
      </c>
      <c r="E1293" s="54">
        <f t="shared" si="76"/>
        <v>123025388.88888647</v>
      </c>
      <c r="F1293" s="5">
        <f t="shared" si="79"/>
        <v>308374611.11111355</v>
      </c>
    </row>
    <row r="1294" spans="2:6">
      <c r="B1294" s="59">
        <v>1052</v>
      </c>
      <c r="C1294" s="58">
        <f t="shared" si="77"/>
        <v>421400000</v>
      </c>
      <c r="D1294" s="54">
        <f t="shared" si="78"/>
        <v>117055.55555555556</v>
      </c>
      <c r="E1294" s="54">
        <f t="shared" si="76"/>
        <v>123142444.44444202</v>
      </c>
      <c r="F1294" s="5">
        <f t="shared" si="79"/>
        <v>308257555.55555797</v>
      </c>
    </row>
    <row r="1295" spans="2:6">
      <c r="B1295" s="59">
        <v>1053</v>
      </c>
      <c r="C1295" s="58">
        <f t="shared" si="77"/>
        <v>421400000</v>
      </c>
      <c r="D1295" s="54">
        <f t="shared" si="78"/>
        <v>117055.55555555556</v>
      </c>
      <c r="E1295" s="54">
        <f t="shared" si="76"/>
        <v>123259499.99999757</v>
      </c>
      <c r="F1295" s="5">
        <f t="shared" si="79"/>
        <v>308140500.00000244</v>
      </c>
    </row>
    <row r="1296" spans="2:6">
      <c r="B1296" s="59">
        <v>1054</v>
      </c>
      <c r="C1296" s="58">
        <f t="shared" si="77"/>
        <v>421400000</v>
      </c>
      <c r="D1296" s="54">
        <f t="shared" si="78"/>
        <v>117055.55555555556</v>
      </c>
      <c r="E1296" s="54">
        <f t="shared" si="76"/>
        <v>123376555.55555312</v>
      </c>
      <c r="F1296" s="5">
        <f t="shared" si="79"/>
        <v>308023444.44444686</v>
      </c>
    </row>
    <row r="1297" spans="2:6">
      <c r="B1297" s="59">
        <v>1055</v>
      </c>
      <c r="C1297" s="58">
        <f t="shared" si="77"/>
        <v>421400000</v>
      </c>
      <c r="D1297" s="54">
        <f t="shared" si="78"/>
        <v>117055.55555555556</v>
      </c>
      <c r="E1297" s="54">
        <f t="shared" si="76"/>
        <v>123493611.11110868</v>
      </c>
      <c r="F1297" s="5">
        <f t="shared" si="79"/>
        <v>307906388.88889134</v>
      </c>
    </row>
    <row r="1298" spans="2:6">
      <c r="B1298" s="59">
        <v>1056</v>
      </c>
      <c r="C1298" s="58">
        <f t="shared" si="77"/>
        <v>421400000</v>
      </c>
      <c r="D1298" s="54">
        <f t="shared" si="78"/>
        <v>117055.55555555556</v>
      </c>
      <c r="E1298" s="54">
        <f t="shared" si="76"/>
        <v>123610666.66666423</v>
      </c>
      <c r="F1298" s="5">
        <f t="shared" si="79"/>
        <v>307789333.33333576</v>
      </c>
    </row>
    <row r="1299" spans="2:6">
      <c r="B1299" s="59">
        <v>1057</v>
      </c>
      <c r="C1299" s="58">
        <f t="shared" si="77"/>
        <v>421400000</v>
      </c>
      <c r="D1299" s="54">
        <f t="shared" si="78"/>
        <v>117055.55555555556</v>
      </c>
      <c r="E1299" s="54">
        <f t="shared" si="76"/>
        <v>123727722.22221978</v>
      </c>
      <c r="F1299" s="5">
        <f t="shared" si="79"/>
        <v>307672277.77778023</v>
      </c>
    </row>
    <row r="1300" spans="2:6">
      <c r="B1300" s="59">
        <v>1058</v>
      </c>
      <c r="C1300" s="58">
        <f t="shared" si="77"/>
        <v>421400000</v>
      </c>
      <c r="D1300" s="54">
        <f t="shared" si="78"/>
        <v>117055.55555555556</v>
      </c>
      <c r="E1300" s="54">
        <f t="shared" si="76"/>
        <v>123844777.77777533</v>
      </c>
      <c r="F1300" s="5">
        <f t="shared" si="79"/>
        <v>307555222.22222465</v>
      </c>
    </row>
    <row r="1301" spans="2:6">
      <c r="B1301" s="59">
        <v>1059</v>
      </c>
      <c r="C1301" s="58">
        <f t="shared" si="77"/>
        <v>421400000</v>
      </c>
      <c r="D1301" s="54">
        <f t="shared" si="78"/>
        <v>117055.55555555556</v>
      </c>
      <c r="E1301" s="54">
        <f t="shared" si="76"/>
        <v>123961833.33333088</v>
      </c>
      <c r="F1301" s="5">
        <f t="shared" si="79"/>
        <v>307438166.66666913</v>
      </c>
    </row>
    <row r="1302" spans="2:6">
      <c r="B1302" s="59">
        <v>1060</v>
      </c>
      <c r="C1302" s="58">
        <f t="shared" si="77"/>
        <v>421400000</v>
      </c>
      <c r="D1302" s="54">
        <f t="shared" si="78"/>
        <v>117055.55555555556</v>
      </c>
      <c r="E1302" s="54">
        <f t="shared" si="76"/>
        <v>124078888.88888644</v>
      </c>
      <c r="F1302" s="5">
        <f t="shared" si="79"/>
        <v>307321111.11111355</v>
      </c>
    </row>
    <row r="1303" spans="2:6">
      <c r="B1303" s="59">
        <v>1061</v>
      </c>
      <c r="C1303" s="58">
        <f t="shared" si="77"/>
        <v>421400000</v>
      </c>
      <c r="D1303" s="54">
        <f t="shared" si="78"/>
        <v>117055.55555555556</v>
      </c>
      <c r="E1303" s="54">
        <f t="shared" si="76"/>
        <v>124195944.44444199</v>
      </c>
      <c r="F1303" s="5">
        <f t="shared" si="79"/>
        <v>307204055.55555803</v>
      </c>
    </row>
    <row r="1304" spans="2:6">
      <c r="B1304" s="59">
        <v>1062</v>
      </c>
      <c r="C1304" s="58">
        <f t="shared" si="77"/>
        <v>421400000</v>
      </c>
      <c r="D1304" s="54">
        <f t="shared" si="78"/>
        <v>117055.55555555556</v>
      </c>
      <c r="E1304" s="54">
        <f t="shared" si="76"/>
        <v>124312999.99999754</v>
      </c>
      <c r="F1304" s="5">
        <f t="shared" si="79"/>
        <v>307087000.00000244</v>
      </c>
    </row>
    <row r="1305" spans="2:6">
      <c r="B1305" s="59">
        <v>1063</v>
      </c>
      <c r="C1305" s="58">
        <f t="shared" si="77"/>
        <v>421400000</v>
      </c>
      <c r="D1305" s="54">
        <f t="shared" si="78"/>
        <v>117055.55555555556</v>
      </c>
      <c r="E1305" s="54">
        <f t="shared" si="76"/>
        <v>124430055.55555309</v>
      </c>
      <c r="F1305" s="5">
        <f t="shared" si="79"/>
        <v>306969944.44444692</v>
      </c>
    </row>
    <row r="1306" spans="2:6">
      <c r="B1306" s="59">
        <v>1064</v>
      </c>
      <c r="C1306" s="58">
        <f t="shared" si="77"/>
        <v>421400000</v>
      </c>
      <c r="D1306" s="54">
        <f t="shared" si="78"/>
        <v>117055.55555555556</v>
      </c>
      <c r="E1306" s="54">
        <f t="shared" si="76"/>
        <v>124547111.11110865</v>
      </c>
      <c r="F1306" s="5">
        <f t="shared" si="79"/>
        <v>306852888.88889134</v>
      </c>
    </row>
    <row r="1307" spans="2:6">
      <c r="B1307" s="59">
        <v>1065</v>
      </c>
      <c r="C1307" s="58">
        <f t="shared" si="77"/>
        <v>421400000</v>
      </c>
      <c r="D1307" s="54">
        <f t="shared" si="78"/>
        <v>117055.55555555556</v>
      </c>
      <c r="E1307" s="54">
        <f t="shared" si="76"/>
        <v>124664166.6666642</v>
      </c>
      <c r="F1307" s="5">
        <f t="shared" si="79"/>
        <v>306735833.33333582</v>
      </c>
    </row>
    <row r="1308" spans="2:6">
      <c r="B1308" s="59">
        <v>1066</v>
      </c>
      <c r="C1308" s="58">
        <f t="shared" si="77"/>
        <v>421400000</v>
      </c>
      <c r="D1308" s="54">
        <f t="shared" si="78"/>
        <v>117055.55555555556</v>
      </c>
      <c r="E1308" s="54">
        <f t="shared" si="76"/>
        <v>124781222.22221975</v>
      </c>
      <c r="F1308" s="5">
        <f t="shared" si="79"/>
        <v>306618777.77778023</v>
      </c>
    </row>
    <row r="1309" spans="2:6">
      <c r="B1309" s="59">
        <v>1067</v>
      </c>
      <c r="C1309" s="58">
        <f t="shared" si="77"/>
        <v>421400000</v>
      </c>
      <c r="D1309" s="54">
        <f t="shared" si="78"/>
        <v>117055.55555555556</v>
      </c>
      <c r="E1309" s="54">
        <f t="shared" si="76"/>
        <v>124898277.7777753</v>
      </c>
      <c r="F1309" s="5">
        <f t="shared" si="79"/>
        <v>306501722.22222471</v>
      </c>
    </row>
    <row r="1310" spans="2:6">
      <c r="B1310" s="59">
        <v>1068</v>
      </c>
      <c r="C1310" s="58">
        <f t="shared" si="77"/>
        <v>421400000</v>
      </c>
      <c r="D1310" s="54">
        <f t="shared" si="78"/>
        <v>117055.55555555556</v>
      </c>
      <c r="E1310" s="54">
        <f t="shared" si="76"/>
        <v>125015333.33333085</v>
      </c>
      <c r="F1310" s="5">
        <f t="shared" si="79"/>
        <v>306384666.66666913</v>
      </c>
    </row>
    <row r="1311" spans="2:6">
      <c r="B1311" s="59">
        <v>1069</v>
      </c>
      <c r="C1311" s="58">
        <f t="shared" si="77"/>
        <v>421400000</v>
      </c>
      <c r="D1311" s="54">
        <f t="shared" si="78"/>
        <v>117055.55555555556</v>
      </c>
      <c r="E1311" s="54">
        <f t="shared" si="76"/>
        <v>125132388.88888641</v>
      </c>
      <c r="F1311" s="5">
        <f t="shared" si="79"/>
        <v>306267611.11111361</v>
      </c>
    </row>
    <row r="1312" spans="2:6">
      <c r="B1312" s="59">
        <v>1070</v>
      </c>
      <c r="C1312" s="58">
        <f t="shared" si="77"/>
        <v>421400000</v>
      </c>
      <c r="D1312" s="54">
        <f t="shared" si="78"/>
        <v>117055.55555555556</v>
      </c>
      <c r="E1312" s="54">
        <f t="shared" si="76"/>
        <v>125249444.44444196</v>
      </c>
      <c r="F1312" s="5">
        <f t="shared" si="79"/>
        <v>306150555.55555803</v>
      </c>
    </row>
    <row r="1313" spans="2:6">
      <c r="B1313" s="59">
        <v>1071</v>
      </c>
      <c r="C1313" s="58">
        <f t="shared" si="77"/>
        <v>421400000</v>
      </c>
      <c r="D1313" s="54">
        <f t="shared" si="78"/>
        <v>117055.55555555556</v>
      </c>
      <c r="E1313" s="54">
        <f t="shared" si="76"/>
        <v>125366499.99999751</v>
      </c>
      <c r="F1313" s="5">
        <f t="shared" si="79"/>
        <v>306033500.0000025</v>
      </c>
    </row>
    <row r="1314" spans="2:6">
      <c r="B1314" s="59">
        <v>1072</v>
      </c>
      <c r="C1314" s="58">
        <f t="shared" si="77"/>
        <v>421400000</v>
      </c>
      <c r="D1314" s="54">
        <f t="shared" si="78"/>
        <v>117055.55555555556</v>
      </c>
      <c r="E1314" s="54">
        <f t="shared" si="76"/>
        <v>125483555.55555306</v>
      </c>
      <c r="F1314" s="5">
        <f t="shared" si="79"/>
        <v>305916444.44444692</v>
      </c>
    </row>
    <row r="1315" spans="2:6">
      <c r="B1315" s="59">
        <v>1073</v>
      </c>
      <c r="C1315" s="58">
        <f t="shared" si="77"/>
        <v>421400000</v>
      </c>
      <c r="D1315" s="54">
        <f t="shared" si="78"/>
        <v>117055.55555555556</v>
      </c>
      <c r="E1315" s="54">
        <f t="shared" si="76"/>
        <v>125600611.11110862</v>
      </c>
      <c r="F1315" s="5">
        <f t="shared" si="79"/>
        <v>305799388.8888914</v>
      </c>
    </row>
    <row r="1316" spans="2:6">
      <c r="B1316" s="59">
        <v>1074</v>
      </c>
      <c r="C1316" s="58">
        <f t="shared" si="77"/>
        <v>421400000</v>
      </c>
      <c r="D1316" s="54">
        <f t="shared" si="78"/>
        <v>117055.55555555556</v>
      </c>
      <c r="E1316" s="54">
        <f t="shared" si="76"/>
        <v>125717666.66666417</v>
      </c>
      <c r="F1316" s="5">
        <f t="shared" si="79"/>
        <v>305682333.33333582</v>
      </c>
    </row>
    <row r="1317" spans="2:6">
      <c r="B1317" s="59">
        <v>1075</v>
      </c>
      <c r="C1317" s="58">
        <f t="shared" si="77"/>
        <v>421400000</v>
      </c>
      <c r="D1317" s="54">
        <f t="shared" si="78"/>
        <v>117055.55555555556</v>
      </c>
      <c r="E1317" s="54">
        <f t="shared" si="76"/>
        <v>125834722.22221972</v>
      </c>
      <c r="F1317" s="5">
        <f t="shared" si="79"/>
        <v>305565277.77778029</v>
      </c>
    </row>
    <row r="1318" spans="2:6">
      <c r="B1318" s="59">
        <v>1076</v>
      </c>
      <c r="C1318" s="58">
        <f t="shared" si="77"/>
        <v>421400000</v>
      </c>
      <c r="D1318" s="54">
        <f t="shared" si="78"/>
        <v>117055.55555555556</v>
      </c>
      <c r="E1318" s="54">
        <f t="shared" si="76"/>
        <v>125951777.77777527</v>
      </c>
      <c r="F1318" s="5">
        <f t="shared" si="79"/>
        <v>305448222.22222471</v>
      </c>
    </row>
    <row r="1319" spans="2:6">
      <c r="B1319" s="59">
        <v>1077</v>
      </c>
      <c r="C1319" s="58">
        <f t="shared" si="77"/>
        <v>421400000</v>
      </c>
      <c r="D1319" s="54">
        <f t="shared" si="78"/>
        <v>117055.55555555556</v>
      </c>
      <c r="E1319" s="54">
        <f t="shared" si="76"/>
        <v>126068833.33333082</v>
      </c>
      <c r="F1319" s="5">
        <f t="shared" si="79"/>
        <v>305331166.66666919</v>
      </c>
    </row>
    <row r="1320" spans="2:6">
      <c r="B1320" s="59">
        <v>1078</v>
      </c>
      <c r="C1320" s="58">
        <f t="shared" si="77"/>
        <v>421400000</v>
      </c>
      <c r="D1320" s="54">
        <f t="shared" si="78"/>
        <v>117055.55555555556</v>
      </c>
      <c r="E1320" s="54">
        <f t="shared" si="76"/>
        <v>126185888.88888638</v>
      </c>
      <c r="F1320" s="5">
        <f t="shared" si="79"/>
        <v>305214111.11111361</v>
      </c>
    </row>
    <row r="1321" spans="2:6">
      <c r="B1321" s="59">
        <v>1079</v>
      </c>
      <c r="C1321" s="58">
        <f t="shared" si="77"/>
        <v>421400000</v>
      </c>
      <c r="D1321" s="54">
        <f t="shared" si="78"/>
        <v>117055.55555555556</v>
      </c>
      <c r="E1321" s="54">
        <f t="shared" si="76"/>
        <v>126302944.44444193</v>
      </c>
      <c r="F1321" s="5">
        <f t="shared" si="79"/>
        <v>305097055.55555809</v>
      </c>
    </row>
    <row r="1322" spans="2:6">
      <c r="B1322" s="59">
        <v>1080</v>
      </c>
      <c r="C1322" s="58">
        <f t="shared" si="77"/>
        <v>421400000</v>
      </c>
      <c r="D1322" s="54">
        <f t="shared" si="78"/>
        <v>117055.55555555556</v>
      </c>
      <c r="E1322" s="54">
        <f t="shared" si="76"/>
        <v>126419999.99999748</v>
      </c>
      <c r="F1322" s="5">
        <f t="shared" si="79"/>
        <v>304980000.0000025</v>
      </c>
    </row>
    <row r="1323" spans="2:6">
      <c r="B1323" s="59">
        <v>1081</v>
      </c>
      <c r="C1323" s="58">
        <f t="shared" si="77"/>
        <v>421400000</v>
      </c>
      <c r="D1323" s="54">
        <f t="shared" si="78"/>
        <v>117055.55555555556</v>
      </c>
      <c r="E1323" s="54">
        <f t="shared" ref="E1323:E1386" si="80">E1322+D1323</f>
        <v>126537055.55555303</v>
      </c>
      <c r="F1323" s="5">
        <f t="shared" si="79"/>
        <v>304862944.44444698</v>
      </c>
    </row>
    <row r="1324" spans="2:6">
      <c r="B1324" s="59">
        <v>1082</v>
      </c>
      <c r="C1324" s="58">
        <f t="shared" si="77"/>
        <v>421400000</v>
      </c>
      <c r="D1324" s="54">
        <f t="shared" si="78"/>
        <v>117055.55555555556</v>
      </c>
      <c r="E1324" s="54">
        <f t="shared" si="80"/>
        <v>126654111.11110859</v>
      </c>
      <c r="F1324" s="5">
        <f t="shared" si="79"/>
        <v>304745888.8888914</v>
      </c>
    </row>
    <row r="1325" spans="2:6">
      <c r="B1325" s="59">
        <v>1083</v>
      </c>
      <c r="C1325" s="58">
        <f t="shared" si="77"/>
        <v>421400000</v>
      </c>
      <c r="D1325" s="54">
        <f t="shared" si="78"/>
        <v>117055.55555555556</v>
      </c>
      <c r="E1325" s="54">
        <f t="shared" si="80"/>
        <v>126771166.66666414</v>
      </c>
      <c r="F1325" s="5">
        <f t="shared" si="79"/>
        <v>304628833.33333588</v>
      </c>
    </row>
    <row r="1326" spans="2:6">
      <c r="B1326" s="59">
        <v>1084</v>
      </c>
      <c r="C1326" s="58">
        <f t="shared" si="77"/>
        <v>421400000</v>
      </c>
      <c r="D1326" s="54">
        <f t="shared" si="78"/>
        <v>117055.55555555556</v>
      </c>
      <c r="E1326" s="54">
        <f t="shared" si="80"/>
        <v>126888222.22221969</v>
      </c>
      <c r="F1326" s="5">
        <f t="shared" si="79"/>
        <v>304511777.77778029</v>
      </c>
    </row>
    <row r="1327" spans="2:6">
      <c r="B1327" s="59">
        <v>1085</v>
      </c>
      <c r="C1327" s="58">
        <f t="shared" si="77"/>
        <v>421400000</v>
      </c>
      <c r="D1327" s="54">
        <f t="shared" si="78"/>
        <v>117055.55555555556</v>
      </c>
      <c r="E1327" s="54">
        <f t="shared" si="80"/>
        <v>127005277.77777524</v>
      </c>
      <c r="F1327" s="5">
        <f t="shared" si="79"/>
        <v>304394722.22222477</v>
      </c>
    </row>
    <row r="1328" spans="2:6">
      <c r="B1328" s="59">
        <v>1086</v>
      </c>
      <c r="C1328" s="58">
        <f t="shared" si="77"/>
        <v>421400000</v>
      </c>
      <c r="D1328" s="54">
        <f t="shared" si="78"/>
        <v>117055.55555555556</v>
      </c>
      <c r="E1328" s="54">
        <f t="shared" si="80"/>
        <v>127122333.3333308</v>
      </c>
      <c r="F1328" s="5">
        <f t="shared" si="79"/>
        <v>304277666.66666919</v>
      </c>
    </row>
    <row r="1329" spans="2:6">
      <c r="B1329" s="59">
        <v>1087</v>
      </c>
      <c r="C1329" s="58">
        <f t="shared" si="77"/>
        <v>421400000</v>
      </c>
      <c r="D1329" s="54">
        <f t="shared" si="78"/>
        <v>117055.55555555556</v>
      </c>
      <c r="E1329" s="54">
        <f t="shared" si="80"/>
        <v>127239388.88888635</v>
      </c>
      <c r="F1329" s="5">
        <f t="shared" si="79"/>
        <v>304160611.11111367</v>
      </c>
    </row>
    <row r="1330" spans="2:6">
      <c r="B1330" s="59">
        <v>1088</v>
      </c>
      <c r="C1330" s="58">
        <f t="shared" si="77"/>
        <v>421400000</v>
      </c>
      <c r="D1330" s="54">
        <f t="shared" si="78"/>
        <v>117055.55555555556</v>
      </c>
      <c r="E1330" s="54">
        <f t="shared" si="80"/>
        <v>127356444.4444419</v>
      </c>
      <c r="F1330" s="5">
        <f t="shared" si="79"/>
        <v>304043555.55555809</v>
      </c>
    </row>
    <row r="1331" spans="2:6">
      <c r="B1331" s="59">
        <v>1089</v>
      </c>
      <c r="C1331" s="58">
        <f t="shared" si="77"/>
        <v>421400000</v>
      </c>
      <c r="D1331" s="54">
        <f t="shared" si="78"/>
        <v>117055.55555555556</v>
      </c>
      <c r="E1331" s="54">
        <f t="shared" si="80"/>
        <v>127473499.99999745</v>
      </c>
      <c r="F1331" s="5">
        <f t="shared" si="79"/>
        <v>303926500.00000256</v>
      </c>
    </row>
    <row r="1332" spans="2:6">
      <c r="B1332" s="59">
        <v>1090</v>
      </c>
      <c r="C1332" s="58">
        <f t="shared" ref="C1332:C1395" si="81">$K$243-$K$245</f>
        <v>421400000</v>
      </c>
      <c r="D1332" s="54">
        <f t="shared" ref="D1332:D1395" si="82">C1332/$K$244</f>
        <v>117055.55555555556</v>
      </c>
      <c r="E1332" s="54">
        <f t="shared" si="80"/>
        <v>127590555.555553</v>
      </c>
      <c r="F1332" s="5">
        <f t="shared" ref="F1332:F1395" si="83">$J$119-E1332</f>
        <v>303809444.44444698</v>
      </c>
    </row>
    <row r="1333" spans="2:6">
      <c r="B1333" s="59">
        <v>1091</v>
      </c>
      <c r="C1333" s="58">
        <f t="shared" si="81"/>
        <v>421400000</v>
      </c>
      <c r="D1333" s="54">
        <f t="shared" si="82"/>
        <v>117055.55555555556</v>
      </c>
      <c r="E1333" s="54">
        <f t="shared" si="80"/>
        <v>127707611.11110856</v>
      </c>
      <c r="F1333" s="5">
        <f t="shared" si="83"/>
        <v>303692388.88889146</v>
      </c>
    </row>
    <row r="1334" spans="2:6">
      <c r="B1334" s="59">
        <v>1092</v>
      </c>
      <c r="C1334" s="58">
        <f t="shared" si="81"/>
        <v>421400000</v>
      </c>
      <c r="D1334" s="54">
        <f t="shared" si="82"/>
        <v>117055.55555555556</v>
      </c>
      <c r="E1334" s="54">
        <f t="shared" si="80"/>
        <v>127824666.66666411</v>
      </c>
      <c r="F1334" s="5">
        <f t="shared" si="83"/>
        <v>303575333.33333588</v>
      </c>
    </row>
    <row r="1335" spans="2:6">
      <c r="B1335" s="59">
        <v>1093</v>
      </c>
      <c r="C1335" s="58">
        <f t="shared" si="81"/>
        <v>421400000</v>
      </c>
      <c r="D1335" s="54">
        <f t="shared" si="82"/>
        <v>117055.55555555556</v>
      </c>
      <c r="E1335" s="54">
        <f t="shared" si="80"/>
        <v>127941722.22221966</v>
      </c>
      <c r="F1335" s="5">
        <f t="shared" si="83"/>
        <v>303458277.77778035</v>
      </c>
    </row>
    <row r="1336" spans="2:6">
      <c r="B1336" s="59">
        <v>1094</v>
      </c>
      <c r="C1336" s="58">
        <f t="shared" si="81"/>
        <v>421400000</v>
      </c>
      <c r="D1336" s="54">
        <f t="shared" si="82"/>
        <v>117055.55555555556</v>
      </c>
      <c r="E1336" s="54">
        <f t="shared" si="80"/>
        <v>128058777.77777521</v>
      </c>
      <c r="F1336" s="5">
        <f t="shared" si="83"/>
        <v>303341222.22222477</v>
      </c>
    </row>
    <row r="1337" spans="2:6">
      <c r="B1337" s="59">
        <v>1095</v>
      </c>
      <c r="C1337" s="58">
        <f t="shared" si="81"/>
        <v>421400000</v>
      </c>
      <c r="D1337" s="54">
        <f t="shared" si="82"/>
        <v>117055.55555555556</v>
      </c>
      <c r="E1337" s="54">
        <f t="shared" si="80"/>
        <v>128175833.33333077</v>
      </c>
      <c r="F1337" s="5">
        <f t="shared" si="83"/>
        <v>303224166.66666925</v>
      </c>
    </row>
    <row r="1338" spans="2:6">
      <c r="B1338" s="59">
        <v>1096</v>
      </c>
      <c r="C1338" s="58">
        <f t="shared" si="81"/>
        <v>421400000</v>
      </c>
      <c r="D1338" s="54">
        <f t="shared" si="82"/>
        <v>117055.55555555556</v>
      </c>
      <c r="E1338" s="54">
        <f t="shared" si="80"/>
        <v>128292888.88888632</v>
      </c>
      <c r="F1338" s="5">
        <f t="shared" si="83"/>
        <v>303107111.11111367</v>
      </c>
    </row>
    <row r="1339" spans="2:6">
      <c r="B1339" s="59">
        <v>1097</v>
      </c>
      <c r="C1339" s="58">
        <f t="shared" si="81"/>
        <v>421400000</v>
      </c>
      <c r="D1339" s="54">
        <f t="shared" si="82"/>
        <v>117055.55555555556</v>
      </c>
      <c r="E1339" s="54">
        <f t="shared" si="80"/>
        <v>128409944.44444187</v>
      </c>
      <c r="F1339" s="5">
        <f t="shared" si="83"/>
        <v>302990055.55555815</v>
      </c>
    </row>
    <row r="1340" spans="2:6">
      <c r="B1340" s="59">
        <v>1098</v>
      </c>
      <c r="C1340" s="58">
        <f t="shared" si="81"/>
        <v>421400000</v>
      </c>
      <c r="D1340" s="54">
        <f t="shared" si="82"/>
        <v>117055.55555555556</v>
      </c>
      <c r="E1340" s="54">
        <f t="shared" si="80"/>
        <v>128526999.99999742</v>
      </c>
      <c r="F1340" s="5">
        <f t="shared" si="83"/>
        <v>302873000.00000256</v>
      </c>
    </row>
    <row r="1341" spans="2:6">
      <c r="B1341" s="59">
        <v>1099</v>
      </c>
      <c r="C1341" s="58">
        <f t="shared" si="81"/>
        <v>421400000</v>
      </c>
      <c r="D1341" s="54">
        <f t="shared" si="82"/>
        <v>117055.55555555556</v>
      </c>
      <c r="E1341" s="54">
        <f t="shared" si="80"/>
        <v>128644055.55555297</v>
      </c>
      <c r="F1341" s="5">
        <f t="shared" si="83"/>
        <v>302755944.44444704</v>
      </c>
    </row>
    <row r="1342" spans="2:6">
      <c r="B1342" s="59">
        <v>1100</v>
      </c>
      <c r="C1342" s="58">
        <f t="shared" si="81"/>
        <v>421400000</v>
      </c>
      <c r="D1342" s="54">
        <f t="shared" si="82"/>
        <v>117055.55555555556</v>
      </c>
      <c r="E1342" s="54">
        <f t="shared" si="80"/>
        <v>128761111.11110853</v>
      </c>
      <c r="F1342" s="5">
        <f t="shared" si="83"/>
        <v>302638888.88889146</v>
      </c>
    </row>
    <row r="1343" spans="2:6">
      <c r="B1343" s="59">
        <v>1101</v>
      </c>
      <c r="C1343" s="58">
        <f t="shared" si="81"/>
        <v>421400000</v>
      </c>
      <c r="D1343" s="54">
        <f t="shared" si="82"/>
        <v>117055.55555555556</v>
      </c>
      <c r="E1343" s="54">
        <f t="shared" si="80"/>
        <v>128878166.66666408</v>
      </c>
      <c r="F1343" s="5">
        <f t="shared" si="83"/>
        <v>302521833.33333594</v>
      </c>
    </row>
    <row r="1344" spans="2:6">
      <c r="B1344" s="59">
        <v>1102</v>
      </c>
      <c r="C1344" s="58">
        <f t="shared" si="81"/>
        <v>421400000</v>
      </c>
      <c r="D1344" s="54">
        <f t="shared" si="82"/>
        <v>117055.55555555556</v>
      </c>
      <c r="E1344" s="54">
        <f t="shared" si="80"/>
        <v>128995222.22221963</v>
      </c>
      <c r="F1344" s="5">
        <f t="shared" si="83"/>
        <v>302404777.77778035</v>
      </c>
    </row>
    <row r="1345" spans="2:6">
      <c r="B1345" s="59">
        <v>1103</v>
      </c>
      <c r="C1345" s="58">
        <f t="shared" si="81"/>
        <v>421400000</v>
      </c>
      <c r="D1345" s="54">
        <f t="shared" si="82"/>
        <v>117055.55555555556</v>
      </c>
      <c r="E1345" s="54">
        <f t="shared" si="80"/>
        <v>129112277.77777518</v>
      </c>
      <c r="F1345" s="5">
        <f t="shared" si="83"/>
        <v>302287722.22222483</v>
      </c>
    </row>
    <row r="1346" spans="2:6">
      <c r="B1346" s="59">
        <v>1104</v>
      </c>
      <c r="C1346" s="58">
        <f t="shared" si="81"/>
        <v>421400000</v>
      </c>
      <c r="D1346" s="54">
        <f t="shared" si="82"/>
        <v>117055.55555555556</v>
      </c>
      <c r="E1346" s="54">
        <f t="shared" si="80"/>
        <v>129229333.33333074</v>
      </c>
      <c r="F1346" s="5">
        <f t="shared" si="83"/>
        <v>302170666.66666925</v>
      </c>
    </row>
    <row r="1347" spans="2:6">
      <c r="B1347" s="59">
        <v>1105</v>
      </c>
      <c r="C1347" s="58">
        <f t="shared" si="81"/>
        <v>421400000</v>
      </c>
      <c r="D1347" s="54">
        <f t="shared" si="82"/>
        <v>117055.55555555556</v>
      </c>
      <c r="E1347" s="54">
        <f t="shared" si="80"/>
        <v>129346388.88888629</v>
      </c>
      <c r="F1347" s="5">
        <f t="shared" si="83"/>
        <v>302053611.11111373</v>
      </c>
    </row>
    <row r="1348" spans="2:6">
      <c r="B1348" s="59">
        <v>1106</v>
      </c>
      <c r="C1348" s="58">
        <f t="shared" si="81"/>
        <v>421400000</v>
      </c>
      <c r="D1348" s="54">
        <f t="shared" si="82"/>
        <v>117055.55555555556</v>
      </c>
      <c r="E1348" s="54">
        <f t="shared" si="80"/>
        <v>129463444.44444184</v>
      </c>
      <c r="F1348" s="5">
        <f t="shared" si="83"/>
        <v>301936555.55555815</v>
      </c>
    </row>
    <row r="1349" spans="2:6">
      <c r="B1349" s="59">
        <v>1107</v>
      </c>
      <c r="C1349" s="58">
        <f t="shared" si="81"/>
        <v>421400000</v>
      </c>
      <c r="D1349" s="54">
        <f t="shared" si="82"/>
        <v>117055.55555555556</v>
      </c>
      <c r="E1349" s="54">
        <f t="shared" si="80"/>
        <v>129580499.99999739</v>
      </c>
      <c r="F1349" s="5">
        <f t="shared" si="83"/>
        <v>301819500.00000262</v>
      </c>
    </row>
    <row r="1350" spans="2:6">
      <c r="B1350" s="59">
        <v>1108</v>
      </c>
      <c r="C1350" s="58">
        <f t="shared" si="81"/>
        <v>421400000</v>
      </c>
      <c r="D1350" s="54">
        <f t="shared" si="82"/>
        <v>117055.55555555556</v>
      </c>
      <c r="E1350" s="54">
        <f t="shared" si="80"/>
        <v>129697555.55555294</v>
      </c>
      <c r="F1350" s="5">
        <f t="shared" si="83"/>
        <v>301702444.44444704</v>
      </c>
    </row>
    <row r="1351" spans="2:6">
      <c r="B1351" s="59">
        <v>1109</v>
      </c>
      <c r="C1351" s="58">
        <f t="shared" si="81"/>
        <v>421400000</v>
      </c>
      <c r="D1351" s="54">
        <f t="shared" si="82"/>
        <v>117055.55555555556</v>
      </c>
      <c r="E1351" s="54">
        <f t="shared" si="80"/>
        <v>129814611.1111085</v>
      </c>
      <c r="F1351" s="5">
        <f t="shared" si="83"/>
        <v>301585388.88889152</v>
      </c>
    </row>
    <row r="1352" spans="2:6">
      <c r="B1352" s="59">
        <v>1110</v>
      </c>
      <c r="C1352" s="58">
        <f t="shared" si="81"/>
        <v>421400000</v>
      </c>
      <c r="D1352" s="54">
        <f t="shared" si="82"/>
        <v>117055.55555555556</v>
      </c>
      <c r="E1352" s="54">
        <f t="shared" si="80"/>
        <v>129931666.66666405</v>
      </c>
      <c r="F1352" s="5">
        <f t="shared" si="83"/>
        <v>301468333.33333594</v>
      </c>
    </row>
    <row r="1353" spans="2:6">
      <c r="B1353" s="59">
        <v>1111</v>
      </c>
      <c r="C1353" s="58">
        <f t="shared" si="81"/>
        <v>421400000</v>
      </c>
      <c r="D1353" s="54">
        <f t="shared" si="82"/>
        <v>117055.55555555556</v>
      </c>
      <c r="E1353" s="54">
        <f t="shared" si="80"/>
        <v>130048722.2222196</v>
      </c>
      <c r="F1353" s="5">
        <f t="shared" si="83"/>
        <v>301351277.77778041</v>
      </c>
    </row>
    <row r="1354" spans="2:6">
      <c r="B1354" s="59">
        <v>1112</v>
      </c>
      <c r="C1354" s="58">
        <f t="shared" si="81"/>
        <v>421400000</v>
      </c>
      <c r="D1354" s="54">
        <f t="shared" si="82"/>
        <v>117055.55555555556</v>
      </c>
      <c r="E1354" s="54">
        <f t="shared" si="80"/>
        <v>130165777.77777515</v>
      </c>
      <c r="F1354" s="5">
        <f t="shared" si="83"/>
        <v>301234222.22222483</v>
      </c>
    </row>
    <row r="1355" spans="2:6">
      <c r="B1355" s="59">
        <v>1113</v>
      </c>
      <c r="C1355" s="58">
        <f t="shared" si="81"/>
        <v>421400000</v>
      </c>
      <c r="D1355" s="54">
        <f t="shared" si="82"/>
        <v>117055.55555555556</v>
      </c>
      <c r="E1355" s="54">
        <f t="shared" si="80"/>
        <v>130282833.33333071</v>
      </c>
      <c r="F1355" s="5">
        <f t="shared" si="83"/>
        <v>301117166.66666931</v>
      </c>
    </row>
    <row r="1356" spans="2:6">
      <c r="B1356" s="59">
        <v>1114</v>
      </c>
      <c r="C1356" s="58">
        <f t="shared" si="81"/>
        <v>421400000</v>
      </c>
      <c r="D1356" s="54">
        <f t="shared" si="82"/>
        <v>117055.55555555556</v>
      </c>
      <c r="E1356" s="54">
        <f t="shared" si="80"/>
        <v>130399888.88888626</v>
      </c>
      <c r="F1356" s="5">
        <f t="shared" si="83"/>
        <v>301000111.11111373</v>
      </c>
    </row>
    <row r="1357" spans="2:6">
      <c r="B1357" s="59">
        <v>1115</v>
      </c>
      <c r="C1357" s="58">
        <f t="shared" si="81"/>
        <v>421400000</v>
      </c>
      <c r="D1357" s="54">
        <f t="shared" si="82"/>
        <v>117055.55555555556</v>
      </c>
      <c r="E1357" s="54">
        <f t="shared" si="80"/>
        <v>130516944.44444181</v>
      </c>
      <c r="F1357" s="5">
        <f t="shared" si="83"/>
        <v>300883055.5555582</v>
      </c>
    </row>
    <row r="1358" spans="2:6">
      <c r="B1358" s="59">
        <v>1116</v>
      </c>
      <c r="C1358" s="58">
        <f t="shared" si="81"/>
        <v>421400000</v>
      </c>
      <c r="D1358" s="54">
        <f t="shared" si="82"/>
        <v>117055.55555555556</v>
      </c>
      <c r="E1358" s="54">
        <f t="shared" si="80"/>
        <v>130633999.99999736</v>
      </c>
      <c r="F1358" s="5">
        <f t="shared" si="83"/>
        <v>300766000.00000262</v>
      </c>
    </row>
    <row r="1359" spans="2:6">
      <c r="B1359" s="59">
        <v>1117</v>
      </c>
      <c r="C1359" s="58">
        <f t="shared" si="81"/>
        <v>421400000</v>
      </c>
      <c r="D1359" s="54">
        <f t="shared" si="82"/>
        <v>117055.55555555556</v>
      </c>
      <c r="E1359" s="54">
        <f t="shared" si="80"/>
        <v>130751055.55555291</v>
      </c>
      <c r="F1359" s="5">
        <f t="shared" si="83"/>
        <v>300648944.4444471</v>
      </c>
    </row>
    <row r="1360" spans="2:6">
      <c r="B1360" s="59">
        <v>1118</v>
      </c>
      <c r="C1360" s="58">
        <f t="shared" si="81"/>
        <v>421400000</v>
      </c>
      <c r="D1360" s="54">
        <f t="shared" si="82"/>
        <v>117055.55555555556</v>
      </c>
      <c r="E1360" s="54">
        <f t="shared" si="80"/>
        <v>130868111.11110847</v>
      </c>
      <c r="F1360" s="5">
        <f t="shared" si="83"/>
        <v>300531888.88889152</v>
      </c>
    </row>
    <row r="1361" spans="2:6">
      <c r="B1361" s="59">
        <v>1119</v>
      </c>
      <c r="C1361" s="58">
        <f t="shared" si="81"/>
        <v>421400000</v>
      </c>
      <c r="D1361" s="54">
        <f t="shared" si="82"/>
        <v>117055.55555555556</v>
      </c>
      <c r="E1361" s="54">
        <f t="shared" si="80"/>
        <v>130985166.66666402</v>
      </c>
      <c r="F1361" s="5">
        <f t="shared" si="83"/>
        <v>300414833.333336</v>
      </c>
    </row>
    <row r="1362" spans="2:6">
      <c r="B1362" s="59">
        <v>1120</v>
      </c>
      <c r="C1362" s="58">
        <f t="shared" si="81"/>
        <v>421400000</v>
      </c>
      <c r="D1362" s="54">
        <f t="shared" si="82"/>
        <v>117055.55555555556</v>
      </c>
      <c r="E1362" s="54">
        <f t="shared" si="80"/>
        <v>131102222.22221957</v>
      </c>
      <c r="F1362" s="5">
        <f t="shared" si="83"/>
        <v>300297777.77778041</v>
      </c>
    </row>
    <row r="1363" spans="2:6">
      <c r="B1363" s="59">
        <v>1121</v>
      </c>
      <c r="C1363" s="58">
        <f t="shared" si="81"/>
        <v>421400000</v>
      </c>
      <c r="D1363" s="54">
        <f t="shared" si="82"/>
        <v>117055.55555555556</v>
      </c>
      <c r="E1363" s="54">
        <f t="shared" si="80"/>
        <v>131219277.77777512</v>
      </c>
      <c r="F1363" s="5">
        <f t="shared" si="83"/>
        <v>300180722.22222489</v>
      </c>
    </row>
    <row r="1364" spans="2:6">
      <c r="B1364" s="59">
        <v>1122</v>
      </c>
      <c r="C1364" s="58">
        <f t="shared" si="81"/>
        <v>421400000</v>
      </c>
      <c r="D1364" s="54">
        <f t="shared" si="82"/>
        <v>117055.55555555556</v>
      </c>
      <c r="E1364" s="54">
        <f t="shared" si="80"/>
        <v>131336333.33333068</v>
      </c>
      <c r="F1364" s="5">
        <f t="shared" si="83"/>
        <v>300063666.66666931</v>
      </c>
    </row>
    <row r="1365" spans="2:6">
      <c r="B1365" s="59">
        <v>1123</v>
      </c>
      <c r="C1365" s="58">
        <f t="shared" si="81"/>
        <v>421400000</v>
      </c>
      <c r="D1365" s="54">
        <f t="shared" si="82"/>
        <v>117055.55555555556</v>
      </c>
      <c r="E1365" s="54">
        <f t="shared" si="80"/>
        <v>131453388.88888623</v>
      </c>
      <c r="F1365" s="5">
        <f t="shared" si="83"/>
        <v>299946611.11111379</v>
      </c>
    </row>
    <row r="1366" spans="2:6">
      <c r="B1366" s="59">
        <v>1124</v>
      </c>
      <c r="C1366" s="58">
        <f t="shared" si="81"/>
        <v>421400000</v>
      </c>
      <c r="D1366" s="54">
        <f t="shared" si="82"/>
        <v>117055.55555555556</v>
      </c>
      <c r="E1366" s="54">
        <f t="shared" si="80"/>
        <v>131570444.44444178</v>
      </c>
      <c r="F1366" s="5">
        <f t="shared" si="83"/>
        <v>299829555.5555582</v>
      </c>
    </row>
    <row r="1367" spans="2:6">
      <c r="B1367" s="59">
        <v>1125</v>
      </c>
      <c r="C1367" s="58">
        <f t="shared" si="81"/>
        <v>421400000</v>
      </c>
      <c r="D1367" s="54">
        <f t="shared" si="82"/>
        <v>117055.55555555556</v>
      </c>
      <c r="E1367" s="54">
        <f t="shared" si="80"/>
        <v>131687499.99999733</v>
      </c>
      <c r="F1367" s="5">
        <f t="shared" si="83"/>
        <v>299712500.00000268</v>
      </c>
    </row>
    <row r="1368" spans="2:6">
      <c r="B1368" s="59">
        <v>1126</v>
      </c>
      <c r="C1368" s="58">
        <f t="shared" si="81"/>
        <v>421400000</v>
      </c>
      <c r="D1368" s="54">
        <f t="shared" si="82"/>
        <v>117055.55555555556</v>
      </c>
      <c r="E1368" s="54">
        <f t="shared" si="80"/>
        <v>131804555.55555288</v>
      </c>
      <c r="F1368" s="5">
        <f t="shared" si="83"/>
        <v>299595444.4444471</v>
      </c>
    </row>
    <row r="1369" spans="2:6">
      <c r="B1369" s="59">
        <v>1127</v>
      </c>
      <c r="C1369" s="58">
        <f t="shared" si="81"/>
        <v>421400000</v>
      </c>
      <c r="D1369" s="54">
        <f t="shared" si="82"/>
        <v>117055.55555555556</v>
      </c>
      <c r="E1369" s="54">
        <f t="shared" si="80"/>
        <v>131921611.11110844</v>
      </c>
      <c r="F1369" s="5">
        <f t="shared" si="83"/>
        <v>299478388.88889158</v>
      </c>
    </row>
    <row r="1370" spans="2:6">
      <c r="B1370" s="59">
        <v>1128</v>
      </c>
      <c r="C1370" s="58">
        <f t="shared" si="81"/>
        <v>421400000</v>
      </c>
      <c r="D1370" s="54">
        <f t="shared" si="82"/>
        <v>117055.55555555556</v>
      </c>
      <c r="E1370" s="54">
        <f t="shared" si="80"/>
        <v>132038666.66666399</v>
      </c>
      <c r="F1370" s="5">
        <f t="shared" si="83"/>
        <v>299361333.333336</v>
      </c>
    </row>
    <row r="1371" spans="2:6">
      <c r="B1371" s="59">
        <v>1129</v>
      </c>
      <c r="C1371" s="58">
        <f t="shared" si="81"/>
        <v>421400000</v>
      </c>
      <c r="D1371" s="54">
        <f t="shared" si="82"/>
        <v>117055.55555555556</v>
      </c>
      <c r="E1371" s="54">
        <f t="shared" si="80"/>
        <v>132155722.22221954</v>
      </c>
      <c r="F1371" s="5">
        <f t="shared" si="83"/>
        <v>299244277.77778047</v>
      </c>
    </row>
    <row r="1372" spans="2:6">
      <c r="B1372" s="59">
        <v>1130</v>
      </c>
      <c r="C1372" s="58">
        <f t="shared" si="81"/>
        <v>421400000</v>
      </c>
      <c r="D1372" s="54">
        <f t="shared" si="82"/>
        <v>117055.55555555556</v>
      </c>
      <c r="E1372" s="54">
        <f t="shared" si="80"/>
        <v>132272777.77777509</v>
      </c>
      <c r="F1372" s="5">
        <f t="shared" si="83"/>
        <v>299127222.22222489</v>
      </c>
    </row>
    <row r="1373" spans="2:6">
      <c r="B1373" s="59">
        <v>1131</v>
      </c>
      <c r="C1373" s="58">
        <f t="shared" si="81"/>
        <v>421400000</v>
      </c>
      <c r="D1373" s="54">
        <f t="shared" si="82"/>
        <v>117055.55555555556</v>
      </c>
      <c r="E1373" s="54">
        <f t="shared" si="80"/>
        <v>132389833.33333065</v>
      </c>
      <c r="F1373" s="5">
        <f t="shared" si="83"/>
        <v>299010166.66666937</v>
      </c>
    </row>
    <row r="1374" spans="2:6">
      <c r="B1374" s="59">
        <v>1132</v>
      </c>
      <c r="C1374" s="58">
        <f t="shared" si="81"/>
        <v>421400000</v>
      </c>
      <c r="D1374" s="54">
        <f t="shared" si="82"/>
        <v>117055.55555555556</v>
      </c>
      <c r="E1374" s="54">
        <f t="shared" si="80"/>
        <v>132506888.8888862</v>
      </c>
      <c r="F1374" s="5">
        <f t="shared" si="83"/>
        <v>298893111.11111379</v>
      </c>
    </row>
    <row r="1375" spans="2:6">
      <c r="B1375" s="59">
        <v>1133</v>
      </c>
      <c r="C1375" s="58">
        <f t="shared" si="81"/>
        <v>421400000</v>
      </c>
      <c r="D1375" s="54">
        <f t="shared" si="82"/>
        <v>117055.55555555556</v>
      </c>
      <c r="E1375" s="54">
        <f t="shared" si="80"/>
        <v>132623944.44444175</v>
      </c>
      <c r="F1375" s="5">
        <f t="shared" si="83"/>
        <v>298776055.55555826</v>
      </c>
    </row>
    <row r="1376" spans="2:6">
      <c r="B1376" s="59">
        <v>1134</v>
      </c>
      <c r="C1376" s="58">
        <f t="shared" si="81"/>
        <v>421400000</v>
      </c>
      <c r="D1376" s="54">
        <f t="shared" si="82"/>
        <v>117055.55555555556</v>
      </c>
      <c r="E1376" s="54">
        <f t="shared" si="80"/>
        <v>132740999.9999973</v>
      </c>
      <c r="F1376" s="5">
        <f t="shared" si="83"/>
        <v>298659000.00000268</v>
      </c>
    </row>
    <row r="1377" spans="2:6">
      <c r="B1377" s="59">
        <v>1135</v>
      </c>
      <c r="C1377" s="58">
        <f t="shared" si="81"/>
        <v>421400000</v>
      </c>
      <c r="D1377" s="54">
        <f t="shared" si="82"/>
        <v>117055.55555555556</v>
      </c>
      <c r="E1377" s="54">
        <f t="shared" si="80"/>
        <v>132858055.55555286</v>
      </c>
      <c r="F1377" s="5">
        <f t="shared" si="83"/>
        <v>298541944.44444716</v>
      </c>
    </row>
    <row r="1378" spans="2:6">
      <c r="B1378" s="59">
        <v>1136</v>
      </c>
      <c r="C1378" s="58">
        <f t="shared" si="81"/>
        <v>421400000</v>
      </c>
      <c r="D1378" s="54">
        <f t="shared" si="82"/>
        <v>117055.55555555556</v>
      </c>
      <c r="E1378" s="54">
        <f t="shared" si="80"/>
        <v>132975111.11110841</v>
      </c>
      <c r="F1378" s="5">
        <f t="shared" si="83"/>
        <v>298424888.88889158</v>
      </c>
    </row>
    <row r="1379" spans="2:6">
      <c r="B1379" s="59">
        <v>1137</v>
      </c>
      <c r="C1379" s="58">
        <f t="shared" si="81"/>
        <v>421400000</v>
      </c>
      <c r="D1379" s="54">
        <f t="shared" si="82"/>
        <v>117055.55555555556</v>
      </c>
      <c r="E1379" s="54">
        <f t="shared" si="80"/>
        <v>133092166.66666396</v>
      </c>
      <c r="F1379" s="5">
        <f t="shared" si="83"/>
        <v>298307833.33333606</v>
      </c>
    </row>
    <row r="1380" spans="2:6">
      <c r="B1380" s="59">
        <v>1138</v>
      </c>
      <c r="C1380" s="58">
        <f t="shared" si="81"/>
        <v>421400000</v>
      </c>
      <c r="D1380" s="54">
        <f t="shared" si="82"/>
        <v>117055.55555555556</v>
      </c>
      <c r="E1380" s="54">
        <f t="shared" si="80"/>
        <v>133209222.22221951</v>
      </c>
      <c r="F1380" s="5">
        <f t="shared" si="83"/>
        <v>298190777.77778047</v>
      </c>
    </row>
    <row r="1381" spans="2:6">
      <c r="B1381" s="59">
        <v>1139</v>
      </c>
      <c r="C1381" s="58">
        <f t="shared" si="81"/>
        <v>421400000</v>
      </c>
      <c r="D1381" s="54">
        <f t="shared" si="82"/>
        <v>117055.55555555556</v>
      </c>
      <c r="E1381" s="54">
        <f t="shared" si="80"/>
        <v>133326277.77777506</v>
      </c>
      <c r="F1381" s="5">
        <f t="shared" si="83"/>
        <v>298073722.22222495</v>
      </c>
    </row>
    <row r="1382" spans="2:6">
      <c r="B1382" s="59">
        <v>1140</v>
      </c>
      <c r="C1382" s="58">
        <f t="shared" si="81"/>
        <v>421400000</v>
      </c>
      <c r="D1382" s="54">
        <f t="shared" si="82"/>
        <v>117055.55555555556</v>
      </c>
      <c r="E1382" s="54">
        <f t="shared" si="80"/>
        <v>133443333.33333062</v>
      </c>
      <c r="F1382" s="5">
        <f t="shared" si="83"/>
        <v>297956666.66666937</v>
      </c>
    </row>
    <row r="1383" spans="2:6">
      <c r="B1383" s="59">
        <v>1141</v>
      </c>
      <c r="C1383" s="58">
        <f t="shared" si="81"/>
        <v>421400000</v>
      </c>
      <c r="D1383" s="54">
        <f t="shared" si="82"/>
        <v>117055.55555555556</v>
      </c>
      <c r="E1383" s="54">
        <f t="shared" si="80"/>
        <v>133560388.88888617</v>
      </c>
      <c r="F1383" s="5">
        <f t="shared" si="83"/>
        <v>297839611.11111385</v>
      </c>
    </row>
    <row r="1384" spans="2:6">
      <c r="B1384" s="59">
        <v>1142</v>
      </c>
      <c r="C1384" s="58">
        <f t="shared" si="81"/>
        <v>421400000</v>
      </c>
      <c r="D1384" s="54">
        <f t="shared" si="82"/>
        <v>117055.55555555556</v>
      </c>
      <c r="E1384" s="54">
        <f t="shared" si="80"/>
        <v>133677444.44444172</v>
      </c>
      <c r="F1384" s="5">
        <f t="shared" si="83"/>
        <v>297722555.55555826</v>
      </c>
    </row>
    <row r="1385" spans="2:6">
      <c r="B1385" s="59">
        <v>1143</v>
      </c>
      <c r="C1385" s="58">
        <f t="shared" si="81"/>
        <v>421400000</v>
      </c>
      <c r="D1385" s="54">
        <f t="shared" si="82"/>
        <v>117055.55555555556</v>
      </c>
      <c r="E1385" s="54">
        <f t="shared" si="80"/>
        <v>133794499.99999727</v>
      </c>
      <c r="F1385" s="5">
        <f t="shared" si="83"/>
        <v>297605500.00000274</v>
      </c>
    </row>
    <row r="1386" spans="2:6">
      <c r="B1386" s="59">
        <v>1144</v>
      </c>
      <c r="C1386" s="58">
        <f t="shared" si="81"/>
        <v>421400000</v>
      </c>
      <c r="D1386" s="54">
        <f t="shared" si="82"/>
        <v>117055.55555555556</v>
      </c>
      <c r="E1386" s="54">
        <f t="shared" si="80"/>
        <v>133911555.55555283</v>
      </c>
      <c r="F1386" s="5">
        <f t="shared" si="83"/>
        <v>297488444.44444716</v>
      </c>
    </row>
    <row r="1387" spans="2:6">
      <c r="B1387" s="59">
        <v>1145</v>
      </c>
      <c r="C1387" s="58">
        <f t="shared" si="81"/>
        <v>421400000</v>
      </c>
      <c r="D1387" s="54">
        <f t="shared" si="82"/>
        <v>117055.55555555556</v>
      </c>
      <c r="E1387" s="54">
        <f t="shared" ref="E1387:E1450" si="84">E1386+D1387</f>
        <v>134028611.11110838</v>
      </c>
      <c r="F1387" s="5">
        <f t="shared" si="83"/>
        <v>297371388.88889164</v>
      </c>
    </row>
    <row r="1388" spans="2:6">
      <c r="B1388" s="59">
        <v>1146</v>
      </c>
      <c r="C1388" s="58">
        <f t="shared" si="81"/>
        <v>421400000</v>
      </c>
      <c r="D1388" s="54">
        <f t="shared" si="82"/>
        <v>117055.55555555556</v>
      </c>
      <c r="E1388" s="54">
        <f t="shared" si="84"/>
        <v>134145666.66666393</v>
      </c>
      <c r="F1388" s="5">
        <f t="shared" si="83"/>
        <v>297254333.33333606</v>
      </c>
    </row>
    <row r="1389" spans="2:6">
      <c r="B1389" s="59">
        <v>1147</v>
      </c>
      <c r="C1389" s="58">
        <f t="shared" si="81"/>
        <v>421400000</v>
      </c>
      <c r="D1389" s="54">
        <f t="shared" si="82"/>
        <v>117055.55555555556</v>
      </c>
      <c r="E1389" s="54">
        <f t="shared" si="84"/>
        <v>134262722.2222195</v>
      </c>
      <c r="F1389" s="5">
        <f t="shared" si="83"/>
        <v>297137277.77778053</v>
      </c>
    </row>
    <row r="1390" spans="2:6">
      <c r="B1390" s="59">
        <v>1148</v>
      </c>
      <c r="C1390" s="58">
        <f t="shared" si="81"/>
        <v>421400000</v>
      </c>
      <c r="D1390" s="54">
        <f t="shared" si="82"/>
        <v>117055.55555555556</v>
      </c>
      <c r="E1390" s="54">
        <f t="shared" si="84"/>
        <v>134379777.77777505</v>
      </c>
      <c r="F1390" s="5">
        <f t="shared" si="83"/>
        <v>297020222.22222495</v>
      </c>
    </row>
    <row r="1391" spans="2:6">
      <c r="B1391" s="59">
        <v>1149</v>
      </c>
      <c r="C1391" s="58">
        <f t="shared" si="81"/>
        <v>421400000</v>
      </c>
      <c r="D1391" s="54">
        <f t="shared" si="82"/>
        <v>117055.55555555556</v>
      </c>
      <c r="E1391" s="54">
        <f t="shared" si="84"/>
        <v>134496833.3333306</v>
      </c>
      <c r="F1391" s="5">
        <f t="shared" si="83"/>
        <v>296903166.66666937</v>
      </c>
    </row>
    <row r="1392" spans="2:6">
      <c r="B1392" s="59">
        <v>1150</v>
      </c>
      <c r="C1392" s="58">
        <f t="shared" si="81"/>
        <v>421400000</v>
      </c>
      <c r="D1392" s="54">
        <f t="shared" si="82"/>
        <v>117055.55555555556</v>
      </c>
      <c r="E1392" s="54">
        <f t="shared" si="84"/>
        <v>134613888.88888615</v>
      </c>
      <c r="F1392" s="5">
        <f t="shared" si="83"/>
        <v>296786111.11111385</v>
      </c>
    </row>
    <row r="1393" spans="2:6">
      <c r="B1393" s="59">
        <v>1151</v>
      </c>
      <c r="C1393" s="58">
        <f t="shared" si="81"/>
        <v>421400000</v>
      </c>
      <c r="D1393" s="54">
        <f t="shared" si="82"/>
        <v>117055.55555555556</v>
      </c>
      <c r="E1393" s="54">
        <f t="shared" si="84"/>
        <v>134730944.44444171</v>
      </c>
      <c r="F1393" s="5">
        <f t="shared" si="83"/>
        <v>296669055.55555832</v>
      </c>
    </row>
    <row r="1394" spans="2:6">
      <c r="B1394" s="59">
        <v>1152</v>
      </c>
      <c r="C1394" s="58">
        <f t="shared" si="81"/>
        <v>421400000</v>
      </c>
      <c r="D1394" s="54">
        <f t="shared" si="82"/>
        <v>117055.55555555556</v>
      </c>
      <c r="E1394" s="54">
        <f t="shared" si="84"/>
        <v>134847999.99999726</v>
      </c>
      <c r="F1394" s="5">
        <f t="shared" si="83"/>
        <v>296552000.00000274</v>
      </c>
    </row>
    <row r="1395" spans="2:6">
      <c r="B1395" s="59">
        <v>1153</v>
      </c>
      <c r="C1395" s="58">
        <f t="shared" si="81"/>
        <v>421400000</v>
      </c>
      <c r="D1395" s="54">
        <f t="shared" si="82"/>
        <v>117055.55555555556</v>
      </c>
      <c r="E1395" s="54">
        <f t="shared" si="84"/>
        <v>134965055.55555281</v>
      </c>
      <c r="F1395" s="5">
        <f t="shared" si="83"/>
        <v>296434944.44444716</v>
      </c>
    </row>
    <row r="1396" spans="2:6">
      <c r="B1396" s="59">
        <v>1154</v>
      </c>
      <c r="C1396" s="58">
        <f t="shared" ref="C1396:C1459" si="85">$K$243-$K$245</f>
        <v>421400000</v>
      </c>
      <c r="D1396" s="54">
        <f t="shared" ref="D1396:D1459" si="86">C1396/$K$244</f>
        <v>117055.55555555556</v>
      </c>
      <c r="E1396" s="54">
        <f t="shared" si="84"/>
        <v>135082111.11110836</v>
      </c>
      <c r="F1396" s="5">
        <f t="shared" ref="F1396:F1459" si="87">$J$119-E1396</f>
        <v>296317888.88889164</v>
      </c>
    </row>
    <row r="1397" spans="2:6">
      <c r="B1397" s="59">
        <v>1155</v>
      </c>
      <c r="C1397" s="58">
        <f t="shared" si="85"/>
        <v>421400000</v>
      </c>
      <c r="D1397" s="54">
        <f t="shared" si="86"/>
        <v>117055.55555555556</v>
      </c>
      <c r="E1397" s="54">
        <f t="shared" si="84"/>
        <v>135199166.66666391</v>
      </c>
      <c r="F1397" s="5">
        <f t="shared" si="87"/>
        <v>296200833.33333611</v>
      </c>
    </row>
    <row r="1398" spans="2:6">
      <c r="B1398" s="59">
        <v>1156</v>
      </c>
      <c r="C1398" s="58">
        <f t="shared" si="85"/>
        <v>421400000</v>
      </c>
      <c r="D1398" s="54">
        <f t="shared" si="86"/>
        <v>117055.55555555556</v>
      </c>
      <c r="E1398" s="54">
        <f t="shared" si="84"/>
        <v>135316222.22221947</v>
      </c>
      <c r="F1398" s="5">
        <f t="shared" si="87"/>
        <v>296083777.77778053</v>
      </c>
    </row>
    <row r="1399" spans="2:6">
      <c r="B1399" s="59">
        <v>1157</v>
      </c>
      <c r="C1399" s="58">
        <f t="shared" si="85"/>
        <v>421400000</v>
      </c>
      <c r="D1399" s="54">
        <f t="shared" si="86"/>
        <v>117055.55555555556</v>
      </c>
      <c r="E1399" s="54">
        <f t="shared" si="84"/>
        <v>135433277.77777502</v>
      </c>
      <c r="F1399" s="5">
        <f t="shared" si="87"/>
        <v>295966722.22222495</v>
      </c>
    </row>
    <row r="1400" spans="2:6">
      <c r="B1400" s="59">
        <v>1158</v>
      </c>
      <c r="C1400" s="58">
        <f t="shared" si="85"/>
        <v>421400000</v>
      </c>
      <c r="D1400" s="54">
        <f t="shared" si="86"/>
        <v>117055.55555555556</v>
      </c>
      <c r="E1400" s="54">
        <f t="shared" si="84"/>
        <v>135550333.33333057</v>
      </c>
      <c r="F1400" s="5">
        <f t="shared" si="87"/>
        <v>295849666.66666943</v>
      </c>
    </row>
    <row r="1401" spans="2:6">
      <c r="B1401" s="59">
        <v>1159</v>
      </c>
      <c r="C1401" s="58">
        <f t="shared" si="85"/>
        <v>421400000</v>
      </c>
      <c r="D1401" s="54">
        <f t="shared" si="86"/>
        <v>117055.55555555556</v>
      </c>
      <c r="E1401" s="54">
        <f t="shared" si="84"/>
        <v>135667388.88888612</v>
      </c>
      <c r="F1401" s="5">
        <f t="shared" si="87"/>
        <v>295732611.11111391</v>
      </c>
    </row>
    <row r="1402" spans="2:6">
      <c r="B1402" s="59">
        <v>1160</v>
      </c>
      <c r="C1402" s="58">
        <f t="shared" si="85"/>
        <v>421400000</v>
      </c>
      <c r="D1402" s="54">
        <f t="shared" si="86"/>
        <v>117055.55555555556</v>
      </c>
      <c r="E1402" s="54">
        <f t="shared" si="84"/>
        <v>135784444.44444168</v>
      </c>
      <c r="F1402" s="5">
        <f t="shared" si="87"/>
        <v>295615555.55555832</v>
      </c>
    </row>
    <row r="1403" spans="2:6">
      <c r="B1403" s="59">
        <v>1161</v>
      </c>
      <c r="C1403" s="58">
        <f t="shared" si="85"/>
        <v>421400000</v>
      </c>
      <c r="D1403" s="54">
        <f t="shared" si="86"/>
        <v>117055.55555555556</v>
      </c>
      <c r="E1403" s="54">
        <f t="shared" si="84"/>
        <v>135901499.99999723</v>
      </c>
      <c r="F1403" s="5">
        <f t="shared" si="87"/>
        <v>295498500.00000274</v>
      </c>
    </row>
    <row r="1404" spans="2:6">
      <c r="B1404" s="59">
        <v>1162</v>
      </c>
      <c r="C1404" s="58">
        <f t="shared" si="85"/>
        <v>421400000</v>
      </c>
      <c r="D1404" s="54">
        <f t="shared" si="86"/>
        <v>117055.55555555556</v>
      </c>
      <c r="E1404" s="54">
        <f t="shared" si="84"/>
        <v>136018555.55555278</v>
      </c>
      <c r="F1404" s="5">
        <f t="shared" si="87"/>
        <v>295381444.44444722</v>
      </c>
    </row>
    <row r="1405" spans="2:6">
      <c r="B1405" s="59">
        <v>1163</v>
      </c>
      <c r="C1405" s="58">
        <f t="shared" si="85"/>
        <v>421400000</v>
      </c>
      <c r="D1405" s="54">
        <f t="shared" si="86"/>
        <v>117055.55555555556</v>
      </c>
      <c r="E1405" s="54">
        <f t="shared" si="84"/>
        <v>136135611.11110833</v>
      </c>
      <c r="F1405" s="5">
        <f t="shared" si="87"/>
        <v>295264388.8888917</v>
      </c>
    </row>
    <row r="1406" spans="2:6">
      <c r="B1406" s="59">
        <v>1164</v>
      </c>
      <c r="C1406" s="58">
        <f t="shared" si="85"/>
        <v>421400000</v>
      </c>
      <c r="D1406" s="54">
        <f t="shared" si="86"/>
        <v>117055.55555555556</v>
      </c>
      <c r="E1406" s="54">
        <f t="shared" si="84"/>
        <v>136252666.66666389</v>
      </c>
      <c r="F1406" s="5">
        <f t="shared" si="87"/>
        <v>295147333.33333611</v>
      </c>
    </row>
    <row r="1407" spans="2:6">
      <c r="B1407" s="59">
        <v>1165</v>
      </c>
      <c r="C1407" s="58">
        <f t="shared" si="85"/>
        <v>421400000</v>
      </c>
      <c r="D1407" s="54">
        <f t="shared" si="86"/>
        <v>117055.55555555556</v>
      </c>
      <c r="E1407" s="54">
        <f t="shared" si="84"/>
        <v>136369722.22221944</v>
      </c>
      <c r="F1407" s="5">
        <f t="shared" si="87"/>
        <v>295030277.77778053</v>
      </c>
    </row>
    <row r="1408" spans="2:6">
      <c r="B1408" s="59">
        <v>1166</v>
      </c>
      <c r="C1408" s="58">
        <f t="shared" si="85"/>
        <v>421400000</v>
      </c>
      <c r="D1408" s="54">
        <f t="shared" si="86"/>
        <v>117055.55555555556</v>
      </c>
      <c r="E1408" s="54">
        <f t="shared" si="84"/>
        <v>136486777.77777499</v>
      </c>
      <c r="F1408" s="5">
        <f t="shared" si="87"/>
        <v>294913222.22222501</v>
      </c>
    </row>
    <row r="1409" spans="2:6">
      <c r="B1409" s="59">
        <v>1167</v>
      </c>
      <c r="C1409" s="58">
        <f t="shared" si="85"/>
        <v>421400000</v>
      </c>
      <c r="D1409" s="54">
        <f t="shared" si="86"/>
        <v>117055.55555555556</v>
      </c>
      <c r="E1409" s="54">
        <f t="shared" si="84"/>
        <v>136603833.33333054</v>
      </c>
      <c r="F1409" s="5">
        <f t="shared" si="87"/>
        <v>294796166.66666949</v>
      </c>
    </row>
    <row r="1410" spans="2:6">
      <c r="B1410" s="59">
        <v>1168</v>
      </c>
      <c r="C1410" s="58">
        <f t="shared" si="85"/>
        <v>421400000</v>
      </c>
      <c r="D1410" s="54">
        <f t="shared" si="86"/>
        <v>117055.55555555556</v>
      </c>
      <c r="E1410" s="54">
        <f t="shared" si="84"/>
        <v>136720888.88888609</v>
      </c>
      <c r="F1410" s="5">
        <f t="shared" si="87"/>
        <v>294679111.11111391</v>
      </c>
    </row>
    <row r="1411" spans="2:6">
      <c r="B1411" s="59">
        <v>1169</v>
      </c>
      <c r="C1411" s="58">
        <f t="shared" si="85"/>
        <v>421400000</v>
      </c>
      <c r="D1411" s="54">
        <f t="shared" si="86"/>
        <v>117055.55555555556</v>
      </c>
      <c r="E1411" s="54">
        <f t="shared" si="84"/>
        <v>136837944.44444165</v>
      </c>
      <c r="F1411" s="5">
        <f t="shared" si="87"/>
        <v>294562055.55555832</v>
      </c>
    </row>
    <row r="1412" spans="2:6">
      <c r="B1412" s="59">
        <v>1170</v>
      </c>
      <c r="C1412" s="58">
        <f t="shared" si="85"/>
        <v>421400000</v>
      </c>
      <c r="D1412" s="54">
        <f t="shared" si="86"/>
        <v>117055.55555555556</v>
      </c>
      <c r="E1412" s="54">
        <f t="shared" si="84"/>
        <v>136954999.9999972</v>
      </c>
      <c r="F1412" s="5">
        <f t="shared" si="87"/>
        <v>294445000.0000028</v>
      </c>
    </row>
    <row r="1413" spans="2:6">
      <c r="B1413" s="59">
        <v>1171</v>
      </c>
      <c r="C1413" s="58">
        <f t="shared" si="85"/>
        <v>421400000</v>
      </c>
      <c r="D1413" s="54">
        <f t="shared" si="86"/>
        <v>117055.55555555556</v>
      </c>
      <c r="E1413" s="54">
        <f t="shared" si="84"/>
        <v>137072055.55555275</v>
      </c>
      <c r="F1413" s="5">
        <f t="shared" si="87"/>
        <v>294327944.44444728</v>
      </c>
    </row>
    <row r="1414" spans="2:6">
      <c r="B1414" s="59">
        <v>1172</v>
      </c>
      <c r="C1414" s="58">
        <f t="shared" si="85"/>
        <v>421400000</v>
      </c>
      <c r="D1414" s="54">
        <f t="shared" si="86"/>
        <v>117055.55555555556</v>
      </c>
      <c r="E1414" s="54">
        <f t="shared" si="84"/>
        <v>137189111.1111083</v>
      </c>
      <c r="F1414" s="5">
        <f t="shared" si="87"/>
        <v>294210888.8888917</v>
      </c>
    </row>
    <row r="1415" spans="2:6">
      <c r="B1415" s="59">
        <v>1173</v>
      </c>
      <c r="C1415" s="58">
        <f t="shared" si="85"/>
        <v>421400000</v>
      </c>
      <c r="D1415" s="54">
        <f t="shared" si="86"/>
        <v>117055.55555555556</v>
      </c>
      <c r="E1415" s="54">
        <f t="shared" si="84"/>
        <v>137306166.66666386</v>
      </c>
      <c r="F1415" s="5">
        <f t="shared" si="87"/>
        <v>294093833.33333611</v>
      </c>
    </row>
    <row r="1416" spans="2:6">
      <c r="B1416" s="59">
        <v>1174</v>
      </c>
      <c r="C1416" s="58">
        <f t="shared" si="85"/>
        <v>421400000</v>
      </c>
      <c r="D1416" s="54">
        <f t="shared" si="86"/>
        <v>117055.55555555556</v>
      </c>
      <c r="E1416" s="54">
        <f t="shared" si="84"/>
        <v>137423222.22221941</v>
      </c>
      <c r="F1416" s="5">
        <f t="shared" si="87"/>
        <v>293976777.77778059</v>
      </c>
    </row>
    <row r="1417" spans="2:6">
      <c r="B1417" s="59">
        <v>1175</v>
      </c>
      <c r="C1417" s="58">
        <f t="shared" si="85"/>
        <v>421400000</v>
      </c>
      <c r="D1417" s="54">
        <f t="shared" si="86"/>
        <v>117055.55555555556</v>
      </c>
      <c r="E1417" s="54">
        <f t="shared" si="84"/>
        <v>137540277.77777496</v>
      </c>
      <c r="F1417" s="5">
        <f t="shared" si="87"/>
        <v>293859722.22222507</v>
      </c>
    </row>
    <row r="1418" spans="2:6">
      <c r="B1418" s="59">
        <v>1176</v>
      </c>
      <c r="C1418" s="58">
        <f t="shared" si="85"/>
        <v>421400000</v>
      </c>
      <c r="D1418" s="54">
        <f t="shared" si="86"/>
        <v>117055.55555555556</v>
      </c>
      <c r="E1418" s="54">
        <f t="shared" si="84"/>
        <v>137657333.33333051</v>
      </c>
      <c r="F1418" s="5">
        <f t="shared" si="87"/>
        <v>293742666.66666949</v>
      </c>
    </row>
    <row r="1419" spans="2:6">
      <c r="B1419" s="59">
        <v>1177</v>
      </c>
      <c r="C1419" s="58">
        <f t="shared" si="85"/>
        <v>421400000</v>
      </c>
      <c r="D1419" s="54">
        <f t="shared" si="86"/>
        <v>117055.55555555556</v>
      </c>
      <c r="E1419" s="54">
        <f t="shared" si="84"/>
        <v>137774388.88888606</v>
      </c>
      <c r="F1419" s="5">
        <f t="shared" si="87"/>
        <v>293625611.11111391</v>
      </c>
    </row>
    <row r="1420" spans="2:6">
      <c r="B1420" s="59">
        <v>1178</v>
      </c>
      <c r="C1420" s="58">
        <f t="shared" si="85"/>
        <v>421400000</v>
      </c>
      <c r="D1420" s="54">
        <f t="shared" si="86"/>
        <v>117055.55555555556</v>
      </c>
      <c r="E1420" s="54">
        <f t="shared" si="84"/>
        <v>137891444.44444162</v>
      </c>
      <c r="F1420" s="5">
        <f t="shared" si="87"/>
        <v>293508555.55555838</v>
      </c>
    </row>
    <row r="1421" spans="2:6">
      <c r="B1421" s="59">
        <v>1179</v>
      </c>
      <c r="C1421" s="58">
        <f t="shared" si="85"/>
        <v>421400000</v>
      </c>
      <c r="D1421" s="54">
        <f t="shared" si="86"/>
        <v>117055.55555555556</v>
      </c>
      <c r="E1421" s="54">
        <f t="shared" si="84"/>
        <v>138008499.99999717</v>
      </c>
      <c r="F1421" s="5">
        <f t="shared" si="87"/>
        <v>293391500.00000286</v>
      </c>
    </row>
    <row r="1422" spans="2:6">
      <c r="B1422" s="59">
        <v>1180</v>
      </c>
      <c r="C1422" s="58">
        <f t="shared" si="85"/>
        <v>421400000</v>
      </c>
      <c r="D1422" s="54">
        <f t="shared" si="86"/>
        <v>117055.55555555556</v>
      </c>
      <c r="E1422" s="54">
        <f t="shared" si="84"/>
        <v>138125555.55555272</v>
      </c>
      <c r="F1422" s="5">
        <f t="shared" si="87"/>
        <v>293274444.44444728</v>
      </c>
    </row>
    <row r="1423" spans="2:6">
      <c r="B1423" s="59">
        <v>1181</v>
      </c>
      <c r="C1423" s="58">
        <f t="shared" si="85"/>
        <v>421400000</v>
      </c>
      <c r="D1423" s="54">
        <f t="shared" si="86"/>
        <v>117055.55555555556</v>
      </c>
      <c r="E1423" s="54">
        <f t="shared" si="84"/>
        <v>138242611.11110827</v>
      </c>
      <c r="F1423" s="5">
        <f t="shared" si="87"/>
        <v>293157388.8888917</v>
      </c>
    </row>
    <row r="1424" spans="2:6">
      <c r="B1424" s="59">
        <v>1182</v>
      </c>
      <c r="C1424" s="58">
        <f t="shared" si="85"/>
        <v>421400000</v>
      </c>
      <c r="D1424" s="54">
        <f t="shared" si="86"/>
        <v>117055.55555555556</v>
      </c>
      <c r="E1424" s="54">
        <f t="shared" si="84"/>
        <v>138359666.66666383</v>
      </c>
      <c r="F1424" s="5">
        <f t="shared" si="87"/>
        <v>293040333.33333617</v>
      </c>
    </row>
    <row r="1425" spans="2:6">
      <c r="B1425" s="59">
        <v>1183</v>
      </c>
      <c r="C1425" s="58">
        <f t="shared" si="85"/>
        <v>421400000</v>
      </c>
      <c r="D1425" s="54">
        <f t="shared" si="86"/>
        <v>117055.55555555556</v>
      </c>
      <c r="E1425" s="54">
        <f t="shared" si="84"/>
        <v>138476722.22221938</v>
      </c>
      <c r="F1425" s="5">
        <f t="shared" si="87"/>
        <v>292923277.77778065</v>
      </c>
    </row>
    <row r="1426" spans="2:6">
      <c r="B1426" s="59">
        <v>1184</v>
      </c>
      <c r="C1426" s="58">
        <f t="shared" si="85"/>
        <v>421400000</v>
      </c>
      <c r="D1426" s="54">
        <f t="shared" si="86"/>
        <v>117055.55555555556</v>
      </c>
      <c r="E1426" s="54">
        <f t="shared" si="84"/>
        <v>138593777.77777493</v>
      </c>
      <c r="F1426" s="5">
        <f t="shared" si="87"/>
        <v>292806222.22222507</v>
      </c>
    </row>
    <row r="1427" spans="2:6">
      <c r="B1427" s="59">
        <v>1185</v>
      </c>
      <c r="C1427" s="58">
        <f t="shared" si="85"/>
        <v>421400000</v>
      </c>
      <c r="D1427" s="54">
        <f t="shared" si="86"/>
        <v>117055.55555555556</v>
      </c>
      <c r="E1427" s="54">
        <f t="shared" si="84"/>
        <v>138710833.33333048</v>
      </c>
      <c r="F1427" s="5">
        <f t="shared" si="87"/>
        <v>292689166.66666949</v>
      </c>
    </row>
    <row r="1428" spans="2:6">
      <c r="B1428" s="59">
        <v>1186</v>
      </c>
      <c r="C1428" s="58">
        <f t="shared" si="85"/>
        <v>421400000</v>
      </c>
      <c r="D1428" s="54">
        <f t="shared" si="86"/>
        <v>117055.55555555556</v>
      </c>
      <c r="E1428" s="54">
        <f t="shared" si="84"/>
        <v>138827888.88888603</v>
      </c>
      <c r="F1428" s="5">
        <f t="shared" si="87"/>
        <v>292572111.11111397</v>
      </c>
    </row>
    <row r="1429" spans="2:6">
      <c r="B1429" s="59">
        <v>1187</v>
      </c>
      <c r="C1429" s="58">
        <f t="shared" si="85"/>
        <v>421400000</v>
      </c>
      <c r="D1429" s="54">
        <f t="shared" si="86"/>
        <v>117055.55555555556</v>
      </c>
      <c r="E1429" s="54">
        <f t="shared" si="84"/>
        <v>138944944.44444159</v>
      </c>
      <c r="F1429" s="5">
        <f t="shared" si="87"/>
        <v>292455055.55555844</v>
      </c>
    </row>
    <row r="1430" spans="2:6">
      <c r="B1430" s="59">
        <v>1188</v>
      </c>
      <c r="C1430" s="58">
        <f t="shared" si="85"/>
        <v>421400000</v>
      </c>
      <c r="D1430" s="54">
        <f t="shared" si="86"/>
        <v>117055.55555555556</v>
      </c>
      <c r="E1430" s="54">
        <f t="shared" si="84"/>
        <v>139061999.99999714</v>
      </c>
      <c r="F1430" s="5">
        <f t="shared" si="87"/>
        <v>292338000.00000286</v>
      </c>
    </row>
    <row r="1431" spans="2:6">
      <c r="B1431" s="59">
        <v>1189</v>
      </c>
      <c r="C1431" s="58">
        <f t="shared" si="85"/>
        <v>421400000</v>
      </c>
      <c r="D1431" s="54">
        <f t="shared" si="86"/>
        <v>117055.55555555556</v>
      </c>
      <c r="E1431" s="54">
        <f t="shared" si="84"/>
        <v>139179055.55555269</v>
      </c>
      <c r="F1431" s="5">
        <f t="shared" si="87"/>
        <v>292220944.44444728</v>
      </c>
    </row>
    <row r="1432" spans="2:6">
      <c r="B1432" s="59">
        <v>1190</v>
      </c>
      <c r="C1432" s="58">
        <f t="shared" si="85"/>
        <v>421400000</v>
      </c>
      <c r="D1432" s="54">
        <f t="shared" si="86"/>
        <v>117055.55555555556</v>
      </c>
      <c r="E1432" s="54">
        <f t="shared" si="84"/>
        <v>139296111.11110824</v>
      </c>
      <c r="F1432" s="5">
        <f t="shared" si="87"/>
        <v>292103888.88889176</v>
      </c>
    </row>
    <row r="1433" spans="2:6">
      <c r="B1433" s="59">
        <v>1191</v>
      </c>
      <c r="C1433" s="58">
        <f t="shared" si="85"/>
        <v>421400000</v>
      </c>
      <c r="D1433" s="54">
        <f t="shared" si="86"/>
        <v>117055.55555555556</v>
      </c>
      <c r="E1433" s="54">
        <f t="shared" si="84"/>
        <v>139413166.6666638</v>
      </c>
      <c r="F1433" s="5">
        <f t="shared" si="87"/>
        <v>291986833.33333623</v>
      </c>
    </row>
    <row r="1434" spans="2:6">
      <c r="B1434" s="59">
        <v>1192</v>
      </c>
      <c r="C1434" s="58">
        <f t="shared" si="85"/>
        <v>421400000</v>
      </c>
      <c r="D1434" s="54">
        <f t="shared" si="86"/>
        <v>117055.55555555556</v>
      </c>
      <c r="E1434" s="54">
        <f t="shared" si="84"/>
        <v>139530222.22221935</v>
      </c>
      <c r="F1434" s="5">
        <f t="shared" si="87"/>
        <v>291869777.77778065</v>
      </c>
    </row>
    <row r="1435" spans="2:6">
      <c r="B1435" s="59">
        <v>1193</v>
      </c>
      <c r="C1435" s="58">
        <f t="shared" si="85"/>
        <v>421400000</v>
      </c>
      <c r="D1435" s="54">
        <f t="shared" si="86"/>
        <v>117055.55555555556</v>
      </c>
      <c r="E1435" s="54">
        <f t="shared" si="84"/>
        <v>139647277.7777749</v>
      </c>
      <c r="F1435" s="5">
        <f t="shared" si="87"/>
        <v>291752722.22222507</v>
      </c>
    </row>
    <row r="1436" spans="2:6">
      <c r="B1436" s="59">
        <v>1194</v>
      </c>
      <c r="C1436" s="58">
        <f t="shared" si="85"/>
        <v>421400000</v>
      </c>
      <c r="D1436" s="54">
        <f t="shared" si="86"/>
        <v>117055.55555555556</v>
      </c>
      <c r="E1436" s="54">
        <f t="shared" si="84"/>
        <v>139764333.33333045</v>
      </c>
      <c r="F1436" s="5">
        <f t="shared" si="87"/>
        <v>291635666.66666955</v>
      </c>
    </row>
    <row r="1437" spans="2:6">
      <c r="B1437" s="59">
        <v>1195</v>
      </c>
      <c r="C1437" s="58">
        <f t="shared" si="85"/>
        <v>421400000</v>
      </c>
      <c r="D1437" s="54">
        <f t="shared" si="86"/>
        <v>117055.55555555556</v>
      </c>
      <c r="E1437" s="54">
        <f t="shared" si="84"/>
        <v>139881388.888886</v>
      </c>
      <c r="F1437" s="5">
        <f t="shared" si="87"/>
        <v>291518611.11111403</v>
      </c>
    </row>
    <row r="1438" spans="2:6">
      <c r="B1438" s="59">
        <v>1196</v>
      </c>
      <c r="C1438" s="58">
        <f t="shared" si="85"/>
        <v>421400000</v>
      </c>
      <c r="D1438" s="54">
        <f t="shared" si="86"/>
        <v>117055.55555555556</v>
      </c>
      <c r="E1438" s="54">
        <f t="shared" si="84"/>
        <v>139998444.44444156</v>
      </c>
      <c r="F1438" s="5">
        <f t="shared" si="87"/>
        <v>291401555.55555844</v>
      </c>
    </row>
    <row r="1439" spans="2:6">
      <c r="B1439" s="59">
        <v>1197</v>
      </c>
      <c r="C1439" s="58">
        <f t="shared" si="85"/>
        <v>421400000</v>
      </c>
      <c r="D1439" s="54">
        <f t="shared" si="86"/>
        <v>117055.55555555556</v>
      </c>
      <c r="E1439" s="54">
        <f t="shared" si="84"/>
        <v>140115499.99999711</v>
      </c>
      <c r="F1439" s="5">
        <f t="shared" si="87"/>
        <v>291284500.00000286</v>
      </c>
    </row>
    <row r="1440" spans="2:6">
      <c r="B1440" s="59">
        <v>1198</v>
      </c>
      <c r="C1440" s="58">
        <f t="shared" si="85"/>
        <v>421400000</v>
      </c>
      <c r="D1440" s="54">
        <f t="shared" si="86"/>
        <v>117055.55555555556</v>
      </c>
      <c r="E1440" s="54">
        <f t="shared" si="84"/>
        <v>140232555.55555266</v>
      </c>
      <c r="F1440" s="5">
        <f t="shared" si="87"/>
        <v>291167444.44444734</v>
      </c>
    </row>
    <row r="1441" spans="2:6">
      <c r="B1441" s="59">
        <v>1199</v>
      </c>
      <c r="C1441" s="58">
        <f t="shared" si="85"/>
        <v>421400000</v>
      </c>
      <c r="D1441" s="54">
        <f t="shared" si="86"/>
        <v>117055.55555555556</v>
      </c>
      <c r="E1441" s="54">
        <f t="shared" si="84"/>
        <v>140349611.11110821</v>
      </c>
      <c r="F1441" s="5">
        <f t="shared" si="87"/>
        <v>291050388.88889182</v>
      </c>
    </row>
    <row r="1442" spans="2:6">
      <c r="B1442" s="59">
        <v>1200</v>
      </c>
      <c r="C1442" s="58">
        <f t="shared" si="85"/>
        <v>421400000</v>
      </c>
      <c r="D1442" s="54">
        <f t="shared" si="86"/>
        <v>117055.55555555556</v>
      </c>
      <c r="E1442" s="54">
        <f t="shared" si="84"/>
        <v>140466666.66666377</v>
      </c>
      <c r="F1442" s="5">
        <f t="shared" si="87"/>
        <v>290933333.33333623</v>
      </c>
    </row>
    <row r="1443" spans="2:6">
      <c r="B1443" s="59">
        <v>1201</v>
      </c>
      <c r="C1443" s="58">
        <f t="shared" si="85"/>
        <v>421400000</v>
      </c>
      <c r="D1443" s="54">
        <f t="shared" si="86"/>
        <v>117055.55555555556</v>
      </c>
      <c r="E1443" s="54">
        <f t="shared" si="84"/>
        <v>140583722.22221932</v>
      </c>
      <c r="F1443" s="5">
        <f t="shared" si="87"/>
        <v>290816277.77778065</v>
      </c>
    </row>
    <row r="1444" spans="2:6">
      <c r="B1444" s="59">
        <v>1202</v>
      </c>
      <c r="C1444" s="58">
        <f t="shared" si="85"/>
        <v>421400000</v>
      </c>
      <c r="D1444" s="54">
        <f t="shared" si="86"/>
        <v>117055.55555555556</v>
      </c>
      <c r="E1444" s="54">
        <f t="shared" si="84"/>
        <v>140700777.77777487</v>
      </c>
      <c r="F1444" s="5">
        <f t="shared" si="87"/>
        <v>290699222.22222513</v>
      </c>
    </row>
    <row r="1445" spans="2:6">
      <c r="B1445" s="59">
        <v>1203</v>
      </c>
      <c r="C1445" s="58">
        <f t="shared" si="85"/>
        <v>421400000</v>
      </c>
      <c r="D1445" s="54">
        <f t="shared" si="86"/>
        <v>117055.55555555556</v>
      </c>
      <c r="E1445" s="54">
        <f t="shared" si="84"/>
        <v>140817833.33333042</v>
      </c>
      <c r="F1445" s="5">
        <f t="shared" si="87"/>
        <v>290582166.66666961</v>
      </c>
    </row>
    <row r="1446" spans="2:6">
      <c r="B1446" s="59">
        <v>1204</v>
      </c>
      <c r="C1446" s="58">
        <f t="shared" si="85"/>
        <v>421400000</v>
      </c>
      <c r="D1446" s="54">
        <f t="shared" si="86"/>
        <v>117055.55555555556</v>
      </c>
      <c r="E1446" s="54">
        <f t="shared" si="84"/>
        <v>140934888.88888597</v>
      </c>
      <c r="F1446" s="5">
        <f t="shared" si="87"/>
        <v>290465111.11111403</v>
      </c>
    </row>
    <row r="1447" spans="2:6">
      <c r="B1447" s="59">
        <v>1205</v>
      </c>
      <c r="C1447" s="58">
        <f t="shared" si="85"/>
        <v>421400000</v>
      </c>
      <c r="D1447" s="54">
        <f t="shared" si="86"/>
        <v>117055.55555555556</v>
      </c>
      <c r="E1447" s="54">
        <f t="shared" si="84"/>
        <v>141051944.44444153</v>
      </c>
      <c r="F1447" s="5">
        <f t="shared" si="87"/>
        <v>290348055.55555844</v>
      </c>
    </row>
    <row r="1448" spans="2:6">
      <c r="B1448" s="59">
        <v>1206</v>
      </c>
      <c r="C1448" s="58">
        <f t="shared" si="85"/>
        <v>421400000</v>
      </c>
      <c r="D1448" s="54">
        <f t="shared" si="86"/>
        <v>117055.55555555556</v>
      </c>
      <c r="E1448" s="54">
        <f t="shared" si="84"/>
        <v>141168999.99999708</v>
      </c>
      <c r="F1448" s="5">
        <f t="shared" si="87"/>
        <v>290231000.00000292</v>
      </c>
    </row>
    <row r="1449" spans="2:6">
      <c r="B1449" s="59">
        <v>1207</v>
      </c>
      <c r="C1449" s="58">
        <f t="shared" si="85"/>
        <v>421400000</v>
      </c>
      <c r="D1449" s="54">
        <f t="shared" si="86"/>
        <v>117055.55555555556</v>
      </c>
      <c r="E1449" s="54">
        <f t="shared" si="84"/>
        <v>141286055.55555263</v>
      </c>
      <c r="F1449" s="5">
        <f t="shared" si="87"/>
        <v>290113944.4444474</v>
      </c>
    </row>
    <row r="1450" spans="2:6">
      <c r="B1450" s="59">
        <v>1208</v>
      </c>
      <c r="C1450" s="58">
        <f t="shared" si="85"/>
        <v>421400000</v>
      </c>
      <c r="D1450" s="54">
        <f t="shared" si="86"/>
        <v>117055.55555555556</v>
      </c>
      <c r="E1450" s="54">
        <f t="shared" si="84"/>
        <v>141403111.11110818</v>
      </c>
      <c r="F1450" s="5">
        <f t="shared" si="87"/>
        <v>289996888.88889182</v>
      </c>
    </row>
    <row r="1451" spans="2:6">
      <c r="B1451" s="59">
        <v>1209</v>
      </c>
      <c r="C1451" s="58">
        <f t="shared" si="85"/>
        <v>421400000</v>
      </c>
      <c r="D1451" s="54">
        <f t="shared" si="86"/>
        <v>117055.55555555556</v>
      </c>
      <c r="E1451" s="54">
        <f t="shared" ref="E1451:E1514" si="88">E1450+D1451</f>
        <v>141520166.66666374</v>
      </c>
      <c r="F1451" s="5">
        <f t="shared" si="87"/>
        <v>289879833.33333623</v>
      </c>
    </row>
    <row r="1452" spans="2:6">
      <c r="B1452" s="59">
        <v>1210</v>
      </c>
      <c r="C1452" s="58">
        <f t="shared" si="85"/>
        <v>421400000</v>
      </c>
      <c r="D1452" s="54">
        <f t="shared" si="86"/>
        <v>117055.55555555556</v>
      </c>
      <c r="E1452" s="54">
        <f t="shared" si="88"/>
        <v>141637222.22221929</v>
      </c>
      <c r="F1452" s="5">
        <f t="shared" si="87"/>
        <v>289762777.77778071</v>
      </c>
    </row>
    <row r="1453" spans="2:6">
      <c r="B1453" s="59">
        <v>1211</v>
      </c>
      <c r="C1453" s="58">
        <f t="shared" si="85"/>
        <v>421400000</v>
      </c>
      <c r="D1453" s="54">
        <f t="shared" si="86"/>
        <v>117055.55555555556</v>
      </c>
      <c r="E1453" s="54">
        <f t="shared" si="88"/>
        <v>141754277.77777484</v>
      </c>
      <c r="F1453" s="5">
        <f t="shared" si="87"/>
        <v>289645722.22222519</v>
      </c>
    </row>
    <row r="1454" spans="2:6">
      <c r="B1454" s="59">
        <v>1212</v>
      </c>
      <c r="C1454" s="58">
        <f t="shared" si="85"/>
        <v>421400000</v>
      </c>
      <c r="D1454" s="54">
        <f t="shared" si="86"/>
        <v>117055.55555555556</v>
      </c>
      <c r="E1454" s="54">
        <f t="shared" si="88"/>
        <v>141871333.33333039</v>
      </c>
      <c r="F1454" s="5">
        <f t="shared" si="87"/>
        <v>289528666.66666961</v>
      </c>
    </row>
    <row r="1455" spans="2:6">
      <c r="B1455" s="59">
        <v>1213</v>
      </c>
      <c r="C1455" s="58">
        <f t="shared" si="85"/>
        <v>421400000</v>
      </c>
      <c r="D1455" s="54">
        <f t="shared" si="86"/>
        <v>117055.55555555556</v>
      </c>
      <c r="E1455" s="54">
        <f t="shared" si="88"/>
        <v>141988388.88888595</v>
      </c>
      <c r="F1455" s="5">
        <f t="shared" si="87"/>
        <v>289411611.11111403</v>
      </c>
    </row>
    <row r="1456" spans="2:6">
      <c r="B1456" s="59">
        <v>1214</v>
      </c>
      <c r="C1456" s="58">
        <f t="shared" si="85"/>
        <v>421400000</v>
      </c>
      <c r="D1456" s="54">
        <f t="shared" si="86"/>
        <v>117055.55555555556</v>
      </c>
      <c r="E1456" s="54">
        <f t="shared" si="88"/>
        <v>142105444.4444415</v>
      </c>
      <c r="F1456" s="5">
        <f t="shared" si="87"/>
        <v>289294555.5555585</v>
      </c>
    </row>
    <row r="1457" spans="2:6">
      <c r="B1457" s="59">
        <v>1215</v>
      </c>
      <c r="C1457" s="58">
        <f t="shared" si="85"/>
        <v>421400000</v>
      </c>
      <c r="D1457" s="54">
        <f t="shared" si="86"/>
        <v>117055.55555555556</v>
      </c>
      <c r="E1457" s="54">
        <f t="shared" si="88"/>
        <v>142222499.99999705</v>
      </c>
      <c r="F1457" s="5">
        <f t="shared" si="87"/>
        <v>289177500.00000298</v>
      </c>
    </row>
    <row r="1458" spans="2:6">
      <c r="B1458" s="59">
        <v>1216</v>
      </c>
      <c r="C1458" s="58">
        <f t="shared" si="85"/>
        <v>421400000</v>
      </c>
      <c r="D1458" s="54">
        <f t="shared" si="86"/>
        <v>117055.55555555556</v>
      </c>
      <c r="E1458" s="54">
        <f t="shared" si="88"/>
        <v>142339555.5555526</v>
      </c>
      <c r="F1458" s="5">
        <f t="shared" si="87"/>
        <v>289060444.4444474</v>
      </c>
    </row>
    <row r="1459" spans="2:6">
      <c r="B1459" s="59">
        <v>1217</v>
      </c>
      <c r="C1459" s="58">
        <f t="shared" si="85"/>
        <v>421400000</v>
      </c>
      <c r="D1459" s="54">
        <f t="shared" si="86"/>
        <v>117055.55555555556</v>
      </c>
      <c r="E1459" s="54">
        <f t="shared" si="88"/>
        <v>142456611.11110815</v>
      </c>
      <c r="F1459" s="5">
        <f t="shared" si="87"/>
        <v>288943388.88889182</v>
      </c>
    </row>
    <row r="1460" spans="2:6">
      <c r="B1460" s="59">
        <v>1218</v>
      </c>
      <c r="C1460" s="58">
        <f t="shared" ref="C1460:C1523" si="89">$K$243-$K$245</f>
        <v>421400000</v>
      </c>
      <c r="D1460" s="54">
        <f t="shared" ref="D1460:D1523" si="90">C1460/$K$244</f>
        <v>117055.55555555556</v>
      </c>
      <c r="E1460" s="54">
        <f t="shared" si="88"/>
        <v>142573666.66666371</v>
      </c>
      <c r="F1460" s="5">
        <f t="shared" ref="F1460:F1523" si="91">$J$119-E1460</f>
        <v>288826333.33333629</v>
      </c>
    </row>
    <row r="1461" spans="2:6">
      <c r="B1461" s="59">
        <v>1219</v>
      </c>
      <c r="C1461" s="58">
        <f t="shared" si="89"/>
        <v>421400000</v>
      </c>
      <c r="D1461" s="54">
        <f t="shared" si="90"/>
        <v>117055.55555555556</v>
      </c>
      <c r="E1461" s="54">
        <f t="shared" si="88"/>
        <v>142690722.22221926</v>
      </c>
      <c r="F1461" s="5">
        <f t="shared" si="91"/>
        <v>288709277.77778077</v>
      </c>
    </row>
    <row r="1462" spans="2:6">
      <c r="B1462" s="59">
        <v>1220</v>
      </c>
      <c r="C1462" s="58">
        <f t="shared" si="89"/>
        <v>421400000</v>
      </c>
      <c r="D1462" s="54">
        <f t="shared" si="90"/>
        <v>117055.55555555556</v>
      </c>
      <c r="E1462" s="54">
        <f t="shared" si="88"/>
        <v>142807777.77777481</v>
      </c>
      <c r="F1462" s="5">
        <f t="shared" si="91"/>
        <v>288592222.22222519</v>
      </c>
    </row>
    <row r="1463" spans="2:6">
      <c r="B1463" s="59">
        <v>1221</v>
      </c>
      <c r="C1463" s="58">
        <f t="shared" si="89"/>
        <v>421400000</v>
      </c>
      <c r="D1463" s="54">
        <f t="shared" si="90"/>
        <v>117055.55555555556</v>
      </c>
      <c r="E1463" s="54">
        <f t="shared" si="88"/>
        <v>142924833.33333036</v>
      </c>
      <c r="F1463" s="5">
        <f t="shared" si="91"/>
        <v>288475166.66666961</v>
      </c>
    </row>
    <row r="1464" spans="2:6">
      <c r="B1464" s="59">
        <v>1222</v>
      </c>
      <c r="C1464" s="58">
        <f t="shared" si="89"/>
        <v>421400000</v>
      </c>
      <c r="D1464" s="54">
        <f t="shared" si="90"/>
        <v>117055.55555555556</v>
      </c>
      <c r="E1464" s="54">
        <f t="shared" si="88"/>
        <v>143041888.88888592</v>
      </c>
      <c r="F1464" s="5">
        <f t="shared" si="91"/>
        <v>288358111.11111408</v>
      </c>
    </row>
    <row r="1465" spans="2:6">
      <c r="B1465" s="59">
        <v>1223</v>
      </c>
      <c r="C1465" s="58">
        <f t="shared" si="89"/>
        <v>421400000</v>
      </c>
      <c r="D1465" s="54">
        <f t="shared" si="90"/>
        <v>117055.55555555556</v>
      </c>
      <c r="E1465" s="54">
        <f t="shared" si="88"/>
        <v>143158944.44444147</v>
      </c>
      <c r="F1465" s="5">
        <f t="shared" si="91"/>
        <v>288241055.55555856</v>
      </c>
    </row>
    <row r="1466" spans="2:6">
      <c r="B1466" s="59">
        <v>1224</v>
      </c>
      <c r="C1466" s="58">
        <f t="shared" si="89"/>
        <v>421400000</v>
      </c>
      <c r="D1466" s="54">
        <f t="shared" si="90"/>
        <v>117055.55555555556</v>
      </c>
      <c r="E1466" s="54">
        <f t="shared" si="88"/>
        <v>143275999.99999702</v>
      </c>
      <c r="F1466" s="5">
        <f t="shared" si="91"/>
        <v>288124000.00000298</v>
      </c>
    </row>
    <row r="1467" spans="2:6">
      <c r="B1467" s="59">
        <v>1225</v>
      </c>
      <c r="C1467" s="58">
        <f t="shared" si="89"/>
        <v>421400000</v>
      </c>
      <c r="D1467" s="54">
        <f t="shared" si="90"/>
        <v>117055.55555555556</v>
      </c>
      <c r="E1467" s="54">
        <f t="shared" si="88"/>
        <v>143393055.55555257</v>
      </c>
      <c r="F1467" s="5">
        <f t="shared" si="91"/>
        <v>288006944.4444474</v>
      </c>
    </row>
    <row r="1468" spans="2:6">
      <c r="B1468" s="59">
        <v>1226</v>
      </c>
      <c r="C1468" s="58">
        <f t="shared" si="89"/>
        <v>421400000</v>
      </c>
      <c r="D1468" s="54">
        <f t="shared" si="90"/>
        <v>117055.55555555556</v>
      </c>
      <c r="E1468" s="54">
        <f t="shared" si="88"/>
        <v>143510111.11110812</v>
      </c>
      <c r="F1468" s="5">
        <f t="shared" si="91"/>
        <v>287889888.88889188</v>
      </c>
    </row>
    <row r="1469" spans="2:6">
      <c r="B1469" s="59">
        <v>1227</v>
      </c>
      <c r="C1469" s="58">
        <f t="shared" si="89"/>
        <v>421400000</v>
      </c>
      <c r="D1469" s="54">
        <f t="shared" si="90"/>
        <v>117055.55555555556</v>
      </c>
      <c r="E1469" s="54">
        <f t="shared" si="88"/>
        <v>143627166.66666368</v>
      </c>
      <c r="F1469" s="5">
        <f t="shared" si="91"/>
        <v>287772833.33333635</v>
      </c>
    </row>
    <row r="1470" spans="2:6">
      <c r="B1470" s="59">
        <v>1228</v>
      </c>
      <c r="C1470" s="58">
        <f t="shared" si="89"/>
        <v>421400000</v>
      </c>
      <c r="D1470" s="54">
        <f t="shared" si="90"/>
        <v>117055.55555555556</v>
      </c>
      <c r="E1470" s="54">
        <f t="shared" si="88"/>
        <v>143744222.22221923</v>
      </c>
      <c r="F1470" s="5">
        <f t="shared" si="91"/>
        <v>287655777.77778077</v>
      </c>
    </row>
    <row r="1471" spans="2:6">
      <c r="B1471" s="59">
        <v>1229</v>
      </c>
      <c r="C1471" s="58">
        <f t="shared" si="89"/>
        <v>421400000</v>
      </c>
      <c r="D1471" s="54">
        <f t="shared" si="90"/>
        <v>117055.55555555556</v>
      </c>
      <c r="E1471" s="54">
        <f t="shared" si="88"/>
        <v>143861277.77777478</v>
      </c>
      <c r="F1471" s="5">
        <f t="shared" si="91"/>
        <v>287538722.22222519</v>
      </c>
    </row>
    <row r="1472" spans="2:6">
      <c r="B1472" s="59">
        <v>1230</v>
      </c>
      <c r="C1472" s="58">
        <f t="shared" si="89"/>
        <v>421400000</v>
      </c>
      <c r="D1472" s="54">
        <f t="shared" si="90"/>
        <v>117055.55555555556</v>
      </c>
      <c r="E1472" s="54">
        <f t="shared" si="88"/>
        <v>143978333.33333033</v>
      </c>
      <c r="F1472" s="5">
        <f t="shared" si="91"/>
        <v>287421666.66666967</v>
      </c>
    </row>
    <row r="1473" spans="2:6">
      <c r="B1473" s="59">
        <v>1231</v>
      </c>
      <c r="C1473" s="58">
        <f t="shared" si="89"/>
        <v>421400000</v>
      </c>
      <c r="D1473" s="54">
        <f t="shared" si="90"/>
        <v>117055.55555555556</v>
      </c>
      <c r="E1473" s="54">
        <f t="shared" si="88"/>
        <v>144095388.88888589</v>
      </c>
      <c r="F1473" s="5">
        <f t="shared" si="91"/>
        <v>287304611.11111414</v>
      </c>
    </row>
    <row r="1474" spans="2:6">
      <c r="B1474" s="59">
        <v>1232</v>
      </c>
      <c r="C1474" s="58">
        <f t="shared" si="89"/>
        <v>421400000</v>
      </c>
      <c r="D1474" s="54">
        <f t="shared" si="90"/>
        <v>117055.55555555556</v>
      </c>
      <c r="E1474" s="54">
        <f t="shared" si="88"/>
        <v>144212444.44444144</v>
      </c>
      <c r="F1474" s="5">
        <f t="shared" si="91"/>
        <v>287187555.55555856</v>
      </c>
    </row>
    <row r="1475" spans="2:6">
      <c r="B1475" s="59">
        <v>1233</v>
      </c>
      <c r="C1475" s="58">
        <f t="shared" si="89"/>
        <v>421400000</v>
      </c>
      <c r="D1475" s="54">
        <f t="shared" si="90"/>
        <v>117055.55555555556</v>
      </c>
      <c r="E1475" s="54">
        <f t="shared" si="88"/>
        <v>144329499.99999699</v>
      </c>
      <c r="F1475" s="5">
        <f t="shared" si="91"/>
        <v>287070500.00000298</v>
      </c>
    </row>
    <row r="1476" spans="2:6">
      <c r="B1476" s="59">
        <v>1234</v>
      </c>
      <c r="C1476" s="58">
        <f t="shared" si="89"/>
        <v>421400000</v>
      </c>
      <c r="D1476" s="54">
        <f t="shared" si="90"/>
        <v>117055.55555555556</v>
      </c>
      <c r="E1476" s="54">
        <f t="shared" si="88"/>
        <v>144446555.55555254</v>
      </c>
      <c r="F1476" s="5">
        <f t="shared" si="91"/>
        <v>286953444.44444746</v>
      </c>
    </row>
    <row r="1477" spans="2:6">
      <c r="B1477" s="59">
        <v>1235</v>
      </c>
      <c r="C1477" s="58">
        <f t="shared" si="89"/>
        <v>421400000</v>
      </c>
      <c r="D1477" s="54">
        <f t="shared" si="90"/>
        <v>117055.55555555556</v>
      </c>
      <c r="E1477" s="54">
        <f t="shared" si="88"/>
        <v>144563611.11110809</v>
      </c>
      <c r="F1477" s="5">
        <f t="shared" si="91"/>
        <v>286836388.88889194</v>
      </c>
    </row>
    <row r="1478" spans="2:6">
      <c r="B1478" s="59">
        <v>1236</v>
      </c>
      <c r="C1478" s="58">
        <f t="shared" si="89"/>
        <v>421400000</v>
      </c>
      <c r="D1478" s="54">
        <f t="shared" si="90"/>
        <v>117055.55555555556</v>
      </c>
      <c r="E1478" s="54">
        <f t="shared" si="88"/>
        <v>144680666.66666365</v>
      </c>
      <c r="F1478" s="5">
        <f t="shared" si="91"/>
        <v>286719333.33333635</v>
      </c>
    </row>
    <row r="1479" spans="2:6">
      <c r="B1479" s="59">
        <v>1237</v>
      </c>
      <c r="C1479" s="58">
        <f t="shared" si="89"/>
        <v>421400000</v>
      </c>
      <c r="D1479" s="54">
        <f t="shared" si="90"/>
        <v>117055.55555555556</v>
      </c>
      <c r="E1479" s="54">
        <f t="shared" si="88"/>
        <v>144797722.2222192</v>
      </c>
      <c r="F1479" s="5">
        <f t="shared" si="91"/>
        <v>286602277.77778077</v>
      </c>
    </row>
    <row r="1480" spans="2:6">
      <c r="B1480" s="59">
        <v>1238</v>
      </c>
      <c r="C1480" s="58">
        <f t="shared" si="89"/>
        <v>421400000</v>
      </c>
      <c r="D1480" s="54">
        <f t="shared" si="90"/>
        <v>117055.55555555556</v>
      </c>
      <c r="E1480" s="54">
        <f t="shared" si="88"/>
        <v>144914777.77777475</v>
      </c>
      <c r="F1480" s="5">
        <f t="shared" si="91"/>
        <v>286485222.22222525</v>
      </c>
    </row>
    <row r="1481" spans="2:6">
      <c r="B1481" s="59">
        <v>1239</v>
      </c>
      <c r="C1481" s="58">
        <f t="shared" si="89"/>
        <v>421400000</v>
      </c>
      <c r="D1481" s="54">
        <f t="shared" si="90"/>
        <v>117055.55555555556</v>
      </c>
      <c r="E1481" s="54">
        <f t="shared" si="88"/>
        <v>145031833.3333303</v>
      </c>
      <c r="F1481" s="5">
        <f t="shared" si="91"/>
        <v>286368166.66666973</v>
      </c>
    </row>
    <row r="1482" spans="2:6">
      <c r="B1482" s="59">
        <v>1240</v>
      </c>
      <c r="C1482" s="58">
        <f t="shared" si="89"/>
        <v>421400000</v>
      </c>
      <c r="D1482" s="54">
        <f t="shared" si="90"/>
        <v>117055.55555555556</v>
      </c>
      <c r="E1482" s="54">
        <f t="shared" si="88"/>
        <v>145148888.88888586</v>
      </c>
      <c r="F1482" s="5">
        <f t="shared" si="91"/>
        <v>286251111.11111414</v>
      </c>
    </row>
    <row r="1483" spans="2:6">
      <c r="B1483" s="59">
        <v>1241</v>
      </c>
      <c r="C1483" s="58">
        <f t="shared" si="89"/>
        <v>421400000</v>
      </c>
      <c r="D1483" s="54">
        <f t="shared" si="90"/>
        <v>117055.55555555556</v>
      </c>
      <c r="E1483" s="54">
        <f t="shared" si="88"/>
        <v>145265944.44444141</v>
      </c>
      <c r="F1483" s="5">
        <f t="shared" si="91"/>
        <v>286134055.55555856</v>
      </c>
    </row>
    <row r="1484" spans="2:6">
      <c r="B1484" s="59">
        <v>1242</v>
      </c>
      <c r="C1484" s="58">
        <f t="shared" si="89"/>
        <v>421400000</v>
      </c>
      <c r="D1484" s="54">
        <f t="shared" si="90"/>
        <v>117055.55555555556</v>
      </c>
      <c r="E1484" s="54">
        <f t="shared" si="88"/>
        <v>145382999.99999696</v>
      </c>
      <c r="F1484" s="5">
        <f t="shared" si="91"/>
        <v>286017000.00000304</v>
      </c>
    </row>
    <row r="1485" spans="2:6">
      <c r="B1485" s="59">
        <v>1243</v>
      </c>
      <c r="C1485" s="58">
        <f t="shared" si="89"/>
        <v>421400000</v>
      </c>
      <c r="D1485" s="54">
        <f t="shared" si="90"/>
        <v>117055.55555555556</v>
      </c>
      <c r="E1485" s="54">
        <f t="shared" si="88"/>
        <v>145500055.55555251</v>
      </c>
      <c r="F1485" s="5">
        <f t="shared" si="91"/>
        <v>285899944.44444752</v>
      </c>
    </row>
    <row r="1486" spans="2:6">
      <c r="B1486" s="59">
        <v>1244</v>
      </c>
      <c r="C1486" s="58">
        <f t="shared" si="89"/>
        <v>421400000</v>
      </c>
      <c r="D1486" s="54">
        <f t="shared" si="90"/>
        <v>117055.55555555556</v>
      </c>
      <c r="E1486" s="54">
        <f t="shared" si="88"/>
        <v>145617111.11110806</v>
      </c>
      <c r="F1486" s="5">
        <f t="shared" si="91"/>
        <v>285782888.88889194</v>
      </c>
    </row>
    <row r="1487" spans="2:6">
      <c r="B1487" s="59">
        <v>1245</v>
      </c>
      <c r="C1487" s="58">
        <f t="shared" si="89"/>
        <v>421400000</v>
      </c>
      <c r="D1487" s="54">
        <f t="shared" si="90"/>
        <v>117055.55555555556</v>
      </c>
      <c r="E1487" s="54">
        <f t="shared" si="88"/>
        <v>145734166.66666362</v>
      </c>
      <c r="F1487" s="5">
        <f t="shared" si="91"/>
        <v>285665833.33333635</v>
      </c>
    </row>
    <row r="1488" spans="2:6">
      <c r="B1488" s="59">
        <v>1246</v>
      </c>
      <c r="C1488" s="58">
        <f t="shared" si="89"/>
        <v>421400000</v>
      </c>
      <c r="D1488" s="54">
        <f t="shared" si="90"/>
        <v>117055.55555555556</v>
      </c>
      <c r="E1488" s="54">
        <f t="shared" si="88"/>
        <v>145851222.22221917</v>
      </c>
      <c r="F1488" s="5">
        <f t="shared" si="91"/>
        <v>285548777.77778083</v>
      </c>
    </row>
    <row r="1489" spans="2:6">
      <c r="B1489" s="59">
        <v>1247</v>
      </c>
      <c r="C1489" s="58">
        <f t="shared" si="89"/>
        <v>421400000</v>
      </c>
      <c r="D1489" s="54">
        <f t="shared" si="90"/>
        <v>117055.55555555556</v>
      </c>
      <c r="E1489" s="54">
        <f t="shared" si="88"/>
        <v>145968277.77777472</v>
      </c>
      <c r="F1489" s="5">
        <f t="shared" si="91"/>
        <v>285431722.22222531</v>
      </c>
    </row>
    <row r="1490" spans="2:6">
      <c r="B1490" s="59">
        <v>1248</v>
      </c>
      <c r="C1490" s="58">
        <f t="shared" si="89"/>
        <v>421400000</v>
      </c>
      <c r="D1490" s="54">
        <f t="shared" si="90"/>
        <v>117055.55555555556</v>
      </c>
      <c r="E1490" s="54">
        <f t="shared" si="88"/>
        <v>146085333.33333027</v>
      </c>
      <c r="F1490" s="5">
        <f t="shared" si="91"/>
        <v>285314666.66666973</v>
      </c>
    </row>
    <row r="1491" spans="2:6">
      <c r="B1491" s="59">
        <v>1249</v>
      </c>
      <c r="C1491" s="58">
        <f t="shared" si="89"/>
        <v>421400000</v>
      </c>
      <c r="D1491" s="54">
        <f t="shared" si="90"/>
        <v>117055.55555555556</v>
      </c>
      <c r="E1491" s="54">
        <f t="shared" si="88"/>
        <v>146202388.88888583</v>
      </c>
      <c r="F1491" s="5">
        <f t="shared" si="91"/>
        <v>285197611.11111414</v>
      </c>
    </row>
    <row r="1492" spans="2:6">
      <c r="B1492" s="59">
        <v>1250</v>
      </c>
      <c r="C1492" s="58">
        <f t="shared" si="89"/>
        <v>421400000</v>
      </c>
      <c r="D1492" s="54">
        <f t="shared" si="90"/>
        <v>117055.55555555556</v>
      </c>
      <c r="E1492" s="54">
        <f t="shared" si="88"/>
        <v>146319444.44444138</v>
      </c>
      <c r="F1492" s="5">
        <f t="shared" si="91"/>
        <v>285080555.55555862</v>
      </c>
    </row>
    <row r="1493" spans="2:6">
      <c r="B1493" s="59">
        <v>1251</v>
      </c>
      <c r="C1493" s="58">
        <f t="shared" si="89"/>
        <v>421400000</v>
      </c>
      <c r="D1493" s="54">
        <f t="shared" si="90"/>
        <v>117055.55555555556</v>
      </c>
      <c r="E1493" s="54">
        <f t="shared" si="88"/>
        <v>146436499.99999693</v>
      </c>
      <c r="F1493" s="5">
        <f t="shared" si="91"/>
        <v>284963500.0000031</v>
      </c>
    </row>
    <row r="1494" spans="2:6">
      <c r="B1494" s="59">
        <v>1252</v>
      </c>
      <c r="C1494" s="58">
        <f t="shared" si="89"/>
        <v>421400000</v>
      </c>
      <c r="D1494" s="54">
        <f t="shared" si="90"/>
        <v>117055.55555555556</v>
      </c>
      <c r="E1494" s="54">
        <f t="shared" si="88"/>
        <v>146553555.55555248</v>
      </c>
      <c r="F1494" s="5">
        <f t="shared" si="91"/>
        <v>284846444.44444752</v>
      </c>
    </row>
    <row r="1495" spans="2:6">
      <c r="B1495" s="59">
        <v>1253</v>
      </c>
      <c r="C1495" s="58">
        <f t="shared" si="89"/>
        <v>421400000</v>
      </c>
      <c r="D1495" s="54">
        <f t="shared" si="90"/>
        <v>117055.55555555556</v>
      </c>
      <c r="E1495" s="54">
        <f t="shared" si="88"/>
        <v>146670611.11110803</v>
      </c>
      <c r="F1495" s="5">
        <f t="shared" si="91"/>
        <v>284729388.88889194</v>
      </c>
    </row>
    <row r="1496" spans="2:6">
      <c r="B1496" s="59">
        <v>1254</v>
      </c>
      <c r="C1496" s="58">
        <f t="shared" si="89"/>
        <v>421400000</v>
      </c>
      <c r="D1496" s="54">
        <f t="shared" si="90"/>
        <v>117055.55555555556</v>
      </c>
      <c r="E1496" s="54">
        <f t="shared" si="88"/>
        <v>146787666.66666359</v>
      </c>
      <c r="F1496" s="5">
        <f t="shared" si="91"/>
        <v>284612333.33333641</v>
      </c>
    </row>
    <row r="1497" spans="2:6">
      <c r="B1497" s="59">
        <v>1255</v>
      </c>
      <c r="C1497" s="58">
        <f t="shared" si="89"/>
        <v>421400000</v>
      </c>
      <c r="D1497" s="54">
        <f t="shared" si="90"/>
        <v>117055.55555555556</v>
      </c>
      <c r="E1497" s="54">
        <f t="shared" si="88"/>
        <v>146904722.22221914</v>
      </c>
      <c r="F1497" s="5">
        <f t="shared" si="91"/>
        <v>284495277.77778089</v>
      </c>
    </row>
    <row r="1498" spans="2:6">
      <c r="B1498" s="59">
        <v>1256</v>
      </c>
      <c r="C1498" s="58">
        <f t="shared" si="89"/>
        <v>421400000</v>
      </c>
      <c r="D1498" s="54">
        <f t="shared" si="90"/>
        <v>117055.55555555556</v>
      </c>
      <c r="E1498" s="54">
        <f t="shared" si="88"/>
        <v>147021777.77777469</v>
      </c>
      <c r="F1498" s="5">
        <f t="shared" si="91"/>
        <v>284378222.22222531</v>
      </c>
    </row>
    <row r="1499" spans="2:6">
      <c r="B1499" s="59">
        <v>1257</v>
      </c>
      <c r="C1499" s="58">
        <f t="shared" si="89"/>
        <v>421400000</v>
      </c>
      <c r="D1499" s="54">
        <f t="shared" si="90"/>
        <v>117055.55555555556</v>
      </c>
      <c r="E1499" s="54">
        <f t="shared" si="88"/>
        <v>147138833.33333024</v>
      </c>
      <c r="F1499" s="5">
        <f t="shared" si="91"/>
        <v>284261166.66666973</v>
      </c>
    </row>
    <row r="1500" spans="2:6">
      <c r="B1500" s="59">
        <v>1258</v>
      </c>
      <c r="C1500" s="58">
        <f t="shared" si="89"/>
        <v>421400000</v>
      </c>
      <c r="D1500" s="54">
        <f t="shared" si="90"/>
        <v>117055.55555555556</v>
      </c>
      <c r="E1500" s="54">
        <f t="shared" si="88"/>
        <v>147255888.8888858</v>
      </c>
      <c r="F1500" s="5">
        <f t="shared" si="91"/>
        <v>284144111.1111142</v>
      </c>
    </row>
    <row r="1501" spans="2:6">
      <c r="B1501" s="59">
        <v>1259</v>
      </c>
      <c r="C1501" s="58">
        <f t="shared" si="89"/>
        <v>421400000</v>
      </c>
      <c r="D1501" s="54">
        <f t="shared" si="90"/>
        <v>117055.55555555556</v>
      </c>
      <c r="E1501" s="54">
        <f t="shared" si="88"/>
        <v>147372944.44444135</v>
      </c>
      <c r="F1501" s="5">
        <f t="shared" si="91"/>
        <v>284027055.55555868</v>
      </c>
    </row>
    <row r="1502" spans="2:6">
      <c r="B1502" s="59">
        <v>1260</v>
      </c>
      <c r="C1502" s="58">
        <f t="shared" si="89"/>
        <v>421400000</v>
      </c>
      <c r="D1502" s="54">
        <f t="shared" si="90"/>
        <v>117055.55555555556</v>
      </c>
      <c r="E1502" s="54">
        <f t="shared" si="88"/>
        <v>147489999.9999969</v>
      </c>
      <c r="F1502" s="5">
        <f t="shared" si="91"/>
        <v>283910000.0000031</v>
      </c>
    </row>
    <row r="1503" spans="2:6">
      <c r="B1503" s="59">
        <v>1261</v>
      </c>
      <c r="C1503" s="58">
        <f t="shared" si="89"/>
        <v>421400000</v>
      </c>
      <c r="D1503" s="54">
        <f t="shared" si="90"/>
        <v>117055.55555555556</v>
      </c>
      <c r="E1503" s="54">
        <f t="shared" si="88"/>
        <v>147607055.55555245</v>
      </c>
      <c r="F1503" s="5">
        <f t="shared" si="91"/>
        <v>283792944.44444752</v>
      </c>
    </row>
    <row r="1504" spans="2:6">
      <c r="B1504" s="59">
        <v>1262</v>
      </c>
      <c r="C1504" s="58">
        <f t="shared" si="89"/>
        <v>421400000</v>
      </c>
      <c r="D1504" s="54">
        <f t="shared" si="90"/>
        <v>117055.55555555556</v>
      </c>
      <c r="E1504" s="54">
        <f t="shared" si="88"/>
        <v>147724111.11110801</v>
      </c>
      <c r="F1504" s="5">
        <f t="shared" si="91"/>
        <v>283675888.88889199</v>
      </c>
    </row>
    <row r="1505" spans="2:6">
      <c r="B1505" s="59">
        <v>1263</v>
      </c>
      <c r="C1505" s="58">
        <f t="shared" si="89"/>
        <v>421400000</v>
      </c>
      <c r="D1505" s="54">
        <f t="shared" si="90"/>
        <v>117055.55555555556</v>
      </c>
      <c r="E1505" s="54">
        <f t="shared" si="88"/>
        <v>147841166.66666356</v>
      </c>
      <c r="F1505" s="5">
        <f t="shared" si="91"/>
        <v>283558833.33333647</v>
      </c>
    </row>
    <row r="1506" spans="2:6">
      <c r="B1506" s="59">
        <v>1264</v>
      </c>
      <c r="C1506" s="58">
        <f t="shared" si="89"/>
        <v>421400000</v>
      </c>
      <c r="D1506" s="54">
        <f t="shared" si="90"/>
        <v>117055.55555555556</v>
      </c>
      <c r="E1506" s="54">
        <f t="shared" si="88"/>
        <v>147958222.22221911</v>
      </c>
      <c r="F1506" s="5">
        <f t="shared" si="91"/>
        <v>283441777.77778089</v>
      </c>
    </row>
    <row r="1507" spans="2:6">
      <c r="B1507" s="59">
        <v>1265</v>
      </c>
      <c r="C1507" s="58">
        <f t="shared" si="89"/>
        <v>421400000</v>
      </c>
      <c r="D1507" s="54">
        <f t="shared" si="90"/>
        <v>117055.55555555556</v>
      </c>
      <c r="E1507" s="54">
        <f t="shared" si="88"/>
        <v>148075277.77777466</v>
      </c>
      <c r="F1507" s="5">
        <f t="shared" si="91"/>
        <v>283324722.22222531</v>
      </c>
    </row>
    <row r="1508" spans="2:6">
      <c r="B1508" s="59">
        <v>1266</v>
      </c>
      <c r="C1508" s="58">
        <f t="shared" si="89"/>
        <v>421400000</v>
      </c>
      <c r="D1508" s="54">
        <f t="shared" si="90"/>
        <v>117055.55555555556</v>
      </c>
      <c r="E1508" s="54">
        <f t="shared" si="88"/>
        <v>148192333.33333021</v>
      </c>
      <c r="F1508" s="5">
        <f t="shared" si="91"/>
        <v>283207666.66666979</v>
      </c>
    </row>
    <row r="1509" spans="2:6">
      <c r="B1509" s="59">
        <v>1267</v>
      </c>
      <c r="C1509" s="58">
        <f t="shared" si="89"/>
        <v>421400000</v>
      </c>
      <c r="D1509" s="54">
        <f t="shared" si="90"/>
        <v>117055.55555555556</v>
      </c>
      <c r="E1509" s="54">
        <f t="shared" si="88"/>
        <v>148309388.88888577</v>
      </c>
      <c r="F1509" s="5">
        <f t="shared" si="91"/>
        <v>283090611.11111426</v>
      </c>
    </row>
    <row r="1510" spans="2:6">
      <c r="B1510" s="59">
        <v>1268</v>
      </c>
      <c r="C1510" s="58">
        <f t="shared" si="89"/>
        <v>421400000</v>
      </c>
      <c r="D1510" s="54">
        <f t="shared" si="90"/>
        <v>117055.55555555556</v>
      </c>
      <c r="E1510" s="54">
        <f t="shared" si="88"/>
        <v>148426444.44444132</v>
      </c>
      <c r="F1510" s="5">
        <f t="shared" si="91"/>
        <v>282973555.55555868</v>
      </c>
    </row>
    <row r="1511" spans="2:6">
      <c r="B1511" s="59">
        <v>1269</v>
      </c>
      <c r="C1511" s="58">
        <f t="shared" si="89"/>
        <v>421400000</v>
      </c>
      <c r="D1511" s="54">
        <f t="shared" si="90"/>
        <v>117055.55555555556</v>
      </c>
      <c r="E1511" s="54">
        <f t="shared" si="88"/>
        <v>148543499.99999687</v>
      </c>
      <c r="F1511" s="5">
        <f t="shared" si="91"/>
        <v>282856500.0000031</v>
      </c>
    </row>
    <row r="1512" spans="2:6">
      <c r="B1512" s="59">
        <v>1270</v>
      </c>
      <c r="C1512" s="58">
        <f t="shared" si="89"/>
        <v>421400000</v>
      </c>
      <c r="D1512" s="54">
        <f t="shared" si="90"/>
        <v>117055.55555555556</v>
      </c>
      <c r="E1512" s="54">
        <f t="shared" si="88"/>
        <v>148660555.55555242</v>
      </c>
      <c r="F1512" s="5">
        <f t="shared" si="91"/>
        <v>282739444.44444758</v>
      </c>
    </row>
    <row r="1513" spans="2:6">
      <c r="B1513" s="59">
        <v>1271</v>
      </c>
      <c r="C1513" s="58">
        <f t="shared" si="89"/>
        <v>421400000</v>
      </c>
      <c r="D1513" s="54">
        <f t="shared" si="90"/>
        <v>117055.55555555556</v>
      </c>
      <c r="E1513" s="54">
        <f t="shared" si="88"/>
        <v>148777611.11110798</v>
      </c>
      <c r="F1513" s="5">
        <f t="shared" si="91"/>
        <v>282622388.88889205</v>
      </c>
    </row>
    <row r="1514" spans="2:6">
      <c r="B1514" s="59">
        <v>1272</v>
      </c>
      <c r="C1514" s="58">
        <f t="shared" si="89"/>
        <v>421400000</v>
      </c>
      <c r="D1514" s="54">
        <f t="shared" si="90"/>
        <v>117055.55555555556</v>
      </c>
      <c r="E1514" s="54">
        <f t="shared" si="88"/>
        <v>148894666.66666353</v>
      </c>
      <c r="F1514" s="5">
        <f t="shared" si="91"/>
        <v>282505333.33333647</v>
      </c>
    </row>
    <row r="1515" spans="2:6">
      <c r="B1515" s="59">
        <v>1273</v>
      </c>
      <c r="C1515" s="58">
        <f t="shared" si="89"/>
        <v>421400000</v>
      </c>
      <c r="D1515" s="54">
        <f t="shared" si="90"/>
        <v>117055.55555555556</v>
      </c>
      <c r="E1515" s="54">
        <f t="shared" ref="E1515:E1578" si="92">E1514+D1515</f>
        <v>149011722.22221908</v>
      </c>
      <c r="F1515" s="5">
        <f t="shared" si="91"/>
        <v>282388277.77778089</v>
      </c>
    </row>
    <row r="1516" spans="2:6">
      <c r="B1516" s="59">
        <v>1274</v>
      </c>
      <c r="C1516" s="58">
        <f t="shared" si="89"/>
        <v>421400000</v>
      </c>
      <c r="D1516" s="54">
        <f t="shared" si="90"/>
        <v>117055.55555555556</v>
      </c>
      <c r="E1516" s="54">
        <f t="shared" si="92"/>
        <v>149128777.77777463</v>
      </c>
      <c r="F1516" s="5">
        <f t="shared" si="91"/>
        <v>282271222.22222537</v>
      </c>
    </row>
    <row r="1517" spans="2:6">
      <c r="B1517" s="59">
        <v>1275</v>
      </c>
      <c r="C1517" s="58">
        <f t="shared" si="89"/>
        <v>421400000</v>
      </c>
      <c r="D1517" s="54">
        <f t="shared" si="90"/>
        <v>117055.55555555556</v>
      </c>
      <c r="E1517" s="54">
        <f t="shared" si="92"/>
        <v>149245833.33333018</v>
      </c>
      <c r="F1517" s="5">
        <f t="shared" si="91"/>
        <v>282154166.66666985</v>
      </c>
    </row>
    <row r="1518" spans="2:6">
      <c r="B1518" s="59">
        <v>1276</v>
      </c>
      <c r="C1518" s="58">
        <f t="shared" si="89"/>
        <v>421400000</v>
      </c>
      <c r="D1518" s="54">
        <f t="shared" si="90"/>
        <v>117055.55555555556</v>
      </c>
      <c r="E1518" s="54">
        <f t="shared" si="92"/>
        <v>149362888.88888574</v>
      </c>
      <c r="F1518" s="5">
        <f t="shared" si="91"/>
        <v>282037111.11111426</v>
      </c>
    </row>
    <row r="1519" spans="2:6">
      <c r="B1519" s="59">
        <v>1277</v>
      </c>
      <c r="C1519" s="58">
        <f t="shared" si="89"/>
        <v>421400000</v>
      </c>
      <c r="D1519" s="54">
        <f t="shared" si="90"/>
        <v>117055.55555555556</v>
      </c>
      <c r="E1519" s="54">
        <f t="shared" si="92"/>
        <v>149479944.44444129</v>
      </c>
      <c r="F1519" s="5">
        <f t="shared" si="91"/>
        <v>281920055.55555868</v>
      </c>
    </row>
    <row r="1520" spans="2:6">
      <c r="B1520" s="59">
        <v>1278</v>
      </c>
      <c r="C1520" s="58">
        <f t="shared" si="89"/>
        <v>421400000</v>
      </c>
      <c r="D1520" s="54">
        <f t="shared" si="90"/>
        <v>117055.55555555556</v>
      </c>
      <c r="E1520" s="54">
        <f t="shared" si="92"/>
        <v>149596999.99999684</v>
      </c>
      <c r="F1520" s="5">
        <f t="shared" si="91"/>
        <v>281803000.00000316</v>
      </c>
    </row>
    <row r="1521" spans="2:6">
      <c r="B1521" s="59">
        <v>1279</v>
      </c>
      <c r="C1521" s="58">
        <f t="shared" si="89"/>
        <v>421400000</v>
      </c>
      <c r="D1521" s="54">
        <f t="shared" si="90"/>
        <v>117055.55555555556</v>
      </c>
      <c r="E1521" s="54">
        <f t="shared" si="92"/>
        <v>149714055.55555239</v>
      </c>
      <c r="F1521" s="5">
        <f t="shared" si="91"/>
        <v>281685944.44444764</v>
      </c>
    </row>
    <row r="1522" spans="2:6">
      <c r="B1522" s="59">
        <v>1280</v>
      </c>
      <c r="C1522" s="58">
        <f t="shared" si="89"/>
        <v>421400000</v>
      </c>
      <c r="D1522" s="54">
        <f t="shared" si="90"/>
        <v>117055.55555555556</v>
      </c>
      <c r="E1522" s="54">
        <f t="shared" si="92"/>
        <v>149831111.11110795</v>
      </c>
      <c r="F1522" s="5">
        <f t="shared" si="91"/>
        <v>281568888.88889205</v>
      </c>
    </row>
    <row r="1523" spans="2:6">
      <c r="B1523" s="59">
        <v>1281</v>
      </c>
      <c r="C1523" s="58">
        <f t="shared" si="89"/>
        <v>421400000</v>
      </c>
      <c r="D1523" s="54">
        <f t="shared" si="90"/>
        <v>117055.55555555556</v>
      </c>
      <c r="E1523" s="54">
        <f t="shared" si="92"/>
        <v>149948166.6666635</v>
      </c>
      <c r="F1523" s="5">
        <f t="shared" si="91"/>
        <v>281451833.33333647</v>
      </c>
    </row>
    <row r="1524" spans="2:6">
      <c r="B1524" s="59">
        <v>1282</v>
      </c>
      <c r="C1524" s="58">
        <f t="shared" ref="C1524:C1587" si="93">$K$243-$K$245</f>
        <v>421400000</v>
      </c>
      <c r="D1524" s="54">
        <f t="shared" ref="D1524:D1587" si="94">C1524/$K$244</f>
        <v>117055.55555555556</v>
      </c>
      <c r="E1524" s="54">
        <f t="shared" si="92"/>
        <v>150065222.22221905</v>
      </c>
      <c r="F1524" s="5">
        <f t="shared" ref="F1524:F1587" si="95">$J$119-E1524</f>
        <v>281334777.77778095</v>
      </c>
    </row>
    <row r="1525" spans="2:6">
      <c r="B1525" s="59">
        <v>1283</v>
      </c>
      <c r="C1525" s="58">
        <f t="shared" si="93"/>
        <v>421400000</v>
      </c>
      <c r="D1525" s="54">
        <f t="shared" si="94"/>
        <v>117055.55555555556</v>
      </c>
      <c r="E1525" s="54">
        <f t="shared" si="92"/>
        <v>150182277.7777746</v>
      </c>
      <c r="F1525" s="5">
        <f t="shared" si="95"/>
        <v>281217722.22222543</v>
      </c>
    </row>
    <row r="1526" spans="2:6">
      <c r="B1526" s="59">
        <v>1284</v>
      </c>
      <c r="C1526" s="58">
        <f t="shared" si="93"/>
        <v>421400000</v>
      </c>
      <c r="D1526" s="54">
        <f t="shared" si="94"/>
        <v>117055.55555555556</v>
      </c>
      <c r="E1526" s="54">
        <f t="shared" si="92"/>
        <v>150299333.33333015</v>
      </c>
      <c r="F1526" s="5">
        <f t="shared" si="95"/>
        <v>281100666.66666985</v>
      </c>
    </row>
    <row r="1527" spans="2:6">
      <c r="B1527" s="59">
        <v>1285</v>
      </c>
      <c r="C1527" s="58">
        <f t="shared" si="93"/>
        <v>421400000</v>
      </c>
      <c r="D1527" s="54">
        <f t="shared" si="94"/>
        <v>117055.55555555556</v>
      </c>
      <c r="E1527" s="54">
        <f t="shared" si="92"/>
        <v>150416388.88888571</v>
      </c>
      <c r="F1527" s="5">
        <f t="shared" si="95"/>
        <v>280983611.11111426</v>
      </c>
    </row>
    <row r="1528" spans="2:6">
      <c r="B1528" s="59">
        <v>1286</v>
      </c>
      <c r="C1528" s="58">
        <f t="shared" si="93"/>
        <v>421400000</v>
      </c>
      <c r="D1528" s="54">
        <f t="shared" si="94"/>
        <v>117055.55555555556</v>
      </c>
      <c r="E1528" s="54">
        <f t="shared" si="92"/>
        <v>150533444.44444126</v>
      </c>
      <c r="F1528" s="5">
        <f t="shared" si="95"/>
        <v>280866555.55555874</v>
      </c>
    </row>
    <row r="1529" spans="2:6">
      <c r="B1529" s="59">
        <v>1287</v>
      </c>
      <c r="C1529" s="58">
        <f t="shared" si="93"/>
        <v>421400000</v>
      </c>
      <c r="D1529" s="54">
        <f t="shared" si="94"/>
        <v>117055.55555555556</v>
      </c>
      <c r="E1529" s="54">
        <f t="shared" si="92"/>
        <v>150650499.99999681</v>
      </c>
      <c r="F1529" s="5">
        <f t="shared" si="95"/>
        <v>280749500.00000322</v>
      </c>
    </row>
    <row r="1530" spans="2:6">
      <c r="B1530" s="59">
        <v>1288</v>
      </c>
      <c r="C1530" s="58">
        <f t="shared" si="93"/>
        <v>421400000</v>
      </c>
      <c r="D1530" s="54">
        <f t="shared" si="94"/>
        <v>117055.55555555556</v>
      </c>
      <c r="E1530" s="54">
        <f t="shared" si="92"/>
        <v>150767555.55555236</v>
      </c>
      <c r="F1530" s="5">
        <f t="shared" si="95"/>
        <v>280632444.44444764</v>
      </c>
    </row>
    <row r="1531" spans="2:6">
      <c r="B1531" s="59">
        <v>1289</v>
      </c>
      <c r="C1531" s="58">
        <f t="shared" si="93"/>
        <v>421400000</v>
      </c>
      <c r="D1531" s="54">
        <f t="shared" si="94"/>
        <v>117055.55555555556</v>
      </c>
      <c r="E1531" s="54">
        <f t="shared" si="92"/>
        <v>150884611.11110792</v>
      </c>
      <c r="F1531" s="5">
        <f t="shared" si="95"/>
        <v>280515388.88889205</v>
      </c>
    </row>
    <row r="1532" spans="2:6">
      <c r="B1532" s="59">
        <v>1290</v>
      </c>
      <c r="C1532" s="58">
        <f t="shared" si="93"/>
        <v>421400000</v>
      </c>
      <c r="D1532" s="54">
        <f t="shared" si="94"/>
        <v>117055.55555555556</v>
      </c>
      <c r="E1532" s="54">
        <f t="shared" si="92"/>
        <v>151001666.66666347</v>
      </c>
      <c r="F1532" s="5">
        <f t="shared" si="95"/>
        <v>280398333.33333653</v>
      </c>
    </row>
    <row r="1533" spans="2:6">
      <c r="B1533" s="59">
        <v>1291</v>
      </c>
      <c r="C1533" s="58">
        <f t="shared" si="93"/>
        <v>421400000</v>
      </c>
      <c r="D1533" s="54">
        <f t="shared" si="94"/>
        <v>117055.55555555556</v>
      </c>
      <c r="E1533" s="54">
        <f t="shared" si="92"/>
        <v>151118722.22221902</v>
      </c>
      <c r="F1533" s="5">
        <f t="shared" si="95"/>
        <v>280281277.77778101</v>
      </c>
    </row>
    <row r="1534" spans="2:6">
      <c r="B1534" s="59">
        <v>1292</v>
      </c>
      <c r="C1534" s="58">
        <f t="shared" si="93"/>
        <v>421400000</v>
      </c>
      <c r="D1534" s="54">
        <f t="shared" si="94"/>
        <v>117055.55555555556</v>
      </c>
      <c r="E1534" s="54">
        <f t="shared" si="92"/>
        <v>151235777.77777457</v>
      </c>
      <c r="F1534" s="5">
        <f t="shared" si="95"/>
        <v>280164222.22222543</v>
      </c>
    </row>
    <row r="1535" spans="2:6">
      <c r="B1535" s="59">
        <v>1293</v>
      </c>
      <c r="C1535" s="58">
        <f t="shared" si="93"/>
        <v>421400000</v>
      </c>
      <c r="D1535" s="54">
        <f t="shared" si="94"/>
        <v>117055.55555555556</v>
      </c>
      <c r="E1535" s="54">
        <f t="shared" si="92"/>
        <v>151352833.33333012</v>
      </c>
      <c r="F1535" s="5">
        <f t="shared" si="95"/>
        <v>280047166.66666985</v>
      </c>
    </row>
    <row r="1536" spans="2:6">
      <c r="B1536" s="59">
        <v>1294</v>
      </c>
      <c r="C1536" s="58">
        <f t="shared" si="93"/>
        <v>421400000</v>
      </c>
      <c r="D1536" s="54">
        <f t="shared" si="94"/>
        <v>117055.55555555556</v>
      </c>
      <c r="E1536" s="54">
        <f t="shared" si="92"/>
        <v>151469888.88888568</v>
      </c>
      <c r="F1536" s="5">
        <f t="shared" si="95"/>
        <v>279930111.11111432</v>
      </c>
    </row>
    <row r="1537" spans="2:6">
      <c r="B1537" s="59">
        <v>1295</v>
      </c>
      <c r="C1537" s="58">
        <f t="shared" si="93"/>
        <v>421400000</v>
      </c>
      <c r="D1537" s="54">
        <f t="shared" si="94"/>
        <v>117055.55555555556</v>
      </c>
      <c r="E1537" s="54">
        <f t="shared" si="92"/>
        <v>151586944.44444123</v>
      </c>
      <c r="F1537" s="5">
        <f t="shared" si="95"/>
        <v>279813055.5555588</v>
      </c>
    </row>
    <row r="1538" spans="2:6">
      <c r="B1538" s="59">
        <v>1296</v>
      </c>
      <c r="C1538" s="58">
        <f t="shared" si="93"/>
        <v>421400000</v>
      </c>
      <c r="D1538" s="54">
        <f t="shared" si="94"/>
        <v>117055.55555555556</v>
      </c>
      <c r="E1538" s="54">
        <f t="shared" si="92"/>
        <v>151703999.99999678</v>
      </c>
      <c r="F1538" s="5">
        <f t="shared" si="95"/>
        <v>279696000.00000322</v>
      </c>
    </row>
    <row r="1539" spans="2:6">
      <c r="B1539" s="59">
        <v>1297</v>
      </c>
      <c r="C1539" s="58">
        <f t="shared" si="93"/>
        <v>421400000</v>
      </c>
      <c r="D1539" s="54">
        <f t="shared" si="94"/>
        <v>117055.55555555556</v>
      </c>
      <c r="E1539" s="54">
        <f t="shared" si="92"/>
        <v>151821055.55555233</v>
      </c>
      <c r="F1539" s="5">
        <f t="shared" si="95"/>
        <v>279578944.44444764</v>
      </c>
    </row>
    <row r="1540" spans="2:6">
      <c r="B1540" s="59">
        <v>1298</v>
      </c>
      <c r="C1540" s="58">
        <f t="shared" si="93"/>
        <v>421400000</v>
      </c>
      <c r="D1540" s="54">
        <f t="shared" si="94"/>
        <v>117055.55555555556</v>
      </c>
      <c r="E1540" s="54">
        <f t="shared" si="92"/>
        <v>151938111.11110789</v>
      </c>
      <c r="F1540" s="5">
        <f t="shared" si="95"/>
        <v>279461888.88889211</v>
      </c>
    </row>
    <row r="1541" spans="2:6">
      <c r="B1541" s="59">
        <v>1299</v>
      </c>
      <c r="C1541" s="58">
        <f t="shared" si="93"/>
        <v>421400000</v>
      </c>
      <c r="D1541" s="54">
        <f t="shared" si="94"/>
        <v>117055.55555555556</v>
      </c>
      <c r="E1541" s="54">
        <f t="shared" si="92"/>
        <v>152055166.66666344</v>
      </c>
      <c r="F1541" s="5">
        <f t="shared" si="95"/>
        <v>279344833.33333659</v>
      </c>
    </row>
    <row r="1542" spans="2:6">
      <c r="B1542" s="59">
        <v>1300</v>
      </c>
      <c r="C1542" s="58">
        <f t="shared" si="93"/>
        <v>421400000</v>
      </c>
      <c r="D1542" s="54">
        <f t="shared" si="94"/>
        <v>117055.55555555556</v>
      </c>
      <c r="E1542" s="54">
        <f t="shared" si="92"/>
        <v>152172222.22221899</v>
      </c>
      <c r="F1542" s="5">
        <f t="shared" si="95"/>
        <v>279227777.77778101</v>
      </c>
    </row>
    <row r="1543" spans="2:6">
      <c r="B1543" s="59">
        <v>1301</v>
      </c>
      <c r="C1543" s="58">
        <f t="shared" si="93"/>
        <v>421400000</v>
      </c>
      <c r="D1543" s="54">
        <f t="shared" si="94"/>
        <v>117055.55555555556</v>
      </c>
      <c r="E1543" s="54">
        <f t="shared" si="92"/>
        <v>152289277.77777454</v>
      </c>
      <c r="F1543" s="5">
        <f t="shared" si="95"/>
        <v>279110722.22222543</v>
      </c>
    </row>
    <row r="1544" spans="2:6">
      <c r="B1544" s="59">
        <v>1302</v>
      </c>
      <c r="C1544" s="58">
        <f t="shared" si="93"/>
        <v>421400000</v>
      </c>
      <c r="D1544" s="54">
        <f t="shared" si="94"/>
        <v>117055.55555555556</v>
      </c>
      <c r="E1544" s="54">
        <f t="shared" si="92"/>
        <v>152406333.33333009</v>
      </c>
      <c r="F1544" s="5">
        <f t="shared" si="95"/>
        <v>278993666.66666991</v>
      </c>
    </row>
    <row r="1545" spans="2:6">
      <c r="B1545" s="59">
        <v>1303</v>
      </c>
      <c r="C1545" s="58">
        <f t="shared" si="93"/>
        <v>421400000</v>
      </c>
      <c r="D1545" s="54">
        <f t="shared" si="94"/>
        <v>117055.55555555556</v>
      </c>
      <c r="E1545" s="54">
        <f t="shared" si="92"/>
        <v>152523388.88888565</v>
      </c>
      <c r="F1545" s="5">
        <f t="shared" si="95"/>
        <v>278876611.11111438</v>
      </c>
    </row>
    <row r="1546" spans="2:6">
      <c r="B1546" s="59">
        <v>1304</v>
      </c>
      <c r="C1546" s="58">
        <f t="shared" si="93"/>
        <v>421400000</v>
      </c>
      <c r="D1546" s="54">
        <f t="shared" si="94"/>
        <v>117055.55555555556</v>
      </c>
      <c r="E1546" s="54">
        <f t="shared" si="92"/>
        <v>152640444.4444412</v>
      </c>
      <c r="F1546" s="5">
        <f t="shared" si="95"/>
        <v>278759555.5555588</v>
      </c>
    </row>
    <row r="1547" spans="2:6">
      <c r="B1547" s="59">
        <v>1305</v>
      </c>
      <c r="C1547" s="58">
        <f t="shared" si="93"/>
        <v>421400000</v>
      </c>
      <c r="D1547" s="54">
        <f t="shared" si="94"/>
        <v>117055.55555555556</v>
      </c>
      <c r="E1547" s="54">
        <f t="shared" si="92"/>
        <v>152757499.99999675</v>
      </c>
      <c r="F1547" s="5">
        <f t="shared" si="95"/>
        <v>278642500.00000322</v>
      </c>
    </row>
    <row r="1548" spans="2:6">
      <c r="B1548" s="59">
        <v>1306</v>
      </c>
      <c r="C1548" s="58">
        <f t="shared" si="93"/>
        <v>421400000</v>
      </c>
      <c r="D1548" s="54">
        <f t="shared" si="94"/>
        <v>117055.55555555556</v>
      </c>
      <c r="E1548" s="54">
        <f t="shared" si="92"/>
        <v>152874555.5555523</v>
      </c>
      <c r="F1548" s="5">
        <f t="shared" si="95"/>
        <v>278525444.4444477</v>
      </c>
    </row>
    <row r="1549" spans="2:6">
      <c r="B1549" s="59">
        <v>1307</v>
      </c>
      <c r="C1549" s="58">
        <f t="shared" si="93"/>
        <v>421400000</v>
      </c>
      <c r="D1549" s="54">
        <f t="shared" si="94"/>
        <v>117055.55555555556</v>
      </c>
      <c r="E1549" s="54">
        <f t="shared" si="92"/>
        <v>152991611.11110786</v>
      </c>
      <c r="F1549" s="5">
        <f t="shared" si="95"/>
        <v>278408388.88889217</v>
      </c>
    </row>
    <row r="1550" spans="2:6">
      <c r="B1550" s="59">
        <v>1308</v>
      </c>
      <c r="C1550" s="58">
        <f t="shared" si="93"/>
        <v>421400000</v>
      </c>
      <c r="D1550" s="54">
        <f t="shared" si="94"/>
        <v>117055.55555555556</v>
      </c>
      <c r="E1550" s="54">
        <f t="shared" si="92"/>
        <v>153108666.66666341</v>
      </c>
      <c r="F1550" s="5">
        <f t="shared" si="95"/>
        <v>278291333.33333659</v>
      </c>
    </row>
    <row r="1551" spans="2:6">
      <c r="B1551" s="59">
        <v>1309</v>
      </c>
      <c r="C1551" s="58">
        <f t="shared" si="93"/>
        <v>421400000</v>
      </c>
      <c r="D1551" s="54">
        <f t="shared" si="94"/>
        <v>117055.55555555556</v>
      </c>
      <c r="E1551" s="54">
        <f t="shared" si="92"/>
        <v>153225722.22221896</v>
      </c>
      <c r="F1551" s="5">
        <f t="shared" si="95"/>
        <v>278174277.77778101</v>
      </c>
    </row>
    <row r="1552" spans="2:6">
      <c r="B1552" s="59">
        <v>1310</v>
      </c>
      <c r="C1552" s="58">
        <f t="shared" si="93"/>
        <v>421400000</v>
      </c>
      <c r="D1552" s="54">
        <f t="shared" si="94"/>
        <v>117055.55555555556</v>
      </c>
      <c r="E1552" s="54">
        <f t="shared" si="92"/>
        <v>153342777.77777451</v>
      </c>
      <c r="F1552" s="5">
        <f t="shared" si="95"/>
        <v>278057222.22222549</v>
      </c>
    </row>
    <row r="1553" spans="2:6">
      <c r="B1553" s="59">
        <v>1311</v>
      </c>
      <c r="C1553" s="58">
        <f t="shared" si="93"/>
        <v>421400000</v>
      </c>
      <c r="D1553" s="54">
        <f t="shared" si="94"/>
        <v>117055.55555555556</v>
      </c>
      <c r="E1553" s="54">
        <f t="shared" si="92"/>
        <v>153459833.33333007</v>
      </c>
      <c r="F1553" s="5">
        <f t="shared" si="95"/>
        <v>277940166.66666996</v>
      </c>
    </row>
    <row r="1554" spans="2:6">
      <c r="B1554" s="59">
        <v>1312</v>
      </c>
      <c r="C1554" s="58">
        <f t="shared" si="93"/>
        <v>421400000</v>
      </c>
      <c r="D1554" s="54">
        <f t="shared" si="94"/>
        <v>117055.55555555556</v>
      </c>
      <c r="E1554" s="54">
        <f t="shared" si="92"/>
        <v>153576888.88888562</v>
      </c>
      <c r="F1554" s="5">
        <f t="shared" si="95"/>
        <v>277823111.11111438</v>
      </c>
    </row>
    <row r="1555" spans="2:6">
      <c r="B1555" s="59">
        <v>1313</v>
      </c>
      <c r="C1555" s="58">
        <f t="shared" si="93"/>
        <v>421400000</v>
      </c>
      <c r="D1555" s="54">
        <f t="shared" si="94"/>
        <v>117055.55555555556</v>
      </c>
      <c r="E1555" s="54">
        <f t="shared" si="92"/>
        <v>153693944.44444117</v>
      </c>
      <c r="F1555" s="5">
        <f t="shared" si="95"/>
        <v>277706055.5555588</v>
      </c>
    </row>
    <row r="1556" spans="2:6">
      <c r="B1556" s="59">
        <v>1314</v>
      </c>
      <c r="C1556" s="58">
        <f t="shared" si="93"/>
        <v>421400000</v>
      </c>
      <c r="D1556" s="54">
        <f t="shared" si="94"/>
        <v>117055.55555555556</v>
      </c>
      <c r="E1556" s="54">
        <f t="shared" si="92"/>
        <v>153810999.99999672</v>
      </c>
      <c r="F1556" s="5">
        <f t="shared" si="95"/>
        <v>277589000.00000328</v>
      </c>
    </row>
    <row r="1557" spans="2:6">
      <c r="B1557" s="59">
        <v>1315</v>
      </c>
      <c r="C1557" s="58">
        <f t="shared" si="93"/>
        <v>421400000</v>
      </c>
      <c r="D1557" s="54">
        <f t="shared" si="94"/>
        <v>117055.55555555556</v>
      </c>
      <c r="E1557" s="54">
        <f t="shared" si="92"/>
        <v>153928055.55555227</v>
      </c>
      <c r="F1557" s="5">
        <f t="shared" si="95"/>
        <v>277471944.44444776</v>
      </c>
    </row>
    <row r="1558" spans="2:6">
      <c r="B1558" s="59">
        <v>1316</v>
      </c>
      <c r="C1558" s="58">
        <f t="shared" si="93"/>
        <v>421400000</v>
      </c>
      <c r="D1558" s="54">
        <f t="shared" si="94"/>
        <v>117055.55555555556</v>
      </c>
      <c r="E1558" s="54">
        <f t="shared" si="92"/>
        <v>154045111.11110783</v>
      </c>
      <c r="F1558" s="5">
        <f t="shared" si="95"/>
        <v>277354888.88889217</v>
      </c>
    </row>
    <row r="1559" spans="2:6">
      <c r="B1559" s="59">
        <v>1317</v>
      </c>
      <c r="C1559" s="58">
        <f t="shared" si="93"/>
        <v>421400000</v>
      </c>
      <c r="D1559" s="54">
        <f t="shared" si="94"/>
        <v>117055.55555555556</v>
      </c>
      <c r="E1559" s="54">
        <f t="shared" si="92"/>
        <v>154162166.66666338</v>
      </c>
      <c r="F1559" s="5">
        <f t="shared" si="95"/>
        <v>277237833.33333659</v>
      </c>
    </row>
    <row r="1560" spans="2:6">
      <c r="B1560" s="59">
        <v>1318</v>
      </c>
      <c r="C1560" s="58">
        <f t="shared" si="93"/>
        <v>421400000</v>
      </c>
      <c r="D1560" s="54">
        <f t="shared" si="94"/>
        <v>117055.55555555556</v>
      </c>
      <c r="E1560" s="54">
        <f t="shared" si="92"/>
        <v>154279222.22221893</v>
      </c>
      <c r="F1560" s="5">
        <f t="shared" si="95"/>
        <v>277120777.77778107</v>
      </c>
    </row>
    <row r="1561" spans="2:6">
      <c r="B1561" s="59">
        <v>1319</v>
      </c>
      <c r="C1561" s="58">
        <f t="shared" si="93"/>
        <v>421400000</v>
      </c>
      <c r="D1561" s="54">
        <f t="shared" si="94"/>
        <v>117055.55555555556</v>
      </c>
      <c r="E1561" s="54">
        <f t="shared" si="92"/>
        <v>154396277.77777448</v>
      </c>
      <c r="F1561" s="5">
        <f t="shared" si="95"/>
        <v>277003722.22222555</v>
      </c>
    </row>
    <row r="1562" spans="2:6">
      <c r="B1562" s="59">
        <v>1320</v>
      </c>
      <c r="C1562" s="58">
        <f t="shared" si="93"/>
        <v>421400000</v>
      </c>
      <c r="D1562" s="54">
        <f t="shared" si="94"/>
        <v>117055.55555555556</v>
      </c>
      <c r="E1562" s="54">
        <f t="shared" si="92"/>
        <v>154513333.33333004</v>
      </c>
      <c r="F1562" s="5">
        <f t="shared" si="95"/>
        <v>276886666.66666996</v>
      </c>
    </row>
    <row r="1563" spans="2:6">
      <c r="B1563" s="59">
        <v>1321</v>
      </c>
      <c r="C1563" s="58">
        <f t="shared" si="93"/>
        <v>421400000</v>
      </c>
      <c r="D1563" s="54">
        <f t="shared" si="94"/>
        <v>117055.55555555556</v>
      </c>
      <c r="E1563" s="54">
        <f t="shared" si="92"/>
        <v>154630388.88888559</v>
      </c>
      <c r="F1563" s="5">
        <f t="shared" si="95"/>
        <v>276769611.11111438</v>
      </c>
    </row>
    <row r="1564" spans="2:6">
      <c r="B1564" s="59">
        <v>1322</v>
      </c>
      <c r="C1564" s="58">
        <f t="shared" si="93"/>
        <v>421400000</v>
      </c>
      <c r="D1564" s="54">
        <f t="shared" si="94"/>
        <v>117055.55555555556</v>
      </c>
      <c r="E1564" s="54">
        <f t="shared" si="92"/>
        <v>154747444.44444114</v>
      </c>
      <c r="F1564" s="5">
        <f t="shared" si="95"/>
        <v>276652555.55555886</v>
      </c>
    </row>
    <row r="1565" spans="2:6">
      <c r="B1565" s="59">
        <v>1323</v>
      </c>
      <c r="C1565" s="58">
        <f t="shared" si="93"/>
        <v>421400000</v>
      </c>
      <c r="D1565" s="54">
        <f t="shared" si="94"/>
        <v>117055.55555555556</v>
      </c>
      <c r="E1565" s="54">
        <f t="shared" si="92"/>
        <v>154864499.99999669</v>
      </c>
      <c r="F1565" s="5">
        <f t="shared" si="95"/>
        <v>276535500.00000334</v>
      </c>
    </row>
    <row r="1566" spans="2:6">
      <c r="B1566" s="59">
        <v>1324</v>
      </c>
      <c r="C1566" s="58">
        <f t="shared" si="93"/>
        <v>421400000</v>
      </c>
      <c r="D1566" s="54">
        <f t="shared" si="94"/>
        <v>117055.55555555556</v>
      </c>
      <c r="E1566" s="54">
        <f t="shared" si="92"/>
        <v>154981555.55555224</v>
      </c>
      <c r="F1566" s="5">
        <f t="shared" si="95"/>
        <v>276418444.44444776</v>
      </c>
    </row>
    <row r="1567" spans="2:6">
      <c r="B1567" s="59">
        <v>1325</v>
      </c>
      <c r="C1567" s="58">
        <f t="shared" si="93"/>
        <v>421400000</v>
      </c>
      <c r="D1567" s="54">
        <f t="shared" si="94"/>
        <v>117055.55555555556</v>
      </c>
      <c r="E1567" s="54">
        <f t="shared" si="92"/>
        <v>155098611.1111078</v>
      </c>
      <c r="F1567" s="5">
        <f t="shared" si="95"/>
        <v>276301388.88889217</v>
      </c>
    </row>
    <row r="1568" spans="2:6">
      <c r="B1568" s="59">
        <v>1326</v>
      </c>
      <c r="C1568" s="58">
        <f t="shared" si="93"/>
        <v>421400000</v>
      </c>
      <c r="D1568" s="54">
        <f t="shared" si="94"/>
        <v>117055.55555555556</v>
      </c>
      <c r="E1568" s="54">
        <f t="shared" si="92"/>
        <v>155215666.66666335</v>
      </c>
      <c r="F1568" s="5">
        <f t="shared" si="95"/>
        <v>276184333.33333665</v>
      </c>
    </row>
    <row r="1569" spans="2:6">
      <c r="B1569" s="59">
        <v>1327</v>
      </c>
      <c r="C1569" s="58">
        <f t="shared" si="93"/>
        <v>421400000</v>
      </c>
      <c r="D1569" s="54">
        <f t="shared" si="94"/>
        <v>117055.55555555556</v>
      </c>
      <c r="E1569" s="54">
        <f t="shared" si="92"/>
        <v>155332722.2222189</v>
      </c>
      <c r="F1569" s="5">
        <f t="shared" si="95"/>
        <v>276067277.77778113</v>
      </c>
    </row>
    <row r="1570" spans="2:6">
      <c r="B1570" s="59">
        <v>1328</v>
      </c>
      <c r="C1570" s="58">
        <f t="shared" si="93"/>
        <v>421400000</v>
      </c>
      <c r="D1570" s="54">
        <f t="shared" si="94"/>
        <v>117055.55555555556</v>
      </c>
      <c r="E1570" s="54">
        <f t="shared" si="92"/>
        <v>155449777.77777445</v>
      </c>
      <c r="F1570" s="5">
        <f t="shared" si="95"/>
        <v>275950222.22222555</v>
      </c>
    </row>
    <row r="1571" spans="2:6">
      <c r="B1571" s="59">
        <v>1329</v>
      </c>
      <c r="C1571" s="58">
        <f t="shared" si="93"/>
        <v>421400000</v>
      </c>
      <c r="D1571" s="54">
        <f t="shared" si="94"/>
        <v>117055.55555555556</v>
      </c>
      <c r="E1571" s="54">
        <f t="shared" si="92"/>
        <v>155566833.33333001</v>
      </c>
      <c r="F1571" s="5">
        <f t="shared" si="95"/>
        <v>275833166.66666996</v>
      </c>
    </row>
    <row r="1572" spans="2:6">
      <c r="B1572" s="59">
        <v>1330</v>
      </c>
      <c r="C1572" s="58">
        <f t="shared" si="93"/>
        <v>421400000</v>
      </c>
      <c r="D1572" s="54">
        <f t="shared" si="94"/>
        <v>117055.55555555556</v>
      </c>
      <c r="E1572" s="54">
        <f t="shared" si="92"/>
        <v>155683888.88888556</v>
      </c>
      <c r="F1572" s="5">
        <f t="shared" si="95"/>
        <v>275716111.11111444</v>
      </c>
    </row>
    <row r="1573" spans="2:6">
      <c r="B1573" s="59">
        <v>1331</v>
      </c>
      <c r="C1573" s="58">
        <f t="shared" si="93"/>
        <v>421400000</v>
      </c>
      <c r="D1573" s="54">
        <f t="shared" si="94"/>
        <v>117055.55555555556</v>
      </c>
      <c r="E1573" s="54">
        <f t="shared" si="92"/>
        <v>155800944.44444111</v>
      </c>
      <c r="F1573" s="5">
        <f t="shared" si="95"/>
        <v>275599055.55555892</v>
      </c>
    </row>
    <row r="1574" spans="2:6">
      <c r="B1574" s="59">
        <v>1332</v>
      </c>
      <c r="C1574" s="58">
        <f t="shared" si="93"/>
        <v>421400000</v>
      </c>
      <c r="D1574" s="54">
        <f t="shared" si="94"/>
        <v>117055.55555555556</v>
      </c>
      <c r="E1574" s="54">
        <f t="shared" si="92"/>
        <v>155917999.99999666</v>
      </c>
      <c r="F1574" s="5">
        <f t="shared" si="95"/>
        <v>275482000.00000334</v>
      </c>
    </row>
    <row r="1575" spans="2:6">
      <c r="B1575" s="59">
        <v>1333</v>
      </c>
      <c r="C1575" s="58">
        <f t="shared" si="93"/>
        <v>421400000</v>
      </c>
      <c r="D1575" s="54">
        <f t="shared" si="94"/>
        <v>117055.55555555556</v>
      </c>
      <c r="E1575" s="54">
        <f t="shared" si="92"/>
        <v>156035055.55555221</v>
      </c>
      <c r="F1575" s="5">
        <f t="shared" si="95"/>
        <v>275364944.44444776</v>
      </c>
    </row>
    <row r="1576" spans="2:6">
      <c r="B1576" s="59">
        <v>1334</v>
      </c>
      <c r="C1576" s="58">
        <f t="shared" si="93"/>
        <v>421400000</v>
      </c>
      <c r="D1576" s="54">
        <f t="shared" si="94"/>
        <v>117055.55555555556</v>
      </c>
      <c r="E1576" s="54">
        <f t="shared" si="92"/>
        <v>156152111.11110777</v>
      </c>
      <c r="F1576" s="5">
        <f t="shared" si="95"/>
        <v>275247888.88889223</v>
      </c>
    </row>
    <row r="1577" spans="2:6">
      <c r="B1577" s="59">
        <v>1335</v>
      </c>
      <c r="C1577" s="58">
        <f t="shared" si="93"/>
        <v>421400000</v>
      </c>
      <c r="D1577" s="54">
        <f t="shared" si="94"/>
        <v>117055.55555555556</v>
      </c>
      <c r="E1577" s="54">
        <f t="shared" si="92"/>
        <v>156269166.66666332</v>
      </c>
      <c r="F1577" s="5">
        <f t="shared" si="95"/>
        <v>275130833.33333671</v>
      </c>
    </row>
    <row r="1578" spans="2:6">
      <c r="B1578" s="59">
        <v>1336</v>
      </c>
      <c r="C1578" s="58">
        <f t="shared" si="93"/>
        <v>421400000</v>
      </c>
      <c r="D1578" s="54">
        <f t="shared" si="94"/>
        <v>117055.55555555556</v>
      </c>
      <c r="E1578" s="54">
        <f t="shared" si="92"/>
        <v>156386222.22221887</v>
      </c>
      <c r="F1578" s="5">
        <f t="shared" si="95"/>
        <v>275013777.77778113</v>
      </c>
    </row>
    <row r="1579" spans="2:6">
      <c r="B1579" s="59">
        <v>1337</v>
      </c>
      <c r="C1579" s="58">
        <f t="shared" si="93"/>
        <v>421400000</v>
      </c>
      <c r="D1579" s="54">
        <f t="shared" si="94"/>
        <v>117055.55555555556</v>
      </c>
      <c r="E1579" s="54">
        <f t="shared" ref="E1579:E1642" si="96">E1578+D1579</f>
        <v>156503277.77777442</v>
      </c>
      <c r="F1579" s="5">
        <f t="shared" si="95"/>
        <v>274896722.22222555</v>
      </c>
    </row>
    <row r="1580" spans="2:6">
      <c r="B1580" s="59">
        <v>1338</v>
      </c>
      <c r="C1580" s="58">
        <f t="shared" si="93"/>
        <v>421400000</v>
      </c>
      <c r="D1580" s="54">
        <f t="shared" si="94"/>
        <v>117055.55555555556</v>
      </c>
      <c r="E1580" s="54">
        <f t="shared" si="96"/>
        <v>156620333.33332998</v>
      </c>
      <c r="F1580" s="5">
        <f t="shared" si="95"/>
        <v>274779666.66667002</v>
      </c>
    </row>
    <row r="1581" spans="2:6">
      <c r="B1581" s="59">
        <v>1339</v>
      </c>
      <c r="C1581" s="58">
        <f t="shared" si="93"/>
        <v>421400000</v>
      </c>
      <c r="D1581" s="54">
        <f t="shared" si="94"/>
        <v>117055.55555555556</v>
      </c>
      <c r="E1581" s="54">
        <f t="shared" si="96"/>
        <v>156737388.88888553</v>
      </c>
      <c r="F1581" s="5">
        <f t="shared" si="95"/>
        <v>274662611.1111145</v>
      </c>
    </row>
    <row r="1582" spans="2:6">
      <c r="B1582" s="59">
        <v>1340</v>
      </c>
      <c r="C1582" s="58">
        <f t="shared" si="93"/>
        <v>421400000</v>
      </c>
      <c r="D1582" s="54">
        <f t="shared" si="94"/>
        <v>117055.55555555556</v>
      </c>
      <c r="E1582" s="54">
        <f t="shared" si="96"/>
        <v>156854444.44444108</v>
      </c>
      <c r="F1582" s="5">
        <f t="shared" si="95"/>
        <v>274545555.55555892</v>
      </c>
    </row>
    <row r="1583" spans="2:6">
      <c r="B1583" s="59">
        <v>1341</v>
      </c>
      <c r="C1583" s="58">
        <f t="shared" si="93"/>
        <v>421400000</v>
      </c>
      <c r="D1583" s="54">
        <f t="shared" si="94"/>
        <v>117055.55555555556</v>
      </c>
      <c r="E1583" s="54">
        <f t="shared" si="96"/>
        <v>156971499.99999663</v>
      </c>
      <c r="F1583" s="5">
        <f t="shared" si="95"/>
        <v>274428500.00000334</v>
      </c>
    </row>
    <row r="1584" spans="2:6">
      <c r="B1584" s="59">
        <v>1342</v>
      </c>
      <c r="C1584" s="58">
        <f t="shared" si="93"/>
        <v>421400000</v>
      </c>
      <c r="D1584" s="54">
        <f t="shared" si="94"/>
        <v>117055.55555555556</v>
      </c>
      <c r="E1584" s="54">
        <f t="shared" si="96"/>
        <v>157088555.55555218</v>
      </c>
      <c r="F1584" s="5">
        <f t="shared" si="95"/>
        <v>274311444.44444782</v>
      </c>
    </row>
    <row r="1585" spans="2:6">
      <c r="B1585" s="59">
        <v>1343</v>
      </c>
      <c r="C1585" s="58">
        <f t="shared" si="93"/>
        <v>421400000</v>
      </c>
      <c r="D1585" s="54">
        <f t="shared" si="94"/>
        <v>117055.55555555556</v>
      </c>
      <c r="E1585" s="54">
        <f t="shared" si="96"/>
        <v>157205611.11110774</v>
      </c>
      <c r="F1585" s="5">
        <f t="shared" si="95"/>
        <v>274194388.88889229</v>
      </c>
    </row>
    <row r="1586" spans="2:6">
      <c r="B1586" s="59">
        <v>1344</v>
      </c>
      <c r="C1586" s="58">
        <f t="shared" si="93"/>
        <v>421400000</v>
      </c>
      <c r="D1586" s="54">
        <f t="shared" si="94"/>
        <v>117055.55555555556</v>
      </c>
      <c r="E1586" s="54">
        <f t="shared" si="96"/>
        <v>157322666.66666329</v>
      </c>
      <c r="F1586" s="5">
        <f t="shared" si="95"/>
        <v>274077333.33333671</v>
      </c>
    </row>
    <row r="1587" spans="2:6">
      <c r="B1587" s="59">
        <v>1345</v>
      </c>
      <c r="C1587" s="58">
        <f t="shared" si="93"/>
        <v>421400000</v>
      </c>
      <c r="D1587" s="54">
        <f t="shared" si="94"/>
        <v>117055.55555555556</v>
      </c>
      <c r="E1587" s="54">
        <f t="shared" si="96"/>
        <v>157439722.22221884</v>
      </c>
      <c r="F1587" s="5">
        <f t="shared" si="95"/>
        <v>273960277.77778113</v>
      </c>
    </row>
    <row r="1588" spans="2:6">
      <c r="B1588" s="59">
        <v>1346</v>
      </c>
      <c r="C1588" s="58">
        <f t="shared" ref="C1588:C1651" si="97">$K$243-$K$245</f>
        <v>421400000</v>
      </c>
      <c r="D1588" s="54">
        <f t="shared" ref="D1588:D1651" si="98">C1588/$K$244</f>
        <v>117055.55555555556</v>
      </c>
      <c r="E1588" s="54">
        <f t="shared" si="96"/>
        <v>157556777.77777439</v>
      </c>
      <c r="F1588" s="5">
        <f t="shared" ref="F1588:F1651" si="99">$J$119-E1588</f>
        <v>273843222.22222561</v>
      </c>
    </row>
    <row r="1589" spans="2:6">
      <c r="B1589" s="59">
        <v>1347</v>
      </c>
      <c r="C1589" s="58">
        <f t="shared" si="97"/>
        <v>421400000</v>
      </c>
      <c r="D1589" s="54">
        <f t="shared" si="98"/>
        <v>117055.55555555556</v>
      </c>
      <c r="E1589" s="54">
        <f t="shared" si="96"/>
        <v>157673833.33332995</v>
      </c>
      <c r="F1589" s="5">
        <f t="shared" si="99"/>
        <v>273726166.66667008</v>
      </c>
    </row>
    <row r="1590" spans="2:6">
      <c r="B1590" s="59">
        <v>1348</v>
      </c>
      <c r="C1590" s="58">
        <f t="shared" si="97"/>
        <v>421400000</v>
      </c>
      <c r="D1590" s="54">
        <f t="shared" si="98"/>
        <v>117055.55555555556</v>
      </c>
      <c r="E1590" s="54">
        <f t="shared" si="96"/>
        <v>157790888.8888855</v>
      </c>
      <c r="F1590" s="5">
        <f t="shared" si="99"/>
        <v>273609111.1111145</v>
      </c>
    </row>
    <row r="1591" spans="2:6">
      <c r="B1591" s="59">
        <v>1349</v>
      </c>
      <c r="C1591" s="58">
        <f t="shared" si="97"/>
        <v>421400000</v>
      </c>
      <c r="D1591" s="54">
        <f t="shared" si="98"/>
        <v>117055.55555555556</v>
      </c>
      <c r="E1591" s="54">
        <f t="shared" si="96"/>
        <v>157907944.44444105</v>
      </c>
      <c r="F1591" s="5">
        <f t="shared" si="99"/>
        <v>273492055.55555892</v>
      </c>
    </row>
    <row r="1592" spans="2:6">
      <c r="B1592" s="59">
        <v>1350</v>
      </c>
      <c r="C1592" s="58">
        <f t="shared" si="97"/>
        <v>421400000</v>
      </c>
      <c r="D1592" s="54">
        <f t="shared" si="98"/>
        <v>117055.55555555556</v>
      </c>
      <c r="E1592" s="54">
        <f t="shared" si="96"/>
        <v>158024999.9999966</v>
      </c>
      <c r="F1592" s="5">
        <f t="shared" si="99"/>
        <v>273375000.0000034</v>
      </c>
    </row>
    <row r="1593" spans="2:6">
      <c r="B1593" s="59">
        <v>1351</v>
      </c>
      <c r="C1593" s="58">
        <f t="shared" si="97"/>
        <v>421400000</v>
      </c>
      <c r="D1593" s="54">
        <f t="shared" si="98"/>
        <v>117055.55555555556</v>
      </c>
      <c r="E1593" s="54">
        <f t="shared" si="96"/>
        <v>158142055.55555215</v>
      </c>
      <c r="F1593" s="5">
        <f t="shared" si="99"/>
        <v>273257944.44444788</v>
      </c>
    </row>
    <row r="1594" spans="2:6">
      <c r="B1594" s="59">
        <v>1352</v>
      </c>
      <c r="C1594" s="58">
        <f t="shared" si="97"/>
        <v>421400000</v>
      </c>
      <c r="D1594" s="54">
        <f t="shared" si="98"/>
        <v>117055.55555555556</v>
      </c>
      <c r="E1594" s="54">
        <f t="shared" si="96"/>
        <v>158259111.11110771</v>
      </c>
      <c r="F1594" s="5">
        <f t="shared" si="99"/>
        <v>273140888.88889229</v>
      </c>
    </row>
    <row r="1595" spans="2:6">
      <c r="B1595" s="59">
        <v>1353</v>
      </c>
      <c r="C1595" s="58">
        <f t="shared" si="97"/>
        <v>421400000</v>
      </c>
      <c r="D1595" s="54">
        <f t="shared" si="98"/>
        <v>117055.55555555556</v>
      </c>
      <c r="E1595" s="54">
        <f t="shared" si="96"/>
        <v>158376166.66666326</v>
      </c>
      <c r="F1595" s="5">
        <f t="shared" si="99"/>
        <v>273023833.33333671</v>
      </c>
    </row>
    <row r="1596" spans="2:6">
      <c r="B1596" s="59">
        <v>1354</v>
      </c>
      <c r="C1596" s="58">
        <f t="shared" si="97"/>
        <v>421400000</v>
      </c>
      <c r="D1596" s="54">
        <f t="shared" si="98"/>
        <v>117055.55555555556</v>
      </c>
      <c r="E1596" s="54">
        <f t="shared" si="96"/>
        <v>158493222.22221881</v>
      </c>
      <c r="F1596" s="5">
        <f t="shared" si="99"/>
        <v>272906777.77778119</v>
      </c>
    </row>
    <row r="1597" spans="2:6">
      <c r="B1597" s="59">
        <v>1355</v>
      </c>
      <c r="C1597" s="58">
        <f t="shared" si="97"/>
        <v>421400000</v>
      </c>
      <c r="D1597" s="54">
        <f t="shared" si="98"/>
        <v>117055.55555555556</v>
      </c>
      <c r="E1597" s="54">
        <f t="shared" si="96"/>
        <v>158610277.77777436</v>
      </c>
      <c r="F1597" s="5">
        <f t="shared" si="99"/>
        <v>272789722.22222567</v>
      </c>
    </row>
    <row r="1598" spans="2:6">
      <c r="B1598" s="59">
        <v>1356</v>
      </c>
      <c r="C1598" s="58">
        <f t="shared" si="97"/>
        <v>421400000</v>
      </c>
      <c r="D1598" s="54">
        <f t="shared" si="98"/>
        <v>117055.55555555556</v>
      </c>
      <c r="E1598" s="54">
        <f t="shared" si="96"/>
        <v>158727333.33332992</v>
      </c>
      <c r="F1598" s="5">
        <f t="shared" si="99"/>
        <v>272672666.66667008</v>
      </c>
    </row>
    <row r="1599" spans="2:6">
      <c r="B1599" s="59">
        <v>1357</v>
      </c>
      <c r="C1599" s="58">
        <f t="shared" si="97"/>
        <v>421400000</v>
      </c>
      <c r="D1599" s="54">
        <f t="shared" si="98"/>
        <v>117055.55555555556</v>
      </c>
      <c r="E1599" s="54">
        <f t="shared" si="96"/>
        <v>158844388.88888547</v>
      </c>
      <c r="F1599" s="5">
        <f t="shared" si="99"/>
        <v>272555611.1111145</v>
      </c>
    </row>
    <row r="1600" spans="2:6">
      <c r="B1600" s="59">
        <v>1358</v>
      </c>
      <c r="C1600" s="58">
        <f t="shared" si="97"/>
        <v>421400000</v>
      </c>
      <c r="D1600" s="54">
        <f t="shared" si="98"/>
        <v>117055.55555555556</v>
      </c>
      <c r="E1600" s="54">
        <f t="shared" si="96"/>
        <v>158961444.44444102</v>
      </c>
      <c r="F1600" s="5">
        <f t="shared" si="99"/>
        <v>272438555.55555898</v>
      </c>
    </row>
    <row r="1601" spans="2:6">
      <c r="B1601" s="59">
        <v>1359</v>
      </c>
      <c r="C1601" s="58">
        <f t="shared" si="97"/>
        <v>421400000</v>
      </c>
      <c r="D1601" s="54">
        <f t="shared" si="98"/>
        <v>117055.55555555556</v>
      </c>
      <c r="E1601" s="54">
        <f t="shared" si="96"/>
        <v>159078499.99999657</v>
      </c>
      <c r="F1601" s="5">
        <f t="shared" si="99"/>
        <v>272321500.00000346</v>
      </c>
    </row>
    <row r="1602" spans="2:6">
      <c r="B1602" s="59">
        <v>1360</v>
      </c>
      <c r="C1602" s="58">
        <f t="shared" si="97"/>
        <v>421400000</v>
      </c>
      <c r="D1602" s="54">
        <f t="shared" si="98"/>
        <v>117055.55555555556</v>
      </c>
      <c r="E1602" s="54">
        <f t="shared" si="96"/>
        <v>159195555.55555212</v>
      </c>
      <c r="F1602" s="5">
        <f t="shared" si="99"/>
        <v>272204444.44444788</v>
      </c>
    </row>
    <row r="1603" spans="2:6">
      <c r="B1603" s="59">
        <v>1361</v>
      </c>
      <c r="C1603" s="58">
        <f t="shared" si="97"/>
        <v>421400000</v>
      </c>
      <c r="D1603" s="54">
        <f t="shared" si="98"/>
        <v>117055.55555555556</v>
      </c>
      <c r="E1603" s="54">
        <f t="shared" si="96"/>
        <v>159312611.11110768</v>
      </c>
      <c r="F1603" s="5">
        <f t="shared" si="99"/>
        <v>272087388.88889229</v>
      </c>
    </row>
    <row r="1604" spans="2:6">
      <c r="B1604" s="59">
        <v>1362</v>
      </c>
      <c r="C1604" s="58">
        <f t="shared" si="97"/>
        <v>421400000</v>
      </c>
      <c r="D1604" s="54">
        <f t="shared" si="98"/>
        <v>117055.55555555556</v>
      </c>
      <c r="E1604" s="54">
        <f t="shared" si="96"/>
        <v>159429666.66666323</v>
      </c>
      <c r="F1604" s="5">
        <f t="shared" si="99"/>
        <v>271970333.33333677</v>
      </c>
    </row>
    <row r="1605" spans="2:6">
      <c r="B1605" s="59">
        <v>1363</v>
      </c>
      <c r="C1605" s="58">
        <f t="shared" si="97"/>
        <v>421400000</v>
      </c>
      <c r="D1605" s="54">
        <f t="shared" si="98"/>
        <v>117055.55555555556</v>
      </c>
      <c r="E1605" s="54">
        <f t="shared" si="96"/>
        <v>159546722.22221878</v>
      </c>
      <c r="F1605" s="5">
        <f t="shared" si="99"/>
        <v>271853277.77778125</v>
      </c>
    </row>
    <row r="1606" spans="2:6">
      <c r="B1606" s="59">
        <v>1364</v>
      </c>
      <c r="C1606" s="58">
        <f t="shared" si="97"/>
        <v>421400000</v>
      </c>
      <c r="D1606" s="54">
        <f t="shared" si="98"/>
        <v>117055.55555555556</v>
      </c>
      <c r="E1606" s="54">
        <f t="shared" si="96"/>
        <v>159663777.77777433</v>
      </c>
      <c r="F1606" s="5">
        <f t="shared" si="99"/>
        <v>271736222.22222567</v>
      </c>
    </row>
    <row r="1607" spans="2:6">
      <c r="B1607" s="59">
        <v>1365</v>
      </c>
      <c r="C1607" s="58">
        <f t="shared" si="97"/>
        <v>421400000</v>
      </c>
      <c r="D1607" s="54">
        <f t="shared" si="98"/>
        <v>117055.55555555556</v>
      </c>
      <c r="E1607" s="54">
        <f t="shared" si="96"/>
        <v>159780833.33332989</v>
      </c>
      <c r="F1607" s="5">
        <f t="shared" si="99"/>
        <v>271619166.66667008</v>
      </c>
    </row>
    <row r="1608" spans="2:6">
      <c r="B1608" s="59">
        <v>1366</v>
      </c>
      <c r="C1608" s="58">
        <f t="shared" si="97"/>
        <v>421400000</v>
      </c>
      <c r="D1608" s="54">
        <f t="shared" si="98"/>
        <v>117055.55555555556</v>
      </c>
      <c r="E1608" s="54">
        <f t="shared" si="96"/>
        <v>159897888.88888544</v>
      </c>
      <c r="F1608" s="5">
        <f t="shared" si="99"/>
        <v>271502111.11111456</v>
      </c>
    </row>
    <row r="1609" spans="2:6">
      <c r="B1609" s="59">
        <v>1367</v>
      </c>
      <c r="C1609" s="58">
        <f t="shared" si="97"/>
        <v>421400000</v>
      </c>
      <c r="D1609" s="54">
        <f t="shared" si="98"/>
        <v>117055.55555555556</v>
      </c>
      <c r="E1609" s="54">
        <f t="shared" si="96"/>
        <v>160014944.44444099</v>
      </c>
      <c r="F1609" s="5">
        <f t="shared" si="99"/>
        <v>271385055.55555904</v>
      </c>
    </row>
    <row r="1610" spans="2:6">
      <c r="B1610" s="59">
        <v>1368</v>
      </c>
      <c r="C1610" s="58">
        <f t="shared" si="97"/>
        <v>421400000</v>
      </c>
      <c r="D1610" s="54">
        <f t="shared" si="98"/>
        <v>117055.55555555556</v>
      </c>
      <c r="E1610" s="54">
        <f t="shared" si="96"/>
        <v>160131999.99999654</v>
      </c>
      <c r="F1610" s="5">
        <f t="shared" si="99"/>
        <v>271268000.00000346</v>
      </c>
    </row>
    <row r="1611" spans="2:6">
      <c r="B1611" s="59">
        <v>1369</v>
      </c>
      <c r="C1611" s="58">
        <f t="shared" si="97"/>
        <v>421400000</v>
      </c>
      <c r="D1611" s="54">
        <f t="shared" si="98"/>
        <v>117055.55555555556</v>
      </c>
      <c r="E1611" s="54">
        <f t="shared" si="96"/>
        <v>160249055.5555521</v>
      </c>
      <c r="F1611" s="5">
        <f t="shared" si="99"/>
        <v>271150944.44444788</v>
      </c>
    </row>
    <row r="1612" spans="2:6">
      <c r="B1612" s="59">
        <v>1370</v>
      </c>
      <c r="C1612" s="58">
        <f t="shared" si="97"/>
        <v>421400000</v>
      </c>
      <c r="D1612" s="54">
        <f t="shared" si="98"/>
        <v>117055.55555555556</v>
      </c>
      <c r="E1612" s="54">
        <f t="shared" si="96"/>
        <v>160366111.11110765</v>
      </c>
      <c r="F1612" s="5">
        <f t="shared" si="99"/>
        <v>271033888.88889235</v>
      </c>
    </row>
    <row r="1613" spans="2:6">
      <c r="B1613" s="59">
        <v>1371</v>
      </c>
      <c r="C1613" s="58">
        <f t="shared" si="97"/>
        <v>421400000</v>
      </c>
      <c r="D1613" s="54">
        <f t="shared" si="98"/>
        <v>117055.55555555556</v>
      </c>
      <c r="E1613" s="54">
        <f t="shared" si="96"/>
        <v>160483166.6666632</v>
      </c>
      <c r="F1613" s="5">
        <f t="shared" si="99"/>
        <v>270916833.33333683</v>
      </c>
    </row>
    <row r="1614" spans="2:6">
      <c r="B1614" s="59">
        <v>1372</v>
      </c>
      <c r="C1614" s="58">
        <f t="shared" si="97"/>
        <v>421400000</v>
      </c>
      <c r="D1614" s="54">
        <f t="shared" si="98"/>
        <v>117055.55555555556</v>
      </c>
      <c r="E1614" s="54">
        <f t="shared" si="96"/>
        <v>160600222.22221875</v>
      </c>
      <c r="F1614" s="5">
        <f t="shared" si="99"/>
        <v>270799777.77778125</v>
      </c>
    </row>
    <row r="1615" spans="2:6">
      <c r="B1615" s="59">
        <v>1373</v>
      </c>
      <c r="C1615" s="58">
        <f t="shared" si="97"/>
        <v>421400000</v>
      </c>
      <c r="D1615" s="54">
        <f t="shared" si="98"/>
        <v>117055.55555555556</v>
      </c>
      <c r="E1615" s="54">
        <f t="shared" si="96"/>
        <v>160717277.7777743</v>
      </c>
      <c r="F1615" s="5">
        <f t="shared" si="99"/>
        <v>270682722.22222567</v>
      </c>
    </row>
    <row r="1616" spans="2:6">
      <c r="B1616" s="59">
        <v>1374</v>
      </c>
      <c r="C1616" s="58">
        <f t="shared" si="97"/>
        <v>421400000</v>
      </c>
      <c r="D1616" s="54">
        <f t="shared" si="98"/>
        <v>117055.55555555556</v>
      </c>
      <c r="E1616" s="54">
        <f t="shared" si="96"/>
        <v>160834333.33332986</v>
      </c>
      <c r="F1616" s="5">
        <f t="shared" si="99"/>
        <v>270565666.66667014</v>
      </c>
    </row>
    <row r="1617" spans="2:6">
      <c r="B1617" s="59">
        <v>1375</v>
      </c>
      <c r="C1617" s="58">
        <f t="shared" si="97"/>
        <v>421400000</v>
      </c>
      <c r="D1617" s="54">
        <f t="shared" si="98"/>
        <v>117055.55555555556</v>
      </c>
      <c r="E1617" s="54">
        <f t="shared" si="96"/>
        <v>160951388.88888541</v>
      </c>
      <c r="F1617" s="5">
        <f t="shared" si="99"/>
        <v>270448611.11111462</v>
      </c>
    </row>
    <row r="1618" spans="2:6">
      <c r="B1618" s="59">
        <v>1376</v>
      </c>
      <c r="C1618" s="58">
        <f t="shared" si="97"/>
        <v>421400000</v>
      </c>
      <c r="D1618" s="54">
        <f t="shared" si="98"/>
        <v>117055.55555555556</v>
      </c>
      <c r="E1618" s="54">
        <f t="shared" si="96"/>
        <v>161068444.44444096</v>
      </c>
      <c r="F1618" s="5">
        <f t="shared" si="99"/>
        <v>270331555.55555904</v>
      </c>
    </row>
    <row r="1619" spans="2:6">
      <c r="B1619" s="59">
        <v>1377</v>
      </c>
      <c r="C1619" s="58">
        <f t="shared" si="97"/>
        <v>421400000</v>
      </c>
      <c r="D1619" s="54">
        <f t="shared" si="98"/>
        <v>117055.55555555556</v>
      </c>
      <c r="E1619" s="54">
        <f t="shared" si="96"/>
        <v>161185499.99999651</v>
      </c>
      <c r="F1619" s="5">
        <f t="shared" si="99"/>
        <v>270214500.00000346</v>
      </c>
    </row>
    <row r="1620" spans="2:6">
      <c r="B1620" s="59">
        <v>1378</v>
      </c>
      <c r="C1620" s="58">
        <f t="shared" si="97"/>
        <v>421400000</v>
      </c>
      <c r="D1620" s="54">
        <f t="shared" si="98"/>
        <v>117055.55555555556</v>
      </c>
      <c r="E1620" s="54">
        <f t="shared" si="96"/>
        <v>161302555.55555207</v>
      </c>
      <c r="F1620" s="5">
        <f t="shared" si="99"/>
        <v>270097444.44444793</v>
      </c>
    </row>
    <row r="1621" spans="2:6">
      <c r="B1621" s="59">
        <v>1379</v>
      </c>
      <c r="C1621" s="58">
        <f t="shared" si="97"/>
        <v>421400000</v>
      </c>
      <c r="D1621" s="54">
        <f t="shared" si="98"/>
        <v>117055.55555555556</v>
      </c>
      <c r="E1621" s="54">
        <f t="shared" si="96"/>
        <v>161419611.11110762</v>
      </c>
      <c r="F1621" s="5">
        <f t="shared" si="99"/>
        <v>269980388.88889241</v>
      </c>
    </row>
    <row r="1622" spans="2:6">
      <c r="B1622" s="59">
        <v>1380</v>
      </c>
      <c r="C1622" s="58">
        <f t="shared" si="97"/>
        <v>421400000</v>
      </c>
      <c r="D1622" s="54">
        <f t="shared" si="98"/>
        <v>117055.55555555556</v>
      </c>
      <c r="E1622" s="54">
        <f t="shared" si="96"/>
        <v>161536666.66666317</v>
      </c>
      <c r="F1622" s="5">
        <f t="shared" si="99"/>
        <v>269863333.33333683</v>
      </c>
    </row>
    <row r="1623" spans="2:6">
      <c r="B1623" s="59">
        <v>1381</v>
      </c>
      <c r="C1623" s="58">
        <f t="shared" si="97"/>
        <v>421400000</v>
      </c>
      <c r="D1623" s="54">
        <f t="shared" si="98"/>
        <v>117055.55555555556</v>
      </c>
      <c r="E1623" s="54">
        <f t="shared" si="96"/>
        <v>161653722.22221872</v>
      </c>
      <c r="F1623" s="5">
        <f t="shared" si="99"/>
        <v>269746277.77778125</v>
      </c>
    </row>
    <row r="1624" spans="2:6">
      <c r="B1624" s="59">
        <v>1382</v>
      </c>
      <c r="C1624" s="58">
        <f t="shared" si="97"/>
        <v>421400000</v>
      </c>
      <c r="D1624" s="54">
        <f t="shared" si="98"/>
        <v>117055.55555555556</v>
      </c>
      <c r="E1624" s="54">
        <f t="shared" si="96"/>
        <v>161770777.77777427</v>
      </c>
      <c r="F1624" s="5">
        <f t="shared" si="99"/>
        <v>269629222.22222573</v>
      </c>
    </row>
    <row r="1625" spans="2:6">
      <c r="B1625" s="59">
        <v>1383</v>
      </c>
      <c r="C1625" s="58">
        <f t="shared" si="97"/>
        <v>421400000</v>
      </c>
      <c r="D1625" s="54">
        <f t="shared" si="98"/>
        <v>117055.55555555556</v>
      </c>
      <c r="E1625" s="54">
        <f t="shared" si="96"/>
        <v>161887833.33332983</v>
      </c>
      <c r="F1625" s="5">
        <f t="shared" si="99"/>
        <v>269512166.6666702</v>
      </c>
    </row>
    <row r="1626" spans="2:6">
      <c r="B1626" s="59">
        <v>1384</v>
      </c>
      <c r="C1626" s="58">
        <f t="shared" si="97"/>
        <v>421400000</v>
      </c>
      <c r="D1626" s="54">
        <f t="shared" si="98"/>
        <v>117055.55555555556</v>
      </c>
      <c r="E1626" s="54">
        <f t="shared" si="96"/>
        <v>162004888.88888538</v>
      </c>
      <c r="F1626" s="5">
        <f t="shared" si="99"/>
        <v>269395111.11111462</v>
      </c>
    </row>
    <row r="1627" spans="2:6">
      <c r="B1627" s="59">
        <v>1385</v>
      </c>
      <c r="C1627" s="58">
        <f t="shared" si="97"/>
        <v>421400000</v>
      </c>
      <c r="D1627" s="54">
        <f t="shared" si="98"/>
        <v>117055.55555555556</v>
      </c>
      <c r="E1627" s="54">
        <f t="shared" si="96"/>
        <v>162121944.44444093</v>
      </c>
      <c r="F1627" s="5">
        <f t="shared" si="99"/>
        <v>269278055.55555904</v>
      </c>
    </row>
    <row r="1628" spans="2:6">
      <c r="B1628" s="59">
        <v>1386</v>
      </c>
      <c r="C1628" s="58">
        <f t="shared" si="97"/>
        <v>421400000</v>
      </c>
      <c r="D1628" s="54">
        <f t="shared" si="98"/>
        <v>117055.55555555556</v>
      </c>
      <c r="E1628" s="54">
        <f t="shared" si="96"/>
        <v>162238999.99999648</v>
      </c>
      <c r="F1628" s="5">
        <f t="shared" si="99"/>
        <v>269161000.00000352</v>
      </c>
    </row>
    <row r="1629" spans="2:6">
      <c r="B1629" s="59">
        <v>1387</v>
      </c>
      <c r="C1629" s="58">
        <f t="shared" si="97"/>
        <v>421400000</v>
      </c>
      <c r="D1629" s="54">
        <f t="shared" si="98"/>
        <v>117055.55555555556</v>
      </c>
      <c r="E1629" s="54">
        <f t="shared" si="96"/>
        <v>162356055.55555204</v>
      </c>
      <c r="F1629" s="5">
        <f t="shared" si="99"/>
        <v>269043944.44444799</v>
      </c>
    </row>
    <row r="1630" spans="2:6">
      <c r="B1630" s="59">
        <v>1388</v>
      </c>
      <c r="C1630" s="58">
        <f t="shared" si="97"/>
        <v>421400000</v>
      </c>
      <c r="D1630" s="54">
        <f t="shared" si="98"/>
        <v>117055.55555555556</v>
      </c>
      <c r="E1630" s="54">
        <f t="shared" si="96"/>
        <v>162473111.11110759</v>
      </c>
      <c r="F1630" s="5">
        <f t="shared" si="99"/>
        <v>268926888.88889241</v>
      </c>
    </row>
    <row r="1631" spans="2:6">
      <c r="B1631" s="59">
        <v>1389</v>
      </c>
      <c r="C1631" s="58">
        <f t="shared" si="97"/>
        <v>421400000</v>
      </c>
      <c r="D1631" s="54">
        <f t="shared" si="98"/>
        <v>117055.55555555556</v>
      </c>
      <c r="E1631" s="54">
        <f t="shared" si="96"/>
        <v>162590166.66666314</v>
      </c>
      <c r="F1631" s="5">
        <f t="shared" si="99"/>
        <v>268809833.33333683</v>
      </c>
    </row>
    <row r="1632" spans="2:6">
      <c r="B1632" s="59">
        <v>1390</v>
      </c>
      <c r="C1632" s="58">
        <f t="shared" si="97"/>
        <v>421400000</v>
      </c>
      <c r="D1632" s="54">
        <f t="shared" si="98"/>
        <v>117055.55555555556</v>
      </c>
      <c r="E1632" s="54">
        <f t="shared" si="96"/>
        <v>162707222.22221869</v>
      </c>
      <c r="F1632" s="5">
        <f t="shared" si="99"/>
        <v>268692777.77778131</v>
      </c>
    </row>
    <row r="1633" spans="2:6">
      <c r="B1633" s="59">
        <v>1391</v>
      </c>
      <c r="C1633" s="58">
        <f t="shared" si="97"/>
        <v>421400000</v>
      </c>
      <c r="D1633" s="54">
        <f t="shared" si="98"/>
        <v>117055.55555555556</v>
      </c>
      <c r="E1633" s="54">
        <f t="shared" si="96"/>
        <v>162824277.77777424</v>
      </c>
      <c r="F1633" s="5">
        <f t="shared" si="99"/>
        <v>268575722.22222579</v>
      </c>
    </row>
    <row r="1634" spans="2:6">
      <c r="B1634" s="59">
        <v>1392</v>
      </c>
      <c r="C1634" s="58">
        <f t="shared" si="97"/>
        <v>421400000</v>
      </c>
      <c r="D1634" s="54">
        <f t="shared" si="98"/>
        <v>117055.55555555556</v>
      </c>
      <c r="E1634" s="54">
        <f t="shared" si="96"/>
        <v>162941333.3333298</v>
      </c>
      <c r="F1634" s="5">
        <f t="shared" si="99"/>
        <v>268458666.6666702</v>
      </c>
    </row>
    <row r="1635" spans="2:6">
      <c r="B1635" s="59">
        <v>1393</v>
      </c>
      <c r="C1635" s="58">
        <f t="shared" si="97"/>
        <v>421400000</v>
      </c>
      <c r="D1635" s="54">
        <f t="shared" si="98"/>
        <v>117055.55555555556</v>
      </c>
      <c r="E1635" s="54">
        <f t="shared" si="96"/>
        <v>163058388.88888535</v>
      </c>
      <c r="F1635" s="5">
        <f t="shared" si="99"/>
        <v>268341611.11111465</v>
      </c>
    </row>
    <row r="1636" spans="2:6">
      <c r="B1636" s="59">
        <v>1394</v>
      </c>
      <c r="C1636" s="58">
        <f t="shared" si="97"/>
        <v>421400000</v>
      </c>
      <c r="D1636" s="54">
        <f t="shared" si="98"/>
        <v>117055.55555555556</v>
      </c>
      <c r="E1636" s="54">
        <f t="shared" si="96"/>
        <v>163175444.4444409</v>
      </c>
      <c r="F1636" s="5">
        <f t="shared" si="99"/>
        <v>268224555.5555591</v>
      </c>
    </row>
    <row r="1637" spans="2:6">
      <c r="B1637" s="59">
        <v>1395</v>
      </c>
      <c r="C1637" s="58">
        <f t="shared" si="97"/>
        <v>421400000</v>
      </c>
      <c r="D1637" s="54">
        <f t="shared" si="98"/>
        <v>117055.55555555556</v>
      </c>
      <c r="E1637" s="54">
        <f t="shared" si="96"/>
        <v>163292499.99999645</v>
      </c>
      <c r="F1637" s="5">
        <f t="shared" si="99"/>
        <v>268107500.00000355</v>
      </c>
    </row>
    <row r="1638" spans="2:6">
      <c r="B1638" s="59">
        <v>1396</v>
      </c>
      <c r="C1638" s="58">
        <f t="shared" si="97"/>
        <v>421400000</v>
      </c>
      <c r="D1638" s="54">
        <f t="shared" si="98"/>
        <v>117055.55555555556</v>
      </c>
      <c r="E1638" s="54">
        <f t="shared" si="96"/>
        <v>163409555.55555201</v>
      </c>
      <c r="F1638" s="5">
        <f t="shared" si="99"/>
        <v>267990444.44444799</v>
      </c>
    </row>
    <row r="1639" spans="2:6">
      <c r="B1639" s="59">
        <v>1397</v>
      </c>
      <c r="C1639" s="58">
        <f t="shared" si="97"/>
        <v>421400000</v>
      </c>
      <c r="D1639" s="54">
        <f t="shared" si="98"/>
        <v>117055.55555555556</v>
      </c>
      <c r="E1639" s="54">
        <f t="shared" si="96"/>
        <v>163526611.11110756</v>
      </c>
      <c r="F1639" s="5">
        <f t="shared" si="99"/>
        <v>267873388.88889244</v>
      </c>
    </row>
    <row r="1640" spans="2:6">
      <c r="B1640" s="59">
        <v>1398</v>
      </c>
      <c r="C1640" s="58">
        <f t="shared" si="97"/>
        <v>421400000</v>
      </c>
      <c r="D1640" s="54">
        <f t="shared" si="98"/>
        <v>117055.55555555556</v>
      </c>
      <c r="E1640" s="54">
        <f t="shared" si="96"/>
        <v>163643666.66666311</v>
      </c>
      <c r="F1640" s="5">
        <f t="shared" si="99"/>
        <v>267756333.33333689</v>
      </c>
    </row>
    <row r="1641" spans="2:6">
      <c r="B1641" s="59">
        <v>1399</v>
      </c>
      <c r="C1641" s="58">
        <f t="shared" si="97"/>
        <v>421400000</v>
      </c>
      <c r="D1641" s="54">
        <f t="shared" si="98"/>
        <v>117055.55555555556</v>
      </c>
      <c r="E1641" s="54">
        <f t="shared" si="96"/>
        <v>163760722.22221866</v>
      </c>
      <c r="F1641" s="5">
        <f t="shared" si="99"/>
        <v>267639277.77778134</v>
      </c>
    </row>
    <row r="1642" spans="2:6">
      <c r="B1642" s="59">
        <v>1400</v>
      </c>
      <c r="C1642" s="58">
        <f t="shared" si="97"/>
        <v>421400000</v>
      </c>
      <c r="D1642" s="54">
        <f t="shared" si="98"/>
        <v>117055.55555555556</v>
      </c>
      <c r="E1642" s="54">
        <f t="shared" si="96"/>
        <v>163877777.77777421</v>
      </c>
      <c r="F1642" s="5">
        <f t="shared" si="99"/>
        <v>267522222.22222579</v>
      </c>
    </row>
    <row r="1643" spans="2:6">
      <c r="B1643" s="59">
        <v>1401</v>
      </c>
      <c r="C1643" s="58">
        <f t="shared" si="97"/>
        <v>421400000</v>
      </c>
      <c r="D1643" s="54">
        <f t="shared" si="98"/>
        <v>117055.55555555556</v>
      </c>
      <c r="E1643" s="54">
        <f t="shared" ref="E1643:E1706" si="100">E1642+D1643</f>
        <v>163994833.33332977</v>
      </c>
      <c r="F1643" s="5">
        <f t="shared" si="99"/>
        <v>267405166.66667023</v>
      </c>
    </row>
    <row r="1644" spans="2:6">
      <c r="B1644" s="59">
        <v>1402</v>
      </c>
      <c r="C1644" s="58">
        <f t="shared" si="97"/>
        <v>421400000</v>
      </c>
      <c r="D1644" s="54">
        <f t="shared" si="98"/>
        <v>117055.55555555556</v>
      </c>
      <c r="E1644" s="54">
        <f t="shared" si="100"/>
        <v>164111888.88888532</v>
      </c>
      <c r="F1644" s="5">
        <f t="shared" si="99"/>
        <v>267288111.11111468</v>
      </c>
    </row>
    <row r="1645" spans="2:6">
      <c r="B1645" s="59">
        <v>1403</v>
      </c>
      <c r="C1645" s="58">
        <f t="shared" si="97"/>
        <v>421400000</v>
      </c>
      <c r="D1645" s="54">
        <f t="shared" si="98"/>
        <v>117055.55555555556</v>
      </c>
      <c r="E1645" s="54">
        <f t="shared" si="100"/>
        <v>164228944.44444087</v>
      </c>
      <c r="F1645" s="5">
        <f t="shared" si="99"/>
        <v>267171055.55555913</v>
      </c>
    </row>
    <row r="1646" spans="2:6">
      <c r="B1646" s="59">
        <v>1404</v>
      </c>
      <c r="C1646" s="58">
        <f t="shared" si="97"/>
        <v>421400000</v>
      </c>
      <c r="D1646" s="54">
        <f t="shared" si="98"/>
        <v>117055.55555555556</v>
      </c>
      <c r="E1646" s="54">
        <f t="shared" si="100"/>
        <v>164345999.99999642</v>
      </c>
      <c r="F1646" s="5">
        <f t="shared" si="99"/>
        <v>267054000.00000358</v>
      </c>
    </row>
    <row r="1647" spans="2:6">
      <c r="B1647" s="59">
        <v>1405</v>
      </c>
      <c r="C1647" s="58">
        <f t="shared" si="97"/>
        <v>421400000</v>
      </c>
      <c r="D1647" s="54">
        <f t="shared" si="98"/>
        <v>117055.55555555556</v>
      </c>
      <c r="E1647" s="54">
        <f t="shared" si="100"/>
        <v>164463055.55555198</v>
      </c>
      <c r="F1647" s="5">
        <f t="shared" si="99"/>
        <v>266936944.44444802</v>
      </c>
    </row>
    <row r="1648" spans="2:6">
      <c r="B1648" s="59">
        <v>1406</v>
      </c>
      <c r="C1648" s="58">
        <f t="shared" si="97"/>
        <v>421400000</v>
      </c>
      <c r="D1648" s="54">
        <f t="shared" si="98"/>
        <v>117055.55555555556</v>
      </c>
      <c r="E1648" s="54">
        <f t="shared" si="100"/>
        <v>164580111.11110753</v>
      </c>
      <c r="F1648" s="5">
        <f t="shared" si="99"/>
        <v>266819888.88889247</v>
      </c>
    </row>
    <row r="1649" spans="2:6">
      <c r="B1649" s="59">
        <v>1407</v>
      </c>
      <c r="C1649" s="58">
        <f t="shared" si="97"/>
        <v>421400000</v>
      </c>
      <c r="D1649" s="54">
        <f t="shared" si="98"/>
        <v>117055.55555555556</v>
      </c>
      <c r="E1649" s="54">
        <f t="shared" si="100"/>
        <v>164697166.66666308</v>
      </c>
      <c r="F1649" s="5">
        <f t="shared" si="99"/>
        <v>266702833.33333692</v>
      </c>
    </row>
    <row r="1650" spans="2:6">
      <c r="B1650" s="59">
        <v>1408</v>
      </c>
      <c r="C1650" s="58">
        <f t="shared" si="97"/>
        <v>421400000</v>
      </c>
      <c r="D1650" s="54">
        <f t="shared" si="98"/>
        <v>117055.55555555556</v>
      </c>
      <c r="E1650" s="54">
        <f t="shared" si="100"/>
        <v>164814222.22221863</v>
      </c>
      <c r="F1650" s="5">
        <f t="shared" si="99"/>
        <v>266585777.77778137</v>
      </c>
    </row>
    <row r="1651" spans="2:6">
      <c r="B1651" s="59">
        <v>1409</v>
      </c>
      <c r="C1651" s="58">
        <f t="shared" si="97"/>
        <v>421400000</v>
      </c>
      <c r="D1651" s="54">
        <f t="shared" si="98"/>
        <v>117055.55555555556</v>
      </c>
      <c r="E1651" s="54">
        <f t="shared" si="100"/>
        <v>164931277.77777418</v>
      </c>
      <c r="F1651" s="5">
        <f t="shared" si="99"/>
        <v>266468722.22222582</v>
      </c>
    </row>
    <row r="1652" spans="2:6">
      <c r="B1652" s="59">
        <v>1410</v>
      </c>
      <c r="C1652" s="58">
        <f t="shared" ref="C1652:C1715" si="101">$K$243-$K$245</f>
        <v>421400000</v>
      </c>
      <c r="D1652" s="54">
        <f t="shared" ref="D1652:D1715" si="102">C1652/$K$244</f>
        <v>117055.55555555556</v>
      </c>
      <c r="E1652" s="54">
        <f t="shared" si="100"/>
        <v>165048333.33332974</v>
      </c>
      <c r="F1652" s="5">
        <f t="shared" ref="F1652:F1715" si="103">$J$119-E1652</f>
        <v>266351666.66667026</v>
      </c>
    </row>
    <row r="1653" spans="2:6">
      <c r="B1653" s="59">
        <v>1411</v>
      </c>
      <c r="C1653" s="58">
        <f t="shared" si="101"/>
        <v>421400000</v>
      </c>
      <c r="D1653" s="54">
        <f t="shared" si="102"/>
        <v>117055.55555555556</v>
      </c>
      <c r="E1653" s="54">
        <f t="shared" si="100"/>
        <v>165165388.88888529</v>
      </c>
      <c r="F1653" s="5">
        <f t="shared" si="103"/>
        <v>266234611.11111471</v>
      </c>
    </row>
    <row r="1654" spans="2:6">
      <c r="B1654" s="59">
        <v>1412</v>
      </c>
      <c r="C1654" s="58">
        <f t="shared" si="101"/>
        <v>421400000</v>
      </c>
      <c r="D1654" s="54">
        <f t="shared" si="102"/>
        <v>117055.55555555556</v>
      </c>
      <c r="E1654" s="54">
        <f t="shared" si="100"/>
        <v>165282444.44444084</v>
      </c>
      <c r="F1654" s="5">
        <f t="shared" si="103"/>
        <v>266117555.55555916</v>
      </c>
    </row>
    <row r="1655" spans="2:6">
      <c r="B1655" s="59">
        <v>1413</v>
      </c>
      <c r="C1655" s="58">
        <f t="shared" si="101"/>
        <v>421400000</v>
      </c>
      <c r="D1655" s="54">
        <f t="shared" si="102"/>
        <v>117055.55555555556</v>
      </c>
      <c r="E1655" s="54">
        <f t="shared" si="100"/>
        <v>165399499.99999639</v>
      </c>
      <c r="F1655" s="5">
        <f t="shared" si="103"/>
        <v>266000500.00000361</v>
      </c>
    </row>
    <row r="1656" spans="2:6">
      <c r="B1656" s="59">
        <v>1414</v>
      </c>
      <c r="C1656" s="58">
        <f t="shared" si="101"/>
        <v>421400000</v>
      </c>
      <c r="D1656" s="54">
        <f t="shared" si="102"/>
        <v>117055.55555555556</v>
      </c>
      <c r="E1656" s="54">
        <f t="shared" si="100"/>
        <v>165516555.55555195</v>
      </c>
      <c r="F1656" s="5">
        <f t="shared" si="103"/>
        <v>265883444.44444805</v>
      </c>
    </row>
    <row r="1657" spans="2:6">
      <c r="B1657" s="59">
        <v>1415</v>
      </c>
      <c r="C1657" s="58">
        <f t="shared" si="101"/>
        <v>421400000</v>
      </c>
      <c r="D1657" s="54">
        <f t="shared" si="102"/>
        <v>117055.55555555556</v>
      </c>
      <c r="E1657" s="54">
        <f t="shared" si="100"/>
        <v>165633611.1111075</v>
      </c>
      <c r="F1657" s="5">
        <f t="shared" si="103"/>
        <v>265766388.8888925</v>
      </c>
    </row>
    <row r="1658" spans="2:6">
      <c r="B1658" s="59">
        <v>1416</v>
      </c>
      <c r="C1658" s="58">
        <f t="shared" si="101"/>
        <v>421400000</v>
      </c>
      <c r="D1658" s="54">
        <f t="shared" si="102"/>
        <v>117055.55555555556</v>
      </c>
      <c r="E1658" s="54">
        <f t="shared" si="100"/>
        <v>165750666.66666305</v>
      </c>
      <c r="F1658" s="5">
        <f t="shared" si="103"/>
        <v>265649333.33333695</v>
      </c>
    </row>
    <row r="1659" spans="2:6">
      <c r="B1659" s="59">
        <v>1417</v>
      </c>
      <c r="C1659" s="58">
        <f t="shared" si="101"/>
        <v>421400000</v>
      </c>
      <c r="D1659" s="54">
        <f t="shared" si="102"/>
        <v>117055.55555555556</v>
      </c>
      <c r="E1659" s="54">
        <f t="shared" si="100"/>
        <v>165867722.2222186</v>
      </c>
      <c r="F1659" s="5">
        <f t="shared" si="103"/>
        <v>265532277.7777814</v>
      </c>
    </row>
    <row r="1660" spans="2:6">
      <c r="B1660" s="59">
        <v>1418</v>
      </c>
      <c r="C1660" s="58">
        <f t="shared" si="101"/>
        <v>421400000</v>
      </c>
      <c r="D1660" s="54">
        <f t="shared" si="102"/>
        <v>117055.55555555556</v>
      </c>
      <c r="E1660" s="54">
        <f t="shared" si="100"/>
        <v>165984777.77777416</v>
      </c>
      <c r="F1660" s="5">
        <f t="shared" si="103"/>
        <v>265415222.22222584</v>
      </c>
    </row>
    <row r="1661" spans="2:6">
      <c r="B1661" s="59">
        <v>1419</v>
      </c>
      <c r="C1661" s="58">
        <f t="shared" si="101"/>
        <v>421400000</v>
      </c>
      <c r="D1661" s="54">
        <f t="shared" si="102"/>
        <v>117055.55555555556</v>
      </c>
      <c r="E1661" s="54">
        <f t="shared" si="100"/>
        <v>166101833.33332971</v>
      </c>
      <c r="F1661" s="5">
        <f t="shared" si="103"/>
        <v>265298166.66667029</v>
      </c>
    </row>
    <row r="1662" spans="2:6">
      <c r="B1662" s="59">
        <v>1420</v>
      </c>
      <c r="C1662" s="58">
        <f t="shared" si="101"/>
        <v>421400000</v>
      </c>
      <c r="D1662" s="54">
        <f t="shared" si="102"/>
        <v>117055.55555555556</v>
      </c>
      <c r="E1662" s="54">
        <f t="shared" si="100"/>
        <v>166218888.88888526</v>
      </c>
      <c r="F1662" s="5">
        <f t="shared" si="103"/>
        <v>265181111.11111474</v>
      </c>
    </row>
    <row r="1663" spans="2:6">
      <c r="B1663" s="59">
        <v>1421</v>
      </c>
      <c r="C1663" s="58">
        <f t="shared" si="101"/>
        <v>421400000</v>
      </c>
      <c r="D1663" s="54">
        <f t="shared" si="102"/>
        <v>117055.55555555556</v>
      </c>
      <c r="E1663" s="54">
        <f t="shared" si="100"/>
        <v>166335944.44444081</v>
      </c>
      <c r="F1663" s="5">
        <f t="shared" si="103"/>
        <v>265064055.55555919</v>
      </c>
    </row>
    <row r="1664" spans="2:6">
      <c r="B1664" s="59">
        <v>1422</v>
      </c>
      <c r="C1664" s="58">
        <f t="shared" si="101"/>
        <v>421400000</v>
      </c>
      <c r="D1664" s="54">
        <f t="shared" si="102"/>
        <v>117055.55555555556</v>
      </c>
      <c r="E1664" s="54">
        <f t="shared" si="100"/>
        <v>166452999.99999636</v>
      </c>
      <c r="F1664" s="5">
        <f t="shared" si="103"/>
        <v>264947000.00000364</v>
      </c>
    </row>
    <row r="1665" spans="2:6">
      <c r="B1665" s="59">
        <v>1423</v>
      </c>
      <c r="C1665" s="58">
        <f t="shared" si="101"/>
        <v>421400000</v>
      </c>
      <c r="D1665" s="54">
        <f t="shared" si="102"/>
        <v>117055.55555555556</v>
      </c>
      <c r="E1665" s="54">
        <f t="shared" si="100"/>
        <v>166570055.55555192</v>
      </c>
      <c r="F1665" s="5">
        <f t="shared" si="103"/>
        <v>264829944.44444808</v>
      </c>
    </row>
    <row r="1666" spans="2:6">
      <c r="B1666" s="59">
        <v>1424</v>
      </c>
      <c r="C1666" s="58">
        <f t="shared" si="101"/>
        <v>421400000</v>
      </c>
      <c r="D1666" s="54">
        <f t="shared" si="102"/>
        <v>117055.55555555556</v>
      </c>
      <c r="E1666" s="54">
        <f t="shared" si="100"/>
        <v>166687111.11110747</v>
      </c>
      <c r="F1666" s="5">
        <f t="shared" si="103"/>
        <v>264712888.88889253</v>
      </c>
    </row>
    <row r="1667" spans="2:6">
      <c r="B1667" s="59">
        <v>1425</v>
      </c>
      <c r="C1667" s="58">
        <f t="shared" si="101"/>
        <v>421400000</v>
      </c>
      <c r="D1667" s="54">
        <f t="shared" si="102"/>
        <v>117055.55555555556</v>
      </c>
      <c r="E1667" s="54">
        <f t="shared" si="100"/>
        <v>166804166.66666302</v>
      </c>
      <c r="F1667" s="5">
        <f t="shared" si="103"/>
        <v>264595833.33333698</v>
      </c>
    </row>
    <row r="1668" spans="2:6">
      <c r="B1668" s="59">
        <v>1426</v>
      </c>
      <c r="C1668" s="58">
        <f t="shared" si="101"/>
        <v>421400000</v>
      </c>
      <c r="D1668" s="54">
        <f t="shared" si="102"/>
        <v>117055.55555555556</v>
      </c>
      <c r="E1668" s="54">
        <f t="shared" si="100"/>
        <v>166921222.22221857</v>
      </c>
      <c r="F1668" s="5">
        <f t="shared" si="103"/>
        <v>264478777.77778143</v>
      </c>
    </row>
    <row r="1669" spans="2:6">
      <c r="B1669" s="59">
        <v>1427</v>
      </c>
      <c r="C1669" s="58">
        <f t="shared" si="101"/>
        <v>421400000</v>
      </c>
      <c r="D1669" s="54">
        <f t="shared" si="102"/>
        <v>117055.55555555556</v>
      </c>
      <c r="E1669" s="54">
        <f t="shared" si="100"/>
        <v>167038277.77777413</v>
      </c>
      <c r="F1669" s="5">
        <f t="shared" si="103"/>
        <v>264361722.22222587</v>
      </c>
    </row>
    <row r="1670" spans="2:6">
      <c r="B1670" s="59">
        <v>1428</v>
      </c>
      <c r="C1670" s="58">
        <f t="shared" si="101"/>
        <v>421400000</v>
      </c>
      <c r="D1670" s="54">
        <f t="shared" si="102"/>
        <v>117055.55555555556</v>
      </c>
      <c r="E1670" s="54">
        <f t="shared" si="100"/>
        <v>167155333.33332968</v>
      </c>
      <c r="F1670" s="5">
        <f t="shared" si="103"/>
        <v>264244666.66667032</v>
      </c>
    </row>
    <row r="1671" spans="2:6">
      <c r="B1671" s="59">
        <v>1429</v>
      </c>
      <c r="C1671" s="58">
        <f t="shared" si="101"/>
        <v>421400000</v>
      </c>
      <c r="D1671" s="54">
        <f t="shared" si="102"/>
        <v>117055.55555555556</v>
      </c>
      <c r="E1671" s="54">
        <f t="shared" si="100"/>
        <v>167272388.88888523</v>
      </c>
      <c r="F1671" s="5">
        <f t="shared" si="103"/>
        <v>264127611.11111477</v>
      </c>
    </row>
    <row r="1672" spans="2:6">
      <c r="B1672" s="59">
        <v>1430</v>
      </c>
      <c r="C1672" s="58">
        <f t="shared" si="101"/>
        <v>421400000</v>
      </c>
      <c r="D1672" s="54">
        <f t="shared" si="102"/>
        <v>117055.55555555556</v>
      </c>
      <c r="E1672" s="54">
        <f t="shared" si="100"/>
        <v>167389444.44444078</v>
      </c>
      <c r="F1672" s="5">
        <f t="shared" si="103"/>
        <v>264010555.55555922</v>
      </c>
    </row>
    <row r="1673" spans="2:6">
      <c r="B1673" s="59">
        <v>1431</v>
      </c>
      <c r="C1673" s="58">
        <f t="shared" si="101"/>
        <v>421400000</v>
      </c>
      <c r="D1673" s="54">
        <f t="shared" si="102"/>
        <v>117055.55555555556</v>
      </c>
      <c r="E1673" s="54">
        <f t="shared" si="100"/>
        <v>167506499.99999633</v>
      </c>
      <c r="F1673" s="5">
        <f t="shared" si="103"/>
        <v>263893500.00000367</v>
      </c>
    </row>
    <row r="1674" spans="2:6">
      <c r="B1674" s="59">
        <v>1432</v>
      </c>
      <c r="C1674" s="58">
        <f t="shared" si="101"/>
        <v>421400000</v>
      </c>
      <c r="D1674" s="54">
        <f t="shared" si="102"/>
        <v>117055.55555555556</v>
      </c>
      <c r="E1674" s="54">
        <f t="shared" si="100"/>
        <v>167623555.55555189</v>
      </c>
      <c r="F1674" s="5">
        <f t="shared" si="103"/>
        <v>263776444.44444811</v>
      </c>
    </row>
    <row r="1675" spans="2:6">
      <c r="B1675" s="59">
        <v>1433</v>
      </c>
      <c r="C1675" s="58">
        <f t="shared" si="101"/>
        <v>421400000</v>
      </c>
      <c r="D1675" s="54">
        <f t="shared" si="102"/>
        <v>117055.55555555556</v>
      </c>
      <c r="E1675" s="54">
        <f t="shared" si="100"/>
        <v>167740611.11110744</v>
      </c>
      <c r="F1675" s="5">
        <f t="shared" si="103"/>
        <v>263659388.88889256</v>
      </c>
    </row>
    <row r="1676" spans="2:6">
      <c r="B1676" s="59">
        <v>1434</v>
      </c>
      <c r="C1676" s="58">
        <f t="shared" si="101"/>
        <v>421400000</v>
      </c>
      <c r="D1676" s="54">
        <f t="shared" si="102"/>
        <v>117055.55555555556</v>
      </c>
      <c r="E1676" s="54">
        <f t="shared" si="100"/>
        <v>167857666.66666299</v>
      </c>
      <c r="F1676" s="5">
        <f t="shared" si="103"/>
        <v>263542333.33333701</v>
      </c>
    </row>
    <row r="1677" spans="2:6">
      <c r="B1677" s="59">
        <v>1435</v>
      </c>
      <c r="C1677" s="58">
        <f t="shared" si="101"/>
        <v>421400000</v>
      </c>
      <c r="D1677" s="54">
        <f t="shared" si="102"/>
        <v>117055.55555555556</v>
      </c>
      <c r="E1677" s="54">
        <f t="shared" si="100"/>
        <v>167974722.22221854</v>
      </c>
      <c r="F1677" s="5">
        <f t="shared" si="103"/>
        <v>263425277.77778146</v>
      </c>
    </row>
    <row r="1678" spans="2:6">
      <c r="B1678" s="59">
        <v>1436</v>
      </c>
      <c r="C1678" s="58">
        <f t="shared" si="101"/>
        <v>421400000</v>
      </c>
      <c r="D1678" s="54">
        <f t="shared" si="102"/>
        <v>117055.55555555556</v>
      </c>
      <c r="E1678" s="54">
        <f t="shared" si="100"/>
        <v>168091777.7777741</v>
      </c>
      <c r="F1678" s="5">
        <f t="shared" si="103"/>
        <v>263308222.2222259</v>
      </c>
    </row>
    <row r="1679" spans="2:6">
      <c r="B1679" s="59">
        <v>1437</v>
      </c>
      <c r="C1679" s="58">
        <f t="shared" si="101"/>
        <v>421400000</v>
      </c>
      <c r="D1679" s="54">
        <f t="shared" si="102"/>
        <v>117055.55555555556</v>
      </c>
      <c r="E1679" s="54">
        <f t="shared" si="100"/>
        <v>168208833.33332965</v>
      </c>
      <c r="F1679" s="5">
        <f t="shared" si="103"/>
        <v>263191166.66667035</v>
      </c>
    </row>
    <row r="1680" spans="2:6">
      <c r="B1680" s="59">
        <v>1438</v>
      </c>
      <c r="C1680" s="58">
        <f t="shared" si="101"/>
        <v>421400000</v>
      </c>
      <c r="D1680" s="54">
        <f t="shared" si="102"/>
        <v>117055.55555555556</v>
      </c>
      <c r="E1680" s="54">
        <f t="shared" si="100"/>
        <v>168325888.8888852</v>
      </c>
      <c r="F1680" s="5">
        <f t="shared" si="103"/>
        <v>263074111.1111148</v>
      </c>
    </row>
    <row r="1681" spans="2:6">
      <c r="B1681" s="59">
        <v>1439</v>
      </c>
      <c r="C1681" s="58">
        <f t="shared" si="101"/>
        <v>421400000</v>
      </c>
      <c r="D1681" s="54">
        <f t="shared" si="102"/>
        <v>117055.55555555556</v>
      </c>
      <c r="E1681" s="54">
        <f t="shared" si="100"/>
        <v>168442944.44444075</v>
      </c>
      <c r="F1681" s="5">
        <f t="shared" si="103"/>
        <v>262957055.55555925</v>
      </c>
    </row>
    <row r="1682" spans="2:6">
      <c r="B1682" s="59">
        <v>1440</v>
      </c>
      <c r="C1682" s="58">
        <f t="shared" si="101"/>
        <v>421400000</v>
      </c>
      <c r="D1682" s="54">
        <f t="shared" si="102"/>
        <v>117055.55555555556</v>
      </c>
      <c r="E1682" s="54">
        <f t="shared" si="100"/>
        <v>168559999.9999963</v>
      </c>
      <c r="F1682" s="5">
        <f t="shared" si="103"/>
        <v>262840000.0000037</v>
      </c>
    </row>
    <row r="1683" spans="2:6">
      <c r="B1683" s="59">
        <v>1441</v>
      </c>
      <c r="C1683" s="58">
        <f t="shared" si="101"/>
        <v>421400000</v>
      </c>
      <c r="D1683" s="54">
        <f t="shared" si="102"/>
        <v>117055.55555555556</v>
      </c>
      <c r="E1683" s="54">
        <f t="shared" si="100"/>
        <v>168677055.55555186</v>
      </c>
      <c r="F1683" s="5">
        <f t="shared" si="103"/>
        <v>262722944.44444814</v>
      </c>
    </row>
    <row r="1684" spans="2:6">
      <c r="B1684" s="59">
        <v>1442</v>
      </c>
      <c r="C1684" s="58">
        <f t="shared" si="101"/>
        <v>421400000</v>
      </c>
      <c r="D1684" s="54">
        <f t="shared" si="102"/>
        <v>117055.55555555556</v>
      </c>
      <c r="E1684" s="54">
        <f t="shared" si="100"/>
        <v>168794111.11110741</v>
      </c>
      <c r="F1684" s="5">
        <f t="shared" si="103"/>
        <v>262605888.88889259</v>
      </c>
    </row>
    <row r="1685" spans="2:6">
      <c r="B1685" s="59">
        <v>1443</v>
      </c>
      <c r="C1685" s="58">
        <f t="shared" si="101"/>
        <v>421400000</v>
      </c>
      <c r="D1685" s="54">
        <f t="shared" si="102"/>
        <v>117055.55555555556</v>
      </c>
      <c r="E1685" s="54">
        <f t="shared" si="100"/>
        <v>168911166.66666296</v>
      </c>
      <c r="F1685" s="5">
        <f t="shared" si="103"/>
        <v>262488833.33333704</v>
      </c>
    </row>
    <row r="1686" spans="2:6">
      <c r="B1686" s="59">
        <v>1444</v>
      </c>
      <c r="C1686" s="58">
        <f t="shared" si="101"/>
        <v>421400000</v>
      </c>
      <c r="D1686" s="54">
        <f t="shared" si="102"/>
        <v>117055.55555555556</v>
      </c>
      <c r="E1686" s="54">
        <f t="shared" si="100"/>
        <v>169028222.22221851</v>
      </c>
      <c r="F1686" s="5">
        <f t="shared" si="103"/>
        <v>262371777.77778149</v>
      </c>
    </row>
    <row r="1687" spans="2:6">
      <c r="B1687" s="59">
        <v>1445</v>
      </c>
      <c r="C1687" s="58">
        <f t="shared" si="101"/>
        <v>421400000</v>
      </c>
      <c r="D1687" s="54">
        <f t="shared" si="102"/>
        <v>117055.55555555556</v>
      </c>
      <c r="E1687" s="54">
        <f t="shared" si="100"/>
        <v>169145277.77777407</v>
      </c>
      <c r="F1687" s="5">
        <f t="shared" si="103"/>
        <v>262254722.22222593</v>
      </c>
    </row>
    <row r="1688" spans="2:6">
      <c r="B1688" s="59">
        <v>1446</v>
      </c>
      <c r="C1688" s="58">
        <f t="shared" si="101"/>
        <v>421400000</v>
      </c>
      <c r="D1688" s="54">
        <f t="shared" si="102"/>
        <v>117055.55555555556</v>
      </c>
      <c r="E1688" s="54">
        <f t="shared" si="100"/>
        <v>169262333.33332962</v>
      </c>
      <c r="F1688" s="5">
        <f t="shared" si="103"/>
        <v>262137666.66667038</v>
      </c>
    </row>
    <row r="1689" spans="2:6">
      <c r="B1689" s="59">
        <v>1447</v>
      </c>
      <c r="C1689" s="58">
        <f t="shared" si="101"/>
        <v>421400000</v>
      </c>
      <c r="D1689" s="54">
        <f t="shared" si="102"/>
        <v>117055.55555555556</v>
      </c>
      <c r="E1689" s="54">
        <f t="shared" si="100"/>
        <v>169379388.88888517</v>
      </c>
      <c r="F1689" s="5">
        <f t="shared" si="103"/>
        <v>262020611.11111483</v>
      </c>
    </row>
    <row r="1690" spans="2:6">
      <c r="B1690" s="59">
        <v>1448</v>
      </c>
      <c r="C1690" s="58">
        <f t="shared" si="101"/>
        <v>421400000</v>
      </c>
      <c r="D1690" s="54">
        <f t="shared" si="102"/>
        <v>117055.55555555556</v>
      </c>
      <c r="E1690" s="54">
        <f t="shared" si="100"/>
        <v>169496444.44444072</v>
      </c>
      <c r="F1690" s="5">
        <f t="shared" si="103"/>
        <v>261903555.55555928</v>
      </c>
    </row>
    <row r="1691" spans="2:6">
      <c r="B1691" s="59">
        <v>1449</v>
      </c>
      <c r="C1691" s="58">
        <f t="shared" si="101"/>
        <v>421400000</v>
      </c>
      <c r="D1691" s="54">
        <f t="shared" si="102"/>
        <v>117055.55555555556</v>
      </c>
      <c r="E1691" s="54">
        <f t="shared" si="100"/>
        <v>169613499.99999627</v>
      </c>
      <c r="F1691" s="5">
        <f t="shared" si="103"/>
        <v>261786500.00000373</v>
      </c>
    </row>
    <row r="1692" spans="2:6">
      <c r="B1692" s="59">
        <v>1450</v>
      </c>
      <c r="C1692" s="58">
        <f t="shared" si="101"/>
        <v>421400000</v>
      </c>
      <c r="D1692" s="54">
        <f t="shared" si="102"/>
        <v>117055.55555555556</v>
      </c>
      <c r="E1692" s="54">
        <f t="shared" si="100"/>
        <v>169730555.55555183</v>
      </c>
      <c r="F1692" s="5">
        <f t="shared" si="103"/>
        <v>261669444.44444817</v>
      </c>
    </row>
    <row r="1693" spans="2:6">
      <c r="B1693" s="59">
        <v>1451</v>
      </c>
      <c r="C1693" s="58">
        <f t="shared" si="101"/>
        <v>421400000</v>
      </c>
      <c r="D1693" s="54">
        <f t="shared" si="102"/>
        <v>117055.55555555556</v>
      </c>
      <c r="E1693" s="54">
        <f t="shared" si="100"/>
        <v>169847611.11110738</v>
      </c>
      <c r="F1693" s="5">
        <f t="shared" si="103"/>
        <v>261552388.88889262</v>
      </c>
    </row>
    <row r="1694" spans="2:6">
      <c r="B1694" s="59">
        <v>1452</v>
      </c>
      <c r="C1694" s="58">
        <f t="shared" si="101"/>
        <v>421400000</v>
      </c>
      <c r="D1694" s="54">
        <f t="shared" si="102"/>
        <v>117055.55555555556</v>
      </c>
      <c r="E1694" s="54">
        <f t="shared" si="100"/>
        <v>169964666.66666293</v>
      </c>
      <c r="F1694" s="5">
        <f t="shared" si="103"/>
        <v>261435333.33333707</v>
      </c>
    </row>
    <row r="1695" spans="2:6">
      <c r="B1695" s="59">
        <v>1453</v>
      </c>
      <c r="C1695" s="58">
        <f t="shared" si="101"/>
        <v>421400000</v>
      </c>
      <c r="D1695" s="54">
        <f t="shared" si="102"/>
        <v>117055.55555555556</v>
      </c>
      <c r="E1695" s="54">
        <f t="shared" si="100"/>
        <v>170081722.22221848</v>
      </c>
      <c r="F1695" s="5">
        <f t="shared" si="103"/>
        <v>261318277.77778152</v>
      </c>
    </row>
    <row r="1696" spans="2:6">
      <c r="B1696" s="59">
        <v>1454</v>
      </c>
      <c r="C1696" s="58">
        <f t="shared" si="101"/>
        <v>421400000</v>
      </c>
      <c r="D1696" s="54">
        <f t="shared" si="102"/>
        <v>117055.55555555556</v>
      </c>
      <c r="E1696" s="54">
        <f t="shared" si="100"/>
        <v>170198777.77777404</v>
      </c>
      <c r="F1696" s="5">
        <f t="shared" si="103"/>
        <v>261201222.22222596</v>
      </c>
    </row>
    <row r="1697" spans="2:6">
      <c r="B1697" s="59">
        <v>1455</v>
      </c>
      <c r="C1697" s="58">
        <f t="shared" si="101"/>
        <v>421400000</v>
      </c>
      <c r="D1697" s="54">
        <f t="shared" si="102"/>
        <v>117055.55555555556</v>
      </c>
      <c r="E1697" s="54">
        <f t="shared" si="100"/>
        <v>170315833.33332959</v>
      </c>
      <c r="F1697" s="5">
        <f t="shared" si="103"/>
        <v>261084166.66667041</v>
      </c>
    </row>
    <row r="1698" spans="2:6">
      <c r="B1698" s="59">
        <v>1456</v>
      </c>
      <c r="C1698" s="58">
        <f t="shared" si="101"/>
        <v>421400000</v>
      </c>
      <c r="D1698" s="54">
        <f t="shared" si="102"/>
        <v>117055.55555555556</v>
      </c>
      <c r="E1698" s="54">
        <f t="shared" si="100"/>
        <v>170432888.88888514</v>
      </c>
      <c r="F1698" s="5">
        <f t="shared" si="103"/>
        <v>260967111.11111486</v>
      </c>
    </row>
    <row r="1699" spans="2:6">
      <c r="B1699" s="59">
        <v>1457</v>
      </c>
      <c r="C1699" s="58">
        <f t="shared" si="101"/>
        <v>421400000</v>
      </c>
      <c r="D1699" s="54">
        <f t="shared" si="102"/>
        <v>117055.55555555556</v>
      </c>
      <c r="E1699" s="54">
        <f t="shared" si="100"/>
        <v>170549944.44444069</v>
      </c>
      <c r="F1699" s="5">
        <f t="shared" si="103"/>
        <v>260850055.55555931</v>
      </c>
    </row>
    <row r="1700" spans="2:6">
      <c r="B1700" s="59">
        <v>1458</v>
      </c>
      <c r="C1700" s="58">
        <f t="shared" si="101"/>
        <v>421400000</v>
      </c>
      <c r="D1700" s="54">
        <f t="shared" si="102"/>
        <v>117055.55555555556</v>
      </c>
      <c r="E1700" s="54">
        <f t="shared" si="100"/>
        <v>170666999.99999624</v>
      </c>
      <c r="F1700" s="5">
        <f t="shared" si="103"/>
        <v>260733000.00000376</v>
      </c>
    </row>
    <row r="1701" spans="2:6">
      <c r="B1701" s="59">
        <v>1459</v>
      </c>
      <c r="C1701" s="58">
        <f t="shared" si="101"/>
        <v>421400000</v>
      </c>
      <c r="D1701" s="54">
        <f t="shared" si="102"/>
        <v>117055.55555555556</v>
      </c>
      <c r="E1701" s="54">
        <f t="shared" si="100"/>
        <v>170784055.5555518</v>
      </c>
      <c r="F1701" s="5">
        <f t="shared" si="103"/>
        <v>260615944.4444482</v>
      </c>
    </row>
    <row r="1702" spans="2:6">
      <c r="B1702" s="59">
        <v>1460</v>
      </c>
      <c r="C1702" s="58">
        <f t="shared" si="101"/>
        <v>421400000</v>
      </c>
      <c r="D1702" s="54">
        <f t="shared" si="102"/>
        <v>117055.55555555556</v>
      </c>
      <c r="E1702" s="54">
        <f t="shared" si="100"/>
        <v>170901111.11110735</v>
      </c>
      <c r="F1702" s="5">
        <f t="shared" si="103"/>
        <v>260498888.88889265</v>
      </c>
    </row>
    <row r="1703" spans="2:6">
      <c r="B1703" s="59">
        <v>1461</v>
      </c>
      <c r="C1703" s="58">
        <f t="shared" si="101"/>
        <v>421400000</v>
      </c>
      <c r="D1703" s="54">
        <f t="shared" si="102"/>
        <v>117055.55555555556</v>
      </c>
      <c r="E1703" s="54">
        <f t="shared" si="100"/>
        <v>171018166.6666629</v>
      </c>
      <c r="F1703" s="5">
        <f t="shared" si="103"/>
        <v>260381833.3333371</v>
      </c>
    </row>
    <row r="1704" spans="2:6">
      <c r="B1704" s="59">
        <v>1462</v>
      </c>
      <c r="C1704" s="58">
        <f t="shared" si="101"/>
        <v>421400000</v>
      </c>
      <c r="D1704" s="54">
        <f t="shared" si="102"/>
        <v>117055.55555555556</v>
      </c>
      <c r="E1704" s="54">
        <f t="shared" si="100"/>
        <v>171135222.22221845</v>
      </c>
      <c r="F1704" s="5">
        <f t="shared" si="103"/>
        <v>260264777.77778155</v>
      </c>
    </row>
    <row r="1705" spans="2:6">
      <c r="B1705" s="59">
        <v>1463</v>
      </c>
      <c r="C1705" s="58">
        <f t="shared" si="101"/>
        <v>421400000</v>
      </c>
      <c r="D1705" s="54">
        <f t="shared" si="102"/>
        <v>117055.55555555556</v>
      </c>
      <c r="E1705" s="54">
        <f t="shared" si="100"/>
        <v>171252277.77777401</v>
      </c>
      <c r="F1705" s="5">
        <f t="shared" si="103"/>
        <v>260147722.22222599</v>
      </c>
    </row>
    <row r="1706" spans="2:6">
      <c r="B1706" s="59">
        <v>1464</v>
      </c>
      <c r="C1706" s="58">
        <f t="shared" si="101"/>
        <v>421400000</v>
      </c>
      <c r="D1706" s="54">
        <f t="shared" si="102"/>
        <v>117055.55555555556</v>
      </c>
      <c r="E1706" s="54">
        <f t="shared" si="100"/>
        <v>171369333.33332956</v>
      </c>
      <c r="F1706" s="5">
        <f t="shared" si="103"/>
        <v>260030666.66667044</v>
      </c>
    </row>
    <row r="1707" spans="2:6">
      <c r="B1707" s="59">
        <v>1465</v>
      </c>
      <c r="C1707" s="58">
        <f t="shared" si="101"/>
        <v>421400000</v>
      </c>
      <c r="D1707" s="54">
        <f t="shared" si="102"/>
        <v>117055.55555555556</v>
      </c>
      <c r="E1707" s="54">
        <f t="shared" ref="E1707:E1770" si="104">E1706+D1707</f>
        <v>171486388.88888511</v>
      </c>
      <c r="F1707" s="5">
        <f t="shared" si="103"/>
        <v>259913611.11111489</v>
      </c>
    </row>
    <row r="1708" spans="2:6">
      <c r="B1708" s="59">
        <v>1466</v>
      </c>
      <c r="C1708" s="58">
        <f t="shared" si="101"/>
        <v>421400000</v>
      </c>
      <c r="D1708" s="54">
        <f t="shared" si="102"/>
        <v>117055.55555555556</v>
      </c>
      <c r="E1708" s="54">
        <f t="shared" si="104"/>
        <v>171603444.44444066</v>
      </c>
      <c r="F1708" s="5">
        <f t="shared" si="103"/>
        <v>259796555.55555934</v>
      </c>
    </row>
    <row r="1709" spans="2:6">
      <c r="B1709" s="59">
        <v>1467</v>
      </c>
      <c r="C1709" s="58">
        <f t="shared" si="101"/>
        <v>421400000</v>
      </c>
      <c r="D1709" s="54">
        <f t="shared" si="102"/>
        <v>117055.55555555556</v>
      </c>
      <c r="E1709" s="54">
        <f t="shared" si="104"/>
        <v>171720499.99999622</v>
      </c>
      <c r="F1709" s="5">
        <f t="shared" si="103"/>
        <v>259679500.00000378</v>
      </c>
    </row>
    <row r="1710" spans="2:6">
      <c r="B1710" s="59">
        <v>1468</v>
      </c>
      <c r="C1710" s="58">
        <f t="shared" si="101"/>
        <v>421400000</v>
      </c>
      <c r="D1710" s="54">
        <f t="shared" si="102"/>
        <v>117055.55555555556</v>
      </c>
      <c r="E1710" s="54">
        <f t="shared" si="104"/>
        <v>171837555.55555177</v>
      </c>
      <c r="F1710" s="5">
        <f t="shared" si="103"/>
        <v>259562444.44444823</v>
      </c>
    </row>
    <row r="1711" spans="2:6">
      <c r="B1711" s="59">
        <v>1469</v>
      </c>
      <c r="C1711" s="58">
        <f t="shared" si="101"/>
        <v>421400000</v>
      </c>
      <c r="D1711" s="54">
        <f t="shared" si="102"/>
        <v>117055.55555555556</v>
      </c>
      <c r="E1711" s="54">
        <f t="shared" si="104"/>
        <v>171954611.11110732</v>
      </c>
      <c r="F1711" s="5">
        <f t="shared" si="103"/>
        <v>259445388.88889268</v>
      </c>
    </row>
    <row r="1712" spans="2:6">
      <c r="B1712" s="59">
        <v>1470</v>
      </c>
      <c r="C1712" s="58">
        <f t="shared" si="101"/>
        <v>421400000</v>
      </c>
      <c r="D1712" s="54">
        <f t="shared" si="102"/>
        <v>117055.55555555556</v>
      </c>
      <c r="E1712" s="54">
        <f t="shared" si="104"/>
        <v>172071666.66666287</v>
      </c>
      <c r="F1712" s="5">
        <f t="shared" si="103"/>
        <v>259328333.33333713</v>
      </c>
    </row>
    <row r="1713" spans="2:6">
      <c r="B1713" s="59">
        <v>1471</v>
      </c>
      <c r="C1713" s="58">
        <f t="shared" si="101"/>
        <v>421400000</v>
      </c>
      <c r="D1713" s="54">
        <f t="shared" si="102"/>
        <v>117055.55555555556</v>
      </c>
      <c r="E1713" s="54">
        <f t="shared" si="104"/>
        <v>172188722.22221842</v>
      </c>
      <c r="F1713" s="5">
        <f t="shared" si="103"/>
        <v>259211277.77778158</v>
      </c>
    </row>
    <row r="1714" spans="2:6">
      <c r="B1714" s="59">
        <v>1472</v>
      </c>
      <c r="C1714" s="58">
        <f t="shared" si="101"/>
        <v>421400000</v>
      </c>
      <c r="D1714" s="54">
        <f t="shared" si="102"/>
        <v>117055.55555555556</v>
      </c>
      <c r="E1714" s="54">
        <f t="shared" si="104"/>
        <v>172305777.77777398</v>
      </c>
      <c r="F1714" s="5">
        <f t="shared" si="103"/>
        <v>259094222.22222602</v>
      </c>
    </row>
    <row r="1715" spans="2:6">
      <c r="B1715" s="59">
        <v>1473</v>
      </c>
      <c r="C1715" s="58">
        <f t="shared" si="101"/>
        <v>421400000</v>
      </c>
      <c r="D1715" s="54">
        <f t="shared" si="102"/>
        <v>117055.55555555556</v>
      </c>
      <c r="E1715" s="54">
        <f t="shared" si="104"/>
        <v>172422833.33332953</v>
      </c>
      <c r="F1715" s="5">
        <f t="shared" si="103"/>
        <v>258977166.66667047</v>
      </c>
    </row>
    <row r="1716" spans="2:6">
      <c r="B1716" s="59">
        <v>1474</v>
      </c>
      <c r="C1716" s="58">
        <f t="shared" ref="C1716:C1779" si="105">$K$243-$K$245</f>
        <v>421400000</v>
      </c>
      <c r="D1716" s="54">
        <f t="shared" ref="D1716:D1779" si="106">C1716/$K$244</f>
        <v>117055.55555555556</v>
      </c>
      <c r="E1716" s="54">
        <f t="shared" si="104"/>
        <v>172539888.88888508</v>
      </c>
      <c r="F1716" s="5">
        <f t="shared" ref="F1716:F1779" si="107">$J$119-E1716</f>
        <v>258860111.11111492</v>
      </c>
    </row>
    <row r="1717" spans="2:6">
      <c r="B1717" s="59">
        <v>1475</v>
      </c>
      <c r="C1717" s="58">
        <f t="shared" si="105"/>
        <v>421400000</v>
      </c>
      <c r="D1717" s="54">
        <f t="shared" si="106"/>
        <v>117055.55555555556</v>
      </c>
      <c r="E1717" s="54">
        <f t="shared" si="104"/>
        <v>172656944.44444063</v>
      </c>
      <c r="F1717" s="5">
        <f t="shared" si="107"/>
        <v>258743055.55555937</v>
      </c>
    </row>
    <row r="1718" spans="2:6">
      <c r="B1718" s="59">
        <v>1476</v>
      </c>
      <c r="C1718" s="58">
        <f t="shared" si="105"/>
        <v>421400000</v>
      </c>
      <c r="D1718" s="54">
        <f t="shared" si="106"/>
        <v>117055.55555555556</v>
      </c>
      <c r="E1718" s="54">
        <f t="shared" si="104"/>
        <v>172773999.99999619</v>
      </c>
      <c r="F1718" s="5">
        <f t="shared" si="107"/>
        <v>258626000.00000381</v>
      </c>
    </row>
    <row r="1719" spans="2:6">
      <c r="B1719" s="59">
        <v>1477</v>
      </c>
      <c r="C1719" s="58">
        <f t="shared" si="105"/>
        <v>421400000</v>
      </c>
      <c r="D1719" s="54">
        <f t="shared" si="106"/>
        <v>117055.55555555556</v>
      </c>
      <c r="E1719" s="54">
        <f t="shared" si="104"/>
        <v>172891055.55555174</v>
      </c>
      <c r="F1719" s="5">
        <f t="shared" si="107"/>
        <v>258508944.44444826</v>
      </c>
    </row>
    <row r="1720" spans="2:6">
      <c r="B1720" s="59">
        <v>1478</v>
      </c>
      <c r="C1720" s="58">
        <f t="shared" si="105"/>
        <v>421400000</v>
      </c>
      <c r="D1720" s="54">
        <f t="shared" si="106"/>
        <v>117055.55555555556</v>
      </c>
      <c r="E1720" s="54">
        <f t="shared" si="104"/>
        <v>173008111.11110729</v>
      </c>
      <c r="F1720" s="5">
        <f t="shared" si="107"/>
        <v>258391888.88889271</v>
      </c>
    </row>
    <row r="1721" spans="2:6">
      <c r="B1721" s="59">
        <v>1479</v>
      </c>
      <c r="C1721" s="58">
        <f t="shared" si="105"/>
        <v>421400000</v>
      </c>
      <c r="D1721" s="54">
        <f t="shared" si="106"/>
        <v>117055.55555555556</v>
      </c>
      <c r="E1721" s="54">
        <f t="shared" si="104"/>
        <v>173125166.66666284</v>
      </c>
      <c r="F1721" s="5">
        <f t="shared" si="107"/>
        <v>258274833.33333716</v>
      </c>
    </row>
    <row r="1722" spans="2:6">
      <c r="B1722" s="59">
        <v>1480</v>
      </c>
      <c r="C1722" s="58">
        <f t="shared" si="105"/>
        <v>421400000</v>
      </c>
      <c r="D1722" s="54">
        <f t="shared" si="106"/>
        <v>117055.55555555556</v>
      </c>
      <c r="E1722" s="54">
        <f t="shared" si="104"/>
        <v>173242222.22221839</v>
      </c>
      <c r="F1722" s="5">
        <f t="shared" si="107"/>
        <v>258157777.77778161</v>
      </c>
    </row>
    <row r="1723" spans="2:6">
      <c r="B1723" s="59">
        <v>1481</v>
      </c>
      <c r="C1723" s="58">
        <f t="shared" si="105"/>
        <v>421400000</v>
      </c>
      <c r="D1723" s="54">
        <f t="shared" si="106"/>
        <v>117055.55555555556</v>
      </c>
      <c r="E1723" s="54">
        <f t="shared" si="104"/>
        <v>173359277.77777395</v>
      </c>
      <c r="F1723" s="5">
        <f t="shared" si="107"/>
        <v>258040722.22222605</v>
      </c>
    </row>
    <row r="1724" spans="2:6">
      <c r="B1724" s="59">
        <v>1482</v>
      </c>
      <c r="C1724" s="58">
        <f t="shared" si="105"/>
        <v>421400000</v>
      </c>
      <c r="D1724" s="54">
        <f t="shared" si="106"/>
        <v>117055.55555555556</v>
      </c>
      <c r="E1724" s="54">
        <f t="shared" si="104"/>
        <v>173476333.3333295</v>
      </c>
      <c r="F1724" s="5">
        <f t="shared" si="107"/>
        <v>257923666.6666705</v>
      </c>
    </row>
    <row r="1725" spans="2:6">
      <c r="B1725" s="59">
        <v>1483</v>
      </c>
      <c r="C1725" s="58">
        <f t="shared" si="105"/>
        <v>421400000</v>
      </c>
      <c r="D1725" s="54">
        <f t="shared" si="106"/>
        <v>117055.55555555556</v>
      </c>
      <c r="E1725" s="54">
        <f t="shared" si="104"/>
        <v>173593388.88888505</v>
      </c>
      <c r="F1725" s="5">
        <f t="shared" si="107"/>
        <v>257806611.11111495</v>
      </c>
    </row>
    <row r="1726" spans="2:6">
      <c r="B1726" s="59">
        <v>1484</v>
      </c>
      <c r="C1726" s="58">
        <f t="shared" si="105"/>
        <v>421400000</v>
      </c>
      <c r="D1726" s="54">
        <f t="shared" si="106"/>
        <v>117055.55555555556</v>
      </c>
      <c r="E1726" s="54">
        <f t="shared" si="104"/>
        <v>173710444.4444406</v>
      </c>
      <c r="F1726" s="5">
        <f t="shared" si="107"/>
        <v>257689555.5555594</v>
      </c>
    </row>
    <row r="1727" spans="2:6">
      <c r="B1727" s="59">
        <v>1485</v>
      </c>
      <c r="C1727" s="58">
        <f t="shared" si="105"/>
        <v>421400000</v>
      </c>
      <c r="D1727" s="54">
        <f t="shared" si="106"/>
        <v>117055.55555555556</v>
      </c>
      <c r="E1727" s="54">
        <f t="shared" si="104"/>
        <v>173827499.99999616</v>
      </c>
      <c r="F1727" s="5">
        <f t="shared" si="107"/>
        <v>257572500.00000384</v>
      </c>
    </row>
    <row r="1728" spans="2:6">
      <c r="B1728" s="59">
        <v>1486</v>
      </c>
      <c r="C1728" s="58">
        <f t="shared" si="105"/>
        <v>421400000</v>
      </c>
      <c r="D1728" s="54">
        <f t="shared" si="106"/>
        <v>117055.55555555556</v>
      </c>
      <c r="E1728" s="54">
        <f t="shared" si="104"/>
        <v>173944555.55555171</v>
      </c>
      <c r="F1728" s="5">
        <f t="shared" si="107"/>
        <v>257455444.44444829</v>
      </c>
    </row>
    <row r="1729" spans="2:6">
      <c r="B1729" s="59">
        <v>1487</v>
      </c>
      <c r="C1729" s="58">
        <f t="shared" si="105"/>
        <v>421400000</v>
      </c>
      <c r="D1729" s="54">
        <f t="shared" si="106"/>
        <v>117055.55555555556</v>
      </c>
      <c r="E1729" s="54">
        <f t="shared" si="104"/>
        <v>174061611.11110726</v>
      </c>
      <c r="F1729" s="5">
        <f t="shared" si="107"/>
        <v>257338388.88889274</v>
      </c>
    </row>
    <row r="1730" spans="2:6">
      <c r="B1730" s="59">
        <v>1488</v>
      </c>
      <c r="C1730" s="58">
        <f t="shared" si="105"/>
        <v>421400000</v>
      </c>
      <c r="D1730" s="54">
        <f t="shared" si="106"/>
        <v>117055.55555555556</v>
      </c>
      <c r="E1730" s="54">
        <f t="shared" si="104"/>
        <v>174178666.66666281</v>
      </c>
      <c r="F1730" s="5">
        <f t="shared" si="107"/>
        <v>257221333.33333719</v>
      </c>
    </row>
    <row r="1731" spans="2:6">
      <c r="B1731" s="59">
        <v>1489</v>
      </c>
      <c r="C1731" s="58">
        <f t="shared" si="105"/>
        <v>421400000</v>
      </c>
      <c r="D1731" s="54">
        <f t="shared" si="106"/>
        <v>117055.55555555556</v>
      </c>
      <c r="E1731" s="54">
        <f t="shared" si="104"/>
        <v>174295722.22221836</v>
      </c>
      <c r="F1731" s="5">
        <f t="shared" si="107"/>
        <v>257104277.77778164</v>
      </c>
    </row>
    <row r="1732" spans="2:6">
      <c r="B1732" s="59">
        <v>1490</v>
      </c>
      <c r="C1732" s="58">
        <f t="shared" si="105"/>
        <v>421400000</v>
      </c>
      <c r="D1732" s="54">
        <f t="shared" si="106"/>
        <v>117055.55555555556</v>
      </c>
      <c r="E1732" s="54">
        <f t="shared" si="104"/>
        <v>174412777.77777392</v>
      </c>
      <c r="F1732" s="5">
        <f t="shared" si="107"/>
        <v>256987222.22222608</v>
      </c>
    </row>
    <row r="1733" spans="2:6">
      <c r="B1733" s="59">
        <v>1491</v>
      </c>
      <c r="C1733" s="58">
        <f t="shared" si="105"/>
        <v>421400000</v>
      </c>
      <c r="D1733" s="54">
        <f t="shared" si="106"/>
        <v>117055.55555555556</v>
      </c>
      <c r="E1733" s="54">
        <f t="shared" si="104"/>
        <v>174529833.33332947</v>
      </c>
      <c r="F1733" s="5">
        <f t="shared" si="107"/>
        <v>256870166.66667053</v>
      </c>
    </row>
    <row r="1734" spans="2:6">
      <c r="B1734" s="59">
        <v>1492</v>
      </c>
      <c r="C1734" s="58">
        <f t="shared" si="105"/>
        <v>421400000</v>
      </c>
      <c r="D1734" s="54">
        <f t="shared" si="106"/>
        <v>117055.55555555556</v>
      </c>
      <c r="E1734" s="54">
        <f t="shared" si="104"/>
        <v>174646888.88888502</v>
      </c>
      <c r="F1734" s="5">
        <f t="shared" si="107"/>
        <v>256753111.11111498</v>
      </c>
    </row>
    <row r="1735" spans="2:6">
      <c r="B1735" s="59">
        <v>1493</v>
      </c>
      <c r="C1735" s="58">
        <f t="shared" si="105"/>
        <v>421400000</v>
      </c>
      <c r="D1735" s="54">
        <f t="shared" si="106"/>
        <v>117055.55555555556</v>
      </c>
      <c r="E1735" s="54">
        <f t="shared" si="104"/>
        <v>174763944.44444057</v>
      </c>
      <c r="F1735" s="5">
        <f t="shared" si="107"/>
        <v>256636055.55555943</v>
      </c>
    </row>
    <row r="1736" spans="2:6">
      <c r="B1736" s="59">
        <v>1494</v>
      </c>
      <c r="C1736" s="58">
        <f t="shared" si="105"/>
        <v>421400000</v>
      </c>
      <c r="D1736" s="54">
        <f t="shared" si="106"/>
        <v>117055.55555555556</v>
      </c>
      <c r="E1736" s="54">
        <f t="shared" si="104"/>
        <v>174880999.99999613</v>
      </c>
      <c r="F1736" s="5">
        <f t="shared" si="107"/>
        <v>256519000.00000387</v>
      </c>
    </row>
    <row r="1737" spans="2:6">
      <c r="B1737" s="59">
        <v>1495</v>
      </c>
      <c r="C1737" s="58">
        <f t="shared" si="105"/>
        <v>421400000</v>
      </c>
      <c r="D1737" s="54">
        <f t="shared" si="106"/>
        <v>117055.55555555556</v>
      </c>
      <c r="E1737" s="54">
        <f t="shared" si="104"/>
        <v>174998055.55555168</v>
      </c>
      <c r="F1737" s="5">
        <f t="shared" si="107"/>
        <v>256401944.44444832</v>
      </c>
    </row>
    <row r="1738" spans="2:6">
      <c r="B1738" s="59">
        <v>1496</v>
      </c>
      <c r="C1738" s="58">
        <f t="shared" si="105"/>
        <v>421400000</v>
      </c>
      <c r="D1738" s="54">
        <f t="shared" si="106"/>
        <v>117055.55555555556</v>
      </c>
      <c r="E1738" s="54">
        <f t="shared" si="104"/>
        <v>175115111.11110723</v>
      </c>
      <c r="F1738" s="5">
        <f t="shared" si="107"/>
        <v>256284888.88889277</v>
      </c>
    </row>
    <row r="1739" spans="2:6">
      <c r="B1739" s="59">
        <v>1497</v>
      </c>
      <c r="C1739" s="58">
        <f t="shared" si="105"/>
        <v>421400000</v>
      </c>
      <c r="D1739" s="54">
        <f t="shared" si="106"/>
        <v>117055.55555555556</v>
      </c>
      <c r="E1739" s="54">
        <f t="shared" si="104"/>
        <v>175232166.66666278</v>
      </c>
      <c r="F1739" s="5">
        <f t="shared" si="107"/>
        <v>256167833.33333722</v>
      </c>
    </row>
    <row r="1740" spans="2:6">
      <c r="B1740" s="59">
        <v>1498</v>
      </c>
      <c r="C1740" s="58">
        <f t="shared" si="105"/>
        <v>421400000</v>
      </c>
      <c r="D1740" s="54">
        <f t="shared" si="106"/>
        <v>117055.55555555556</v>
      </c>
      <c r="E1740" s="54">
        <f t="shared" si="104"/>
        <v>175349222.22221833</v>
      </c>
      <c r="F1740" s="5">
        <f t="shared" si="107"/>
        <v>256050777.77778167</v>
      </c>
    </row>
    <row r="1741" spans="2:6">
      <c r="B1741" s="59">
        <v>1499</v>
      </c>
      <c r="C1741" s="58">
        <f t="shared" si="105"/>
        <v>421400000</v>
      </c>
      <c r="D1741" s="54">
        <f t="shared" si="106"/>
        <v>117055.55555555556</v>
      </c>
      <c r="E1741" s="54">
        <f t="shared" si="104"/>
        <v>175466277.77777389</v>
      </c>
      <c r="F1741" s="5">
        <f t="shared" si="107"/>
        <v>255933722.22222611</v>
      </c>
    </row>
    <row r="1742" spans="2:6">
      <c r="B1742" s="59">
        <v>1500</v>
      </c>
      <c r="C1742" s="58">
        <f t="shared" si="105"/>
        <v>421400000</v>
      </c>
      <c r="D1742" s="54">
        <f t="shared" si="106"/>
        <v>117055.55555555556</v>
      </c>
      <c r="E1742" s="54">
        <f t="shared" si="104"/>
        <v>175583333.33332944</v>
      </c>
      <c r="F1742" s="5">
        <f t="shared" si="107"/>
        <v>255816666.66667056</v>
      </c>
    </row>
    <row r="1743" spans="2:6">
      <c r="B1743" s="59">
        <v>1501</v>
      </c>
      <c r="C1743" s="58">
        <f t="shared" si="105"/>
        <v>421400000</v>
      </c>
      <c r="D1743" s="54">
        <f t="shared" si="106"/>
        <v>117055.55555555556</v>
      </c>
      <c r="E1743" s="54">
        <f t="shared" si="104"/>
        <v>175700388.88888499</v>
      </c>
      <c r="F1743" s="5">
        <f t="shared" si="107"/>
        <v>255699611.11111501</v>
      </c>
    </row>
    <row r="1744" spans="2:6">
      <c r="B1744" s="59">
        <v>1502</v>
      </c>
      <c r="C1744" s="58">
        <f t="shared" si="105"/>
        <v>421400000</v>
      </c>
      <c r="D1744" s="54">
        <f t="shared" si="106"/>
        <v>117055.55555555556</v>
      </c>
      <c r="E1744" s="54">
        <f t="shared" si="104"/>
        <v>175817444.44444054</v>
      </c>
      <c r="F1744" s="5">
        <f t="shared" si="107"/>
        <v>255582555.55555946</v>
      </c>
    </row>
    <row r="1745" spans="2:6">
      <c r="B1745" s="59">
        <v>1503</v>
      </c>
      <c r="C1745" s="58">
        <f t="shared" si="105"/>
        <v>421400000</v>
      </c>
      <c r="D1745" s="54">
        <f t="shared" si="106"/>
        <v>117055.55555555556</v>
      </c>
      <c r="E1745" s="54">
        <f t="shared" si="104"/>
        <v>175934499.9999961</v>
      </c>
      <c r="F1745" s="5">
        <f t="shared" si="107"/>
        <v>255465500.0000039</v>
      </c>
    </row>
    <row r="1746" spans="2:6">
      <c r="B1746" s="59">
        <v>1504</v>
      </c>
      <c r="C1746" s="58">
        <f t="shared" si="105"/>
        <v>421400000</v>
      </c>
      <c r="D1746" s="54">
        <f t="shared" si="106"/>
        <v>117055.55555555556</v>
      </c>
      <c r="E1746" s="54">
        <f t="shared" si="104"/>
        <v>176051555.55555165</v>
      </c>
      <c r="F1746" s="5">
        <f t="shared" si="107"/>
        <v>255348444.44444835</v>
      </c>
    </row>
    <row r="1747" spans="2:6">
      <c r="B1747" s="59">
        <v>1505</v>
      </c>
      <c r="C1747" s="58">
        <f t="shared" si="105"/>
        <v>421400000</v>
      </c>
      <c r="D1747" s="54">
        <f t="shared" si="106"/>
        <v>117055.55555555556</v>
      </c>
      <c r="E1747" s="54">
        <f t="shared" si="104"/>
        <v>176168611.1111072</v>
      </c>
      <c r="F1747" s="5">
        <f t="shared" si="107"/>
        <v>255231388.8888928</v>
      </c>
    </row>
    <row r="1748" spans="2:6">
      <c r="B1748" s="59">
        <v>1506</v>
      </c>
      <c r="C1748" s="58">
        <f t="shared" si="105"/>
        <v>421400000</v>
      </c>
      <c r="D1748" s="54">
        <f t="shared" si="106"/>
        <v>117055.55555555556</v>
      </c>
      <c r="E1748" s="54">
        <f t="shared" si="104"/>
        <v>176285666.66666275</v>
      </c>
      <c r="F1748" s="5">
        <f t="shared" si="107"/>
        <v>255114333.33333725</v>
      </c>
    </row>
    <row r="1749" spans="2:6">
      <c r="B1749" s="59">
        <v>1507</v>
      </c>
      <c r="C1749" s="58">
        <f t="shared" si="105"/>
        <v>421400000</v>
      </c>
      <c r="D1749" s="54">
        <f t="shared" si="106"/>
        <v>117055.55555555556</v>
      </c>
      <c r="E1749" s="54">
        <f t="shared" si="104"/>
        <v>176402722.2222183</v>
      </c>
      <c r="F1749" s="5">
        <f t="shared" si="107"/>
        <v>254997277.7777817</v>
      </c>
    </row>
    <row r="1750" spans="2:6">
      <c r="B1750" s="59">
        <v>1508</v>
      </c>
      <c r="C1750" s="58">
        <f t="shared" si="105"/>
        <v>421400000</v>
      </c>
      <c r="D1750" s="54">
        <f t="shared" si="106"/>
        <v>117055.55555555556</v>
      </c>
      <c r="E1750" s="54">
        <f t="shared" si="104"/>
        <v>176519777.77777386</v>
      </c>
      <c r="F1750" s="5">
        <f t="shared" si="107"/>
        <v>254880222.22222614</v>
      </c>
    </row>
    <row r="1751" spans="2:6">
      <c r="B1751" s="59">
        <v>1509</v>
      </c>
      <c r="C1751" s="58">
        <f t="shared" si="105"/>
        <v>421400000</v>
      </c>
      <c r="D1751" s="54">
        <f t="shared" si="106"/>
        <v>117055.55555555556</v>
      </c>
      <c r="E1751" s="54">
        <f t="shared" si="104"/>
        <v>176636833.33332941</v>
      </c>
      <c r="F1751" s="5">
        <f t="shared" si="107"/>
        <v>254763166.66667059</v>
      </c>
    </row>
    <row r="1752" spans="2:6">
      <c r="B1752" s="59">
        <v>1510</v>
      </c>
      <c r="C1752" s="58">
        <f t="shared" si="105"/>
        <v>421400000</v>
      </c>
      <c r="D1752" s="54">
        <f t="shared" si="106"/>
        <v>117055.55555555556</v>
      </c>
      <c r="E1752" s="54">
        <f t="shared" si="104"/>
        <v>176753888.88888496</v>
      </c>
      <c r="F1752" s="5">
        <f t="shared" si="107"/>
        <v>254646111.11111504</v>
      </c>
    </row>
    <row r="1753" spans="2:6">
      <c r="B1753" s="59">
        <v>1511</v>
      </c>
      <c r="C1753" s="58">
        <f t="shared" si="105"/>
        <v>421400000</v>
      </c>
      <c r="D1753" s="54">
        <f t="shared" si="106"/>
        <v>117055.55555555556</v>
      </c>
      <c r="E1753" s="54">
        <f t="shared" si="104"/>
        <v>176870944.44444051</v>
      </c>
      <c r="F1753" s="5">
        <f t="shared" si="107"/>
        <v>254529055.55555949</v>
      </c>
    </row>
    <row r="1754" spans="2:6">
      <c r="B1754" s="59">
        <v>1512</v>
      </c>
      <c r="C1754" s="58">
        <f t="shared" si="105"/>
        <v>421400000</v>
      </c>
      <c r="D1754" s="54">
        <f t="shared" si="106"/>
        <v>117055.55555555556</v>
      </c>
      <c r="E1754" s="54">
        <f t="shared" si="104"/>
        <v>176987999.99999607</v>
      </c>
      <c r="F1754" s="5">
        <f t="shared" si="107"/>
        <v>254412000.00000393</v>
      </c>
    </row>
    <row r="1755" spans="2:6">
      <c r="B1755" s="59">
        <v>1513</v>
      </c>
      <c r="C1755" s="58">
        <f t="shared" si="105"/>
        <v>421400000</v>
      </c>
      <c r="D1755" s="54">
        <f t="shared" si="106"/>
        <v>117055.55555555556</v>
      </c>
      <c r="E1755" s="54">
        <f t="shared" si="104"/>
        <v>177105055.55555162</v>
      </c>
      <c r="F1755" s="5">
        <f t="shared" si="107"/>
        <v>254294944.44444838</v>
      </c>
    </row>
    <row r="1756" spans="2:6">
      <c r="B1756" s="59">
        <v>1514</v>
      </c>
      <c r="C1756" s="58">
        <f t="shared" si="105"/>
        <v>421400000</v>
      </c>
      <c r="D1756" s="54">
        <f t="shared" si="106"/>
        <v>117055.55555555556</v>
      </c>
      <c r="E1756" s="54">
        <f t="shared" si="104"/>
        <v>177222111.11110717</v>
      </c>
      <c r="F1756" s="5">
        <f t="shared" si="107"/>
        <v>254177888.88889283</v>
      </c>
    </row>
    <row r="1757" spans="2:6">
      <c r="B1757" s="59">
        <v>1515</v>
      </c>
      <c r="C1757" s="58">
        <f t="shared" si="105"/>
        <v>421400000</v>
      </c>
      <c r="D1757" s="54">
        <f t="shared" si="106"/>
        <v>117055.55555555556</v>
      </c>
      <c r="E1757" s="54">
        <f t="shared" si="104"/>
        <v>177339166.66666272</v>
      </c>
      <c r="F1757" s="5">
        <f t="shared" si="107"/>
        <v>254060833.33333728</v>
      </c>
    </row>
    <row r="1758" spans="2:6">
      <c r="B1758" s="59">
        <v>1516</v>
      </c>
      <c r="C1758" s="58">
        <f t="shared" si="105"/>
        <v>421400000</v>
      </c>
      <c r="D1758" s="54">
        <f t="shared" si="106"/>
        <v>117055.55555555556</v>
      </c>
      <c r="E1758" s="54">
        <f t="shared" si="104"/>
        <v>177456222.22221828</v>
      </c>
      <c r="F1758" s="5">
        <f t="shared" si="107"/>
        <v>253943777.77778172</v>
      </c>
    </row>
    <row r="1759" spans="2:6">
      <c r="B1759" s="59">
        <v>1517</v>
      </c>
      <c r="C1759" s="58">
        <f t="shared" si="105"/>
        <v>421400000</v>
      </c>
      <c r="D1759" s="54">
        <f t="shared" si="106"/>
        <v>117055.55555555556</v>
      </c>
      <c r="E1759" s="54">
        <f t="shared" si="104"/>
        <v>177573277.77777383</v>
      </c>
      <c r="F1759" s="5">
        <f t="shared" si="107"/>
        <v>253826722.22222617</v>
      </c>
    </row>
    <row r="1760" spans="2:6">
      <c r="B1760" s="59">
        <v>1518</v>
      </c>
      <c r="C1760" s="58">
        <f t="shared" si="105"/>
        <v>421400000</v>
      </c>
      <c r="D1760" s="54">
        <f t="shared" si="106"/>
        <v>117055.55555555556</v>
      </c>
      <c r="E1760" s="54">
        <f t="shared" si="104"/>
        <v>177690333.33332938</v>
      </c>
      <c r="F1760" s="5">
        <f t="shared" si="107"/>
        <v>253709666.66667062</v>
      </c>
    </row>
    <row r="1761" spans="2:6">
      <c r="B1761" s="59">
        <v>1519</v>
      </c>
      <c r="C1761" s="58">
        <f t="shared" si="105"/>
        <v>421400000</v>
      </c>
      <c r="D1761" s="54">
        <f t="shared" si="106"/>
        <v>117055.55555555556</v>
      </c>
      <c r="E1761" s="54">
        <f t="shared" si="104"/>
        <v>177807388.88888493</v>
      </c>
      <c r="F1761" s="5">
        <f t="shared" si="107"/>
        <v>253592611.11111507</v>
      </c>
    </row>
    <row r="1762" spans="2:6">
      <c r="B1762" s="59">
        <v>1520</v>
      </c>
      <c r="C1762" s="58">
        <f t="shared" si="105"/>
        <v>421400000</v>
      </c>
      <c r="D1762" s="54">
        <f t="shared" si="106"/>
        <v>117055.55555555556</v>
      </c>
      <c r="E1762" s="54">
        <f t="shared" si="104"/>
        <v>177924444.44444048</v>
      </c>
      <c r="F1762" s="5">
        <f t="shared" si="107"/>
        <v>253475555.55555952</v>
      </c>
    </row>
    <row r="1763" spans="2:6">
      <c r="B1763" s="59">
        <v>1521</v>
      </c>
      <c r="C1763" s="58">
        <f t="shared" si="105"/>
        <v>421400000</v>
      </c>
      <c r="D1763" s="54">
        <f t="shared" si="106"/>
        <v>117055.55555555556</v>
      </c>
      <c r="E1763" s="54">
        <f t="shared" si="104"/>
        <v>178041499.99999604</v>
      </c>
      <c r="F1763" s="5">
        <f t="shared" si="107"/>
        <v>253358500.00000396</v>
      </c>
    </row>
    <row r="1764" spans="2:6">
      <c r="B1764" s="59">
        <v>1522</v>
      </c>
      <c r="C1764" s="58">
        <f t="shared" si="105"/>
        <v>421400000</v>
      </c>
      <c r="D1764" s="54">
        <f t="shared" si="106"/>
        <v>117055.55555555556</v>
      </c>
      <c r="E1764" s="54">
        <f t="shared" si="104"/>
        <v>178158555.55555159</v>
      </c>
      <c r="F1764" s="5">
        <f t="shared" si="107"/>
        <v>253241444.44444841</v>
      </c>
    </row>
    <row r="1765" spans="2:6">
      <c r="B1765" s="59">
        <v>1523</v>
      </c>
      <c r="C1765" s="58">
        <f t="shared" si="105"/>
        <v>421400000</v>
      </c>
      <c r="D1765" s="54">
        <f t="shared" si="106"/>
        <v>117055.55555555556</v>
      </c>
      <c r="E1765" s="54">
        <f t="shared" si="104"/>
        <v>178275611.11110714</v>
      </c>
      <c r="F1765" s="5">
        <f t="shared" si="107"/>
        <v>253124388.88889286</v>
      </c>
    </row>
    <row r="1766" spans="2:6">
      <c r="B1766" s="59">
        <v>1524</v>
      </c>
      <c r="C1766" s="58">
        <f t="shared" si="105"/>
        <v>421400000</v>
      </c>
      <c r="D1766" s="54">
        <f t="shared" si="106"/>
        <v>117055.55555555556</v>
      </c>
      <c r="E1766" s="54">
        <f t="shared" si="104"/>
        <v>178392666.66666269</v>
      </c>
      <c r="F1766" s="5">
        <f t="shared" si="107"/>
        <v>253007333.33333731</v>
      </c>
    </row>
    <row r="1767" spans="2:6">
      <c r="B1767" s="59">
        <v>1525</v>
      </c>
      <c r="C1767" s="58">
        <f t="shared" si="105"/>
        <v>421400000</v>
      </c>
      <c r="D1767" s="54">
        <f t="shared" si="106"/>
        <v>117055.55555555556</v>
      </c>
      <c r="E1767" s="54">
        <f t="shared" si="104"/>
        <v>178509722.22221825</v>
      </c>
      <c r="F1767" s="5">
        <f t="shared" si="107"/>
        <v>252890277.77778175</v>
      </c>
    </row>
    <row r="1768" spans="2:6">
      <c r="B1768" s="59">
        <v>1526</v>
      </c>
      <c r="C1768" s="58">
        <f t="shared" si="105"/>
        <v>421400000</v>
      </c>
      <c r="D1768" s="54">
        <f t="shared" si="106"/>
        <v>117055.55555555556</v>
      </c>
      <c r="E1768" s="54">
        <f t="shared" si="104"/>
        <v>178626777.7777738</v>
      </c>
      <c r="F1768" s="5">
        <f t="shared" si="107"/>
        <v>252773222.2222262</v>
      </c>
    </row>
    <row r="1769" spans="2:6">
      <c r="B1769" s="59">
        <v>1527</v>
      </c>
      <c r="C1769" s="58">
        <f t="shared" si="105"/>
        <v>421400000</v>
      </c>
      <c r="D1769" s="54">
        <f t="shared" si="106"/>
        <v>117055.55555555556</v>
      </c>
      <c r="E1769" s="54">
        <f t="shared" si="104"/>
        <v>178743833.33332935</v>
      </c>
      <c r="F1769" s="5">
        <f t="shared" si="107"/>
        <v>252656166.66667065</v>
      </c>
    </row>
    <row r="1770" spans="2:6">
      <c r="B1770" s="59">
        <v>1528</v>
      </c>
      <c r="C1770" s="58">
        <f t="shared" si="105"/>
        <v>421400000</v>
      </c>
      <c r="D1770" s="54">
        <f t="shared" si="106"/>
        <v>117055.55555555556</v>
      </c>
      <c r="E1770" s="54">
        <f t="shared" si="104"/>
        <v>178860888.8888849</v>
      </c>
      <c r="F1770" s="5">
        <f t="shared" si="107"/>
        <v>252539111.1111151</v>
      </c>
    </row>
    <row r="1771" spans="2:6">
      <c r="B1771" s="59">
        <v>1529</v>
      </c>
      <c r="C1771" s="58">
        <f t="shared" si="105"/>
        <v>421400000</v>
      </c>
      <c r="D1771" s="54">
        <f t="shared" si="106"/>
        <v>117055.55555555556</v>
      </c>
      <c r="E1771" s="54">
        <f t="shared" ref="E1771:E1834" si="108">E1770+D1771</f>
        <v>178977944.44444045</v>
      </c>
      <c r="F1771" s="5">
        <f t="shared" si="107"/>
        <v>252422055.55555955</v>
      </c>
    </row>
    <row r="1772" spans="2:6">
      <c r="B1772" s="59">
        <v>1530</v>
      </c>
      <c r="C1772" s="58">
        <f t="shared" si="105"/>
        <v>421400000</v>
      </c>
      <c r="D1772" s="54">
        <f t="shared" si="106"/>
        <v>117055.55555555556</v>
      </c>
      <c r="E1772" s="54">
        <f t="shared" si="108"/>
        <v>179094999.99999601</v>
      </c>
      <c r="F1772" s="5">
        <f t="shared" si="107"/>
        <v>252305000.00000399</v>
      </c>
    </row>
    <row r="1773" spans="2:6">
      <c r="B1773" s="59">
        <v>1531</v>
      </c>
      <c r="C1773" s="58">
        <f t="shared" si="105"/>
        <v>421400000</v>
      </c>
      <c r="D1773" s="54">
        <f t="shared" si="106"/>
        <v>117055.55555555556</v>
      </c>
      <c r="E1773" s="54">
        <f t="shared" si="108"/>
        <v>179212055.55555156</v>
      </c>
      <c r="F1773" s="5">
        <f t="shared" si="107"/>
        <v>252187944.44444844</v>
      </c>
    </row>
    <row r="1774" spans="2:6">
      <c r="B1774" s="59">
        <v>1532</v>
      </c>
      <c r="C1774" s="58">
        <f t="shared" si="105"/>
        <v>421400000</v>
      </c>
      <c r="D1774" s="54">
        <f t="shared" si="106"/>
        <v>117055.55555555556</v>
      </c>
      <c r="E1774" s="54">
        <f t="shared" si="108"/>
        <v>179329111.11110711</v>
      </c>
      <c r="F1774" s="5">
        <f t="shared" si="107"/>
        <v>252070888.88889289</v>
      </c>
    </row>
    <row r="1775" spans="2:6">
      <c r="B1775" s="59">
        <v>1533</v>
      </c>
      <c r="C1775" s="58">
        <f t="shared" si="105"/>
        <v>421400000</v>
      </c>
      <c r="D1775" s="54">
        <f t="shared" si="106"/>
        <v>117055.55555555556</v>
      </c>
      <c r="E1775" s="54">
        <f t="shared" si="108"/>
        <v>179446166.66666266</v>
      </c>
      <c r="F1775" s="5">
        <f t="shared" si="107"/>
        <v>251953833.33333734</v>
      </c>
    </row>
    <row r="1776" spans="2:6">
      <c r="B1776" s="59">
        <v>1534</v>
      </c>
      <c r="C1776" s="58">
        <f t="shared" si="105"/>
        <v>421400000</v>
      </c>
      <c r="D1776" s="54">
        <f t="shared" si="106"/>
        <v>117055.55555555556</v>
      </c>
      <c r="E1776" s="54">
        <f t="shared" si="108"/>
        <v>179563222.22221822</v>
      </c>
      <c r="F1776" s="5">
        <f t="shared" si="107"/>
        <v>251836777.77778178</v>
      </c>
    </row>
    <row r="1777" spans="2:6">
      <c r="B1777" s="59">
        <v>1535</v>
      </c>
      <c r="C1777" s="58">
        <f t="shared" si="105"/>
        <v>421400000</v>
      </c>
      <c r="D1777" s="54">
        <f t="shared" si="106"/>
        <v>117055.55555555556</v>
      </c>
      <c r="E1777" s="54">
        <f t="shared" si="108"/>
        <v>179680277.77777377</v>
      </c>
      <c r="F1777" s="5">
        <f t="shared" si="107"/>
        <v>251719722.22222623</v>
      </c>
    </row>
    <row r="1778" spans="2:6">
      <c r="B1778" s="59">
        <v>1536</v>
      </c>
      <c r="C1778" s="58">
        <f t="shared" si="105"/>
        <v>421400000</v>
      </c>
      <c r="D1778" s="54">
        <f t="shared" si="106"/>
        <v>117055.55555555556</v>
      </c>
      <c r="E1778" s="54">
        <f t="shared" si="108"/>
        <v>179797333.33332932</v>
      </c>
      <c r="F1778" s="5">
        <f t="shared" si="107"/>
        <v>251602666.66667068</v>
      </c>
    </row>
    <row r="1779" spans="2:6">
      <c r="B1779" s="59">
        <v>1537</v>
      </c>
      <c r="C1779" s="58">
        <f t="shared" si="105"/>
        <v>421400000</v>
      </c>
      <c r="D1779" s="54">
        <f t="shared" si="106"/>
        <v>117055.55555555556</v>
      </c>
      <c r="E1779" s="54">
        <f t="shared" si="108"/>
        <v>179914388.88888487</v>
      </c>
      <c r="F1779" s="5">
        <f t="shared" si="107"/>
        <v>251485611.11111513</v>
      </c>
    </row>
    <row r="1780" spans="2:6">
      <c r="B1780" s="59">
        <v>1538</v>
      </c>
      <c r="C1780" s="58">
        <f t="shared" ref="C1780:C1843" si="109">$K$243-$K$245</f>
        <v>421400000</v>
      </c>
      <c r="D1780" s="54">
        <f t="shared" ref="D1780:D1843" si="110">C1780/$K$244</f>
        <v>117055.55555555556</v>
      </c>
      <c r="E1780" s="54">
        <f t="shared" si="108"/>
        <v>180031444.44444042</v>
      </c>
      <c r="F1780" s="5">
        <f t="shared" ref="F1780:F1843" si="111">$J$119-E1780</f>
        <v>251368555.55555958</v>
      </c>
    </row>
    <row r="1781" spans="2:6">
      <c r="B1781" s="59">
        <v>1539</v>
      </c>
      <c r="C1781" s="58">
        <f t="shared" si="109"/>
        <v>421400000</v>
      </c>
      <c r="D1781" s="54">
        <f t="shared" si="110"/>
        <v>117055.55555555556</v>
      </c>
      <c r="E1781" s="54">
        <f t="shared" si="108"/>
        <v>180148499.99999598</v>
      </c>
      <c r="F1781" s="5">
        <f t="shared" si="111"/>
        <v>251251500.00000402</v>
      </c>
    </row>
    <row r="1782" spans="2:6">
      <c r="B1782" s="59">
        <v>1540</v>
      </c>
      <c r="C1782" s="58">
        <f t="shared" si="109"/>
        <v>421400000</v>
      </c>
      <c r="D1782" s="54">
        <f t="shared" si="110"/>
        <v>117055.55555555556</v>
      </c>
      <c r="E1782" s="54">
        <f t="shared" si="108"/>
        <v>180265555.55555153</v>
      </c>
      <c r="F1782" s="5">
        <f t="shared" si="111"/>
        <v>251134444.44444847</v>
      </c>
    </row>
    <row r="1783" spans="2:6">
      <c r="B1783" s="59">
        <v>1541</v>
      </c>
      <c r="C1783" s="58">
        <f t="shared" si="109"/>
        <v>421400000</v>
      </c>
      <c r="D1783" s="54">
        <f t="shared" si="110"/>
        <v>117055.55555555556</v>
      </c>
      <c r="E1783" s="54">
        <f t="shared" si="108"/>
        <v>180382611.11110708</v>
      </c>
      <c r="F1783" s="5">
        <f t="shared" si="111"/>
        <v>251017388.88889292</v>
      </c>
    </row>
    <row r="1784" spans="2:6">
      <c r="B1784" s="59">
        <v>1542</v>
      </c>
      <c r="C1784" s="58">
        <f t="shared" si="109"/>
        <v>421400000</v>
      </c>
      <c r="D1784" s="54">
        <f t="shared" si="110"/>
        <v>117055.55555555556</v>
      </c>
      <c r="E1784" s="54">
        <f t="shared" si="108"/>
        <v>180499666.66666263</v>
      </c>
      <c r="F1784" s="5">
        <f t="shared" si="111"/>
        <v>250900333.33333737</v>
      </c>
    </row>
    <row r="1785" spans="2:6">
      <c r="B1785" s="59">
        <v>1543</v>
      </c>
      <c r="C1785" s="58">
        <f t="shared" si="109"/>
        <v>421400000</v>
      </c>
      <c r="D1785" s="54">
        <f t="shared" si="110"/>
        <v>117055.55555555556</v>
      </c>
      <c r="E1785" s="54">
        <f t="shared" si="108"/>
        <v>180616722.22221819</v>
      </c>
      <c r="F1785" s="5">
        <f t="shared" si="111"/>
        <v>250783277.77778181</v>
      </c>
    </row>
    <row r="1786" spans="2:6">
      <c r="B1786" s="59">
        <v>1544</v>
      </c>
      <c r="C1786" s="58">
        <f t="shared" si="109"/>
        <v>421400000</v>
      </c>
      <c r="D1786" s="54">
        <f t="shared" si="110"/>
        <v>117055.55555555556</v>
      </c>
      <c r="E1786" s="54">
        <f t="shared" si="108"/>
        <v>180733777.77777374</v>
      </c>
      <c r="F1786" s="5">
        <f t="shared" si="111"/>
        <v>250666222.22222626</v>
      </c>
    </row>
    <row r="1787" spans="2:6">
      <c r="B1787" s="59">
        <v>1545</v>
      </c>
      <c r="C1787" s="58">
        <f t="shared" si="109"/>
        <v>421400000</v>
      </c>
      <c r="D1787" s="54">
        <f t="shared" si="110"/>
        <v>117055.55555555556</v>
      </c>
      <c r="E1787" s="54">
        <f t="shared" si="108"/>
        <v>180850833.33332929</v>
      </c>
      <c r="F1787" s="5">
        <f t="shared" si="111"/>
        <v>250549166.66667071</v>
      </c>
    </row>
    <row r="1788" spans="2:6">
      <c r="B1788" s="59">
        <v>1546</v>
      </c>
      <c r="C1788" s="58">
        <f t="shared" si="109"/>
        <v>421400000</v>
      </c>
      <c r="D1788" s="54">
        <f t="shared" si="110"/>
        <v>117055.55555555556</v>
      </c>
      <c r="E1788" s="54">
        <f t="shared" si="108"/>
        <v>180967888.88888484</v>
      </c>
      <c r="F1788" s="5">
        <f t="shared" si="111"/>
        <v>250432111.11111516</v>
      </c>
    </row>
    <row r="1789" spans="2:6">
      <c r="B1789" s="59">
        <v>1547</v>
      </c>
      <c r="C1789" s="58">
        <f t="shared" si="109"/>
        <v>421400000</v>
      </c>
      <c r="D1789" s="54">
        <f t="shared" si="110"/>
        <v>117055.55555555556</v>
      </c>
      <c r="E1789" s="54">
        <f t="shared" si="108"/>
        <v>181084944.44444039</v>
      </c>
      <c r="F1789" s="5">
        <f t="shared" si="111"/>
        <v>250315055.55555961</v>
      </c>
    </row>
    <row r="1790" spans="2:6">
      <c r="B1790" s="59">
        <v>1548</v>
      </c>
      <c r="C1790" s="58">
        <f t="shared" si="109"/>
        <v>421400000</v>
      </c>
      <c r="D1790" s="54">
        <f t="shared" si="110"/>
        <v>117055.55555555556</v>
      </c>
      <c r="E1790" s="54">
        <f t="shared" si="108"/>
        <v>181201999.99999595</v>
      </c>
      <c r="F1790" s="5">
        <f t="shared" si="111"/>
        <v>250198000.00000405</v>
      </c>
    </row>
    <row r="1791" spans="2:6">
      <c r="B1791" s="59">
        <v>1549</v>
      </c>
      <c r="C1791" s="58">
        <f t="shared" si="109"/>
        <v>421400000</v>
      </c>
      <c r="D1791" s="54">
        <f t="shared" si="110"/>
        <v>117055.55555555556</v>
      </c>
      <c r="E1791" s="54">
        <f t="shared" si="108"/>
        <v>181319055.5555515</v>
      </c>
      <c r="F1791" s="5">
        <f t="shared" si="111"/>
        <v>250080944.4444485</v>
      </c>
    </row>
    <row r="1792" spans="2:6">
      <c r="B1792" s="59">
        <v>1550</v>
      </c>
      <c r="C1792" s="58">
        <f t="shared" si="109"/>
        <v>421400000</v>
      </c>
      <c r="D1792" s="54">
        <f t="shared" si="110"/>
        <v>117055.55555555556</v>
      </c>
      <c r="E1792" s="54">
        <f t="shared" si="108"/>
        <v>181436111.11110705</v>
      </c>
      <c r="F1792" s="5">
        <f t="shared" si="111"/>
        <v>249963888.88889295</v>
      </c>
    </row>
    <row r="1793" spans="2:6">
      <c r="B1793" s="59">
        <v>1551</v>
      </c>
      <c r="C1793" s="58">
        <f t="shared" si="109"/>
        <v>421400000</v>
      </c>
      <c r="D1793" s="54">
        <f t="shared" si="110"/>
        <v>117055.55555555556</v>
      </c>
      <c r="E1793" s="54">
        <f t="shared" si="108"/>
        <v>181553166.6666626</v>
      </c>
      <c r="F1793" s="5">
        <f t="shared" si="111"/>
        <v>249846833.3333374</v>
      </c>
    </row>
    <row r="1794" spans="2:6">
      <c r="B1794" s="59">
        <v>1552</v>
      </c>
      <c r="C1794" s="58">
        <f t="shared" si="109"/>
        <v>421400000</v>
      </c>
      <c r="D1794" s="54">
        <f t="shared" si="110"/>
        <v>117055.55555555556</v>
      </c>
      <c r="E1794" s="54">
        <f t="shared" si="108"/>
        <v>181670222.22221816</v>
      </c>
      <c r="F1794" s="5">
        <f t="shared" si="111"/>
        <v>249729777.77778184</v>
      </c>
    </row>
    <row r="1795" spans="2:6">
      <c r="B1795" s="59">
        <v>1553</v>
      </c>
      <c r="C1795" s="58">
        <f t="shared" si="109"/>
        <v>421400000</v>
      </c>
      <c r="D1795" s="54">
        <f t="shared" si="110"/>
        <v>117055.55555555556</v>
      </c>
      <c r="E1795" s="54">
        <f t="shared" si="108"/>
        <v>181787277.77777371</v>
      </c>
      <c r="F1795" s="5">
        <f t="shared" si="111"/>
        <v>249612722.22222629</v>
      </c>
    </row>
    <row r="1796" spans="2:6">
      <c r="B1796" s="59">
        <v>1554</v>
      </c>
      <c r="C1796" s="58">
        <f t="shared" si="109"/>
        <v>421400000</v>
      </c>
      <c r="D1796" s="54">
        <f t="shared" si="110"/>
        <v>117055.55555555556</v>
      </c>
      <c r="E1796" s="54">
        <f t="shared" si="108"/>
        <v>181904333.33332926</v>
      </c>
      <c r="F1796" s="5">
        <f t="shared" si="111"/>
        <v>249495666.66667074</v>
      </c>
    </row>
    <row r="1797" spans="2:6">
      <c r="B1797" s="59">
        <v>1555</v>
      </c>
      <c r="C1797" s="58">
        <f t="shared" si="109"/>
        <v>421400000</v>
      </c>
      <c r="D1797" s="54">
        <f t="shared" si="110"/>
        <v>117055.55555555556</v>
      </c>
      <c r="E1797" s="54">
        <f t="shared" si="108"/>
        <v>182021388.88888481</v>
      </c>
      <c r="F1797" s="5">
        <f t="shared" si="111"/>
        <v>249378611.11111519</v>
      </c>
    </row>
    <row r="1798" spans="2:6">
      <c r="B1798" s="59">
        <v>1556</v>
      </c>
      <c r="C1798" s="58">
        <f t="shared" si="109"/>
        <v>421400000</v>
      </c>
      <c r="D1798" s="54">
        <f t="shared" si="110"/>
        <v>117055.55555555556</v>
      </c>
      <c r="E1798" s="54">
        <f t="shared" si="108"/>
        <v>182138444.44444036</v>
      </c>
      <c r="F1798" s="5">
        <f t="shared" si="111"/>
        <v>249261555.55555964</v>
      </c>
    </row>
    <row r="1799" spans="2:6">
      <c r="B1799" s="59">
        <v>1557</v>
      </c>
      <c r="C1799" s="58">
        <f t="shared" si="109"/>
        <v>421400000</v>
      </c>
      <c r="D1799" s="54">
        <f t="shared" si="110"/>
        <v>117055.55555555556</v>
      </c>
      <c r="E1799" s="54">
        <f t="shared" si="108"/>
        <v>182255499.99999592</v>
      </c>
      <c r="F1799" s="5">
        <f t="shared" si="111"/>
        <v>249144500.00000408</v>
      </c>
    </row>
    <row r="1800" spans="2:6">
      <c r="B1800" s="59">
        <v>1558</v>
      </c>
      <c r="C1800" s="58">
        <f t="shared" si="109"/>
        <v>421400000</v>
      </c>
      <c r="D1800" s="54">
        <f t="shared" si="110"/>
        <v>117055.55555555556</v>
      </c>
      <c r="E1800" s="54">
        <f t="shared" si="108"/>
        <v>182372555.55555147</v>
      </c>
      <c r="F1800" s="5">
        <f t="shared" si="111"/>
        <v>249027444.44444853</v>
      </c>
    </row>
    <row r="1801" spans="2:6">
      <c r="B1801" s="59">
        <v>1559</v>
      </c>
      <c r="C1801" s="58">
        <f t="shared" si="109"/>
        <v>421400000</v>
      </c>
      <c r="D1801" s="54">
        <f t="shared" si="110"/>
        <v>117055.55555555556</v>
      </c>
      <c r="E1801" s="54">
        <f t="shared" si="108"/>
        <v>182489611.11110702</v>
      </c>
      <c r="F1801" s="5">
        <f t="shared" si="111"/>
        <v>248910388.88889298</v>
      </c>
    </row>
    <row r="1802" spans="2:6">
      <c r="B1802" s="59">
        <v>1560</v>
      </c>
      <c r="C1802" s="58">
        <f t="shared" si="109"/>
        <v>421400000</v>
      </c>
      <c r="D1802" s="54">
        <f t="shared" si="110"/>
        <v>117055.55555555556</v>
      </c>
      <c r="E1802" s="54">
        <f t="shared" si="108"/>
        <v>182606666.66666257</v>
      </c>
      <c r="F1802" s="5">
        <f t="shared" si="111"/>
        <v>248793333.33333743</v>
      </c>
    </row>
    <row r="1803" spans="2:6">
      <c r="B1803" s="59">
        <v>1561</v>
      </c>
      <c r="C1803" s="58">
        <f t="shared" si="109"/>
        <v>421400000</v>
      </c>
      <c r="D1803" s="54">
        <f t="shared" si="110"/>
        <v>117055.55555555556</v>
      </c>
      <c r="E1803" s="54">
        <f t="shared" si="108"/>
        <v>182723722.22221813</v>
      </c>
      <c r="F1803" s="5">
        <f t="shared" si="111"/>
        <v>248676277.77778187</v>
      </c>
    </row>
    <row r="1804" spans="2:6">
      <c r="B1804" s="59">
        <v>1562</v>
      </c>
      <c r="C1804" s="58">
        <f t="shared" si="109"/>
        <v>421400000</v>
      </c>
      <c r="D1804" s="54">
        <f t="shared" si="110"/>
        <v>117055.55555555556</v>
      </c>
      <c r="E1804" s="54">
        <f t="shared" si="108"/>
        <v>182840777.77777368</v>
      </c>
      <c r="F1804" s="5">
        <f t="shared" si="111"/>
        <v>248559222.22222632</v>
      </c>
    </row>
    <row r="1805" spans="2:6">
      <c r="B1805" s="59">
        <v>1563</v>
      </c>
      <c r="C1805" s="58">
        <f t="shared" si="109"/>
        <v>421400000</v>
      </c>
      <c r="D1805" s="54">
        <f t="shared" si="110"/>
        <v>117055.55555555556</v>
      </c>
      <c r="E1805" s="54">
        <f t="shared" si="108"/>
        <v>182957833.33332923</v>
      </c>
      <c r="F1805" s="5">
        <f t="shared" si="111"/>
        <v>248442166.66667077</v>
      </c>
    </row>
    <row r="1806" spans="2:6">
      <c r="B1806" s="59">
        <v>1564</v>
      </c>
      <c r="C1806" s="58">
        <f t="shared" si="109"/>
        <v>421400000</v>
      </c>
      <c r="D1806" s="54">
        <f t="shared" si="110"/>
        <v>117055.55555555556</v>
      </c>
      <c r="E1806" s="54">
        <f t="shared" si="108"/>
        <v>183074888.88888478</v>
      </c>
      <c r="F1806" s="5">
        <f t="shared" si="111"/>
        <v>248325111.11111522</v>
      </c>
    </row>
    <row r="1807" spans="2:6">
      <c r="B1807" s="59">
        <v>1565</v>
      </c>
      <c r="C1807" s="58">
        <f t="shared" si="109"/>
        <v>421400000</v>
      </c>
      <c r="D1807" s="54">
        <f t="shared" si="110"/>
        <v>117055.55555555556</v>
      </c>
      <c r="E1807" s="54">
        <f t="shared" si="108"/>
        <v>183191944.44444034</v>
      </c>
      <c r="F1807" s="5">
        <f t="shared" si="111"/>
        <v>248208055.55555966</v>
      </c>
    </row>
    <row r="1808" spans="2:6">
      <c r="B1808" s="59">
        <v>1566</v>
      </c>
      <c r="C1808" s="58">
        <f t="shared" si="109"/>
        <v>421400000</v>
      </c>
      <c r="D1808" s="54">
        <f t="shared" si="110"/>
        <v>117055.55555555556</v>
      </c>
      <c r="E1808" s="54">
        <f t="shared" si="108"/>
        <v>183308999.99999589</v>
      </c>
      <c r="F1808" s="5">
        <f t="shared" si="111"/>
        <v>248091000.00000411</v>
      </c>
    </row>
    <row r="1809" spans="2:6">
      <c r="B1809" s="59">
        <v>1567</v>
      </c>
      <c r="C1809" s="58">
        <f t="shared" si="109"/>
        <v>421400000</v>
      </c>
      <c r="D1809" s="54">
        <f t="shared" si="110"/>
        <v>117055.55555555556</v>
      </c>
      <c r="E1809" s="54">
        <f t="shared" si="108"/>
        <v>183426055.55555144</v>
      </c>
      <c r="F1809" s="5">
        <f t="shared" si="111"/>
        <v>247973944.44444856</v>
      </c>
    </row>
    <row r="1810" spans="2:6">
      <c r="B1810" s="59">
        <v>1568</v>
      </c>
      <c r="C1810" s="58">
        <f t="shared" si="109"/>
        <v>421400000</v>
      </c>
      <c r="D1810" s="54">
        <f t="shared" si="110"/>
        <v>117055.55555555556</v>
      </c>
      <c r="E1810" s="54">
        <f t="shared" si="108"/>
        <v>183543111.11110699</v>
      </c>
      <c r="F1810" s="5">
        <f t="shared" si="111"/>
        <v>247856888.88889301</v>
      </c>
    </row>
    <row r="1811" spans="2:6">
      <c r="B1811" s="59">
        <v>1569</v>
      </c>
      <c r="C1811" s="58">
        <f t="shared" si="109"/>
        <v>421400000</v>
      </c>
      <c r="D1811" s="54">
        <f t="shared" si="110"/>
        <v>117055.55555555556</v>
      </c>
      <c r="E1811" s="54">
        <f t="shared" si="108"/>
        <v>183660166.66666254</v>
      </c>
      <c r="F1811" s="5">
        <f t="shared" si="111"/>
        <v>247739833.33333746</v>
      </c>
    </row>
    <row r="1812" spans="2:6">
      <c r="B1812" s="59">
        <v>1570</v>
      </c>
      <c r="C1812" s="58">
        <f t="shared" si="109"/>
        <v>421400000</v>
      </c>
      <c r="D1812" s="54">
        <f t="shared" si="110"/>
        <v>117055.55555555556</v>
      </c>
      <c r="E1812" s="54">
        <f t="shared" si="108"/>
        <v>183777222.2222181</v>
      </c>
      <c r="F1812" s="5">
        <f t="shared" si="111"/>
        <v>247622777.7777819</v>
      </c>
    </row>
    <row r="1813" spans="2:6">
      <c r="B1813" s="59">
        <v>1571</v>
      </c>
      <c r="C1813" s="58">
        <f t="shared" si="109"/>
        <v>421400000</v>
      </c>
      <c r="D1813" s="54">
        <f t="shared" si="110"/>
        <v>117055.55555555556</v>
      </c>
      <c r="E1813" s="54">
        <f t="shared" si="108"/>
        <v>183894277.77777365</v>
      </c>
      <c r="F1813" s="5">
        <f t="shared" si="111"/>
        <v>247505722.22222635</v>
      </c>
    </row>
    <row r="1814" spans="2:6">
      <c r="B1814" s="59">
        <v>1572</v>
      </c>
      <c r="C1814" s="58">
        <f t="shared" si="109"/>
        <v>421400000</v>
      </c>
      <c r="D1814" s="54">
        <f t="shared" si="110"/>
        <v>117055.55555555556</v>
      </c>
      <c r="E1814" s="54">
        <f t="shared" si="108"/>
        <v>184011333.3333292</v>
      </c>
      <c r="F1814" s="5">
        <f t="shared" si="111"/>
        <v>247388666.6666708</v>
      </c>
    </row>
    <row r="1815" spans="2:6">
      <c r="B1815" s="59">
        <v>1573</v>
      </c>
      <c r="C1815" s="58">
        <f t="shared" si="109"/>
        <v>421400000</v>
      </c>
      <c r="D1815" s="54">
        <f t="shared" si="110"/>
        <v>117055.55555555556</v>
      </c>
      <c r="E1815" s="54">
        <f t="shared" si="108"/>
        <v>184128388.88888475</v>
      </c>
      <c r="F1815" s="5">
        <f t="shared" si="111"/>
        <v>247271611.11111525</v>
      </c>
    </row>
    <row r="1816" spans="2:6">
      <c r="B1816" s="59">
        <v>1574</v>
      </c>
      <c r="C1816" s="58">
        <f t="shared" si="109"/>
        <v>421400000</v>
      </c>
      <c r="D1816" s="54">
        <f t="shared" si="110"/>
        <v>117055.55555555556</v>
      </c>
      <c r="E1816" s="54">
        <f t="shared" si="108"/>
        <v>184245444.44444031</v>
      </c>
      <c r="F1816" s="5">
        <f t="shared" si="111"/>
        <v>247154555.55555969</v>
      </c>
    </row>
    <row r="1817" spans="2:6">
      <c r="B1817" s="59">
        <v>1575</v>
      </c>
      <c r="C1817" s="58">
        <f t="shared" si="109"/>
        <v>421400000</v>
      </c>
      <c r="D1817" s="54">
        <f t="shared" si="110"/>
        <v>117055.55555555556</v>
      </c>
      <c r="E1817" s="54">
        <f t="shared" si="108"/>
        <v>184362499.99999586</v>
      </c>
      <c r="F1817" s="5">
        <f t="shared" si="111"/>
        <v>247037500.00000414</v>
      </c>
    </row>
    <row r="1818" spans="2:6">
      <c r="B1818" s="59">
        <v>1576</v>
      </c>
      <c r="C1818" s="58">
        <f t="shared" si="109"/>
        <v>421400000</v>
      </c>
      <c r="D1818" s="54">
        <f t="shared" si="110"/>
        <v>117055.55555555556</v>
      </c>
      <c r="E1818" s="54">
        <f t="shared" si="108"/>
        <v>184479555.55555141</v>
      </c>
      <c r="F1818" s="5">
        <f t="shared" si="111"/>
        <v>246920444.44444859</v>
      </c>
    </row>
    <row r="1819" spans="2:6">
      <c r="B1819" s="59">
        <v>1577</v>
      </c>
      <c r="C1819" s="58">
        <f t="shared" si="109"/>
        <v>421400000</v>
      </c>
      <c r="D1819" s="54">
        <f t="shared" si="110"/>
        <v>117055.55555555556</v>
      </c>
      <c r="E1819" s="54">
        <f t="shared" si="108"/>
        <v>184596611.11110696</v>
      </c>
      <c r="F1819" s="5">
        <f t="shared" si="111"/>
        <v>246803388.88889304</v>
      </c>
    </row>
    <row r="1820" spans="2:6">
      <c r="B1820" s="59">
        <v>1578</v>
      </c>
      <c r="C1820" s="58">
        <f t="shared" si="109"/>
        <v>421400000</v>
      </c>
      <c r="D1820" s="54">
        <f t="shared" si="110"/>
        <v>117055.55555555556</v>
      </c>
      <c r="E1820" s="54">
        <f t="shared" si="108"/>
        <v>184713666.66666251</v>
      </c>
      <c r="F1820" s="5">
        <f t="shared" si="111"/>
        <v>246686333.33333749</v>
      </c>
    </row>
    <row r="1821" spans="2:6">
      <c r="B1821" s="59">
        <v>1579</v>
      </c>
      <c r="C1821" s="58">
        <f t="shared" si="109"/>
        <v>421400000</v>
      </c>
      <c r="D1821" s="54">
        <f t="shared" si="110"/>
        <v>117055.55555555556</v>
      </c>
      <c r="E1821" s="54">
        <f t="shared" si="108"/>
        <v>184830722.22221807</v>
      </c>
      <c r="F1821" s="5">
        <f t="shared" si="111"/>
        <v>246569277.77778193</v>
      </c>
    </row>
    <row r="1822" spans="2:6">
      <c r="B1822" s="59">
        <v>1580</v>
      </c>
      <c r="C1822" s="58">
        <f t="shared" si="109"/>
        <v>421400000</v>
      </c>
      <c r="D1822" s="54">
        <f t="shared" si="110"/>
        <v>117055.55555555556</v>
      </c>
      <c r="E1822" s="54">
        <f t="shared" si="108"/>
        <v>184947777.77777362</v>
      </c>
      <c r="F1822" s="5">
        <f t="shared" si="111"/>
        <v>246452222.22222638</v>
      </c>
    </row>
    <row r="1823" spans="2:6">
      <c r="B1823" s="59">
        <v>1581</v>
      </c>
      <c r="C1823" s="58">
        <f t="shared" si="109"/>
        <v>421400000</v>
      </c>
      <c r="D1823" s="54">
        <f t="shared" si="110"/>
        <v>117055.55555555556</v>
      </c>
      <c r="E1823" s="54">
        <f t="shared" si="108"/>
        <v>185064833.33332917</v>
      </c>
      <c r="F1823" s="5">
        <f t="shared" si="111"/>
        <v>246335166.66667083</v>
      </c>
    </row>
    <row r="1824" spans="2:6">
      <c r="B1824" s="59">
        <v>1582</v>
      </c>
      <c r="C1824" s="58">
        <f t="shared" si="109"/>
        <v>421400000</v>
      </c>
      <c r="D1824" s="54">
        <f t="shared" si="110"/>
        <v>117055.55555555556</v>
      </c>
      <c r="E1824" s="54">
        <f t="shared" si="108"/>
        <v>185181888.88888472</v>
      </c>
      <c r="F1824" s="5">
        <f t="shared" si="111"/>
        <v>246218111.11111528</v>
      </c>
    </row>
    <row r="1825" spans="2:6">
      <c r="B1825" s="59">
        <v>1583</v>
      </c>
      <c r="C1825" s="58">
        <f t="shared" si="109"/>
        <v>421400000</v>
      </c>
      <c r="D1825" s="54">
        <f t="shared" si="110"/>
        <v>117055.55555555556</v>
      </c>
      <c r="E1825" s="54">
        <f t="shared" si="108"/>
        <v>185298944.44444028</v>
      </c>
      <c r="F1825" s="5">
        <f t="shared" si="111"/>
        <v>246101055.55555972</v>
      </c>
    </row>
    <row r="1826" spans="2:6">
      <c r="B1826" s="59">
        <v>1584</v>
      </c>
      <c r="C1826" s="58">
        <f t="shared" si="109"/>
        <v>421400000</v>
      </c>
      <c r="D1826" s="54">
        <f t="shared" si="110"/>
        <v>117055.55555555556</v>
      </c>
      <c r="E1826" s="54">
        <f t="shared" si="108"/>
        <v>185415999.99999583</v>
      </c>
      <c r="F1826" s="5">
        <f t="shared" si="111"/>
        <v>245984000.00000417</v>
      </c>
    </row>
    <row r="1827" spans="2:6">
      <c r="B1827" s="59">
        <v>1585</v>
      </c>
      <c r="C1827" s="58">
        <f t="shared" si="109"/>
        <v>421400000</v>
      </c>
      <c r="D1827" s="54">
        <f t="shared" si="110"/>
        <v>117055.55555555556</v>
      </c>
      <c r="E1827" s="54">
        <f t="shared" si="108"/>
        <v>185533055.55555138</v>
      </c>
      <c r="F1827" s="5">
        <f t="shared" si="111"/>
        <v>245866944.44444862</v>
      </c>
    </row>
    <row r="1828" spans="2:6">
      <c r="B1828" s="59">
        <v>1586</v>
      </c>
      <c r="C1828" s="58">
        <f t="shared" si="109"/>
        <v>421400000</v>
      </c>
      <c r="D1828" s="54">
        <f t="shared" si="110"/>
        <v>117055.55555555556</v>
      </c>
      <c r="E1828" s="54">
        <f t="shared" si="108"/>
        <v>185650111.11110693</v>
      </c>
      <c r="F1828" s="5">
        <f t="shared" si="111"/>
        <v>245749888.88889307</v>
      </c>
    </row>
    <row r="1829" spans="2:6">
      <c r="B1829" s="59">
        <v>1587</v>
      </c>
      <c r="C1829" s="58">
        <f t="shared" si="109"/>
        <v>421400000</v>
      </c>
      <c r="D1829" s="54">
        <f t="shared" si="110"/>
        <v>117055.55555555556</v>
      </c>
      <c r="E1829" s="54">
        <f t="shared" si="108"/>
        <v>185767166.66666248</v>
      </c>
      <c r="F1829" s="5">
        <f t="shared" si="111"/>
        <v>245632833.33333752</v>
      </c>
    </row>
    <row r="1830" spans="2:6">
      <c r="B1830" s="59">
        <v>1588</v>
      </c>
      <c r="C1830" s="58">
        <f t="shared" si="109"/>
        <v>421400000</v>
      </c>
      <c r="D1830" s="54">
        <f t="shared" si="110"/>
        <v>117055.55555555556</v>
      </c>
      <c r="E1830" s="54">
        <f t="shared" si="108"/>
        <v>185884222.22221804</v>
      </c>
      <c r="F1830" s="5">
        <f t="shared" si="111"/>
        <v>245515777.77778196</v>
      </c>
    </row>
    <row r="1831" spans="2:6">
      <c r="B1831" s="59">
        <v>1589</v>
      </c>
      <c r="C1831" s="58">
        <f t="shared" si="109"/>
        <v>421400000</v>
      </c>
      <c r="D1831" s="54">
        <f t="shared" si="110"/>
        <v>117055.55555555556</v>
      </c>
      <c r="E1831" s="54">
        <f t="shared" si="108"/>
        <v>186001277.77777359</v>
      </c>
      <c r="F1831" s="5">
        <f t="shared" si="111"/>
        <v>245398722.22222641</v>
      </c>
    </row>
    <row r="1832" spans="2:6">
      <c r="B1832" s="59">
        <v>1590</v>
      </c>
      <c r="C1832" s="58">
        <f t="shared" si="109"/>
        <v>421400000</v>
      </c>
      <c r="D1832" s="54">
        <f t="shared" si="110"/>
        <v>117055.55555555556</v>
      </c>
      <c r="E1832" s="54">
        <f t="shared" si="108"/>
        <v>186118333.33332914</v>
      </c>
      <c r="F1832" s="5">
        <f t="shared" si="111"/>
        <v>245281666.66667086</v>
      </c>
    </row>
    <row r="1833" spans="2:6">
      <c r="B1833" s="59">
        <v>1591</v>
      </c>
      <c r="C1833" s="58">
        <f t="shared" si="109"/>
        <v>421400000</v>
      </c>
      <c r="D1833" s="54">
        <f t="shared" si="110"/>
        <v>117055.55555555556</v>
      </c>
      <c r="E1833" s="54">
        <f t="shared" si="108"/>
        <v>186235388.88888469</v>
      </c>
      <c r="F1833" s="5">
        <f t="shared" si="111"/>
        <v>245164611.11111531</v>
      </c>
    </row>
    <row r="1834" spans="2:6">
      <c r="B1834" s="59">
        <v>1592</v>
      </c>
      <c r="C1834" s="58">
        <f t="shared" si="109"/>
        <v>421400000</v>
      </c>
      <c r="D1834" s="54">
        <f t="shared" si="110"/>
        <v>117055.55555555556</v>
      </c>
      <c r="E1834" s="54">
        <f t="shared" si="108"/>
        <v>186352444.44444025</v>
      </c>
      <c r="F1834" s="5">
        <f t="shared" si="111"/>
        <v>245047555.55555975</v>
      </c>
    </row>
    <row r="1835" spans="2:6">
      <c r="B1835" s="59">
        <v>1593</v>
      </c>
      <c r="C1835" s="58">
        <f t="shared" si="109"/>
        <v>421400000</v>
      </c>
      <c r="D1835" s="54">
        <f t="shared" si="110"/>
        <v>117055.55555555556</v>
      </c>
      <c r="E1835" s="54">
        <f t="shared" ref="E1835:E1898" si="112">E1834+D1835</f>
        <v>186469499.9999958</v>
      </c>
      <c r="F1835" s="5">
        <f t="shared" si="111"/>
        <v>244930500.0000042</v>
      </c>
    </row>
    <row r="1836" spans="2:6">
      <c r="B1836" s="59">
        <v>1594</v>
      </c>
      <c r="C1836" s="58">
        <f t="shared" si="109"/>
        <v>421400000</v>
      </c>
      <c r="D1836" s="54">
        <f t="shared" si="110"/>
        <v>117055.55555555556</v>
      </c>
      <c r="E1836" s="54">
        <f t="shared" si="112"/>
        <v>186586555.55555135</v>
      </c>
      <c r="F1836" s="5">
        <f t="shared" si="111"/>
        <v>244813444.44444865</v>
      </c>
    </row>
    <row r="1837" spans="2:6">
      <c r="B1837" s="59">
        <v>1595</v>
      </c>
      <c r="C1837" s="58">
        <f t="shared" si="109"/>
        <v>421400000</v>
      </c>
      <c r="D1837" s="54">
        <f t="shared" si="110"/>
        <v>117055.55555555556</v>
      </c>
      <c r="E1837" s="54">
        <f t="shared" si="112"/>
        <v>186703611.1111069</v>
      </c>
      <c r="F1837" s="5">
        <f t="shared" si="111"/>
        <v>244696388.8888931</v>
      </c>
    </row>
    <row r="1838" spans="2:6">
      <c r="B1838" s="59">
        <v>1596</v>
      </c>
      <c r="C1838" s="58">
        <f t="shared" si="109"/>
        <v>421400000</v>
      </c>
      <c r="D1838" s="54">
        <f t="shared" si="110"/>
        <v>117055.55555555556</v>
      </c>
      <c r="E1838" s="54">
        <f t="shared" si="112"/>
        <v>186820666.66666245</v>
      </c>
      <c r="F1838" s="5">
        <f t="shared" si="111"/>
        <v>244579333.33333755</v>
      </c>
    </row>
    <row r="1839" spans="2:6">
      <c r="B1839" s="59">
        <v>1597</v>
      </c>
      <c r="C1839" s="58">
        <f t="shared" si="109"/>
        <v>421400000</v>
      </c>
      <c r="D1839" s="54">
        <f t="shared" si="110"/>
        <v>117055.55555555556</v>
      </c>
      <c r="E1839" s="54">
        <f t="shared" si="112"/>
        <v>186937722.22221801</v>
      </c>
      <c r="F1839" s="5">
        <f t="shared" si="111"/>
        <v>244462277.77778199</v>
      </c>
    </row>
    <row r="1840" spans="2:6">
      <c r="B1840" s="59">
        <v>1598</v>
      </c>
      <c r="C1840" s="58">
        <f t="shared" si="109"/>
        <v>421400000</v>
      </c>
      <c r="D1840" s="54">
        <f t="shared" si="110"/>
        <v>117055.55555555556</v>
      </c>
      <c r="E1840" s="54">
        <f t="shared" si="112"/>
        <v>187054777.77777356</v>
      </c>
      <c r="F1840" s="5">
        <f t="shared" si="111"/>
        <v>244345222.22222644</v>
      </c>
    </row>
    <row r="1841" spans="2:6">
      <c r="B1841" s="59">
        <v>1599</v>
      </c>
      <c r="C1841" s="58">
        <f t="shared" si="109"/>
        <v>421400000</v>
      </c>
      <c r="D1841" s="54">
        <f t="shared" si="110"/>
        <v>117055.55555555556</v>
      </c>
      <c r="E1841" s="54">
        <f t="shared" si="112"/>
        <v>187171833.33332911</v>
      </c>
      <c r="F1841" s="5">
        <f t="shared" si="111"/>
        <v>244228166.66667089</v>
      </c>
    </row>
    <row r="1842" spans="2:6">
      <c r="B1842" s="59">
        <v>1600</v>
      </c>
      <c r="C1842" s="58">
        <f t="shared" si="109"/>
        <v>421400000</v>
      </c>
      <c r="D1842" s="54">
        <f t="shared" si="110"/>
        <v>117055.55555555556</v>
      </c>
      <c r="E1842" s="54">
        <f t="shared" si="112"/>
        <v>187288888.88888466</v>
      </c>
      <c r="F1842" s="5">
        <f t="shared" si="111"/>
        <v>244111111.11111534</v>
      </c>
    </row>
    <row r="1843" spans="2:6">
      <c r="B1843" s="59">
        <v>1601</v>
      </c>
      <c r="C1843" s="58">
        <f t="shared" si="109"/>
        <v>421400000</v>
      </c>
      <c r="D1843" s="54">
        <f t="shared" si="110"/>
        <v>117055.55555555556</v>
      </c>
      <c r="E1843" s="54">
        <f t="shared" si="112"/>
        <v>187405944.44444022</v>
      </c>
      <c r="F1843" s="5">
        <f t="shared" si="111"/>
        <v>243994055.55555978</v>
      </c>
    </row>
    <row r="1844" spans="2:6">
      <c r="B1844" s="59">
        <v>1602</v>
      </c>
      <c r="C1844" s="58">
        <f t="shared" ref="C1844:C1907" si="113">$K$243-$K$245</f>
        <v>421400000</v>
      </c>
      <c r="D1844" s="54">
        <f t="shared" ref="D1844:D1907" si="114">C1844/$K$244</f>
        <v>117055.55555555556</v>
      </c>
      <c r="E1844" s="54">
        <f t="shared" si="112"/>
        <v>187522999.99999577</v>
      </c>
      <c r="F1844" s="5">
        <f t="shared" ref="F1844:F1907" si="115">$J$119-E1844</f>
        <v>243877000.00000423</v>
      </c>
    </row>
    <row r="1845" spans="2:6">
      <c r="B1845" s="59">
        <v>1603</v>
      </c>
      <c r="C1845" s="58">
        <f t="shared" si="113"/>
        <v>421400000</v>
      </c>
      <c r="D1845" s="54">
        <f t="shared" si="114"/>
        <v>117055.55555555556</v>
      </c>
      <c r="E1845" s="54">
        <f t="shared" si="112"/>
        <v>187640055.55555132</v>
      </c>
      <c r="F1845" s="5">
        <f t="shared" si="115"/>
        <v>243759944.44444868</v>
      </c>
    </row>
    <row r="1846" spans="2:6">
      <c r="B1846" s="59">
        <v>1604</v>
      </c>
      <c r="C1846" s="58">
        <f t="shared" si="113"/>
        <v>421400000</v>
      </c>
      <c r="D1846" s="54">
        <f t="shared" si="114"/>
        <v>117055.55555555556</v>
      </c>
      <c r="E1846" s="54">
        <f t="shared" si="112"/>
        <v>187757111.11110687</v>
      </c>
      <c r="F1846" s="5">
        <f t="shared" si="115"/>
        <v>243642888.88889313</v>
      </c>
    </row>
    <row r="1847" spans="2:6">
      <c r="B1847" s="59">
        <v>1605</v>
      </c>
      <c r="C1847" s="58">
        <f t="shared" si="113"/>
        <v>421400000</v>
      </c>
      <c r="D1847" s="54">
        <f t="shared" si="114"/>
        <v>117055.55555555556</v>
      </c>
      <c r="E1847" s="54">
        <f t="shared" si="112"/>
        <v>187874166.66666242</v>
      </c>
      <c r="F1847" s="5">
        <f t="shared" si="115"/>
        <v>243525833.33333758</v>
      </c>
    </row>
    <row r="1848" spans="2:6">
      <c r="B1848" s="59">
        <v>1606</v>
      </c>
      <c r="C1848" s="58">
        <f t="shared" si="113"/>
        <v>421400000</v>
      </c>
      <c r="D1848" s="54">
        <f t="shared" si="114"/>
        <v>117055.55555555556</v>
      </c>
      <c r="E1848" s="54">
        <f t="shared" si="112"/>
        <v>187991222.22221798</v>
      </c>
      <c r="F1848" s="5">
        <f t="shared" si="115"/>
        <v>243408777.77778202</v>
      </c>
    </row>
    <row r="1849" spans="2:6">
      <c r="B1849" s="59">
        <v>1607</v>
      </c>
      <c r="C1849" s="58">
        <f t="shared" si="113"/>
        <v>421400000</v>
      </c>
      <c r="D1849" s="54">
        <f t="shared" si="114"/>
        <v>117055.55555555556</v>
      </c>
      <c r="E1849" s="54">
        <f t="shared" si="112"/>
        <v>188108277.77777353</v>
      </c>
      <c r="F1849" s="5">
        <f t="shared" si="115"/>
        <v>243291722.22222647</v>
      </c>
    </row>
    <row r="1850" spans="2:6">
      <c r="B1850" s="59">
        <v>1608</v>
      </c>
      <c r="C1850" s="58">
        <f t="shared" si="113"/>
        <v>421400000</v>
      </c>
      <c r="D1850" s="54">
        <f t="shared" si="114"/>
        <v>117055.55555555556</v>
      </c>
      <c r="E1850" s="54">
        <f t="shared" si="112"/>
        <v>188225333.33332908</v>
      </c>
      <c r="F1850" s="5">
        <f t="shared" si="115"/>
        <v>243174666.66667092</v>
      </c>
    </row>
    <row r="1851" spans="2:6">
      <c r="B1851" s="59">
        <v>1609</v>
      </c>
      <c r="C1851" s="58">
        <f t="shared" si="113"/>
        <v>421400000</v>
      </c>
      <c r="D1851" s="54">
        <f t="shared" si="114"/>
        <v>117055.55555555556</v>
      </c>
      <c r="E1851" s="54">
        <f t="shared" si="112"/>
        <v>188342388.88888463</v>
      </c>
      <c r="F1851" s="5">
        <f t="shared" si="115"/>
        <v>243057611.11111537</v>
      </c>
    </row>
    <row r="1852" spans="2:6">
      <c r="B1852" s="59">
        <v>1610</v>
      </c>
      <c r="C1852" s="58">
        <f t="shared" si="113"/>
        <v>421400000</v>
      </c>
      <c r="D1852" s="54">
        <f t="shared" si="114"/>
        <v>117055.55555555556</v>
      </c>
      <c r="E1852" s="54">
        <f t="shared" si="112"/>
        <v>188459444.44444019</v>
      </c>
      <c r="F1852" s="5">
        <f t="shared" si="115"/>
        <v>242940555.55555981</v>
      </c>
    </row>
    <row r="1853" spans="2:6">
      <c r="B1853" s="59">
        <v>1611</v>
      </c>
      <c r="C1853" s="58">
        <f t="shared" si="113"/>
        <v>421400000</v>
      </c>
      <c r="D1853" s="54">
        <f t="shared" si="114"/>
        <v>117055.55555555556</v>
      </c>
      <c r="E1853" s="54">
        <f t="shared" si="112"/>
        <v>188576499.99999574</v>
      </c>
      <c r="F1853" s="5">
        <f t="shared" si="115"/>
        <v>242823500.00000426</v>
      </c>
    </row>
    <row r="1854" spans="2:6">
      <c r="B1854" s="59">
        <v>1612</v>
      </c>
      <c r="C1854" s="58">
        <f t="shared" si="113"/>
        <v>421400000</v>
      </c>
      <c r="D1854" s="54">
        <f t="shared" si="114"/>
        <v>117055.55555555556</v>
      </c>
      <c r="E1854" s="54">
        <f t="shared" si="112"/>
        <v>188693555.55555129</v>
      </c>
      <c r="F1854" s="5">
        <f t="shared" si="115"/>
        <v>242706444.44444871</v>
      </c>
    </row>
    <row r="1855" spans="2:6">
      <c r="B1855" s="59">
        <v>1613</v>
      </c>
      <c r="C1855" s="58">
        <f t="shared" si="113"/>
        <v>421400000</v>
      </c>
      <c r="D1855" s="54">
        <f t="shared" si="114"/>
        <v>117055.55555555556</v>
      </c>
      <c r="E1855" s="54">
        <f t="shared" si="112"/>
        <v>188810611.11110684</v>
      </c>
      <c r="F1855" s="5">
        <f t="shared" si="115"/>
        <v>242589388.88889316</v>
      </c>
    </row>
    <row r="1856" spans="2:6">
      <c r="B1856" s="59">
        <v>1614</v>
      </c>
      <c r="C1856" s="58">
        <f t="shared" si="113"/>
        <v>421400000</v>
      </c>
      <c r="D1856" s="54">
        <f t="shared" si="114"/>
        <v>117055.55555555556</v>
      </c>
      <c r="E1856" s="54">
        <f t="shared" si="112"/>
        <v>188927666.6666624</v>
      </c>
      <c r="F1856" s="5">
        <f t="shared" si="115"/>
        <v>242472333.3333376</v>
      </c>
    </row>
    <row r="1857" spans="2:6">
      <c r="B1857" s="59">
        <v>1615</v>
      </c>
      <c r="C1857" s="58">
        <f t="shared" si="113"/>
        <v>421400000</v>
      </c>
      <c r="D1857" s="54">
        <f t="shared" si="114"/>
        <v>117055.55555555556</v>
      </c>
      <c r="E1857" s="54">
        <f t="shared" si="112"/>
        <v>189044722.22221795</v>
      </c>
      <c r="F1857" s="5">
        <f t="shared" si="115"/>
        <v>242355277.77778205</v>
      </c>
    </row>
    <row r="1858" spans="2:6">
      <c r="B1858" s="59">
        <v>1616</v>
      </c>
      <c r="C1858" s="58">
        <f t="shared" si="113"/>
        <v>421400000</v>
      </c>
      <c r="D1858" s="54">
        <f t="shared" si="114"/>
        <v>117055.55555555556</v>
      </c>
      <c r="E1858" s="54">
        <f t="shared" si="112"/>
        <v>189161777.7777735</v>
      </c>
      <c r="F1858" s="5">
        <f t="shared" si="115"/>
        <v>242238222.2222265</v>
      </c>
    </row>
    <row r="1859" spans="2:6">
      <c r="B1859" s="59">
        <v>1617</v>
      </c>
      <c r="C1859" s="58">
        <f t="shared" si="113"/>
        <v>421400000</v>
      </c>
      <c r="D1859" s="54">
        <f t="shared" si="114"/>
        <v>117055.55555555556</v>
      </c>
      <c r="E1859" s="54">
        <f t="shared" si="112"/>
        <v>189278833.33332905</v>
      </c>
      <c r="F1859" s="5">
        <f t="shared" si="115"/>
        <v>242121166.66667095</v>
      </c>
    </row>
    <row r="1860" spans="2:6">
      <c r="B1860" s="59">
        <v>1618</v>
      </c>
      <c r="C1860" s="58">
        <f t="shared" si="113"/>
        <v>421400000</v>
      </c>
      <c r="D1860" s="54">
        <f t="shared" si="114"/>
        <v>117055.55555555556</v>
      </c>
      <c r="E1860" s="54">
        <f t="shared" si="112"/>
        <v>189395888.8888846</v>
      </c>
      <c r="F1860" s="5">
        <f t="shared" si="115"/>
        <v>242004111.1111154</v>
      </c>
    </row>
    <row r="1861" spans="2:6">
      <c r="B1861" s="59">
        <v>1619</v>
      </c>
      <c r="C1861" s="58">
        <f t="shared" si="113"/>
        <v>421400000</v>
      </c>
      <c r="D1861" s="54">
        <f t="shared" si="114"/>
        <v>117055.55555555556</v>
      </c>
      <c r="E1861" s="54">
        <f t="shared" si="112"/>
        <v>189512944.44444016</v>
      </c>
      <c r="F1861" s="5">
        <f t="shared" si="115"/>
        <v>241887055.55555984</v>
      </c>
    </row>
    <row r="1862" spans="2:6">
      <c r="B1862" s="59">
        <v>1620</v>
      </c>
      <c r="C1862" s="58">
        <f t="shared" si="113"/>
        <v>421400000</v>
      </c>
      <c r="D1862" s="54">
        <f t="shared" si="114"/>
        <v>117055.55555555556</v>
      </c>
      <c r="E1862" s="54">
        <f t="shared" si="112"/>
        <v>189629999.99999571</v>
      </c>
      <c r="F1862" s="5">
        <f t="shared" si="115"/>
        <v>241770000.00000429</v>
      </c>
    </row>
    <row r="1863" spans="2:6">
      <c r="B1863" s="59">
        <v>1621</v>
      </c>
      <c r="C1863" s="58">
        <f t="shared" si="113"/>
        <v>421400000</v>
      </c>
      <c r="D1863" s="54">
        <f t="shared" si="114"/>
        <v>117055.55555555556</v>
      </c>
      <c r="E1863" s="54">
        <f t="shared" si="112"/>
        <v>189747055.55555126</v>
      </c>
      <c r="F1863" s="5">
        <f t="shared" si="115"/>
        <v>241652944.44444874</v>
      </c>
    </row>
    <row r="1864" spans="2:6">
      <c r="B1864" s="59">
        <v>1622</v>
      </c>
      <c r="C1864" s="58">
        <f t="shared" si="113"/>
        <v>421400000</v>
      </c>
      <c r="D1864" s="54">
        <f t="shared" si="114"/>
        <v>117055.55555555556</v>
      </c>
      <c r="E1864" s="54">
        <f t="shared" si="112"/>
        <v>189864111.11110681</v>
      </c>
      <c r="F1864" s="5">
        <f t="shared" si="115"/>
        <v>241535888.88889319</v>
      </c>
    </row>
    <row r="1865" spans="2:6">
      <c r="B1865" s="59">
        <v>1623</v>
      </c>
      <c r="C1865" s="58">
        <f t="shared" si="113"/>
        <v>421400000</v>
      </c>
      <c r="D1865" s="54">
        <f t="shared" si="114"/>
        <v>117055.55555555556</v>
      </c>
      <c r="E1865" s="54">
        <f t="shared" si="112"/>
        <v>189981166.66666237</v>
      </c>
      <c r="F1865" s="5">
        <f t="shared" si="115"/>
        <v>241418833.33333763</v>
      </c>
    </row>
    <row r="1866" spans="2:6">
      <c r="B1866" s="59">
        <v>1624</v>
      </c>
      <c r="C1866" s="58">
        <f t="shared" si="113"/>
        <v>421400000</v>
      </c>
      <c r="D1866" s="54">
        <f t="shared" si="114"/>
        <v>117055.55555555556</v>
      </c>
      <c r="E1866" s="54">
        <f t="shared" si="112"/>
        <v>190098222.22221792</v>
      </c>
      <c r="F1866" s="5">
        <f t="shared" si="115"/>
        <v>241301777.77778208</v>
      </c>
    </row>
    <row r="1867" spans="2:6">
      <c r="B1867" s="59">
        <v>1625</v>
      </c>
      <c r="C1867" s="58">
        <f t="shared" si="113"/>
        <v>421400000</v>
      </c>
      <c r="D1867" s="54">
        <f t="shared" si="114"/>
        <v>117055.55555555556</v>
      </c>
      <c r="E1867" s="54">
        <f t="shared" si="112"/>
        <v>190215277.77777347</v>
      </c>
      <c r="F1867" s="5">
        <f t="shared" si="115"/>
        <v>241184722.22222653</v>
      </c>
    </row>
    <row r="1868" spans="2:6">
      <c r="B1868" s="59">
        <v>1626</v>
      </c>
      <c r="C1868" s="58">
        <f t="shared" si="113"/>
        <v>421400000</v>
      </c>
      <c r="D1868" s="54">
        <f t="shared" si="114"/>
        <v>117055.55555555556</v>
      </c>
      <c r="E1868" s="54">
        <f t="shared" si="112"/>
        <v>190332333.33332902</v>
      </c>
      <c r="F1868" s="5">
        <f t="shared" si="115"/>
        <v>241067666.66667098</v>
      </c>
    </row>
    <row r="1869" spans="2:6">
      <c r="B1869" s="59">
        <v>1627</v>
      </c>
      <c r="C1869" s="58">
        <f t="shared" si="113"/>
        <v>421400000</v>
      </c>
      <c r="D1869" s="54">
        <f t="shared" si="114"/>
        <v>117055.55555555556</v>
      </c>
      <c r="E1869" s="54">
        <f t="shared" si="112"/>
        <v>190449388.88888457</v>
      </c>
      <c r="F1869" s="5">
        <f t="shared" si="115"/>
        <v>240950611.11111543</v>
      </c>
    </row>
    <row r="1870" spans="2:6">
      <c r="B1870" s="59">
        <v>1628</v>
      </c>
      <c r="C1870" s="58">
        <f t="shared" si="113"/>
        <v>421400000</v>
      </c>
      <c r="D1870" s="54">
        <f t="shared" si="114"/>
        <v>117055.55555555556</v>
      </c>
      <c r="E1870" s="54">
        <f t="shared" si="112"/>
        <v>190566444.44444013</v>
      </c>
      <c r="F1870" s="5">
        <f t="shared" si="115"/>
        <v>240833555.55555987</v>
      </c>
    </row>
    <row r="1871" spans="2:6">
      <c r="B1871" s="59">
        <v>1629</v>
      </c>
      <c r="C1871" s="58">
        <f t="shared" si="113"/>
        <v>421400000</v>
      </c>
      <c r="D1871" s="54">
        <f t="shared" si="114"/>
        <v>117055.55555555556</v>
      </c>
      <c r="E1871" s="54">
        <f t="shared" si="112"/>
        <v>190683499.99999568</v>
      </c>
      <c r="F1871" s="5">
        <f t="shared" si="115"/>
        <v>240716500.00000432</v>
      </c>
    </row>
    <row r="1872" spans="2:6">
      <c r="B1872" s="59">
        <v>1630</v>
      </c>
      <c r="C1872" s="58">
        <f t="shared" si="113"/>
        <v>421400000</v>
      </c>
      <c r="D1872" s="54">
        <f t="shared" si="114"/>
        <v>117055.55555555556</v>
      </c>
      <c r="E1872" s="54">
        <f t="shared" si="112"/>
        <v>190800555.55555123</v>
      </c>
      <c r="F1872" s="5">
        <f t="shared" si="115"/>
        <v>240599444.44444877</v>
      </c>
    </row>
    <row r="1873" spans="2:6">
      <c r="B1873" s="59">
        <v>1631</v>
      </c>
      <c r="C1873" s="58">
        <f t="shared" si="113"/>
        <v>421400000</v>
      </c>
      <c r="D1873" s="54">
        <f t="shared" si="114"/>
        <v>117055.55555555556</v>
      </c>
      <c r="E1873" s="54">
        <f t="shared" si="112"/>
        <v>190917611.11110678</v>
      </c>
      <c r="F1873" s="5">
        <f t="shared" si="115"/>
        <v>240482388.88889322</v>
      </c>
    </row>
    <row r="1874" spans="2:6">
      <c r="B1874" s="59">
        <v>1632</v>
      </c>
      <c r="C1874" s="58">
        <f t="shared" si="113"/>
        <v>421400000</v>
      </c>
      <c r="D1874" s="54">
        <f t="shared" si="114"/>
        <v>117055.55555555556</v>
      </c>
      <c r="E1874" s="54">
        <f t="shared" si="112"/>
        <v>191034666.66666234</v>
      </c>
      <c r="F1874" s="5">
        <f t="shared" si="115"/>
        <v>240365333.33333766</v>
      </c>
    </row>
    <row r="1875" spans="2:6">
      <c r="B1875" s="59">
        <v>1633</v>
      </c>
      <c r="C1875" s="58">
        <f t="shared" si="113"/>
        <v>421400000</v>
      </c>
      <c r="D1875" s="54">
        <f t="shared" si="114"/>
        <v>117055.55555555556</v>
      </c>
      <c r="E1875" s="54">
        <f t="shared" si="112"/>
        <v>191151722.22221789</v>
      </c>
      <c r="F1875" s="5">
        <f t="shared" si="115"/>
        <v>240248277.77778211</v>
      </c>
    </row>
    <row r="1876" spans="2:6">
      <c r="B1876" s="59">
        <v>1634</v>
      </c>
      <c r="C1876" s="58">
        <f t="shared" si="113"/>
        <v>421400000</v>
      </c>
      <c r="D1876" s="54">
        <f t="shared" si="114"/>
        <v>117055.55555555556</v>
      </c>
      <c r="E1876" s="54">
        <f t="shared" si="112"/>
        <v>191268777.77777344</v>
      </c>
      <c r="F1876" s="5">
        <f t="shared" si="115"/>
        <v>240131222.22222656</v>
      </c>
    </row>
    <row r="1877" spans="2:6">
      <c r="B1877" s="59">
        <v>1635</v>
      </c>
      <c r="C1877" s="58">
        <f t="shared" si="113"/>
        <v>421400000</v>
      </c>
      <c r="D1877" s="54">
        <f t="shared" si="114"/>
        <v>117055.55555555556</v>
      </c>
      <c r="E1877" s="54">
        <f t="shared" si="112"/>
        <v>191385833.33332899</v>
      </c>
      <c r="F1877" s="5">
        <f t="shared" si="115"/>
        <v>240014166.66667101</v>
      </c>
    </row>
    <row r="1878" spans="2:6">
      <c r="B1878" s="59">
        <v>1636</v>
      </c>
      <c r="C1878" s="58">
        <f t="shared" si="113"/>
        <v>421400000</v>
      </c>
      <c r="D1878" s="54">
        <f t="shared" si="114"/>
        <v>117055.55555555556</v>
      </c>
      <c r="E1878" s="54">
        <f t="shared" si="112"/>
        <v>191502888.88888454</v>
      </c>
      <c r="F1878" s="5">
        <f t="shared" si="115"/>
        <v>239897111.11111546</v>
      </c>
    </row>
    <row r="1879" spans="2:6">
      <c r="B1879" s="59">
        <v>1637</v>
      </c>
      <c r="C1879" s="58">
        <f t="shared" si="113"/>
        <v>421400000</v>
      </c>
      <c r="D1879" s="54">
        <f t="shared" si="114"/>
        <v>117055.55555555556</v>
      </c>
      <c r="E1879" s="54">
        <f t="shared" si="112"/>
        <v>191619944.4444401</v>
      </c>
      <c r="F1879" s="5">
        <f t="shared" si="115"/>
        <v>239780055.5555599</v>
      </c>
    </row>
    <row r="1880" spans="2:6">
      <c r="B1880" s="59">
        <v>1638</v>
      </c>
      <c r="C1880" s="58">
        <f t="shared" si="113"/>
        <v>421400000</v>
      </c>
      <c r="D1880" s="54">
        <f t="shared" si="114"/>
        <v>117055.55555555556</v>
      </c>
      <c r="E1880" s="54">
        <f t="shared" si="112"/>
        <v>191736999.99999565</v>
      </c>
      <c r="F1880" s="5">
        <f t="shared" si="115"/>
        <v>239663000.00000435</v>
      </c>
    </row>
    <row r="1881" spans="2:6">
      <c r="B1881" s="59">
        <v>1639</v>
      </c>
      <c r="C1881" s="58">
        <f t="shared" si="113"/>
        <v>421400000</v>
      </c>
      <c r="D1881" s="54">
        <f t="shared" si="114"/>
        <v>117055.55555555556</v>
      </c>
      <c r="E1881" s="54">
        <f t="shared" si="112"/>
        <v>191854055.5555512</v>
      </c>
      <c r="F1881" s="5">
        <f t="shared" si="115"/>
        <v>239545944.4444488</v>
      </c>
    </row>
    <row r="1882" spans="2:6">
      <c r="B1882" s="59">
        <v>1640</v>
      </c>
      <c r="C1882" s="58">
        <f t="shared" si="113"/>
        <v>421400000</v>
      </c>
      <c r="D1882" s="54">
        <f t="shared" si="114"/>
        <v>117055.55555555556</v>
      </c>
      <c r="E1882" s="54">
        <f t="shared" si="112"/>
        <v>191971111.11110675</v>
      </c>
      <c r="F1882" s="5">
        <f t="shared" si="115"/>
        <v>239428888.88889325</v>
      </c>
    </row>
    <row r="1883" spans="2:6">
      <c r="B1883" s="59">
        <v>1641</v>
      </c>
      <c r="C1883" s="58">
        <f t="shared" si="113"/>
        <v>421400000</v>
      </c>
      <c r="D1883" s="54">
        <f t="shared" si="114"/>
        <v>117055.55555555556</v>
      </c>
      <c r="E1883" s="54">
        <f t="shared" si="112"/>
        <v>192088166.66666231</v>
      </c>
      <c r="F1883" s="5">
        <f t="shared" si="115"/>
        <v>239311833.33333769</v>
      </c>
    </row>
    <row r="1884" spans="2:6">
      <c r="B1884" s="59">
        <v>1642</v>
      </c>
      <c r="C1884" s="58">
        <f t="shared" si="113"/>
        <v>421400000</v>
      </c>
      <c r="D1884" s="54">
        <f t="shared" si="114"/>
        <v>117055.55555555556</v>
      </c>
      <c r="E1884" s="54">
        <f t="shared" si="112"/>
        <v>192205222.22221786</v>
      </c>
      <c r="F1884" s="5">
        <f t="shared" si="115"/>
        <v>239194777.77778214</v>
      </c>
    </row>
    <row r="1885" spans="2:6">
      <c r="B1885" s="59">
        <v>1643</v>
      </c>
      <c r="C1885" s="58">
        <f t="shared" si="113"/>
        <v>421400000</v>
      </c>
      <c r="D1885" s="54">
        <f t="shared" si="114"/>
        <v>117055.55555555556</v>
      </c>
      <c r="E1885" s="54">
        <f t="shared" si="112"/>
        <v>192322277.77777341</v>
      </c>
      <c r="F1885" s="5">
        <f t="shared" si="115"/>
        <v>239077722.22222659</v>
      </c>
    </row>
    <row r="1886" spans="2:6">
      <c r="B1886" s="59">
        <v>1644</v>
      </c>
      <c r="C1886" s="58">
        <f t="shared" si="113"/>
        <v>421400000</v>
      </c>
      <c r="D1886" s="54">
        <f t="shared" si="114"/>
        <v>117055.55555555556</v>
      </c>
      <c r="E1886" s="54">
        <f t="shared" si="112"/>
        <v>192439333.33332896</v>
      </c>
      <c r="F1886" s="5">
        <f t="shared" si="115"/>
        <v>238960666.66667104</v>
      </c>
    </row>
    <row r="1887" spans="2:6">
      <c r="B1887" s="59">
        <v>1645</v>
      </c>
      <c r="C1887" s="58">
        <f t="shared" si="113"/>
        <v>421400000</v>
      </c>
      <c r="D1887" s="54">
        <f t="shared" si="114"/>
        <v>117055.55555555556</v>
      </c>
      <c r="E1887" s="54">
        <f t="shared" si="112"/>
        <v>192556388.88888451</v>
      </c>
      <c r="F1887" s="5">
        <f t="shared" si="115"/>
        <v>238843611.11111549</v>
      </c>
    </row>
    <row r="1888" spans="2:6">
      <c r="B1888" s="59">
        <v>1646</v>
      </c>
      <c r="C1888" s="58">
        <f t="shared" si="113"/>
        <v>421400000</v>
      </c>
      <c r="D1888" s="54">
        <f t="shared" si="114"/>
        <v>117055.55555555556</v>
      </c>
      <c r="E1888" s="54">
        <f t="shared" si="112"/>
        <v>192673444.44444007</v>
      </c>
      <c r="F1888" s="5">
        <f t="shared" si="115"/>
        <v>238726555.55555993</v>
      </c>
    </row>
    <row r="1889" spans="2:6">
      <c r="B1889" s="59">
        <v>1647</v>
      </c>
      <c r="C1889" s="58">
        <f t="shared" si="113"/>
        <v>421400000</v>
      </c>
      <c r="D1889" s="54">
        <f t="shared" si="114"/>
        <v>117055.55555555556</v>
      </c>
      <c r="E1889" s="54">
        <f t="shared" si="112"/>
        <v>192790499.99999562</v>
      </c>
      <c r="F1889" s="5">
        <f t="shared" si="115"/>
        <v>238609500.00000438</v>
      </c>
    </row>
    <row r="1890" spans="2:6">
      <c r="B1890" s="59">
        <v>1648</v>
      </c>
      <c r="C1890" s="58">
        <f t="shared" si="113"/>
        <v>421400000</v>
      </c>
      <c r="D1890" s="54">
        <f t="shared" si="114"/>
        <v>117055.55555555556</v>
      </c>
      <c r="E1890" s="54">
        <f t="shared" si="112"/>
        <v>192907555.55555117</v>
      </c>
      <c r="F1890" s="5">
        <f t="shared" si="115"/>
        <v>238492444.44444883</v>
      </c>
    </row>
    <row r="1891" spans="2:6">
      <c r="B1891" s="59">
        <v>1649</v>
      </c>
      <c r="C1891" s="58">
        <f t="shared" si="113"/>
        <v>421400000</v>
      </c>
      <c r="D1891" s="54">
        <f t="shared" si="114"/>
        <v>117055.55555555556</v>
      </c>
      <c r="E1891" s="54">
        <f t="shared" si="112"/>
        <v>193024611.11110672</v>
      </c>
      <c r="F1891" s="5">
        <f t="shared" si="115"/>
        <v>238375388.88889328</v>
      </c>
    </row>
    <row r="1892" spans="2:6">
      <c r="B1892" s="59">
        <v>1650</v>
      </c>
      <c r="C1892" s="58">
        <f t="shared" si="113"/>
        <v>421400000</v>
      </c>
      <c r="D1892" s="54">
        <f t="shared" si="114"/>
        <v>117055.55555555556</v>
      </c>
      <c r="E1892" s="54">
        <f t="shared" si="112"/>
        <v>193141666.66666228</v>
      </c>
      <c r="F1892" s="5">
        <f t="shared" si="115"/>
        <v>238258333.33333772</v>
      </c>
    </row>
    <row r="1893" spans="2:6">
      <c r="B1893" s="59">
        <v>1651</v>
      </c>
      <c r="C1893" s="58">
        <f t="shared" si="113"/>
        <v>421400000</v>
      </c>
      <c r="D1893" s="54">
        <f t="shared" si="114"/>
        <v>117055.55555555556</v>
      </c>
      <c r="E1893" s="54">
        <f t="shared" si="112"/>
        <v>193258722.22221783</v>
      </c>
      <c r="F1893" s="5">
        <f t="shared" si="115"/>
        <v>238141277.77778217</v>
      </c>
    </row>
    <row r="1894" spans="2:6">
      <c r="B1894" s="59">
        <v>1652</v>
      </c>
      <c r="C1894" s="58">
        <f t="shared" si="113"/>
        <v>421400000</v>
      </c>
      <c r="D1894" s="54">
        <f t="shared" si="114"/>
        <v>117055.55555555556</v>
      </c>
      <c r="E1894" s="54">
        <f t="shared" si="112"/>
        <v>193375777.77777338</v>
      </c>
      <c r="F1894" s="5">
        <f t="shared" si="115"/>
        <v>238024222.22222662</v>
      </c>
    </row>
    <row r="1895" spans="2:6">
      <c r="B1895" s="59">
        <v>1653</v>
      </c>
      <c r="C1895" s="58">
        <f t="shared" si="113"/>
        <v>421400000</v>
      </c>
      <c r="D1895" s="54">
        <f t="shared" si="114"/>
        <v>117055.55555555556</v>
      </c>
      <c r="E1895" s="54">
        <f t="shared" si="112"/>
        <v>193492833.33332893</v>
      </c>
      <c r="F1895" s="5">
        <f t="shared" si="115"/>
        <v>237907166.66667107</v>
      </c>
    </row>
    <row r="1896" spans="2:6">
      <c r="B1896" s="59">
        <v>1654</v>
      </c>
      <c r="C1896" s="58">
        <f t="shared" si="113"/>
        <v>421400000</v>
      </c>
      <c r="D1896" s="54">
        <f t="shared" si="114"/>
        <v>117055.55555555556</v>
      </c>
      <c r="E1896" s="54">
        <f t="shared" si="112"/>
        <v>193609888.88888448</v>
      </c>
      <c r="F1896" s="5">
        <f t="shared" si="115"/>
        <v>237790111.11111552</v>
      </c>
    </row>
    <row r="1897" spans="2:6">
      <c r="B1897" s="59">
        <v>1655</v>
      </c>
      <c r="C1897" s="58">
        <f t="shared" si="113"/>
        <v>421400000</v>
      </c>
      <c r="D1897" s="54">
        <f t="shared" si="114"/>
        <v>117055.55555555556</v>
      </c>
      <c r="E1897" s="54">
        <f t="shared" si="112"/>
        <v>193726944.44444004</v>
      </c>
      <c r="F1897" s="5">
        <f t="shared" si="115"/>
        <v>237673055.55555996</v>
      </c>
    </row>
    <row r="1898" spans="2:6">
      <c r="B1898" s="59">
        <v>1656</v>
      </c>
      <c r="C1898" s="58">
        <f t="shared" si="113"/>
        <v>421400000</v>
      </c>
      <c r="D1898" s="54">
        <f t="shared" si="114"/>
        <v>117055.55555555556</v>
      </c>
      <c r="E1898" s="54">
        <f t="shared" si="112"/>
        <v>193843999.99999559</v>
      </c>
      <c r="F1898" s="5">
        <f t="shared" si="115"/>
        <v>237556000.00000441</v>
      </c>
    </row>
    <row r="1899" spans="2:6">
      <c r="B1899" s="59">
        <v>1657</v>
      </c>
      <c r="C1899" s="58">
        <f t="shared" si="113"/>
        <v>421400000</v>
      </c>
      <c r="D1899" s="54">
        <f t="shared" si="114"/>
        <v>117055.55555555556</v>
      </c>
      <c r="E1899" s="54">
        <f t="shared" ref="E1899:E1962" si="116">E1898+D1899</f>
        <v>193961055.55555114</v>
      </c>
      <c r="F1899" s="5">
        <f t="shared" si="115"/>
        <v>237438944.44444886</v>
      </c>
    </row>
    <row r="1900" spans="2:6">
      <c r="B1900" s="59">
        <v>1658</v>
      </c>
      <c r="C1900" s="58">
        <f t="shared" si="113"/>
        <v>421400000</v>
      </c>
      <c r="D1900" s="54">
        <f t="shared" si="114"/>
        <v>117055.55555555556</v>
      </c>
      <c r="E1900" s="54">
        <f t="shared" si="116"/>
        <v>194078111.11110669</v>
      </c>
      <c r="F1900" s="5">
        <f t="shared" si="115"/>
        <v>237321888.88889331</v>
      </c>
    </row>
    <row r="1901" spans="2:6">
      <c r="B1901" s="59">
        <v>1659</v>
      </c>
      <c r="C1901" s="58">
        <f t="shared" si="113"/>
        <v>421400000</v>
      </c>
      <c r="D1901" s="54">
        <f t="shared" si="114"/>
        <v>117055.55555555556</v>
      </c>
      <c r="E1901" s="54">
        <f t="shared" si="116"/>
        <v>194195166.66666225</v>
      </c>
      <c r="F1901" s="5">
        <f t="shared" si="115"/>
        <v>237204833.33333775</v>
      </c>
    </row>
    <row r="1902" spans="2:6">
      <c r="B1902" s="59">
        <v>1660</v>
      </c>
      <c r="C1902" s="58">
        <f t="shared" si="113"/>
        <v>421400000</v>
      </c>
      <c r="D1902" s="54">
        <f t="shared" si="114"/>
        <v>117055.55555555556</v>
      </c>
      <c r="E1902" s="54">
        <f t="shared" si="116"/>
        <v>194312222.2222178</v>
      </c>
      <c r="F1902" s="5">
        <f t="shared" si="115"/>
        <v>237087777.7777822</v>
      </c>
    </row>
    <row r="1903" spans="2:6">
      <c r="B1903" s="59">
        <v>1661</v>
      </c>
      <c r="C1903" s="58">
        <f t="shared" si="113"/>
        <v>421400000</v>
      </c>
      <c r="D1903" s="54">
        <f t="shared" si="114"/>
        <v>117055.55555555556</v>
      </c>
      <c r="E1903" s="54">
        <f t="shared" si="116"/>
        <v>194429277.77777335</v>
      </c>
      <c r="F1903" s="5">
        <f t="shared" si="115"/>
        <v>236970722.22222665</v>
      </c>
    </row>
    <row r="1904" spans="2:6">
      <c r="B1904" s="59">
        <v>1662</v>
      </c>
      <c r="C1904" s="58">
        <f t="shared" si="113"/>
        <v>421400000</v>
      </c>
      <c r="D1904" s="54">
        <f t="shared" si="114"/>
        <v>117055.55555555556</v>
      </c>
      <c r="E1904" s="54">
        <f t="shared" si="116"/>
        <v>194546333.3333289</v>
      </c>
      <c r="F1904" s="5">
        <f t="shared" si="115"/>
        <v>236853666.6666711</v>
      </c>
    </row>
    <row r="1905" spans="2:6">
      <c r="B1905" s="59">
        <v>1663</v>
      </c>
      <c r="C1905" s="58">
        <f t="shared" si="113"/>
        <v>421400000</v>
      </c>
      <c r="D1905" s="54">
        <f t="shared" si="114"/>
        <v>117055.55555555556</v>
      </c>
      <c r="E1905" s="54">
        <f t="shared" si="116"/>
        <v>194663388.88888445</v>
      </c>
      <c r="F1905" s="5">
        <f t="shared" si="115"/>
        <v>236736611.11111555</v>
      </c>
    </row>
    <row r="1906" spans="2:6">
      <c r="B1906" s="59">
        <v>1664</v>
      </c>
      <c r="C1906" s="58">
        <f t="shared" si="113"/>
        <v>421400000</v>
      </c>
      <c r="D1906" s="54">
        <f t="shared" si="114"/>
        <v>117055.55555555556</v>
      </c>
      <c r="E1906" s="54">
        <f t="shared" si="116"/>
        <v>194780444.44444001</v>
      </c>
      <c r="F1906" s="5">
        <f t="shared" si="115"/>
        <v>236619555.55555999</v>
      </c>
    </row>
    <row r="1907" spans="2:6">
      <c r="B1907" s="59">
        <v>1665</v>
      </c>
      <c r="C1907" s="58">
        <f t="shared" si="113"/>
        <v>421400000</v>
      </c>
      <c r="D1907" s="54">
        <f t="shared" si="114"/>
        <v>117055.55555555556</v>
      </c>
      <c r="E1907" s="54">
        <f t="shared" si="116"/>
        <v>194897499.99999556</v>
      </c>
      <c r="F1907" s="5">
        <f t="shared" si="115"/>
        <v>236502500.00000444</v>
      </c>
    </row>
    <row r="1908" spans="2:6">
      <c r="B1908" s="59">
        <v>1666</v>
      </c>
      <c r="C1908" s="58">
        <f t="shared" ref="C1908:C1971" si="117">$K$243-$K$245</f>
        <v>421400000</v>
      </c>
      <c r="D1908" s="54">
        <f t="shared" ref="D1908:D1971" si="118">C1908/$K$244</f>
        <v>117055.55555555556</v>
      </c>
      <c r="E1908" s="54">
        <f t="shared" si="116"/>
        <v>195014555.55555111</v>
      </c>
      <c r="F1908" s="5">
        <f t="shared" ref="F1908:F1971" si="119">$J$119-E1908</f>
        <v>236385444.44444889</v>
      </c>
    </row>
    <row r="1909" spans="2:6">
      <c r="B1909" s="59">
        <v>1667</v>
      </c>
      <c r="C1909" s="58">
        <f t="shared" si="117"/>
        <v>421400000</v>
      </c>
      <c r="D1909" s="54">
        <f t="shared" si="118"/>
        <v>117055.55555555556</v>
      </c>
      <c r="E1909" s="54">
        <f t="shared" si="116"/>
        <v>195131611.11110666</v>
      </c>
      <c r="F1909" s="5">
        <f t="shared" si="119"/>
        <v>236268388.88889334</v>
      </c>
    </row>
    <row r="1910" spans="2:6">
      <c r="B1910" s="59">
        <v>1668</v>
      </c>
      <c r="C1910" s="58">
        <f t="shared" si="117"/>
        <v>421400000</v>
      </c>
      <c r="D1910" s="54">
        <f t="shared" si="118"/>
        <v>117055.55555555556</v>
      </c>
      <c r="E1910" s="54">
        <f t="shared" si="116"/>
        <v>195248666.66666222</v>
      </c>
      <c r="F1910" s="5">
        <f t="shared" si="119"/>
        <v>236151333.33333778</v>
      </c>
    </row>
    <row r="1911" spans="2:6">
      <c r="B1911" s="59">
        <v>1669</v>
      </c>
      <c r="C1911" s="58">
        <f t="shared" si="117"/>
        <v>421400000</v>
      </c>
      <c r="D1911" s="54">
        <f t="shared" si="118"/>
        <v>117055.55555555556</v>
      </c>
      <c r="E1911" s="54">
        <f t="shared" si="116"/>
        <v>195365722.22221777</v>
      </c>
      <c r="F1911" s="5">
        <f t="shared" si="119"/>
        <v>236034277.77778223</v>
      </c>
    </row>
    <row r="1912" spans="2:6">
      <c r="B1912" s="59">
        <v>1670</v>
      </c>
      <c r="C1912" s="58">
        <f t="shared" si="117"/>
        <v>421400000</v>
      </c>
      <c r="D1912" s="54">
        <f t="shared" si="118"/>
        <v>117055.55555555556</v>
      </c>
      <c r="E1912" s="54">
        <f t="shared" si="116"/>
        <v>195482777.77777332</v>
      </c>
      <c r="F1912" s="5">
        <f t="shared" si="119"/>
        <v>235917222.22222668</v>
      </c>
    </row>
    <row r="1913" spans="2:6">
      <c r="B1913" s="59">
        <v>1671</v>
      </c>
      <c r="C1913" s="58">
        <f t="shared" si="117"/>
        <v>421400000</v>
      </c>
      <c r="D1913" s="54">
        <f t="shared" si="118"/>
        <v>117055.55555555556</v>
      </c>
      <c r="E1913" s="54">
        <f t="shared" si="116"/>
        <v>195599833.33332887</v>
      </c>
      <c r="F1913" s="5">
        <f t="shared" si="119"/>
        <v>235800166.66667113</v>
      </c>
    </row>
    <row r="1914" spans="2:6">
      <c r="B1914" s="59">
        <v>1672</v>
      </c>
      <c r="C1914" s="58">
        <f t="shared" si="117"/>
        <v>421400000</v>
      </c>
      <c r="D1914" s="54">
        <f t="shared" si="118"/>
        <v>117055.55555555556</v>
      </c>
      <c r="E1914" s="54">
        <f t="shared" si="116"/>
        <v>195716888.88888443</v>
      </c>
      <c r="F1914" s="5">
        <f t="shared" si="119"/>
        <v>235683111.11111557</v>
      </c>
    </row>
    <row r="1915" spans="2:6">
      <c r="B1915" s="59">
        <v>1673</v>
      </c>
      <c r="C1915" s="58">
        <f t="shared" si="117"/>
        <v>421400000</v>
      </c>
      <c r="D1915" s="54">
        <f t="shared" si="118"/>
        <v>117055.55555555556</v>
      </c>
      <c r="E1915" s="54">
        <f t="shared" si="116"/>
        <v>195833944.44443998</v>
      </c>
      <c r="F1915" s="5">
        <f t="shared" si="119"/>
        <v>235566055.55556002</v>
      </c>
    </row>
    <row r="1916" spans="2:6">
      <c r="B1916" s="59">
        <v>1674</v>
      </c>
      <c r="C1916" s="58">
        <f t="shared" si="117"/>
        <v>421400000</v>
      </c>
      <c r="D1916" s="54">
        <f t="shared" si="118"/>
        <v>117055.55555555556</v>
      </c>
      <c r="E1916" s="54">
        <f t="shared" si="116"/>
        <v>195950999.99999553</v>
      </c>
      <c r="F1916" s="5">
        <f t="shared" si="119"/>
        <v>235449000.00000447</v>
      </c>
    </row>
    <row r="1917" spans="2:6">
      <c r="B1917" s="59">
        <v>1675</v>
      </c>
      <c r="C1917" s="58">
        <f t="shared" si="117"/>
        <v>421400000</v>
      </c>
      <c r="D1917" s="54">
        <f t="shared" si="118"/>
        <v>117055.55555555556</v>
      </c>
      <c r="E1917" s="54">
        <f t="shared" si="116"/>
        <v>196068055.55555108</v>
      </c>
      <c r="F1917" s="5">
        <f t="shared" si="119"/>
        <v>235331944.44444892</v>
      </c>
    </row>
    <row r="1918" spans="2:6">
      <c r="B1918" s="59">
        <v>1676</v>
      </c>
      <c r="C1918" s="58">
        <f t="shared" si="117"/>
        <v>421400000</v>
      </c>
      <c r="D1918" s="54">
        <f t="shared" si="118"/>
        <v>117055.55555555556</v>
      </c>
      <c r="E1918" s="54">
        <f t="shared" si="116"/>
        <v>196185111.11110663</v>
      </c>
      <c r="F1918" s="5">
        <f t="shared" si="119"/>
        <v>235214888.88889337</v>
      </c>
    </row>
    <row r="1919" spans="2:6">
      <c r="B1919" s="59">
        <v>1677</v>
      </c>
      <c r="C1919" s="58">
        <f t="shared" si="117"/>
        <v>421400000</v>
      </c>
      <c r="D1919" s="54">
        <f t="shared" si="118"/>
        <v>117055.55555555556</v>
      </c>
      <c r="E1919" s="54">
        <f t="shared" si="116"/>
        <v>196302166.66666219</v>
      </c>
      <c r="F1919" s="5">
        <f t="shared" si="119"/>
        <v>235097833.33333781</v>
      </c>
    </row>
    <row r="1920" spans="2:6">
      <c r="B1920" s="59">
        <v>1678</v>
      </c>
      <c r="C1920" s="58">
        <f t="shared" si="117"/>
        <v>421400000</v>
      </c>
      <c r="D1920" s="54">
        <f t="shared" si="118"/>
        <v>117055.55555555556</v>
      </c>
      <c r="E1920" s="54">
        <f t="shared" si="116"/>
        <v>196419222.22221774</v>
      </c>
      <c r="F1920" s="5">
        <f t="shared" si="119"/>
        <v>234980777.77778226</v>
      </c>
    </row>
    <row r="1921" spans="2:6">
      <c r="B1921" s="59">
        <v>1679</v>
      </c>
      <c r="C1921" s="58">
        <f t="shared" si="117"/>
        <v>421400000</v>
      </c>
      <c r="D1921" s="54">
        <f t="shared" si="118"/>
        <v>117055.55555555556</v>
      </c>
      <c r="E1921" s="54">
        <f t="shared" si="116"/>
        <v>196536277.77777329</v>
      </c>
      <c r="F1921" s="5">
        <f t="shared" si="119"/>
        <v>234863722.22222671</v>
      </c>
    </row>
    <row r="1922" spans="2:6">
      <c r="B1922" s="59">
        <v>1680</v>
      </c>
      <c r="C1922" s="58">
        <f t="shared" si="117"/>
        <v>421400000</v>
      </c>
      <c r="D1922" s="54">
        <f t="shared" si="118"/>
        <v>117055.55555555556</v>
      </c>
      <c r="E1922" s="54">
        <f t="shared" si="116"/>
        <v>196653333.33332884</v>
      </c>
      <c r="F1922" s="5">
        <f t="shared" si="119"/>
        <v>234746666.66667116</v>
      </c>
    </row>
    <row r="1923" spans="2:6">
      <c r="B1923" s="59">
        <v>1681</v>
      </c>
      <c r="C1923" s="58">
        <f t="shared" si="117"/>
        <v>421400000</v>
      </c>
      <c r="D1923" s="54">
        <f t="shared" si="118"/>
        <v>117055.55555555556</v>
      </c>
      <c r="E1923" s="54">
        <f t="shared" si="116"/>
        <v>196770388.8888844</v>
      </c>
      <c r="F1923" s="5">
        <f t="shared" si="119"/>
        <v>234629611.1111156</v>
      </c>
    </row>
    <row r="1924" spans="2:6">
      <c r="B1924" s="59">
        <v>1682</v>
      </c>
      <c r="C1924" s="58">
        <f t="shared" si="117"/>
        <v>421400000</v>
      </c>
      <c r="D1924" s="54">
        <f t="shared" si="118"/>
        <v>117055.55555555556</v>
      </c>
      <c r="E1924" s="54">
        <f t="shared" si="116"/>
        <v>196887444.44443995</v>
      </c>
      <c r="F1924" s="5">
        <f t="shared" si="119"/>
        <v>234512555.55556005</v>
      </c>
    </row>
    <row r="1925" spans="2:6">
      <c r="B1925" s="59">
        <v>1683</v>
      </c>
      <c r="C1925" s="58">
        <f t="shared" si="117"/>
        <v>421400000</v>
      </c>
      <c r="D1925" s="54">
        <f t="shared" si="118"/>
        <v>117055.55555555556</v>
      </c>
      <c r="E1925" s="54">
        <f t="shared" si="116"/>
        <v>197004499.9999955</v>
      </c>
      <c r="F1925" s="5">
        <f t="shared" si="119"/>
        <v>234395500.0000045</v>
      </c>
    </row>
    <row r="1926" spans="2:6">
      <c r="B1926" s="59">
        <v>1684</v>
      </c>
      <c r="C1926" s="58">
        <f t="shared" si="117"/>
        <v>421400000</v>
      </c>
      <c r="D1926" s="54">
        <f t="shared" si="118"/>
        <v>117055.55555555556</v>
      </c>
      <c r="E1926" s="54">
        <f t="shared" si="116"/>
        <v>197121555.55555105</v>
      </c>
      <c r="F1926" s="5">
        <f t="shared" si="119"/>
        <v>234278444.44444895</v>
      </c>
    </row>
    <row r="1927" spans="2:6">
      <c r="B1927" s="59">
        <v>1685</v>
      </c>
      <c r="C1927" s="58">
        <f t="shared" si="117"/>
        <v>421400000</v>
      </c>
      <c r="D1927" s="54">
        <f t="shared" si="118"/>
        <v>117055.55555555556</v>
      </c>
      <c r="E1927" s="54">
        <f t="shared" si="116"/>
        <v>197238611.1111066</v>
      </c>
      <c r="F1927" s="5">
        <f t="shared" si="119"/>
        <v>234161388.8888934</v>
      </c>
    </row>
    <row r="1928" spans="2:6">
      <c r="B1928" s="59">
        <v>1686</v>
      </c>
      <c r="C1928" s="58">
        <f t="shared" si="117"/>
        <v>421400000</v>
      </c>
      <c r="D1928" s="54">
        <f t="shared" si="118"/>
        <v>117055.55555555556</v>
      </c>
      <c r="E1928" s="54">
        <f t="shared" si="116"/>
        <v>197355666.66666216</v>
      </c>
      <c r="F1928" s="5">
        <f t="shared" si="119"/>
        <v>234044333.33333784</v>
      </c>
    </row>
    <row r="1929" spans="2:6">
      <c r="B1929" s="59">
        <v>1687</v>
      </c>
      <c r="C1929" s="58">
        <f t="shared" si="117"/>
        <v>421400000</v>
      </c>
      <c r="D1929" s="54">
        <f t="shared" si="118"/>
        <v>117055.55555555556</v>
      </c>
      <c r="E1929" s="54">
        <f t="shared" si="116"/>
        <v>197472722.22221771</v>
      </c>
      <c r="F1929" s="5">
        <f t="shared" si="119"/>
        <v>233927277.77778229</v>
      </c>
    </row>
    <row r="1930" spans="2:6">
      <c r="B1930" s="59">
        <v>1688</v>
      </c>
      <c r="C1930" s="58">
        <f t="shared" si="117"/>
        <v>421400000</v>
      </c>
      <c r="D1930" s="54">
        <f t="shared" si="118"/>
        <v>117055.55555555556</v>
      </c>
      <c r="E1930" s="54">
        <f t="shared" si="116"/>
        <v>197589777.77777326</v>
      </c>
      <c r="F1930" s="5">
        <f t="shared" si="119"/>
        <v>233810222.22222674</v>
      </c>
    </row>
    <row r="1931" spans="2:6">
      <c r="B1931" s="59">
        <v>1689</v>
      </c>
      <c r="C1931" s="58">
        <f t="shared" si="117"/>
        <v>421400000</v>
      </c>
      <c r="D1931" s="54">
        <f t="shared" si="118"/>
        <v>117055.55555555556</v>
      </c>
      <c r="E1931" s="54">
        <f t="shared" si="116"/>
        <v>197706833.33332881</v>
      </c>
      <c r="F1931" s="5">
        <f t="shared" si="119"/>
        <v>233693166.66667119</v>
      </c>
    </row>
    <row r="1932" spans="2:6">
      <c r="B1932" s="59">
        <v>1690</v>
      </c>
      <c r="C1932" s="58">
        <f t="shared" si="117"/>
        <v>421400000</v>
      </c>
      <c r="D1932" s="54">
        <f t="shared" si="118"/>
        <v>117055.55555555556</v>
      </c>
      <c r="E1932" s="54">
        <f t="shared" si="116"/>
        <v>197823888.88888437</v>
      </c>
      <c r="F1932" s="5">
        <f t="shared" si="119"/>
        <v>233576111.11111563</v>
      </c>
    </row>
    <row r="1933" spans="2:6">
      <c r="B1933" s="59">
        <v>1691</v>
      </c>
      <c r="C1933" s="58">
        <f t="shared" si="117"/>
        <v>421400000</v>
      </c>
      <c r="D1933" s="54">
        <f t="shared" si="118"/>
        <v>117055.55555555556</v>
      </c>
      <c r="E1933" s="54">
        <f t="shared" si="116"/>
        <v>197940944.44443992</v>
      </c>
      <c r="F1933" s="5">
        <f t="shared" si="119"/>
        <v>233459055.55556008</v>
      </c>
    </row>
    <row r="1934" spans="2:6">
      <c r="B1934" s="59">
        <v>1692</v>
      </c>
      <c r="C1934" s="58">
        <f t="shared" si="117"/>
        <v>421400000</v>
      </c>
      <c r="D1934" s="54">
        <f t="shared" si="118"/>
        <v>117055.55555555556</v>
      </c>
      <c r="E1934" s="54">
        <f t="shared" si="116"/>
        <v>198057999.99999547</v>
      </c>
      <c r="F1934" s="5">
        <f t="shared" si="119"/>
        <v>233342000.00000453</v>
      </c>
    </row>
    <row r="1935" spans="2:6">
      <c r="B1935" s="59">
        <v>1693</v>
      </c>
      <c r="C1935" s="58">
        <f t="shared" si="117"/>
        <v>421400000</v>
      </c>
      <c r="D1935" s="54">
        <f t="shared" si="118"/>
        <v>117055.55555555556</v>
      </c>
      <c r="E1935" s="54">
        <f t="shared" si="116"/>
        <v>198175055.55555102</v>
      </c>
      <c r="F1935" s="5">
        <f t="shared" si="119"/>
        <v>233224944.44444898</v>
      </c>
    </row>
    <row r="1936" spans="2:6">
      <c r="B1936" s="59">
        <v>1694</v>
      </c>
      <c r="C1936" s="58">
        <f t="shared" si="117"/>
        <v>421400000</v>
      </c>
      <c r="D1936" s="54">
        <f t="shared" si="118"/>
        <v>117055.55555555556</v>
      </c>
      <c r="E1936" s="54">
        <f t="shared" si="116"/>
        <v>198292111.11110657</v>
      </c>
      <c r="F1936" s="5">
        <f t="shared" si="119"/>
        <v>233107888.88889343</v>
      </c>
    </row>
    <row r="1937" spans="2:6">
      <c r="B1937" s="59">
        <v>1695</v>
      </c>
      <c r="C1937" s="58">
        <f t="shared" si="117"/>
        <v>421400000</v>
      </c>
      <c r="D1937" s="54">
        <f t="shared" si="118"/>
        <v>117055.55555555556</v>
      </c>
      <c r="E1937" s="54">
        <f t="shared" si="116"/>
        <v>198409166.66666213</v>
      </c>
      <c r="F1937" s="5">
        <f t="shared" si="119"/>
        <v>232990833.33333787</v>
      </c>
    </row>
    <row r="1938" spans="2:6">
      <c r="B1938" s="59">
        <v>1696</v>
      </c>
      <c r="C1938" s="58">
        <f t="shared" si="117"/>
        <v>421400000</v>
      </c>
      <c r="D1938" s="54">
        <f t="shared" si="118"/>
        <v>117055.55555555556</v>
      </c>
      <c r="E1938" s="54">
        <f t="shared" si="116"/>
        <v>198526222.22221768</v>
      </c>
      <c r="F1938" s="5">
        <f t="shared" si="119"/>
        <v>232873777.77778232</v>
      </c>
    </row>
    <row r="1939" spans="2:6">
      <c r="B1939" s="59">
        <v>1697</v>
      </c>
      <c r="C1939" s="58">
        <f t="shared" si="117"/>
        <v>421400000</v>
      </c>
      <c r="D1939" s="54">
        <f t="shared" si="118"/>
        <v>117055.55555555556</v>
      </c>
      <c r="E1939" s="54">
        <f t="shared" si="116"/>
        <v>198643277.77777323</v>
      </c>
      <c r="F1939" s="5">
        <f t="shared" si="119"/>
        <v>232756722.22222677</v>
      </c>
    </row>
    <row r="1940" spans="2:6">
      <c r="B1940" s="59">
        <v>1698</v>
      </c>
      <c r="C1940" s="58">
        <f t="shared" si="117"/>
        <v>421400000</v>
      </c>
      <c r="D1940" s="54">
        <f t="shared" si="118"/>
        <v>117055.55555555556</v>
      </c>
      <c r="E1940" s="54">
        <f t="shared" si="116"/>
        <v>198760333.33332878</v>
      </c>
      <c r="F1940" s="5">
        <f t="shared" si="119"/>
        <v>232639666.66667122</v>
      </c>
    </row>
    <row r="1941" spans="2:6">
      <c r="B1941" s="59">
        <v>1699</v>
      </c>
      <c r="C1941" s="58">
        <f t="shared" si="117"/>
        <v>421400000</v>
      </c>
      <c r="D1941" s="54">
        <f t="shared" si="118"/>
        <v>117055.55555555556</v>
      </c>
      <c r="E1941" s="54">
        <f t="shared" si="116"/>
        <v>198877388.88888434</v>
      </c>
      <c r="F1941" s="5">
        <f t="shared" si="119"/>
        <v>232522611.11111566</v>
      </c>
    </row>
    <row r="1942" spans="2:6">
      <c r="B1942" s="59">
        <v>1700</v>
      </c>
      <c r="C1942" s="58">
        <f t="shared" si="117"/>
        <v>421400000</v>
      </c>
      <c r="D1942" s="54">
        <f t="shared" si="118"/>
        <v>117055.55555555556</v>
      </c>
      <c r="E1942" s="54">
        <f t="shared" si="116"/>
        <v>198994444.44443989</v>
      </c>
      <c r="F1942" s="5">
        <f t="shared" si="119"/>
        <v>232405555.55556011</v>
      </c>
    </row>
    <row r="1943" spans="2:6">
      <c r="B1943" s="59">
        <v>1701</v>
      </c>
      <c r="C1943" s="58">
        <f t="shared" si="117"/>
        <v>421400000</v>
      </c>
      <c r="D1943" s="54">
        <f t="shared" si="118"/>
        <v>117055.55555555556</v>
      </c>
      <c r="E1943" s="54">
        <f t="shared" si="116"/>
        <v>199111499.99999544</v>
      </c>
      <c r="F1943" s="5">
        <f t="shared" si="119"/>
        <v>232288500.00000456</v>
      </c>
    </row>
    <row r="1944" spans="2:6">
      <c r="B1944" s="59">
        <v>1702</v>
      </c>
      <c r="C1944" s="58">
        <f t="shared" si="117"/>
        <v>421400000</v>
      </c>
      <c r="D1944" s="54">
        <f t="shared" si="118"/>
        <v>117055.55555555556</v>
      </c>
      <c r="E1944" s="54">
        <f t="shared" si="116"/>
        <v>199228555.55555099</v>
      </c>
      <c r="F1944" s="5">
        <f t="shared" si="119"/>
        <v>232171444.44444901</v>
      </c>
    </row>
    <row r="1945" spans="2:6">
      <c r="B1945" s="59">
        <v>1703</v>
      </c>
      <c r="C1945" s="58">
        <f t="shared" si="117"/>
        <v>421400000</v>
      </c>
      <c r="D1945" s="54">
        <f t="shared" si="118"/>
        <v>117055.55555555556</v>
      </c>
      <c r="E1945" s="54">
        <f t="shared" si="116"/>
        <v>199345611.11110654</v>
      </c>
      <c r="F1945" s="5">
        <f t="shared" si="119"/>
        <v>232054388.88889346</v>
      </c>
    </row>
    <row r="1946" spans="2:6">
      <c r="B1946" s="59">
        <v>1704</v>
      </c>
      <c r="C1946" s="58">
        <f t="shared" si="117"/>
        <v>421400000</v>
      </c>
      <c r="D1946" s="54">
        <f t="shared" si="118"/>
        <v>117055.55555555556</v>
      </c>
      <c r="E1946" s="54">
        <f t="shared" si="116"/>
        <v>199462666.6666621</v>
      </c>
      <c r="F1946" s="5">
        <f t="shared" si="119"/>
        <v>231937333.3333379</v>
      </c>
    </row>
    <row r="1947" spans="2:6">
      <c r="B1947" s="59">
        <v>1705</v>
      </c>
      <c r="C1947" s="58">
        <f t="shared" si="117"/>
        <v>421400000</v>
      </c>
      <c r="D1947" s="54">
        <f t="shared" si="118"/>
        <v>117055.55555555556</v>
      </c>
      <c r="E1947" s="54">
        <f t="shared" si="116"/>
        <v>199579722.22221765</v>
      </c>
      <c r="F1947" s="5">
        <f t="shared" si="119"/>
        <v>231820277.77778235</v>
      </c>
    </row>
    <row r="1948" spans="2:6">
      <c r="B1948" s="59">
        <v>1706</v>
      </c>
      <c r="C1948" s="58">
        <f t="shared" si="117"/>
        <v>421400000</v>
      </c>
      <c r="D1948" s="54">
        <f t="shared" si="118"/>
        <v>117055.55555555556</v>
      </c>
      <c r="E1948" s="54">
        <f t="shared" si="116"/>
        <v>199696777.7777732</v>
      </c>
      <c r="F1948" s="5">
        <f t="shared" si="119"/>
        <v>231703222.2222268</v>
      </c>
    </row>
    <row r="1949" spans="2:6">
      <c r="B1949" s="59">
        <v>1707</v>
      </c>
      <c r="C1949" s="58">
        <f t="shared" si="117"/>
        <v>421400000</v>
      </c>
      <c r="D1949" s="54">
        <f t="shared" si="118"/>
        <v>117055.55555555556</v>
      </c>
      <c r="E1949" s="54">
        <f t="shared" si="116"/>
        <v>199813833.33332875</v>
      </c>
      <c r="F1949" s="5">
        <f t="shared" si="119"/>
        <v>231586166.66667125</v>
      </c>
    </row>
    <row r="1950" spans="2:6">
      <c r="B1950" s="59">
        <v>1708</v>
      </c>
      <c r="C1950" s="58">
        <f t="shared" si="117"/>
        <v>421400000</v>
      </c>
      <c r="D1950" s="54">
        <f t="shared" si="118"/>
        <v>117055.55555555556</v>
      </c>
      <c r="E1950" s="54">
        <f t="shared" si="116"/>
        <v>199930888.88888431</v>
      </c>
      <c r="F1950" s="5">
        <f t="shared" si="119"/>
        <v>231469111.11111569</v>
      </c>
    </row>
    <row r="1951" spans="2:6">
      <c r="B1951" s="59">
        <v>1709</v>
      </c>
      <c r="C1951" s="58">
        <f t="shared" si="117"/>
        <v>421400000</v>
      </c>
      <c r="D1951" s="54">
        <f t="shared" si="118"/>
        <v>117055.55555555556</v>
      </c>
      <c r="E1951" s="54">
        <f t="shared" si="116"/>
        <v>200047944.44443986</v>
      </c>
      <c r="F1951" s="5">
        <f t="shared" si="119"/>
        <v>231352055.55556014</v>
      </c>
    </row>
    <row r="1952" spans="2:6">
      <c r="B1952" s="59">
        <v>1710</v>
      </c>
      <c r="C1952" s="58">
        <f t="shared" si="117"/>
        <v>421400000</v>
      </c>
      <c r="D1952" s="54">
        <f t="shared" si="118"/>
        <v>117055.55555555556</v>
      </c>
      <c r="E1952" s="54">
        <f t="shared" si="116"/>
        <v>200164999.99999541</v>
      </c>
      <c r="F1952" s="5">
        <f t="shared" si="119"/>
        <v>231235000.00000459</v>
      </c>
    </row>
    <row r="1953" spans="2:6">
      <c r="B1953" s="59">
        <v>1711</v>
      </c>
      <c r="C1953" s="58">
        <f t="shared" si="117"/>
        <v>421400000</v>
      </c>
      <c r="D1953" s="54">
        <f t="shared" si="118"/>
        <v>117055.55555555556</v>
      </c>
      <c r="E1953" s="54">
        <f t="shared" si="116"/>
        <v>200282055.55555096</v>
      </c>
      <c r="F1953" s="5">
        <f t="shared" si="119"/>
        <v>231117944.44444904</v>
      </c>
    </row>
    <row r="1954" spans="2:6">
      <c r="B1954" s="59">
        <v>1712</v>
      </c>
      <c r="C1954" s="58">
        <f t="shared" si="117"/>
        <v>421400000</v>
      </c>
      <c r="D1954" s="54">
        <f t="shared" si="118"/>
        <v>117055.55555555556</v>
      </c>
      <c r="E1954" s="54">
        <f t="shared" si="116"/>
        <v>200399111.11110651</v>
      </c>
      <c r="F1954" s="5">
        <f t="shared" si="119"/>
        <v>231000888.88889349</v>
      </c>
    </row>
    <row r="1955" spans="2:6">
      <c r="B1955" s="59">
        <v>1713</v>
      </c>
      <c r="C1955" s="58">
        <f t="shared" si="117"/>
        <v>421400000</v>
      </c>
      <c r="D1955" s="54">
        <f t="shared" si="118"/>
        <v>117055.55555555556</v>
      </c>
      <c r="E1955" s="54">
        <f t="shared" si="116"/>
        <v>200516166.66666207</v>
      </c>
      <c r="F1955" s="5">
        <f t="shared" si="119"/>
        <v>230883833.33333793</v>
      </c>
    </row>
    <row r="1956" spans="2:6">
      <c r="B1956" s="59">
        <v>1714</v>
      </c>
      <c r="C1956" s="58">
        <f t="shared" si="117"/>
        <v>421400000</v>
      </c>
      <c r="D1956" s="54">
        <f t="shared" si="118"/>
        <v>117055.55555555556</v>
      </c>
      <c r="E1956" s="54">
        <f t="shared" si="116"/>
        <v>200633222.22221762</v>
      </c>
      <c r="F1956" s="5">
        <f t="shared" si="119"/>
        <v>230766777.77778238</v>
      </c>
    </row>
    <row r="1957" spans="2:6">
      <c r="B1957" s="59">
        <v>1715</v>
      </c>
      <c r="C1957" s="58">
        <f t="shared" si="117"/>
        <v>421400000</v>
      </c>
      <c r="D1957" s="54">
        <f t="shared" si="118"/>
        <v>117055.55555555556</v>
      </c>
      <c r="E1957" s="54">
        <f t="shared" si="116"/>
        <v>200750277.77777317</v>
      </c>
      <c r="F1957" s="5">
        <f t="shared" si="119"/>
        <v>230649722.22222683</v>
      </c>
    </row>
    <row r="1958" spans="2:6">
      <c r="B1958" s="59">
        <v>1716</v>
      </c>
      <c r="C1958" s="58">
        <f t="shared" si="117"/>
        <v>421400000</v>
      </c>
      <c r="D1958" s="54">
        <f t="shared" si="118"/>
        <v>117055.55555555556</v>
      </c>
      <c r="E1958" s="54">
        <f t="shared" si="116"/>
        <v>200867333.33332872</v>
      </c>
      <c r="F1958" s="5">
        <f t="shared" si="119"/>
        <v>230532666.66667128</v>
      </c>
    </row>
    <row r="1959" spans="2:6">
      <c r="B1959" s="59">
        <v>1717</v>
      </c>
      <c r="C1959" s="58">
        <f t="shared" si="117"/>
        <v>421400000</v>
      </c>
      <c r="D1959" s="54">
        <f t="shared" si="118"/>
        <v>117055.55555555556</v>
      </c>
      <c r="E1959" s="54">
        <f t="shared" si="116"/>
        <v>200984388.88888428</v>
      </c>
      <c r="F1959" s="5">
        <f t="shared" si="119"/>
        <v>230415611.11111572</v>
      </c>
    </row>
    <row r="1960" spans="2:6">
      <c r="B1960" s="59">
        <v>1718</v>
      </c>
      <c r="C1960" s="58">
        <f t="shared" si="117"/>
        <v>421400000</v>
      </c>
      <c r="D1960" s="54">
        <f t="shared" si="118"/>
        <v>117055.55555555556</v>
      </c>
      <c r="E1960" s="54">
        <f t="shared" si="116"/>
        <v>201101444.44443983</v>
      </c>
      <c r="F1960" s="5">
        <f t="shared" si="119"/>
        <v>230298555.55556017</v>
      </c>
    </row>
    <row r="1961" spans="2:6">
      <c r="B1961" s="59">
        <v>1719</v>
      </c>
      <c r="C1961" s="58">
        <f t="shared" si="117"/>
        <v>421400000</v>
      </c>
      <c r="D1961" s="54">
        <f t="shared" si="118"/>
        <v>117055.55555555556</v>
      </c>
      <c r="E1961" s="54">
        <f t="shared" si="116"/>
        <v>201218499.99999538</v>
      </c>
      <c r="F1961" s="5">
        <f t="shared" si="119"/>
        <v>230181500.00000462</v>
      </c>
    </row>
    <row r="1962" spans="2:6">
      <c r="B1962" s="59">
        <v>1720</v>
      </c>
      <c r="C1962" s="58">
        <f t="shared" si="117"/>
        <v>421400000</v>
      </c>
      <c r="D1962" s="54">
        <f t="shared" si="118"/>
        <v>117055.55555555556</v>
      </c>
      <c r="E1962" s="54">
        <f t="shared" si="116"/>
        <v>201335555.55555093</v>
      </c>
      <c r="F1962" s="5">
        <f t="shared" si="119"/>
        <v>230064444.44444907</v>
      </c>
    </row>
    <row r="1963" spans="2:6">
      <c r="B1963" s="59">
        <v>1721</v>
      </c>
      <c r="C1963" s="58">
        <f t="shared" si="117"/>
        <v>421400000</v>
      </c>
      <c r="D1963" s="54">
        <f t="shared" si="118"/>
        <v>117055.55555555556</v>
      </c>
      <c r="E1963" s="54">
        <f t="shared" ref="E1963:E2026" si="120">E1962+D1963</f>
        <v>201452611.11110649</v>
      </c>
      <c r="F1963" s="5">
        <f t="shared" si="119"/>
        <v>229947388.88889351</v>
      </c>
    </row>
    <row r="1964" spans="2:6">
      <c r="B1964" s="59">
        <v>1722</v>
      </c>
      <c r="C1964" s="58">
        <f t="shared" si="117"/>
        <v>421400000</v>
      </c>
      <c r="D1964" s="54">
        <f t="shared" si="118"/>
        <v>117055.55555555556</v>
      </c>
      <c r="E1964" s="54">
        <f t="shared" si="120"/>
        <v>201569666.66666204</v>
      </c>
      <c r="F1964" s="5">
        <f t="shared" si="119"/>
        <v>229830333.33333796</v>
      </c>
    </row>
    <row r="1965" spans="2:6">
      <c r="B1965" s="59">
        <v>1723</v>
      </c>
      <c r="C1965" s="58">
        <f t="shared" si="117"/>
        <v>421400000</v>
      </c>
      <c r="D1965" s="54">
        <f t="shared" si="118"/>
        <v>117055.55555555556</v>
      </c>
      <c r="E1965" s="54">
        <f t="shared" si="120"/>
        <v>201686722.22221759</v>
      </c>
      <c r="F1965" s="5">
        <f t="shared" si="119"/>
        <v>229713277.77778241</v>
      </c>
    </row>
    <row r="1966" spans="2:6">
      <c r="B1966" s="59">
        <v>1724</v>
      </c>
      <c r="C1966" s="58">
        <f t="shared" si="117"/>
        <v>421400000</v>
      </c>
      <c r="D1966" s="54">
        <f t="shared" si="118"/>
        <v>117055.55555555556</v>
      </c>
      <c r="E1966" s="54">
        <f t="shared" si="120"/>
        <v>201803777.77777314</v>
      </c>
      <c r="F1966" s="5">
        <f t="shared" si="119"/>
        <v>229596222.22222686</v>
      </c>
    </row>
    <row r="1967" spans="2:6">
      <c r="B1967" s="59">
        <v>1725</v>
      </c>
      <c r="C1967" s="58">
        <f t="shared" si="117"/>
        <v>421400000</v>
      </c>
      <c r="D1967" s="54">
        <f t="shared" si="118"/>
        <v>117055.55555555556</v>
      </c>
      <c r="E1967" s="54">
        <f t="shared" si="120"/>
        <v>201920833.33332869</v>
      </c>
      <c r="F1967" s="5">
        <f t="shared" si="119"/>
        <v>229479166.66667131</v>
      </c>
    </row>
    <row r="1968" spans="2:6">
      <c r="B1968" s="59">
        <v>1726</v>
      </c>
      <c r="C1968" s="58">
        <f t="shared" si="117"/>
        <v>421400000</v>
      </c>
      <c r="D1968" s="54">
        <f t="shared" si="118"/>
        <v>117055.55555555556</v>
      </c>
      <c r="E1968" s="54">
        <f t="shared" si="120"/>
        <v>202037888.88888425</v>
      </c>
      <c r="F1968" s="5">
        <f t="shared" si="119"/>
        <v>229362111.11111575</v>
      </c>
    </row>
    <row r="1969" spans="2:6">
      <c r="B1969" s="59">
        <v>1727</v>
      </c>
      <c r="C1969" s="58">
        <f t="shared" si="117"/>
        <v>421400000</v>
      </c>
      <c r="D1969" s="54">
        <f t="shared" si="118"/>
        <v>117055.55555555556</v>
      </c>
      <c r="E1969" s="54">
        <f t="shared" si="120"/>
        <v>202154944.4444398</v>
      </c>
      <c r="F1969" s="5">
        <f t="shared" si="119"/>
        <v>229245055.5555602</v>
      </c>
    </row>
    <row r="1970" spans="2:6">
      <c r="B1970" s="59">
        <v>1728</v>
      </c>
      <c r="C1970" s="58">
        <f t="shared" si="117"/>
        <v>421400000</v>
      </c>
      <c r="D1970" s="54">
        <f t="shared" si="118"/>
        <v>117055.55555555556</v>
      </c>
      <c r="E1970" s="54">
        <f t="shared" si="120"/>
        <v>202271999.99999535</v>
      </c>
      <c r="F1970" s="5">
        <f t="shared" si="119"/>
        <v>229128000.00000465</v>
      </c>
    </row>
    <row r="1971" spans="2:6">
      <c r="B1971" s="59">
        <v>1729</v>
      </c>
      <c r="C1971" s="58">
        <f t="shared" si="117"/>
        <v>421400000</v>
      </c>
      <c r="D1971" s="54">
        <f t="shared" si="118"/>
        <v>117055.55555555556</v>
      </c>
      <c r="E1971" s="54">
        <f t="shared" si="120"/>
        <v>202389055.5555509</v>
      </c>
      <c r="F1971" s="5">
        <f t="shared" si="119"/>
        <v>229010944.4444491</v>
      </c>
    </row>
    <row r="1972" spans="2:6">
      <c r="B1972" s="59">
        <v>1730</v>
      </c>
      <c r="C1972" s="58">
        <f t="shared" ref="C1972:C2035" si="121">$K$243-$K$245</f>
        <v>421400000</v>
      </c>
      <c r="D1972" s="54">
        <f t="shared" ref="D1972:D2035" si="122">C1972/$K$244</f>
        <v>117055.55555555556</v>
      </c>
      <c r="E1972" s="54">
        <f t="shared" si="120"/>
        <v>202506111.11110646</v>
      </c>
      <c r="F1972" s="5">
        <f t="shared" ref="F1972:F2035" si="123">$J$119-E1972</f>
        <v>228893888.88889354</v>
      </c>
    </row>
    <row r="1973" spans="2:6">
      <c r="B1973" s="59">
        <v>1731</v>
      </c>
      <c r="C1973" s="58">
        <f t="shared" si="121"/>
        <v>421400000</v>
      </c>
      <c r="D1973" s="54">
        <f t="shared" si="122"/>
        <v>117055.55555555556</v>
      </c>
      <c r="E1973" s="54">
        <f t="shared" si="120"/>
        <v>202623166.66666201</v>
      </c>
      <c r="F1973" s="5">
        <f t="shared" si="123"/>
        <v>228776833.33333799</v>
      </c>
    </row>
    <row r="1974" spans="2:6">
      <c r="B1974" s="59">
        <v>1732</v>
      </c>
      <c r="C1974" s="58">
        <f t="shared" si="121"/>
        <v>421400000</v>
      </c>
      <c r="D1974" s="54">
        <f t="shared" si="122"/>
        <v>117055.55555555556</v>
      </c>
      <c r="E1974" s="54">
        <f t="shared" si="120"/>
        <v>202740222.22221756</v>
      </c>
      <c r="F1974" s="5">
        <f t="shared" si="123"/>
        <v>228659777.77778244</v>
      </c>
    </row>
    <row r="1975" spans="2:6">
      <c r="B1975" s="59">
        <v>1733</v>
      </c>
      <c r="C1975" s="58">
        <f t="shared" si="121"/>
        <v>421400000</v>
      </c>
      <c r="D1975" s="54">
        <f t="shared" si="122"/>
        <v>117055.55555555556</v>
      </c>
      <c r="E1975" s="54">
        <f t="shared" si="120"/>
        <v>202857277.77777311</v>
      </c>
      <c r="F1975" s="5">
        <f t="shared" si="123"/>
        <v>228542722.22222689</v>
      </c>
    </row>
    <row r="1976" spans="2:6">
      <c r="B1976" s="59">
        <v>1734</v>
      </c>
      <c r="C1976" s="58">
        <f t="shared" si="121"/>
        <v>421400000</v>
      </c>
      <c r="D1976" s="54">
        <f t="shared" si="122"/>
        <v>117055.55555555556</v>
      </c>
      <c r="E1976" s="54">
        <f t="shared" si="120"/>
        <v>202974333.33332866</v>
      </c>
      <c r="F1976" s="5">
        <f t="shared" si="123"/>
        <v>228425666.66667134</v>
      </c>
    </row>
    <row r="1977" spans="2:6">
      <c r="B1977" s="59">
        <v>1735</v>
      </c>
      <c r="C1977" s="58">
        <f t="shared" si="121"/>
        <v>421400000</v>
      </c>
      <c r="D1977" s="54">
        <f t="shared" si="122"/>
        <v>117055.55555555556</v>
      </c>
      <c r="E1977" s="54">
        <f t="shared" si="120"/>
        <v>203091388.88888422</v>
      </c>
      <c r="F1977" s="5">
        <f t="shared" si="123"/>
        <v>228308611.11111578</v>
      </c>
    </row>
    <row r="1978" spans="2:6">
      <c r="B1978" s="59">
        <v>1736</v>
      </c>
      <c r="C1978" s="58">
        <f t="shared" si="121"/>
        <v>421400000</v>
      </c>
      <c r="D1978" s="54">
        <f t="shared" si="122"/>
        <v>117055.55555555556</v>
      </c>
      <c r="E1978" s="54">
        <f t="shared" si="120"/>
        <v>203208444.44443977</v>
      </c>
      <c r="F1978" s="5">
        <f t="shared" si="123"/>
        <v>228191555.55556023</v>
      </c>
    </row>
    <row r="1979" spans="2:6">
      <c r="B1979" s="59">
        <v>1737</v>
      </c>
      <c r="C1979" s="58">
        <f t="shared" si="121"/>
        <v>421400000</v>
      </c>
      <c r="D1979" s="54">
        <f t="shared" si="122"/>
        <v>117055.55555555556</v>
      </c>
      <c r="E1979" s="54">
        <f t="shared" si="120"/>
        <v>203325499.99999532</v>
      </c>
      <c r="F1979" s="5">
        <f t="shared" si="123"/>
        <v>228074500.00000468</v>
      </c>
    </row>
    <row r="1980" spans="2:6">
      <c r="B1980" s="59">
        <v>1738</v>
      </c>
      <c r="C1980" s="58">
        <f t="shared" si="121"/>
        <v>421400000</v>
      </c>
      <c r="D1980" s="54">
        <f t="shared" si="122"/>
        <v>117055.55555555556</v>
      </c>
      <c r="E1980" s="54">
        <f t="shared" si="120"/>
        <v>203442555.55555087</v>
      </c>
      <c r="F1980" s="5">
        <f t="shared" si="123"/>
        <v>227957444.44444913</v>
      </c>
    </row>
    <row r="1981" spans="2:6">
      <c r="B1981" s="59">
        <v>1739</v>
      </c>
      <c r="C1981" s="58">
        <f t="shared" si="121"/>
        <v>421400000</v>
      </c>
      <c r="D1981" s="54">
        <f t="shared" si="122"/>
        <v>117055.55555555556</v>
      </c>
      <c r="E1981" s="54">
        <f t="shared" si="120"/>
        <v>203559611.11110643</v>
      </c>
      <c r="F1981" s="5">
        <f t="shared" si="123"/>
        <v>227840388.88889357</v>
      </c>
    </row>
    <row r="1982" spans="2:6">
      <c r="B1982" s="59">
        <v>1740</v>
      </c>
      <c r="C1982" s="58">
        <f t="shared" si="121"/>
        <v>421400000</v>
      </c>
      <c r="D1982" s="54">
        <f t="shared" si="122"/>
        <v>117055.55555555556</v>
      </c>
      <c r="E1982" s="54">
        <f t="shared" si="120"/>
        <v>203676666.66666198</v>
      </c>
      <c r="F1982" s="5">
        <f t="shared" si="123"/>
        <v>227723333.33333802</v>
      </c>
    </row>
    <row r="1983" spans="2:6">
      <c r="B1983" s="59">
        <v>1741</v>
      </c>
      <c r="C1983" s="58">
        <f t="shared" si="121"/>
        <v>421400000</v>
      </c>
      <c r="D1983" s="54">
        <f t="shared" si="122"/>
        <v>117055.55555555556</v>
      </c>
      <c r="E1983" s="54">
        <f t="shared" si="120"/>
        <v>203793722.22221753</v>
      </c>
      <c r="F1983" s="5">
        <f t="shared" si="123"/>
        <v>227606277.77778247</v>
      </c>
    </row>
    <row r="1984" spans="2:6">
      <c r="B1984" s="59">
        <v>1742</v>
      </c>
      <c r="C1984" s="58">
        <f t="shared" si="121"/>
        <v>421400000</v>
      </c>
      <c r="D1984" s="54">
        <f t="shared" si="122"/>
        <v>117055.55555555556</v>
      </c>
      <c r="E1984" s="54">
        <f t="shared" si="120"/>
        <v>203910777.77777308</v>
      </c>
      <c r="F1984" s="5">
        <f t="shared" si="123"/>
        <v>227489222.22222692</v>
      </c>
    </row>
    <row r="1985" spans="2:6">
      <c r="B1985" s="59">
        <v>1743</v>
      </c>
      <c r="C1985" s="58">
        <f t="shared" si="121"/>
        <v>421400000</v>
      </c>
      <c r="D1985" s="54">
        <f t="shared" si="122"/>
        <v>117055.55555555556</v>
      </c>
      <c r="E1985" s="54">
        <f t="shared" si="120"/>
        <v>204027833.33332863</v>
      </c>
      <c r="F1985" s="5">
        <f t="shared" si="123"/>
        <v>227372166.66667137</v>
      </c>
    </row>
    <row r="1986" spans="2:6">
      <c r="B1986" s="59">
        <v>1744</v>
      </c>
      <c r="C1986" s="58">
        <f t="shared" si="121"/>
        <v>421400000</v>
      </c>
      <c r="D1986" s="54">
        <f t="shared" si="122"/>
        <v>117055.55555555556</v>
      </c>
      <c r="E1986" s="54">
        <f t="shared" si="120"/>
        <v>204144888.88888419</v>
      </c>
      <c r="F1986" s="5">
        <f t="shared" si="123"/>
        <v>227255111.11111581</v>
      </c>
    </row>
    <row r="1987" spans="2:6">
      <c r="B1987" s="59">
        <v>1745</v>
      </c>
      <c r="C1987" s="58">
        <f t="shared" si="121"/>
        <v>421400000</v>
      </c>
      <c r="D1987" s="54">
        <f t="shared" si="122"/>
        <v>117055.55555555556</v>
      </c>
      <c r="E1987" s="54">
        <f t="shared" si="120"/>
        <v>204261944.44443974</v>
      </c>
      <c r="F1987" s="5">
        <f t="shared" si="123"/>
        <v>227138055.55556026</v>
      </c>
    </row>
    <row r="1988" spans="2:6">
      <c r="B1988" s="59">
        <v>1746</v>
      </c>
      <c r="C1988" s="58">
        <f t="shared" si="121"/>
        <v>421400000</v>
      </c>
      <c r="D1988" s="54">
        <f t="shared" si="122"/>
        <v>117055.55555555556</v>
      </c>
      <c r="E1988" s="54">
        <f t="shared" si="120"/>
        <v>204378999.99999529</v>
      </c>
      <c r="F1988" s="5">
        <f t="shared" si="123"/>
        <v>227021000.00000471</v>
      </c>
    </row>
    <row r="1989" spans="2:6">
      <c r="B1989" s="59">
        <v>1747</v>
      </c>
      <c r="C1989" s="58">
        <f t="shared" si="121"/>
        <v>421400000</v>
      </c>
      <c r="D1989" s="54">
        <f t="shared" si="122"/>
        <v>117055.55555555556</v>
      </c>
      <c r="E1989" s="54">
        <f t="shared" si="120"/>
        <v>204496055.55555084</v>
      </c>
      <c r="F1989" s="5">
        <f t="shared" si="123"/>
        <v>226903944.44444916</v>
      </c>
    </row>
    <row r="1990" spans="2:6">
      <c r="B1990" s="59">
        <v>1748</v>
      </c>
      <c r="C1990" s="58">
        <f t="shared" si="121"/>
        <v>421400000</v>
      </c>
      <c r="D1990" s="54">
        <f t="shared" si="122"/>
        <v>117055.55555555556</v>
      </c>
      <c r="E1990" s="54">
        <f t="shared" si="120"/>
        <v>204613111.1111064</v>
      </c>
      <c r="F1990" s="5">
        <f t="shared" si="123"/>
        <v>226786888.8888936</v>
      </c>
    </row>
    <row r="1991" spans="2:6">
      <c r="B1991" s="59">
        <v>1749</v>
      </c>
      <c r="C1991" s="58">
        <f t="shared" si="121"/>
        <v>421400000</v>
      </c>
      <c r="D1991" s="54">
        <f t="shared" si="122"/>
        <v>117055.55555555556</v>
      </c>
      <c r="E1991" s="54">
        <f t="shared" si="120"/>
        <v>204730166.66666195</v>
      </c>
      <c r="F1991" s="5">
        <f t="shared" si="123"/>
        <v>226669833.33333805</v>
      </c>
    </row>
    <row r="1992" spans="2:6">
      <c r="B1992" s="59">
        <v>1750</v>
      </c>
      <c r="C1992" s="58">
        <f t="shared" si="121"/>
        <v>421400000</v>
      </c>
      <c r="D1992" s="54">
        <f t="shared" si="122"/>
        <v>117055.55555555556</v>
      </c>
      <c r="E1992" s="54">
        <f t="shared" si="120"/>
        <v>204847222.2222175</v>
      </c>
      <c r="F1992" s="5">
        <f t="shared" si="123"/>
        <v>226552777.7777825</v>
      </c>
    </row>
    <row r="1993" spans="2:6">
      <c r="B1993" s="59">
        <v>1751</v>
      </c>
      <c r="C1993" s="58">
        <f t="shared" si="121"/>
        <v>421400000</v>
      </c>
      <c r="D1993" s="54">
        <f t="shared" si="122"/>
        <v>117055.55555555556</v>
      </c>
      <c r="E1993" s="54">
        <f t="shared" si="120"/>
        <v>204964277.77777305</v>
      </c>
      <c r="F1993" s="5">
        <f t="shared" si="123"/>
        <v>226435722.22222695</v>
      </c>
    </row>
    <row r="1994" spans="2:6">
      <c r="B1994" s="59">
        <v>1752</v>
      </c>
      <c r="C1994" s="58">
        <f t="shared" si="121"/>
        <v>421400000</v>
      </c>
      <c r="D1994" s="54">
        <f t="shared" si="122"/>
        <v>117055.55555555556</v>
      </c>
      <c r="E1994" s="54">
        <f t="shared" si="120"/>
        <v>205081333.3333286</v>
      </c>
      <c r="F1994" s="5">
        <f t="shared" si="123"/>
        <v>226318666.6666714</v>
      </c>
    </row>
    <row r="1995" spans="2:6">
      <c r="B1995" s="59">
        <v>1753</v>
      </c>
      <c r="C1995" s="58">
        <f t="shared" si="121"/>
        <v>421400000</v>
      </c>
      <c r="D1995" s="54">
        <f t="shared" si="122"/>
        <v>117055.55555555556</v>
      </c>
      <c r="E1995" s="54">
        <f t="shared" si="120"/>
        <v>205198388.88888416</v>
      </c>
      <c r="F1995" s="5">
        <f t="shared" si="123"/>
        <v>226201611.11111584</v>
      </c>
    </row>
    <row r="1996" spans="2:6">
      <c r="B1996" s="59">
        <v>1754</v>
      </c>
      <c r="C1996" s="58">
        <f t="shared" si="121"/>
        <v>421400000</v>
      </c>
      <c r="D1996" s="54">
        <f t="shared" si="122"/>
        <v>117055.55555555556</v>
      </c>
      <c r="E1996" s="54">
        <f t="shared" si="120"/>
        <v>205315444.44443971</v>
      </c>
      <c r="F1996" s="5">
        <f t="shared" si="123"/>
        <v>226084555.55556029</v>
      </c>
    </row>
    <row r="1997" spans="2:6">
      <c r="B1997" s="59">
        <v>1755</v>
      </c>
      <c r="C1997" s="58">
        <f t="shared" si="121"/>
        <v>421400000</v>
      </c>
      <c r="D1997" s="54">
        <f t="shared" si="122"/>
        <v>117055.55555555556</v>
      </c>
      <c r="E1997" s="54">
        <f t="shared" si="120"/>
        <v>205432499.99999526</v>
      </c>
      <c r="F1997" s="5">
        <f t="shared" si="123"/>
        <v>225967500.00000474</v>
      </c>
    </row>
    <row r="1998" spans="2:6">
      <c r="B1998" s="59">
        <v>1756</v>
      </c>
      <c r="C1998" s="58">
        <f t="shared" si="121"/>
        <v>421400000</v>
      </c>
      <c r="D1998" s="54">
        <f t="shared" si="122"/>
        <v>117055.55555555556</v>
      </c>
      <c r="E1998" s="54">
        <f t="shared" si="120"/>
        <v>205549555.55555081</v>
      </c>
      <c r="F1998" s="5">
        <f t="shared" si="123"/>
        <v>225850444.44444919</v>
      </c>
    </row>
    <row r="1999" spans="2:6">
      <c r="B1999" s="59">
        <v>1757</v>
      </c>
      <c r="C1999" s="58">
        <f t="shared" si="121"/>
        <v>421400000</v>
      </c>
      <c r="D1999" s="54">
        <f t="shared" si="122"/>
        <v>117055.55555555556</v>
      </c>
      <c r="E1999" s="54">
        <f t="shared" si="120"/>
        <v>205666611.11110637</v>
      </c>
      <c r="F1999" s="5">
        <f t="shared" si="123"/>
        <v>225733388.88889363</v>
      </c>
    </row>
    <row r="2000" spans="2:6">
      <c r="B2000" s="59">
        <v>1758</v>
      </c>
      <c r="C2000" s="58">
        <f t="shared" si="121"/>
        <v>421400000</v>
      </c>
      <c r="D2000" s="54">
        <f t="shared" si="122"/>
        <v>117055.55555555556</v>
      </c>
      <c r="E2000" s="54">
        <f t="shared" si="120"/>
        <v>205783666.66666192</v>
      </c>
      <c r="F2000" s="5">
        <f t="shared" si="123"/>
        <v>225616333.33333808</v>
      </c>
    </row>
    <row r="2001" spans="2:6">
      <c r="B2001" s="59">
        <v>1759</v>
      </c>
      <c r="C2001" s="58">
        <f t="shared" si="121"/>
        <v>421400000</v>
      </c>
      <c r="D2001" s="54">
        <f t="shared" si="122"/>
        <v>117055.55555555556</v>
      </c>
      <c r="E2001" s="54">
        <f t="shared" si="120"/>
        <v>205900722.22221747</v>
      </c>
      <c r="F2001" s="5">
        <f t="shared" si="123"/>
        <v>225499277.77778253</v>
      </c>
    </row>
    <row r="2002" spans="2:6">
      <c r="B2002" s="59">
        <v>1760</v>
      </c>
      <c r="C2002" s="58">
        <f t="shared" si="121"/>
        <v>421400000</v>
      </c>
      <c r="D2002" s="54">
        <f t="shared" si="122"/>
        <v>117055.55555555556</v>
      </c>
      <c r="E2002" s="54">
        <f t="shared" si="120"/>
        <v>206017777.77777302</v>
      </c>
      <c r="F2002" s="5">
        <f t="shared" si="123"/>
        <v>225382222.22222698</v>
      </c>
    </row>
    <row r="2003" spans="2:6">
      <c r="B2003" s="59">
        <v>1761</v>
      </c>
      <c r="C2003" s="58">
        <f t="shared" si="121"/>
        <v>421400000</v>
      </c>
      <c r="D2003" s="54">
        <f t="shared" si="122"/>
        <v>117055.55555555556</v>
      </c>
      <c r="E2003" s="54">
        <f t="shared" si="120"/>
        <v>206134833.33332857</v>
      </c>
      <c r="F2003" s="5">
        <f t="shared" si="123"/>
        <v>225265166.66667143</v>
      </c>
    </row>
    <row r="2004" spans="2:6">
      <c r="B2004" s="59">
        <v>1762</v>
      </c>
      <c r="C2004" s="58">
        <f t="shared" si="121"/>
        <v>421400000</v>
      </c>
      <c r="D2004" s="54">
        <f t="shared" si="122"/>
        <v>117055.55555555556</v>
      </c>
      <c r="E2004" s="54">
        <f t="shared" si="120"/>
        <v>206251888.88888413</v>
      </c>
      <c r="F2004" s="5">
        <f t="shared" si="123"/>
        <v>225148111.11111587</v>
      </c>
    </row>
    <row r="2005" spans="2:6">
      <c r="B2005" s="59">
        <v>1763</v>
      </c>
      <c r="C2005" s="58">
        <f t="shared" si="121"/>
        <v>421400000</v>
      </c>
      <c r="D2005" s="54">
        <f t="shared" si="122"/>
        <v>117055.55555555556</v>
      </c>
      <c r="E2005" s="54">
        <f t="shared" si="120"/>
        <v>206368944.44443968</v>
      </c>
      <c r="F2005" s="5">
        <f t="shared" si="123"/>
        <v>225031055.55556032</v>
      </c>
    </row>
    <row r="2006" spans="2:6">
      <c r="B2006" s="59">
        <v>1764</v>
      </c>
      <c r="C2006" s="58">
        <f t="shared" si="121"/>
        <v>421400000</v>
      </c>
      <c r="D2006" s="54">
        <f t="shared" si="122"/>
        <v>117055.55555555556</v>
      </c>
      <c r="E2006" s="54">
        <f t="shared" si="120"/>
        <v>206485999.99999523</v>
      </c>
      <c r="F2006" s="5">
        <f t="shared" si="123"/>
        <v>224914000.00000477</v>
      </c>
    </row>
    <row r="2007" spans="2:6">
      <c r="B2007" s="59">
        <v>1765</v>
      </c>
      <c r="C2007" s="58">
        <f t="shared" si="121"/>
        <v>421400000</v>
      </c>
      <c r="D2007" s="54">
        <f t="shared" si="122"/>
        <v>117055.55555555556</v>
      </c>
      <c r="E2007" s="54">
        <f t="shared" si="120"/>
        <v>206603055.55555078</v>
      </c>
      <c r="F2007" s="5">
        <f t="shared" si="123"/>
        <v>224796944.44444922</v>
      </c>
    </row>
    <row r="2008" spans="2:6">
      <c r="B2008" s="59">
        <v>1766</v>
      </c>
      <c r="C2008" s="58">
        <f t="shared" si="121"/>
        <v>421400000</v>
      </c>
      <c r="D2008" s="54">
        <f t="shared" si="122"/>
        <v>117055.55555555556</v>
      </c>
      <c r="E2008" s="54">
        <f t="shared" si="120"/>
        <v>206720111.11110634</v>
      </c>
      <c r="F2008" s="5">
        <f t="shared" si="123"/>
        <v>224679888.88889366</v>
      </c>
    </row>
    <row r="2009" spans="2:6">
      <c r="B2009" s="59">
        <v>1767</v>
      </c>
      <c r="C2009" s="58">
        <f t="shared" si="121"/>
        <v>421400000</v>
      </c>
      <c r="D2009" s="54">
        <f t="shared" si="122"/>
        <v>117055.55555555556</v>
      </c>
      <c r="E2009" s="54">
        <f t="shared" si="120"/>
        <v>206837166.66666189</v>
      </c>
      <c r="F2009" s="5">
        <f t="shared" si="123"/>
        <v>224562833.33333811</v>
      </c>
    </row>
    <row r="2010" spans="2:6">
      <c r="B2010" s="59">
        <v>1768</v>
      </c>
      <c r="C2010" s="58">
        <f t="shared" si="121"/>
        <v>421400000</v>
      </c>
      <c r="D2010" s="54">
        <f t="shared" si="122"/>
        <v>117055.55555555556</v>
      </c>
      <c r="E2010" s="54">
        <f t="shared" si="120"/>
        <v>206954222.22221744</v>
      </c>
      <c r="F2010" s="5">
        <f t="shared" si="123"/>
        <v>224445777.77778256</v>
      </c>
    </row>
    <row r="2011" spans="2:6">
      <c r="B2011" s="59">
        <v>1769</v>
      </c>
      <c r="C2011" s="58">
        <f t="shared" si="121"/>
        <v>421400000</v>
      </c>
      <c r="D2011" s="54">
        <f t="shared" si="122"/>
        <v>117055.55555555556</v>
      </c>
      <c r="E2011" s="54">
        <f t="shared" si="120"/>
        <v>207071277.77777299</v>
      </c>
      <c r="F2011" s="5">
        <f t="shared" si="123"/>
        <v>224328722.22222701</v>
      </c>
    </row>
    <row r="2012" spans="2:6">
      <c r="B2012" s="59">
        <v>1770</v>
      </c>
      <c r="C2012" s="58">
        <f t="shared" si="121"/>
        <v>421400000</v>
      </c>
      <c r="D2012" s="54">
        <f t="shared" si="122"/>
        <v>117055.55555555556</v>
      </c>
      <c r="E2012" s="54">
        <f t="shared" si="120"/>
        <v>207188333.33332855</v>
      </c>
      <c r="F2012" s="5">
        <f t="shared" si="123"/>
        <v>224211666.66667145</v>
      </c>
    </row>
    <row r="2013" spans="2:6">
      <c r="B2013" s="59">
        <v>1771</v>
      </c>
      <c r="C2013" s="58">
        <f t="shared" si="121"/>
        <v>421400000</v>
      </c>
      <c r="D2013" s="54">
        <f t="shared" si="122"/>
        <v>117055.55555555556</v>
      </c>
      <c r="E2013" s="54">
        <f t="shared" si="120"/>
        <v>207305388.8888841</v>
      </c>
      <c r="F2013" s="5">
        <f t="shared" si="123"/>
        <v>224094611.1111159</v>
      </c>
    </row>
    <row r="2014" spans="2:6">
      <c r="B2014" s="59">
        <v>1772</v>
      </c>
      <c r="C2014" s="58">
        <f t="shared" si="121"/>
        <v>421400000</v>
      </c>
      <c r="D2014" s="54">
        <f t="shared" si="122"/>
        <v>117055.55555555556</v>
      </c>
      <c r="E2014" s="54">
        <f t="shared" si="120"/>
        <v>207422444.44443965</v>
      </c>
      <c r="F2014" s="5">
        <f t="shared" si="123"/>
        <v>223977555.55556035</v>
      </c>
    </row>
    <row r="2015" spans="2:6">
      <c r="B2015" s="59">
        <v>1773</v>
      </c>
      <c r="C2015" s="58">
        <f t="shared" si="121"/>
        <v>421400000</v>
      </c>
      <c r="D2015" s="54">
        <f t="shared" si="122"/>
        <v>117055.55555555556</v>
      </c>
      <c r="E2015" s="54">
        <f t="shared" si="120"/>
        <v>207539499.9999952</v>
      </c>
      <c r="F2015" s="5">
        <f t="shared" si="123"/>
        <v>223860500.0000048</v>
      </c>
    </row>
    <row r="2016" spans="2:6">
      <c r="B2016" s="59">
        <v>1774</v>
      </c>
      <c r="C2016" s="58">
        <f t="shared" si="121"/>
        <v>421400000</v>
      </c>
      <c r="D2016" s="54">
        <f t="shared" si="122"/>
        <v>117055.55555555556</v>
      </c>
      <c r="E2016" s="54">
        <f t="shared" si="120"/>
        <v>207656555.55555075</v>
      </c>
      <c r="F2016" s="5">
        <f t="shared" si="123"/>
        <v>223743444.44444925</v>
      </c>
    </row>
    <row r="2017" spans="2:6">
      <c r="B2017" s="59">
        <v>1775</v>
      </c>
      <c r="C2017" s="58">
        <f t="shared" si="121"/>
        <v>421400000</v>
      </c>
      <c r="D2017" s="54">
        <f t="shared" si="122"/>
        <v>117055.55555555556</v>
      </c>
      <c r="E2017" s="54">
        <f t="shared" si="120"/>
        <v>207773611.11110631</v>
      </c>
      <c r="F2017" s="5">
        <f t="shared" si="123"/>
        <v>223626388.88889369</v>
      </c>
    </row>
    <row r="2018" spans="2:6">
      <c r="B2018" s="59">
        <v>1776</v>
      </c>
      <c r="C2018" s="58">
        <f t="shared" si="121"/>
        <v>421400000</v>
      </c>
      <c r="D2018" s="54">
        <f t="shared" si="122"/>
        <v>117055.55555555556</v>
      </c>
      <c r="E2018" s="54">
        <f t="shared" si="120"/>
        <v>207890666.66666186</v>
      </c>
      <c r="F2018" s="5">
        <f t="shared" si="123"/>
        <v>223509333.33333814</v>
      </c>
    </row>
    <row r="2019" spans="2:6">
      <c r="B2019" s="59">
        <v>1777</v>
      </c>
      <c r="C2019" s="58">
        <f t="shared" si="121"/>
        <v>421400000</v>
      </c>
      <c r="D2019" s="54">
        <f t="shared" si="122"/>
        <v>117055.55555555556</v>
      </c>
      <c r="E2019" s="54">
        <f t="shared" si="120"/>
        <v>208007722.22221741</v>
      </c>
      <c r="F2019" s="5">
        <f t="shared" si="123"/>
        <v>223392277.77778259</v>
      </c>
    </row>
    <row r="2020" spans="2:6">
      <c r="B2020" s="59">
        <v>1778</v>
      </c>
      <c r="C2020" s="58">
        <f t="shared" si="121"/>
        <v>421400000</v>
      </c>
      <c r="D2020" s="54">
        <f t="shared" si="122"/>
        <v>117055.55555555556</v>
      </c>
      <c r="E2020" s="54">
        <f t="shared" si="120"/>
        <v>208124777.77777296</v>
      </c>
      <c r="F2020" s="5">
        <f t="shared" si="123"/>
        <v>223275222.22222704</v>
      </c>
    </row>
    <row r="2021" spans="2:6">
      <c r="B2021" s="59">
        <v>1779</v>
      </c>
      <c r="C2021" s="58">
        <f t="shared" si="121"/>
        <v>421400000</v>
      </c>
      <c r="D2021" s="54">
        <f t="shared" si="122"/>
        <v>117055.55555555556</v>
      </c>
      <c r="E2021" s="54">
        <f t="shared" si="120"/>
        <v>208241833.33332852</v>
      </c>
      <c r="F2021" s="5">
        <f t="shared" si="123"/>
        <v>223158166.66667148</v>
      </c>
    </row>
    <row r="2022" spans="2:6">
      <c r="B2022" s="59">
        <v>1780</v>
      </c>
      <c r="C2022" s="58">
        <f t="shared" si="121"/>
        <v>421400000</v>
      </c>
      <c r="D2022" s="54">
        <f t="shared" si="122"/>
        <v>117055.55555555556</v>
      </c>
      <c r="E2022" s="54">
        <f t="shared" si="120"/>
        <v>208358888.88888407</v>
      </c>
      <c r="F2022" s="5">
        <f t="shared" si="123"/>
        <v>223041111.11111593</v>
      </c>
    </row>
    <row r="2023" spans="2:6">
      <c r="B2023" s="59">
        <v>1781</v>
      </c>
      <c r="C2023" s="58">
        <f t="shared" si="121"/>
        <v>421400000</v>
      </c>
      <c r="D2023" s="54">
        <f t="shared" si="122"/>
        <v>117055.55555555556</v>
      </c>
      <c r="E2023" s="54">
        <f t="shared" si="120"/>
        <v>208475944.44443962</v>
      </c>
      <c r="F2023" s="5">
        <f t="shared" si="123"/>
        <v>222924055.55556038</v>
      </c>
    </row>
    <row r="2024" spans="2:6">
      <c r="B2024" s="59">
        <v>1782</v>
      </c>
      <c r="C2024" s="58">
        <f t="shared" si="121"/>
        <v>421400000</v>
      </c>
      <c r="D2024" s="54">
        <f t="shared" si="122"/>
        <v>117055.55555555556</v>
      </c>
      <c r="E2024" s="54">
        <f t="shared" si="120"/>
        <v>208592999.99999517</v>
      </c>
      <c r="F2024" s="5">
        <f t="shared" si="123"/>
        <v>222807000.00000483</v>
      </c>
    </row>
    <row r="2025" spans="2:6">
      <c r="B2025" s="59">
        <v>1783</v>
      </c>
      <c r="C2025" s="58">
        <f t="shared" si="121"/>
        <v>421400000</v>
      </c>
      <c r="D2025" s="54">
        <f t="shared" si="122"/>
        <v>117055.55555555556</v>
      </c>
      <c r="E2025" s="54">
        <f t="shared" si="120"/>
        <v>208710055.55555072</v>
      </c>
      <c r="F2025" s="5">
        <f t="shared" si="123"/>
        <v>222689944.44444928</v>
      </c>
    </row>
    <row r="2026" spans="2:6">
      <c r="B2026" s="59">
        <v>1784</v>
      </c>
      <c r="C2026" s="58">
        <f t="shared" si="121"/>
        <v>421400000</v>
      </c>
      <c r="D2026" s="54">
        <f t="shared" si="122"/>
        <v>117055.55555555556</v>
      </c>
      <c r="E2026" s="54">
        <f t="shared" si="120"/>
        <v>208827111.11110628</v>
      </c>
      <c r="F2026" s="5">
        <f t="shared" si="123"/>
        <v>222572888.88889372</v>
      </c>
    </row>
    <row r="2027" spans="2:6">
      <c r="B2027" s="59">
        <v>1785</v>
      </c>
      <c r="C2027" s="58">
        <f t="shared" si="121"/>
        <v>421400000</v>
      </c>
      <c r="D2027" s="54">
        <f t="shared" si="122"/>
        <v>117055.55555555556</v>
      </c>
      <c r="E2027" s="54">
        <f t="shared" ref="E2027:E2090" si="124">E2026+D2027</f>
        <v>208944166.66666183</v>
      </c>
      <c r="F2027" s="5">
        <f t="shared" si="123"/>
        <v>222455833.33333817</v>
      </c>
    </row>
    <row r="2028" spans="2:6">
      <c r="B2028" s="59">
        <v>1786</v>
      </c>
      <c r="C2028" s="58">
        <f t="shared" si="121"/>
        <v>421400000</v>
      </c>
      <c r="D2028" s="54">
        <f t="shared" si="122"/>
        <v>117055.55555555556</v>
      </c>
      <c r="E2028" s="54">
        <f t="shared" si="124"/>
        <v>209061222.22221738</v>
      </c>
      <c r="F2028" s="5">
        <f t="shared" si="123"/>
        <v>222338777.77778262</v>
      </c>
    </row>
    <row r="2029" spans="2:6">
      <c r="B2029" s="59">
        <v>1787</v>
      </c>
      <c r="C2029" s="58">
        <f t="shared" si="121"/>
        <v>421400000</v>
      </c>
      <c r="D2029" s="54">
        <f t="shared" si="122"/>
        <v>117055.55555555556</v>
      </c>
      <c r="E2029" s="54">
        <f t="shared" si="124"/>
        <v>209178277.77777293</v>
      </c>
      <c r="F2029" s="5">
        <f t="shared" si="123"/>
        <v>222221722.22222707</v>
      </c>
    </row>
    <row r="2030" spans="2:6">
      <c r="B2030" s="59">
        <v>1788</v>
      </c>
      <c r="C2030" s="58">
        <f t="shared" si="121"/>
        <v>421400000</v>
      </c>
      <c r="D2030" s="54">
        <f t="shared" si="122"/>
        <v>117055.55555555556</v>
      </c>
      <c r="E2030" s="54">
        <f t="shared" si="124"/>
        <v>209295333.33332849</v>
      </c>
      <c r="F2030" s="5">
        <f t="shared" si="123"/>
        <v>222104666.66667151</v>
      </c>
    </row>
    <row r="2031" spans="2:6">
      <c r="B2031" s="59">
        <v>1789</v>
      </c>
      <c r="C2031" s="58">
        <f t="shared" si="121"/>
        <v>421400000</v>
      </c>
      <c r="D2031" s="54">
        <f t="shared" si="122"/>
        <v>117055.55555555556</v>
      </c>
      <c r="E2031" s="54">
        <f t="shared" si="124"/>
        <v>209412388.88888404</v>
      </c>
      <c r="F2031" s="5">
        <f t="shared" si="123"/>
        <v>221987611.11111596</v>
      </c>
    </row>
    <row r="2032" spans="2:6">
      <c r="B2032" s="59">
        <v>1790</v>
      </c>
      <c r="C2032" s="58">
        <f t="shared" si="121"/>
        <v>421400000</v>
      </c>
      <c r="D2032" s="54">
        <f t="shared" si="122"/>
        <v>117055.55555555556</v>
      </c>
      <c r="E2032" s="54">
        <f t="shared" si="124"/>
        <v>209529444.44443959</v>
      </c>
      <c r="F2032" s="5">
        <f t="shared" si="123"/>
        <v>221870555.55556041</v>
      </c>
    </row>
    <row r="2033" spans="2:6">
      <c r="B2033" s="59">
        <v>1791</v>
      </c>
      <c r="C2033" s="58">
        <f t="shared" si="121"/>
        <v>421400000</v>
      </c>
      <c r="D2033" s="54">
        <f t="shared" si="122"/>
        <v>117055.55555555556</v>
      </c>
      <c r="E2033" s="54">
        <f t="shared" si="124"/>
        <v>209646499.99999514</v>
      </c>
      <c r="F2033" s="5">
        <f t="shared" si="123"/>
        <v>221753500.00000486</v>
      </c>
    </row>
    <row r="2034" spans="2:6">
      <c r="B2034" s="59">
        <v>1792</v>
      </c>
      <c r="C2034" s="58">
        <f t="shared" si="121"/>
        <v>421400000</v>
      </c>
      <c r="D2034" s="54">
        <f t="shared" si="122"/>
        <v>117055.55555555556</v>
      </c>
      <c r="E2034" s="54">
        <f t="shared" si="124"/>
        <v>209763555.55555069</v>
      </c>
      <c r="F2034" s="5">
        <f t="shared" si="123"/>
        <v>221636444.44444931</v>
      </c>
    </row>
    <row r="2035" spans="2:6">
      <c r="B2035" s="59">
        <v>1793</v>
      </c>
      <c r="C2035" s="58">
        <f t="shared" si="121"/>
        <v>421400000</v>
      </c>
      <c r="D2035" s="54">
        <f t="shared" si="122"/>
        <v>117055.55555555556</v>
      </c>
      <c r="E2035" s="54">
        <f t="shared" si="124"/>
        <v>209880611.11110625</v>
      </c>
      <c r="F2035" s="5">
        <f t="shared" si="123"/>
        <v>221519388.88889375</v>
      </c>
    </row>
    <row r="2036" spans="2:6">
      <c r="B2036" s="59">
        <v>1794</v>
      </c>
      <c r="C2036" s="58">
        <f t="shared" ref="C2036:C2099" si="125">$K$243-$K$245</f>
        <v>421400000</v>
      </c>
      <c r="D2036" s="54">
        <f t="shared" ref="D2036:D2099" si="126">C2036/$K$244</f>
        <v>117055.55555555556</v>
      </c>
      <c r="E2036" s="54">
        <f t="shared" si="124"/>
        <v>209997666.6666618</v>
      </c>
      <c r="F2036" s="5">
        <f t="shared" ref="F2036:F2099" si="127">$J$119-E2036</f>
        <v>221402333.3333382</v>
      </c>
    </row>
    <row r="2037" spans="2:6">
      <c r="B2037" s="59">
        <v>1795</v>
      </c>
      <c r="C2037" s="58">
        <f t="shared" si="125"/>
        <v>421400000</v>
      </c>
      <c r="D2037" s="54">
        <f t="shared" si="126"/>
        <v>117055.55555555556</v>
      </c>
      <c r="E2037" s="54">
        <f t="shared" si="124"/>
        <v>210114722.22221735</v>
      </c>
      <c r="F2037" s="5">
        <f t="shared" si="127"/>
        <v>221285277.77778265</v>
      </c>
    </row>
    <row r="2038" spans="2:6">
      <c r="B2038" s="59">
        <v>1796</v>
      </c>
      <c r="C2038" s="58">
        <f t="shared" si="125"/>
        <v>421400000</v>
      </c>
      <c r="D2038" s="54">
        <f t="shared" si="126"/>
        <v>117055.55555555556</v>
      </c>
      <c r="E2038" s="54">
        <f t="shared" si="124"/>
        <v>210231777.7777729</v>
      </c>
      <c r="F2038" s="5">
        <f t="shared" si="127"/>
        <v>221168222.2222271</v>
      </c>
    </row>
    <row r="2039" spans="2:6">
      <c r="B2039" s="59">
        <v>1797</v>
      </c>
      <c r="C2039" s="58">
        <f t="shared" si="125"/>
        <v>421400000</v>
      </c>
      <c r="D2039" s="54">
        <f t="shared" si="126"/>
        <v>117055.55555555556</v>
      </c>
      <c r="E2039" s="54">
        <f t="shared" si="124"/>
        <v>210348833.33332846</v>
      </c>
      <c r="F2039" s="5">
        <f t="shared" si="127"/>
        <v>221051166.66667154</v>
      </c>
    </row>
    <row r="2040" spans="2:6">
      <c r="B2040" s="59">
        <v>1798</v>
      </c>
      <c r="C2040" s="58">
        <f t="shared" si="125"/>
        <v>421400000</v>
      </c>
      <c r="D2040" s="54">
        <f t="shared" si="126"/>
        <v>117055.55555555556</v>
      </c>
      <c r="E2040" s="54">
        <f t="shared" si="124"/>
        <v>210465888.88888401</v>
      </c>
      <c r="F2040" s="5">
        <f t="shared" si="127"/>
        <v>220934111.11111599</v>
      </c>
    </row>
    <row r="2041" spans="2:6">
      <c r="B2041" s="59">
        <v>1799</v>
      </c>
      <c r="C2041" s="58">
        <f t="shared" si="125"/>
        <v>421400000</v>
      </c>
      <c r="D2041" s="54">
        <f t="shared" si="126"/>
        <v>117055.55555555556</v>
      </c>
      <c r="E2041" s="54">
        <f t="shared" si="124"/>
        <v>210582944.44443956</v>
      </c>
      <c r="F2041" s="5">
        <f t="shared" si="127"/>
        <v>220817055.55556044</v>
      </c>
    </row>
    <row r="2042" spans="2:6">
      <c r="B2042" s="59">
        <v>1800</v>
      </c>
      <c r="C2042" s="58">
        <f t="shared" si="125"/>
        <v>421400000</v>
      </c>
      <c r="D2042" s="54">
        <f t="shared" si="126"/>
        <v>117055.55555555556</v>
      </c>
      <c r="E2042" s="54">
        <f t="shared" si="124"/>
        <v>210699999.99999511</v>
      </c>
      <c r="F2042" s="5">
        <f t="shared" si="127"/>
        <v>220700000.00000489</v>
      </c>
    </row>
    <row r="2043" spans="2:6">
      <c r="B2043" s="59">
        <v>1801</v>
      </c>
      <c r="C2043" s="58">
        <f t="shared" si="125"/>
        <v>421400000</v>
      </c>
      <c r="D2043" s="54">
        <f t="shared" si="126"/>
        <v>117055.55555555556</v>
      </c>
      <c r="E2043" s="54">
        <f t="shared" si="124"/>
        <v>210817055.55555066</v>
      </c>
      <c r="F2043" s="5">
        <f t="shared" si="127"/>
        <v>220582944.44444934</v>
      </c>
    </row>
    <row r="2044" spans="2:6">
      <c r="B2044" s="59">
        <v>1802</v>
      </c>
      <c r="C2044" s="58">
        <f t="shared" si="125"/>
        <v>421400000</v>
      </c>
      <c r="D2044" s="54">
        <f t="shared" si="126"/>
        <v>117055.55555555556</v>
      </c>
      <c r="E2044" s="54">
        <f t="shared" si="124"/>
        <v>210934111.11110622</v>
      </c>
      <c r="F2044" s="5">
        <f t="shared" si="127"/>
        <v>220465888.88889378</v>
      </c>
    </row>
    <row r="2045" spans="2:6">
      <c r="B2045" s="59">
        <v>1803</v>
      </c>
      <c r="C2045" s="58">
        <f t="shared" si="125"/>
        <v>421400000</v>
      </c>
      <c r="D2045" s="54">
        <f t="shared" si="126"/>
        <v>117055.55555555556</v>
      </c>
      <c r="E2045" s="54">
        <f t="shared" si="124"/>
        <v>211051166.66666177</v>
      </c>
      <c r="F2045" s="5">
        <f t="shared" si="127"/>
        <v>220348833.33333823</v>
      </c>
    </row>
    <row r="2046" spans="2:6">
      <c r="B2046" s="59">
        <v>1804</v>
      </c>
      <c r="C2046" s="58">
        <f t="shared" si="125"/>
        <v>421400000</v>
      </c>
      <c r="D2046" s="54">
        <f t="shared" si="126"/>
        <v>117055.55555555556</v>
      </c>
      <c r="E2046" s="54">
        <f t="shared" si="124"/>
        <v>211168222.22221732</v>
      </c>
      <c r="F2046" s="5">
        <f t="shared" si="127"/>
        <v>220231777.77778268</v>
      </c>
    </row>
    <row r="2047" spans="2:6">
      <c r="B2047" s="59">
        <v>1805</v>
      </c>
      <c r="C2047" s="58">
        <f t="shared" si="125"/>
        <v>421400000</v>
      </c>
      <c r="D2047" s="54">
        <f t="shared" si="126"/>
        <v>117055.55555555556</v>
      </c>
      <c r="E2047" s="54">
        <f t="shared" si="124"/>
        <v>211285277.77777287</v>
      </c>
      <c r="F2047" s="5">
        <f t="shared" si="127"/>
        <v>220114722.22222713</v>
      </c>
    </row>
    <row r="2048" spans="2:6">
      <c r="B2048" s="59">
        <v>1806</v>
      </c>
      <c r="C2048" s="58">
        <f t="shared" si="125"/>
        <v>421400000</v>
      </c>
      <c r="D2048" s="54">
        <f t="shared" si="126"/>
        <v>117055.55555555556</v>
      </c>
      <c r="E2048" s="54">
        <f t="shared" si="124"/>
        <v>211402333.33332843</v>
      </c>
      <c r="F2048" s="5">
        <f t="shared" si="127"/>
        <v>219997666.66667157</v>
      </c>
    </row>
    <row r="2049" spans="2:6">
      <c r="B2049" s="59">
        <v>1807</v>
      </c>
      <c r="C2049" s="58">
        <f t="shared" si="125"/>
        <v>421400000</v>
      </c>
      <c r="D2049" s="54">
        <f t="shared" si="126"/>
        <v>117055.55555555556</v>
      </c>
      <c r="E2049" s="54">
        <f t="shared" si="124"/>
        <v>211519388.88888398</v>
      </c>
      <c r="F2049" s="5">
        <f t="shared" si="127"/>
        <v>219880611.11111602</v>
      </c>
    </row>
    <row r="2050" spans="2:6">
      <c r="B2050" s="59">
        <v>1808</v>
      </c>
      <c r="C2050" s="58">
        <f t="shared" si="125"/>
        <v>421400000</v>
      </c>
      <c r="D2050" s="54">
        <f t="shared" si="126"/>
        <v>117055.55555555556</v>
      </c>
      <c r="E2050" s="54">
        <f t="shared" si="124"/>
        <v>211636444.44443953</v>
      </c>
      <c r="F2050" s="5">
        <f t="shared" si="127"/>
        <v>219763555.55556047</v>
      </c>
    </row>
    <row r="2051" spans="2:6">
      <c r="B2051" s="59">
        <v>1809</v>
      </c>
      <c r="C2051" s="58">
        <f t="shared" si="125"/>
        <v>421400000</v>
      </c>
      <c r="D2051" s="54">
        <f t="shared" si="126"/>
        <v>117055.55555555556</v>
      </c>
      <c r="E2051" s="54">
        <f t="shared" si="124"/>
        <v>211753499.99999508</v>
      </c>
      <c r="F2051" s="5">
        <f t="shared" si="127"/>
        <v>219646500.00000492</v>
      </c>
    </row>
    <row r="2052" spans="2:6">
      <c r="B2052" s="59">
        <v>1810</v>
      </c>
      <c r="C2052" s="58">
        <f t="shared" si="125"/>
        <v>421400000</v>
      </c>
      <c r="D2052" s="54">
        <f t="shared" si="126"/>
        <v>117055.55555555556</v>
      </c>
      <c r="E2052" s="54">
        <f t="shared" si="124"/>
        <v>211870555.55555063</v>
      </c>
      <c r="F2052" s="5">
        <f t="shared" si="127"/>
        <v>219529444.44444937</v>
      </c>
    </row>
    <row r="2053" spans="2:6">
      <c r="B2053" s="59">
        <v>1811</v>
      </c>
      <c r="C2053" s="58">
        <f t="shared" si="125"/>
        <v>421400000</v>
      </c>
      <c r="D2053" s="54">
        <f t="shared" si="126"/>
        <v>117055.55555555556</v>
      </c>
      <c r="E2053" s="54">
        <f t="shared" si="124"/>
        <v>211987611.11110619</v>
      </c>
      <c r="F2053" s="5">
        <f t="shared" si="127"/>
        <v>219412388.88889381</v>
      </c>
    </row>
    <row r="2054" spans="2:6">
      <c r="B2054" s="59">
        <v>1812</v>
      </c>
      <c r="C2054" s="58">
        <f t="shared" si="125"/>
        <v>421400000</v>
      </c>
      <c r="D2054" s="54">
        <f t="shared" si="126"/>
        <v>117055.55555555556</v>
      </c>
      <c r="E2054" s="54">
        <f t="shared" si="124"/>
        <v>212104666.66666174</v>
      </c>
      <c r="F2054" s="5">
        <f t="shared" si="127"/>
        <v>219295333.33333826</v>
      </c>
    </row>
    <row r="2055" spans="2:6">
      <c r="B2055" s="59">
        <v>1813</v>
      </c>
      <c r="C2055" s="58">
        <f t="shared" si="125"/>
        <v>421400000</v>
      </c>
      <c r="D2055" s="54">
        <f t="shared" si="126"/>
        <v>117055.55555555556</v>
      </c>
      <c r="E2055" s="54">
        <f t="shared" si="124"/>
        <v>212221722.22221729</v>
      </c>
      <c r="F2055" s="5">
        <f t="shared" si="127"/>
        <v>219178277.77778271</v>
      </c>
    </row>
    <row r="2056" spans="2:6">
      <c r="B2056" s="59">
        <v>1814</v>
      </c>
      <c r="C2056" s="58">
        <f t="shared" si="125"/>
        <v>421400000</v>
      </c>
      <c r="D2056" s="54">
        <f t="shared" si="126"/>
        <v>117055.55555555556</v>
      </c>
      <c r="E2056" s="54">
        <f t="shared" si="124"/>
        <v>212338777.77777284</v>
      </c>
      <c r="F2056" s="5">
        <f t="shared" si="127"/>
        <v>219061222.22222716</v>
      </c>
    </row>
    <row r="2057" spans="2:6">
      <c r="B2057" s="59">
        <v>1815</v>
      </c>
      <c r="C2057" s="58">
        <f t="shared" si="125"/>
        <v>421400000</v>
      </c>
      <c r="D2057" s="54">
        <f t="shared" si="126"/>
        <v>117055.55555555556</v>
      </c>
      <c r="E2057" s="54">
        <f t="shared" si="124"/>
        <v>212455833.3333284</v>
      </c>
      <c r="F2057" s="5">
        <f t="shared" si="127"/>
        <v>218944166.6666716</v>
      </c>
    </row>
    <row r="2058" spans="2:6">
      <c r="B2058" s="59">
        <v>1816</v>
      </c>
      <c r="C2058" s="58">
        <f t="shared" si="125"/>
        <v>421400000</v>
      </c>
      <c r="D2058" s="54">
        <f t="shared" si="126"/>
        <v>117055.55555555556</v>
      </c>
      <c r="E2058" s="54">
        <f t="shared" si="124"/>
        <v>212572888.88888395</v>
      </c>
      <c r="F2058" s="5">
        <f t="shared" si="127"/>
        <v>218827111.11111605</v>
      </c>
    </row>
    <row r="2059" spans="2:6">
      <c r="B2059" s="59">
        <v>1817</v>
      </c>
      <c r="C2059" s="58">
        <f t="shared" si="125"/>
        <v>421400000</v>
      </c>
      <c r="D2059" s="54">
        <f t="shared" si="126"/>
        <v>117055.55555555556</v>
      </c>
      <c r="E2059" s="54">
        <f t="shared" si="124"/>
        <v>212689944.4444395</v>
      </c>
      <c r="F2059" s="5">
        <f t="shared" si="127"/>
        <v>218710055.5555605</v>
      </c>
    </row>
    <row r="2060" spans="2:6">
      <c r="B2060" s="59">
        <v>1818</v>
      </c>
      <c r="C2060" s="58">
        <f t="shared" si="125"/>
        <v>421400000</v>
      </c>
      <c r="D2060" s="54">
        <f t="shared" si="126"/>
        <v>117055.55555555556</v>
      </c>
      <c r="E2060" s="54">
        <f t="shared" si="124"/>
        <v>212806999.99999505</v>
      </c>
      <c r="F2060" s="5">
        <f t="shared" si="127"/>
        <v>218593000.00000495</v>
      </c>
    </row>
    <row r="2061" spans="2:6">
      <c r="B2061" s="59">
        <v>1819</v>
      </c>
      <c r="C2061" s="58">
        <f t="shared" si="125"/>
        <v>421400000</v>
      </c>
      <c r="D2061" s="54">
        <f t="shared" si="126"/>
        <v>117055.55555555556</v>
      </c>
      <c r="E2061" s="54">
        <f t="shared" si="124"/>
        <v>212924055.55555061</v>
      </c>
      <c r="F2061" s="5">
        <f t="shared" si="127"/>
        <v>218475944.44444939</v>
      </c>
    </row>
    <row r="2062" spans="2:6">
      <c r="B2062" s="59">
        <v>1820</v>
      </c>
      <c r="C2062" s="58">
        <f t="shared" si="125"/>
        <v>421400000</v>
      </c>
      <c r="D2062" s="54">
        <f t="shared" si="126"/>
        <v>117055.55555555556</v>
      </c>
      <c r="E2062" s="54">
        <f t="shared" si="124"/>
        <v>213041111.11110616</v>
      </c>
      <c r="F2062" s="5">
        <f t="shared" si="127"/>
        <v>218358888.88889384</v>
      </c>
    </row>
    <row r="2063" spans="2:6">
      <c r="B2063" s="59">
        <v>1821</v>
      </c>
      <c r="C2063" s="58">
        <f t="shared" si="125"/>
        <v>421400000</v>
      </c>
      <c r="D2063" s="54">
        <f t="shared" si="126"/>
        <v>117055.55555555556</v>
      </c>
      <c r="E2063" s="54">
        <f t="shared" si="124"/>
        <v>213158166.66666171</v>
      </c>
      <c r="F2063" s="5">
        <f t="shared" si="127"/>
        <v>218241833.33333829</v>
      </c>
    </row>
    <row r="2064" spans="2:6">
      <c r="B2064" s="59">
        <v>1822</v>
      </c>
      <c r="C2064" s="58">
        <f t="shared" si="125"/>
        <v>421400000</v>
      </c>
      <c r="D2064" s="54">
        <f t="shared" si="126"/>
        <v>117055.55555555556</v>
      </c>
      <c r="E2064" s="54">
        <f t="shared" si="124"/>
        <v>213275222.22221726</v>
      </c>
      <c r="F2064" s="5">
        <f t="shared" si="127"/>
        <v>218124777.77778274</v>
      </c>
    </row>
    <row r="2065" spans="2:6">
      <c r="B2065" s="59">
        <v>1823</v>
      </c>
      <c r="C2065" s="58">
        <f t="shared" si="125"/>
        <v>421400000</v>
      </c>
      <c r="D2065" s="54">
        <f t="shared" si="126"/>
        <v>117055.55555555556</v>
      </c>
      <c r="E2065" s="54">
        <f t="shared" si="124"/>
        <v>213392277.77777281</v>
      </c>
      <c r="F2065" s="5">
        <f t="shared" si="127"/>
        <v>218007722.22222719</v>
      </c>
    </row>
    <row r="2066" spans="2:6">
      <c r="B2066" s="59">
        <v>1824</v>
      </c>
      <c r="C2066" s="58">
        <f t="shared" si="125"/>
        <v>421400000</v>
      </c>
      <c r="D2066" s="54">
        <f t="shared" si="126"/>
        <v>117055.55555555556</v>
      </c>
      <c r="E2066" s="54">
        <f t="shared" si="124"/>
        <v>213509333.33332837</v>
      </c>
      <c r="F2066" s="5">
        <f t="shared" si="127"/>
        <v>217890666.66667163</v>
      </c>
    </row>
    <row r="2067" spans="2:6">
      <c r="B2067" s="59">
        <v>1825</v>
      </c>
      <c r="C2067" s="58">
        <f t="shared" si="125"/>
        <v>421400000</v>
      </c>
      <c r="D2067" s="54">
        <f t="shared" si="126"/>
        <v>117055.55555555556</v>
      </c>
      <c r="E2067" s="54">
        <f t="shared" si="124"/>
        <v>213626388.88888392</v>
      </c>
      <c r="F2067" s="5">
        <f t="shared" si="127"/>
        <v>217773611.11111608</v>
      </c>
    </row>
    <row r="2068" spans="2:6">
      <c r="B2068" s="59">
        <v>1826</v>
      </c>
      <c r="C2068" s="58">
        <f t="shared" si="125"/>
        <v>421400000</v>
      </c>
      <c r="D2068" s="54">
        <f t="shared" si="126"/>
        <v>117055.55555555556</v>
      </c>
      <c r="E2068" s="54">
        <f t="shared" si="124"/>
        <v>213743444.44443947</v>
      </c>
      <c r="F2068" s="5">
        <f t="shared" si="127"/>
        <v>217656555.55556053</v>
      </c>
    </row>
    <row r="2069" spans="2:6">
      <c r="B2069" s="59">
        <v>1827</v>
      </c>
      <c r="C2069" s="58">
        <f t="shared" si="125"/>
        <v>421400000</v>
      </c>
      <c r="D2069" s="54">
        <f t="shared" si="126"/>
        <v>117055.55555555556</v>
      </c>
      <c r="E2069" s="54">
        <f t="shared" si="124"/>
        <v>213860499.99999502</v>
      </c>
      <c r="F2069" s="5">
        <f t="shared" si="127"/>
        <v>217539500.00000498</v>
      </c>
    </row>
    <row r="2070" spans="2:6">
      <c r="B2070" s="59">
        <v>1828</v>
      </c>
      <c r="C2070" s="58">
        <f t="shared" si="125"/>
        <v>421400000</v>
      </c>
      <c r="D2070" s="54">
        <f t="shared" si="126"/>
        <v>117055.55555555556</v>
      </c>
      <c r="E2070" s="54">
        <f t="shared" si="124"/>
        <v>213977555.55555058</v>
      </c>
      <c r="F2070" s="5">
        <f t="shared" si="127"/>
        <v>217422444.44444942</v>
      </c>
    </row>
    <row r="2071" spans="2:6">
      <c r="B2071" s="59">
        <v>1829</v>
      </c>
      <c r="C2071" s="58">
        <f t="shared" si="125"/>
        <v>421400000</v>
      </c>
      <c r="D2071" s="54">
        <f t="shared" si="126"/>
        <v>117055.55555555556</v>
      </c>
      <c r="E2071" s="54">
        <f t="shared" si="124"/>
        <v>214094611.11110613</v>
      </c>
      <c r="F2071" s="5">
        <f t="shared" si="127"/>
        <v>217305388.88889387</v>
      </c>
    </row>
    <row r="2072" spans="2:6">
      <c r="B2072" s="59">
        <v>1830</v>
      </c>
      <c r="C2072" s="58">
        <f t="shared" si="125"/>
        <v>421400000</v>
      </c>
      <c r="D2072" s="54">
        <f t="shared" si="126"/>
        <v>117055.55555555556</v>
      </c>
      <c r="E2072" s="54">
        <f t="shared" si="124"/>
        <v>214211666.66666168</v>
      </c>
      <c r="F2072" s="5">
        <f t="shared" si="127"/>
        <v>217188333.33333832</v>
      </c>
    </row>
    <row r="2073" spans="2:6">
      <c r="B2073" s="59">
        <v>1831</v>
      </c>
      <c r="C2073" s="58">
        <f t="shared" si="125"/>
        <v>421400000</v>
      </c>
      <c r="D2073" s="54">
        <f t="shared" si="126"/>
        <v>117055.55555555556</v>
      </c>
      <c r="E2073" s="54">
        <f t="shared" si="124"/>
        <v>214328722.22221723</v>
      </c>
      <c r="F2073" s="5">
        <f t="shared" si="127"/>
        <v>217071277.77778277</v>
      </c>
    </row>
    <row r="2074" spans="2:6">
      <c r="B2074" s="59">
        <v>1832</v>
      </c>
      <c r="C2074" s="58">
        <f t="shared" si="125"/>
        <v>421400000</v>
      </c>
      <c r="D2074" s="54">
        <f t="shared" si="126"/>
        <v>117055.55555555556</v>
      </c>
      <c r="E2074" s="54">
        <f t="shared" si="124"/>
        <v>214445777.77777278</v>
      </c>
      <c r="F2074" s="5">
        <f t="shared" si="127"/>
        <v>216954222.22222722</v>
      </c>
    </row>
    <row r="2075" spans="2:6">
      <c r="B2075" s="59">
        <v>1833</v>
      </c>
      <c r="C2075" s="58">
        <f t="shared" si="125"/>
        <v>421400000</v>
      </c>
      <c r="D2075" s="54">
        <f t="shared" si="126"/>
        <v>117055.55555555556</v>
      </c>
      <c r="E2075" s="54">
        <f t="shared" si="124"/>
        <v>214562833.33332834</v>
      </c>
      <c r="F2075" s="5">
        <f t="shared" si="127"/>
        <v>216837166.66667166</v>
      </c>
    </row>
    <row r="2076" spans="2:6">
      <c r="B2076" s="59">
        <v>1834</v>
      </c>
      <c r="C2076" s="58">
        <f t="shared" si="125"/>
        <v>421400000</v>
      </c>
      <c r="D2076" s="54">
        <f t="shared" si="126"/>
        <v>117055.55555555556</v>
      </c>
      <c r="E2076" s="54">
        <f t="shared" si="124"/>
        <v>214679888.88888389</v>
      </c>
      <c r="F2076" s="5">
        <f t="shared" si="127"/>
        <v>216720111.11111611</v>
      </c>
    </row>
    <row r="2077" spans="2:6">
      <c r="B2077" s="59">
        <v>1835</v>
      </c>
      <c r="C2077" s="58">
        <f t="shared" si="125"/>
        <v>421400000</v>
      </c>
      <c r="D2077" s="54">
        <f t="shared" si="126"/>
        <v>117055.55555555556</v>
      </c>
      <c r="E2077" s="54">
        <f t="shared" si="124"/>
        <v>214796944.44443944</v>
      </c>
      <c r="F2077" s="5">
        <f t="shared" si="127"/>
        <v>216603055.55556056</v>
      </c>
    </row>
    <row r="2078" spans="2:6">
      <c r="B2078" s="59">
        <v>1836</v>
      </c>
      <c r="C2078" s="58">
        <f t="shared" si="125"/>
        <v>421400000</v>
      </c>
      <c r="D2078" s="54">
        <f t="shared" si="126"/>
        <v>117055.55555555556</v>
      </c>
      <c r="E2078" s="54">
        <f t="shared" si="124"/>
        <v>214913999.99999499</v>
      </c>
      <c r="F2078" s="5">
        <f t="shared" si="127"/>
        <v>216486000.00000501</v>
      </c>
    </row>
    <row r="2079" spans="2:6">
      <c r="B2079" s="59">
        <v>1837</v>
      </c>
      <c r="C2079" s="58">
        <f t="shared" si="125"/>
        <v>421400000</v>
      </c>
      <c r="D2079" s="54">
        <f t="shared" si="126"/>
        <v>117055.55555555556</v>
      </c>
      <c r="E2079" s="54">
        <f t="shared" si="124"/>
        <v>215031055.55555055</v>
      </c>
      <c r="F2079" s="5">
        <f t="shared" si="127"/>
        <v>216368944.44444945</v>
      </c>
    </row>
    <row r="2080" spans="2:6">
      <c r="B2080" s="59">
        <v>1838</v>
      </c>
      <c r="C2080" s="58">
        <f t="shared" si="125"/>
        <v>421400000</v>
      </c>
      <c r="D2080" s="54">
        <f t="shared" si="126"/>
        <v>117055.55555555556</v>
      </c>
      <c r="E2080" s="54">
        <f t="shared" si="124"/>
        <v>215148111.1111061</v>
      </c>
      <c r="F2080" s="5">
        <f t="shared" si="127"/>
        <v>216251888.8888939</v>
      </c>
    </row>
    <row r="2081" spans="2:6">
      <c r="B2081" s="59">
        <v>1839</v>
      </c>
      <c r="C2081" s="58">
        <f t="shared" si="125"/>
        <v>421400000</v>
      </c>
      <c r="D2081" s="54">
        <f t="shared" si="126"/>
        <v>117055.55555555556</v>
      </c>
      <c r="E2081" s="54">
        <f t="shared" si="124"/>
        <v>215265166.66666165</v>
      </c>
      <c r="F2081" s="5">
        <f t="shared" si="127"/>
        <v>216134833.33333835</v>
      </c>
    </row>
    <row r="2082" spans="2:6">
      <c r="B2082" s="59">
        <v>1840</v>
      </c>
      <c r="C2082" s="58">
        <f t="shared" si="125"/>
        <v>421400000</v>
      </c>
      <c r="D2082" s="54">
        <f t="shared" si="126"/>
        <v>117055.55555555556</v>
      </c>
      <c r="E2082" s="54">
        <f t="shared" si="124"/>
        <v>215382222.2222172</v>
      </c>
      <c r="F2082" s="5">
        <f t="shared" si="127"/>
        <v>216017777.7777828</v>
      </c>
    </row>
    <row r="2083" spans="2:6">
      <c r="B2083" s="59">
        <v>1841</v>
      </c>
      <c r="C2083" s="58">
        <f t="shared" si="125"/>
        <v>421400000</v>
      </c>
      <c r="D2083" s="54">
        <f t="shared" si="126"/>
        <v>117055.55555555556</v>
      </c>
      <c r="E2083" s="54">
        <f t="shared" si="124"/>
        <v>215499277.77777275</v>
      </c>
      <c r="F2083" s="5">
        <f t="shared" si="127"/>
        <v>215900722.22222725</v>
      </c>
    </row>
    <row r="2084" spans="2:6">
      <c r="B2084" s="59">
        <v>1842</v>
      </c>
      <c r="C2084" s="58">
        <f t="shared" si="125"/>
        <v>421400000</v>
      </c>
      <c r="D2084" s="54">
        <f t="shared" si="126"/>
        <v>117055.55555555556</v>
      </c>
      <c r="E2084" s="54">
        <f t="shared" si="124"/>
        <v>215616333.33332831</v>
      </c>
      <c r="F2084" s="5">
        <f t="shared" si="127"/>
        <v>215783666.66667169</v>
      </c>
    </row>
    <row r="2085" spans="2:6">
      <c r="B2085" s="59">
        <v>1843</v>
      </c>
      <c r="C2085" s="58">
        <f t="shared" si="125"/>
        <v>421400000</v>
      </c>
      <c r="D2085" s="54">
        <f t="shared" si="126"/>
        <v>117055.55555555556</v>
      </c>
      <c r="E2085" s="54">
        <f t="shared" si="124"/>
        <v>215733388.88888386</v>
      </c>
      <c r="F2085" s="5">
        <f t="shared" si="127"/>
        <v>215666611.11111614</v>
      </c>
    </row>
    <row r="2086" spans="2:6">
      <c r="B2086" s="59">
        <v>1844</v>
      </c>
      <c r="C2086" s="58">
        <f t="shared" si="125"/>
        <v>421400000</v>
      </c>
      <c r="D2086" s="54">
        <f t="shared" si="126"/>
        <v>117055.55555555556</v>
      </c>
      <c r="E2086" s="54">
        <f t="shared" si="124"/>
        <v>215850444.44443941</v>
      </c>
      <c r="F2086" s="5">
        <f t="shared" si="127"/>
        <v>215549555.55556059</v>
      </c>
    </row>
    <row r="2087" spans="2:6">
      <c r="B2087" s="59">
        <v>1845</v>
      </c>
      <c r="C2087" s="58">
        <f t="shared" si="125"/>
        <v>421400000</v>
      </c>
      <c r="D2087" s="54">
        <f t="shared" si="126"/>
        <v>117055.55555555556</v>
      </c>
      <c r="E2087" s="54">
        <f t="shared" si="124"/>
        <v>215967499.99999496</v>
      </c>
      <c r="F2087" s="5">
        <f t="shared" si="127"/>
        <v>215432500.00000504</v>
      </c>
    </row>
    <row r="2088" spans="2:6">
      <c r="B2088" s="59">
        <v>1846</v>
      </c>
      <c r="C2088" s="58">
        <f t="shared" si="125"/>
        <v>421400000</v>
      </c>
      <c r="D2088" s="54">
        <f t="shared" si="126"/>
        <v>117055.55555555556</v>
      </c>
      <c r="E2088" s="54">
        <f t="shared" si="124"/>
        <v>216084555.55555052</v>
      </c>
      <c r="F2088" s="5">
        <f t="shared" si="127"/>
        <v>215315444.44444948</v>
      </c>
    </row>
    <row r="2089" spans="2:6">
      <c r="B2089" s="59">
        <v>1847</v>
      </c>
      <c r="C2089" s="58">
        <f t="shared" si="125"/>
        <v>421400000</v>
      </c>
      <c r="D2089" s="54">
        <f t="shared" si="126"/>
        <v>117055.55555555556</v>
      </c>
      <c r="E2089" s="54">
        <f t="shared" si="124"/>
        <v>216201611.11110607</v>
      </c>
      <c r="F2089" s="5">
        <f t="shared" si="127"/>
        <v>215198388.88889393</v>
      </c>
    </row>
    <row r="2090" spans="2:6">
      <c r="B2090" s="59">
        <v>1848</v>
      </c>
      <c r="C2090" s="58">
        <f t="shared" si="125"/>
        <v>421400000</v>
      </c>
      <c r="D2090" s="54">
        <f t="shared" si="126"/>
        <v>117055.55555555556</v>
      </c>
      <c r="E2090" s="54">
        <f t="shared" si="124"/>
        <v>216318666.66666162</v>
      </c>
      <c r="F2090" s="5">
        <f t="shared" si="127"/>
        <v>215081333.33333838</v>
      </c>
    </row>
    <row r="2091" spans="2:6">
      <c r="B2091" s="59">
        <v>1849</v>
      </c>
      <c r="C2091" s="58">
        <f t="shared" si="125"/>
        <v>421400000</v>
      </c>
      <c r="D2091" s="54">
        <f t="shared" si="126"/>
        <v>117055.55555555556</v>
      </c>
      <c r="E2091" s="54">
        <f t="shared" ref="E2091:E2154" si="128">E2090+D2091</f>
        <v>216435722.22221717</v>
      </c>
      <c r="F2091" s="5">
        <f t="shared" si="127"/>
        <v>214964277.77778283</v>
      </c>
    </row>
    <row r="2092" spans="2:6">
      <c r="B2092" s="59">
        <v>1850</v>
      </c>
      <c r="C2092" s="58">
        <f t="shared" si="125"/>
        <v>421400000</v>
      </c>
      <c r="D2092" s="54">
        <f t="shared" si="126"/>
        <v>117055.55555555556</v>
      </c>
      <c r="E2092" s="54">
        <f t="shared" si="128"/>
        <v>216552777.77777272</v>
      </c>
      <c r="F2092" s="5">
        <f t="shared" si="127"/>
        <v>214847222.22222728</v>
      </c>
    </row>
    <row r="2093" spans="2:6">
      <c r="B2093" s="59">
        <v>1851</v>
      </c>
      <c r="C2093" s="58">
        <f t="shared" si="125"/>
        <v>421400000</v>
      </c>
      <c r="D2093" s="54">
        <f t="shared" si="126"/>
        <v>117055.55555555556</v>
      </c>
      <c r="E2093" s="54">
        <f t="shared" si="128"/>
        <v>216669833.33332828</v>
      </c>
      <c r="F2093" s="5">
        <f t="shared" si="127"/>
        <v>214730166.66667172</v>
      </c>
    </row>
    <row r="2094" spans="2:6">
      <c r="B2094" s="59">
        <v>1852</v>
      </c>
      <c r="C2094" s="58">
        <f t="shared" si="125"/>
        <v>421400000</v>
      </c>
      <c r="D2094" s="54">
        <f t="shared" si="126"/>
        <v>117055.55555555556</v>
      </c>
      <c r="E2094" s="54">
        <f t="shared" si="128"/>
        <v>216786888.88888383</v>
      </c>
      <c r="F2094" s="5">
        <f t="shared" si="127"/>
        <v>214613111.11111617</v>
      </c>
    </row>
    <row r="2095" spans="2:6">
      <c r="B2095" s="59">
        <v>1853</v>
      </c>
      <c r="C2095" s="58">
        <f t="shared" si="125"/>
        <v>421400000</v>
      </c>
      <c r="D2095" s="54">
        <f t="shared" si="126"/>
        <v>117055.55555555556</v>
      </c>
      <c r="E2095" s="54">
        <f t="shared" si="128"/>
        <v>216903944.44443938</v>
      </c>
      <c r="F2095" s="5">
        <f t="shared" si="127"/>
        <v>214496055.55556062</v>
      </c>
    </row>
    <row r="2096" spans="2:6">
      <c r="B2096" s="59">
        <v>1854</v>
      </c>
      <c r="C2096" s="58">
        <f t="shared" si="125"/>
        <v>421400000</v>
      </c>
      <c r="D2096" s="54">
        <f t="shared" si="126"/>
        <v>117055.55555555556</v>
      </c>
      <c r="E2096" s="54">
        <f t="shared" si="128"/>
        <v>217020999.99999493</v>
      </c>
      <c r="F2096" s="5">
        <f t="shared" si="127"/>
        <v>214379000.00000507</v>
      </c>
    </row>
    <row r="2097" spans="2:6">
      <c r="B2097" s="59">
        <v>1855</v>
      </c>
      <c r="C2097" s="58">
        <f t="shared" si="125"/>
        <v>421400000</v>
      </c>
      <c r="D2097" s="54">
        <f t="shared" si="126"/>
        <v>117055.55555555556</v>
      </c>
      <c r="E2097" s="54">
        <f t="shared" si="128"/>
        <v>217138055.55555049</v>
      </c>
      <c r="F2097" s="5">
        <f t="shared" si="127"/>
        <v>214261944.44444951</v>
      </c>
    </row>
    <row r="2098" spans="2:6">
      <c r="B2098" s="59">
        <v>1856</v>
      </c>
      <c r="C2098" s="58">
        <f t="shared" si="125"/>
        <v>421400000</v>
      </c>
      <c r="D2098" s="54">
        <f t="shared" si="126"/>
        <v>117055.55555555556</v>
      </c>
      <c r="E2098" s="54">
        <f t="shared" si="128"/>
        <v>217255111.11110604</v>
      </c>
      <c r="F2098" s="5">
        <f t="shared" si="127"/>
        <v>214144888.88889396</v>
      </c>
    </row>
    <row r="2099" spans="2:6">
      <c r="B2099" s="59">
        <v>1857</v>
      </c>
      <c r="C2099" s="58">
        <f t="shared" si="125"/>
        <v>421400000</v>
      </c>
      <c r="D2099" s="54">
        <f t="shared" si="126"/>
        <v>117055.55555555556</v>
      </c>
      <c r="E2099" s="54">
        <f t="shared" si="128"/>
        <v>217372166.66666159</v>
      </c>
      <c r="F2099" s="5">
        <f t="shared" si="127"/>
        <v>214027833.33333841</v>
      </c>
    </row>
    <row r="2100" spans="2:6">
      <c r="B2100" s="59">
        <v>1858</v>
      </c>
      <c r="C2100" s="58">
        <f t="shared" ref="C2100:C2163" si="129">$K$243-$K$245</f>
        <v>421400000</v>
      </c>
      <c r="D2100" s="54">
        <f t="shared" ref="D2100:D2163" si="130">C2100/$K$244</f>
        <v>117055.55555555556</v>
      </c>
      <c r="E2100" s="54">
        <f t="shared" si="128"/>
        <v>217489222.22221714</v>
      </c>
      <c r="F2100" s="5">
        <f t="shared" ref="F2100:F2163" si="131">$J$119-E2100</f>
        <v>213910777.77778286</v>
      </c>
    </row>
    <row r="2101" spans="2:6">
      <c r="B2101" s="59">
        <v>1859</v>
      </c>
      <c r="C2101" s="58">
        <f t="shared" si="129"/>
        <v>421400000</v>
      </c>
      <c r="D2101" s="54">
        <f t="shared" si="130"/>
        <v>117055.55555555556</v>
      </c>
      <c r="E2101" s="54">
        <f t="shared" si="128"/>
        <v>217606277.77777269</v>
      </c>
      <c r="F2101" s="5">
        <f t="shared" si="131"/>
        <v>213793722.22222731</v>
      </c>
    </row>
    <row r="2102" spans="2:6">
      <c r="B2102" s="59">
        <v>1860</v>
      </c>
      <c r="C2102" s="58">
        <f t="shared" si="129"/>
        <v>421400000</v>
      </c>
      <c r="D2102" s="54">
        <f t="shared" si="130"/>
        <v>117055.55555555556</v>
      </c>
      <c r="E2102" s="54">
        <f t="shared" si="128"/>
        <v>217723333.33332825</v>
      </c>
      <c r="F2102" s="5">
        <f t="shared" si="131"/>
        <v>213676666.66667175</v>
      </c>
    </row>
    <row r="2103" spans="2:6">
      <c r="B2103" s="59">
        <v>1861</v>
      </c>
      <c r="C2103" s="58">
        <f t="shared" si="129"/>
        <v>421400000</v>
      </c>
      <c r="D2103" s="54">
        <f t="shared" si="130"/>
        <v>117055.55555555556</v>
      </c>
      <c r="E2103" s="54">
        <f t="shared" si="128"/>
        <v>217840388.8888838</v>
      </c>
      <c r="F2103" s="5">
        <f t="shared" si="131"/>
        <v>213559611.1111162</v>
      </c>
    </row>
    <row r="2104" spans="2:6">
      <c r="B2104" s="59">
        <v>1862</v>
      </c>
      <c r="C2104" s="58">
        <f t="shared" si="129"/>
        <v>421400000</v>
      </c>
      <c r="D2104" s="54">
        <f t="shared" si="130"/>
        <v>117055.55555555556</v>
      </c>
      <c r="E2104" s="54">
        <f t="shared" si="128"/>
        <v>217957444.44443935</v>
      </c>
      <c r="F2104" s="5">
        <f t="shared" si="131"/>
        <v>213442555.55556065</v>
      </c>
    </row>
    <row r="2105" spans="2:6">
      <c r="B2105" s="59">
        <v>1863</v>
      </c>
      <c r="C2105" s="58">
        <f t="shared" si="129"/>
        <v>421400000</v>
      </c>
      <c r="D2105" s="54">
        <f t="shared" si="130"/>
        <v>117055.55555555556</v>
      </c>
      <c r="E2105" s="54">
        <f t="shared" si="128"/>
        <v>218074499.9999949</v>
      </c>
      <c r="F2105" s="5">
        <f t="shared" si="131"/>
        <v>213325500.0000051</v>
      </c>
    </row>
    <row r="2106" spans="2:6">
      <c r="B2106" s="59">
        <v>1864</v>
      </c>
      <c r="C2106" s="58">
        <f t="shared" si="129"/>
        <v>421400000</v>
      </c>
      <c r="D2106" s="54">
        <f t="shared" si="130"/>
        <v>117055.55555555556</v>
      </c>
      <c r="E2106" s="54">
        <f t="shared" si="128"/>
        <v>218191555.55555046</v>
      </c>
      <c r="F2106" s="5">
        <f t="shared" si="131"/>
        <v>213208444.44444954</v>
      </c>
    </row>
    <row r="2107" spans="2:6">
      <c r="B2107" s="59">
        <v>1865</v>
      </c>
      <c r="C2107" s="58">
        <f t="shared" si="129"/>
        <v>421400000</v>
      </c>
      <c r="D2107" s="54">
        <f t="shared" si="130"/>
        <v>117055.55555555556</v>
      </c>
      <c r="E2107" s="54">
        <f t="shared" si="128"/>
        <v>218308611.11110601</v>
      </c>
      <c r="F2107" s="5">
        <f t="shared" si="131"/>
        <v>213091388.88889399</v>
      </c>
    </row>
    <row r="2108" spans="2:6">
      <c r="B2108" s="59">
        <v>1866</v>
      </c>
      <c r="C2108" s="58">
        <f t="shared" si="129"/>
        <v>421400000</v>
      </c>
      <c r="D2108" s="54">
        <f t="shared" si="130"/>
        <v>117055.55555555556</v>
      </c>
      <c r="E2108" s="54">
        <f t="shared" si="128"/>
        <v>218425666.66666156</v>
      </c>
      <c r="F2108" s="5">
        <f t="shared" si="131"/>
        <v>212974333.33333844</v>
      </c>
    </row>
    <row r="2109" spans="2:6">
      <c r="B2109" s="59">
        <v>1867</v>
      </c>
      <c r="C2109" s="58">
        <f t="shared" si="129"/>
        <v>421400000</v>
      </c>
      <c r="D2109" s="54">
        <f t="shared" si="130"/>
        <v>117055.55555555556</v>
      </c>
      <c r="E2109" s="54">
        <f t="shared" si="128"/>
        <v>218542722.22221711</v>
      </c>
      <c r="F2109" s="5">
        <f t="shared" si="131"/>
        <v>212857277.77778289</v>
      </c>
    </row>
    <row r="2110" spans="2:6">
      <c r="B2110" s="59">
        <v>1868</v>
      </c>
      <c r="C2110" s="58">
        <f t="shared" si="129"/>
        <v>421400000</v>
      </c>
      <c r="D2110" s="54">
        <f t="shared" si="130"/>
        <v>117055.55555555556</v>
      </c>
      <c r="E2110" s="54">
        <f t="shared" si="128"/>
        <v>218659777.77777267</v>
      </c>
      <c r="F2110" s="5">
        <f t="shared" si="131"/>
        <v>212740222.22222733</v>
      </c>
    </row>
    <row r="2111" spans="2:6">
      <c r="B2111" s="59">
        <v>1869</v>
      </c>
      <c r="C2111" s="58">
        <f t="shared" si="129"/>
        <v>421400000</v>
      </c>
      <c r="D2111" s="54">
        <f t="shared" si="130"/>
        <v>117055.55555555556</v>
      </c>
      <c r="E2111" s="54">
        <f t="shared" si="128"/>
        <v>218776833.33332822</v>
      </c>
      <c r="F2111" s="5">
        <f t="shared" si="131"/>
        <v>212623166.66667178</v>
      </c>
    </row>
    <row r="2112" spans="2:6">
      <c r="B2112" s="59">
        <v>1870</v>
      </c>
      <c r="C2112" s="58">
        <f t="shared" si="129"/>
        <v>421400000</v>
      </c>
      <c r="D2112" s="54">
        <f t="shared" si="130"/>
        <v>117055.55555555556</v>
      </c>
      <c r="E2112" s="54">
        <f t="shared" si="128"/>
        <v>218893888.88888377</v>
      </c>
      <c r="F2112" s="5">
        <f t="shared" si="131"/>
        <v>212506111.11111623</v>
      </c>
    </row>
    <row r="2113" spans="2:6">
      <c r="B2113" s="59">
        <v>1871</v>
      </c>
      <c r="C2113" s="58">
        <f t="shared" si="129"/>
        <v>421400000</v>
      </c>
      <c r="D2113" s="54">
        <f t="shared" si="130"/>
        <v>117055.55555555556</v>
      </c>
      <c r="E2113" s="54">
        <f t="shared" si="128"/>
        <v>219010944.44443932</v>
      </c>
      <c r="F2113" s="5">
        <f t="shared" si="131"/>
        <v>212389055.55556068</v>
      </c>
    </row>
    <row r="2114" spans="2:6">
      <c r="B2114" s="59">
        <v>1872</v>
      </c>
      <c r="C2114" s="58">
        <f t="shared" si="129"/>
        <v>421400000</v>
      </c>
      <c r="D2114" s="54">
        <f t="shared" si="130"/>
        <v>117055.55555555556</v>
      </c>
      <c r="E2114" s="54">
        <f t="shared" si="128"/>
        <v>219127999.99999487</v>
      </c>
      <c r="F2114" s="5">
        <f t="shared" si="131"/>
        <v>212272000.00000513</v>
      </c>
    </row>
    <row r="2115" spans="2:6">
      <c r="B2115" s="59">
        <v>1873</v>
      </c>
      <c r="C2115" s="58">
        <f t="shared" si="129"/>
        <v>421400000</v>
      </c>
      <c r="D2115" s="54">
        <f t="shared" si="130"/>
        <v>117055.55555555556</v>
      </c>
      <c r="E2115" s="54">
        <f t="shared" si="128"/>
        <v>219245055.55555043</v>
      </c>
      <c r="F2115" s="5">
        <f t="shared" si="131"/>
        <v>212154944.44444957</v>
      </c>
    </row>
    <row r="2116" spans="2:6">
      <c r="B2116" s="59">
        <v>1874</v>
      </c>
      <c r="C2116" s="58">
        <f t="shared" si="129"/>
        <v>421400000</v>
      </c>
      <c r="D2116" s="54">
        <f t="shared" si="130"/>
        <v>117055.55555555556</v>
      </c>
      <c r="E2116" s="54">
        <f t="shared" si="128"/>
        <v>219362111.11110598</v>
      </c>
      <c r="F2116" s="5">
        <f t="shared" si="131"/>
        <v>212037888.88889402</v>
      </c>
    </row>
    <row r="2117" spans="2:6">
      <c r="B2117" s="59">
        <v>1875</v>
      </c>
      <c r="C2117" s="58">
        <f t="shared" si="129"/>
        <v>421400000</v>
      </c>
      <c r="D2117" s="54">
        <f t="shared" si="130"/>
        <v>117055.55555555556</v>
      </c>
      <c r="E2117" s="54">
        <f t="shared" si="128"/>
        <v>219479166.66666153</v>
      </c>
      <c r="F2117" s="5">
        <f t="shared" si="131"/>
        <v>211920833.33333847</v>
      </c>
    </row>
    <row r="2118" spans="2:6">
      <c r="B2118" s="59">
        <v>1876</v>
      </c>
      <c r="C2118" s="58">
        <f t="shared" si="129"/>
        <v>421400000</v>
      </c>
      <c r="D2118" s="54">
        <f t="shared" si="130"/>
        <v>117055.55555555556</v>
      </c>
      <c r="E2118" s="54">
        <f t="shared" si="128"/>
        <v>219596222.22221708</v>
      </c>
      <c r="F2118" s="5">
        <f t="shared" si="131"/>
        <v>211803777.77778292</v>
      </c>
    </row>
    <row r="2119" spans="2:6">
      <c r="B2119" s="59">
        <v>1877</v>
      </c>
      <c r="C2119" s="58">
        <f t="shared" si="129"/>
        <v>421400000</v>
      </c>
      <c r="D2119" s="54">
        <f t="shared" si="130"/>
        <v>117055.55555555556</v>
      </c>
      <c r="E2119" s="54">
        <f t="shared" si="128"/>
        <v>219713277.77777264</v>
      </c>
      <c r="F2119" s="5">
        <f t="shared" si="131"/>
        <v>211686722.22222736</v>
      </c>
    </row>
    <row r="2120" spans="2:6">
      <c r="B2120" s="59">
        <v>1878</v>
      </c>
      <c r="C2120" s="58">
        <f t="shared" si="129"/>
        <v>421400000</v>
      </c>
      <c r="D2120" s="54">
        <f t="shared" si="130"/>
        <v>117055.55555555556</v>
      </c>
      <c r="E2120" s="54">
        <f t="shared" si="128"/>
        <v>219830333.33332819</v>
      </c>
      <c r="F2120" s="5">
        <f t="shared" si="131"/>
        <v>211569666.66667181</v>
      </c>
    </row>
    <row r="2121" spans="2:6">
      <c r="B2121" s="59">
        <v>1879</v>
      </c>
      <c r="C2121" s="58">
        <f t="shared" si="129"/>
        <v>421400000</v>
      </c>
      <c r="D2121" s="54">
        <f t="shared" si="130"/>
        <v>117055.55555555556</v>
      </c>
      <c r="E2121" s="54">
        <f t="shared" si="128"/>
        <v>219947388.88888374</v>
      </c>
      <c r="F2121" s="5">
        <f t="shared" si="131"/>
        <v>211452611.11111626</v>
      </c>
    </row>
    <row r="2122" spans="2:6">
      <c r="B2122" s="59">
        <v>1880</v>
      </c>
      <c r="C2122" s="58">
        <f t="shared" si="129"/>
        <v>421400000</v>
      </c>
      <c r="D2122" s="54">
        <f t="shared" si="130"/>
        <v>117055.55555555556</v>
      </c>
      <c r="E2122" s="54">
        <f t="shared" si="128"/>
        <v>220064444.44443929</v>
      </c>
      <c r="F2122" s="5">
        <f t="shared" si="131"/>
        <v>211335555.55556071</v>
      </c>
    </row>
    <row r="2123" spans="2:6">
      <c r="B2123" s="59">
        <v>1881</v>
      </c>
      <c r="C2123" s="58">
        <f t="shared" si="129"/>
        <v>421400000</v>
      </c>
      <c r="D2123" s="54">
        <f t="shared" si="130"/>
        <v>117055.55555555556</v>
      </c>
      <c r="E2123" s="54">
        <f t="shared" si="128"/>
        <v>220181499.99999484</v>
      </c>
      <c r="F2123" s="5">
        <f t="shared" si="131"/>
        <v>211218500.00000516</v>
      </c>
    </row>
    <row r="2124" spans="2:6">
      <c r="B2124" s="59">
        <v>1882</v>
      </c>
      <c r="C2124" s="58">
        <f t="shared" si="129"/>
        <v>421400000</v>
      </c>
      <c r="D2124" s="54">
        <f t="shared" si="130"/>
        <v>117055.55555555556</v>
      </c>
      <c r="E2124" s="54">
        <f t="shared" si="128"/>
        <v>220298555.5555504</v>
      </c>
      <c r="F2124" s="5">
        <f t="shared" si="131"/>
        <v>211101444.4444496</v>
      </c>
    </row>
    <row r="2125" spans="2:6">
      <c r="B2125" s="59">
        <v>1883</v>
      </c>
      <c r="C2125" s="58">
        <f t="shared" si="129"/>
        <v>421400000</v>
      </c>
      <c r="D2125" s="54">
        <f t="shared" si="130"/>
        <v>117055.55555555556</v>
      </c>
      <c r="E2125" s="54">
        <f t="shared" si="128"/>
        <v>220415611.11110595</v>
      </c>
      <c r="F2125" s="5">
        <f t="shared" si="131"/>
        <v>210984388.88889405</v>
      </c>
    </row>
    <row r="2126" spans="2:6">
      <c r="B2126" s="59">
        <v>1884</v>
      </c>
      <c r="C2126" s="58">
        <f t="shared" si="129"/>
        <v>421400000</v>
      </c>
      <c r="D2126" s="54">
        <f t="shared" si="130"/>
        <v>117055.55555555556</v>
      </c>
      <c r="E2126" s="54">
        <f t="shared" si="128"/>
        <v>220532666.6666615</v>
      </c>
      <c r="F2126" s="5">
        <f t="shared" si="131"/>
        <v>210867333.3333385</v>
      </c>
    </row>
    <row r="2127" spans="2:6">
      <c r="B2127" s="59">
        <v>1885</v>
      </c>
      <c r="C2127" s="58">
        <f t="shared" si="129"/>
        <v>421400000</v>
      </c>
      <c r="D2127" s="54">
        <f t="shared" si="130"/>
        <v>117055.55555555556</v>
      </c>
      <c r="E2127" s="54">
        <f t="shared" si="128"/>
        <v>220649722.22221705</v>
      </c>
      <c r="F2127" s="5">
        <f t="shared" si="131"/>
        <v>210750277.77778295</v>
      </c>
    </row>
    <row r="2128" spans="2:6">
      <c r="B2128" s="59">
        <v>1886</v>
      </c>
      <c r="C2128" s="58">
        <f t="shared" si="129"/>
        <v>421400000</v>
      </c>
      <c r="D2128" s="54">
        <f t="shared" si="130"/>
        <v>117055.55555555556</v>
      </c>
      <c r="E2128" s="54">
        <f t="shared" si="128"/>
        <v>220766777.77777261</v>
      </c>
      <c r="F2128" s="5">
        <f t="shared" si="131"/>
        <v>210633222.22222739</v>
      </c>
    </row>
    <row r="2129" spans="2:6">
      <c r="B2129" s="59">
        <v>1887</v>
      </c>
      <c r="C2129" s="58">
        <f t="shared" si="129"/>
        <v>421400000</v>
      </c>
      <c r="D2129" s="54">
        <f t="shared" si="130"/>
        <v>117055.55555555556</v>
      </c>
      <c r="E2129" s="54">
        <f t="shared" si="128"/>
        <v>220883833.33332816</v>
      </c>
      <c r="F2129" s="5">
        <f t="shared" si="131"/>
        <v>210516166.66667184</v>
      </c>
    </row>
    <row r="2130" spans="2:6">
      <c r="B2130" s="59">
        <v>1888</v>
      </c>
      <c r="C2130" s="58">
        <f t="shared" si="129"/>
        <v>421400000</v>
      </c>
      <c r="D2130" s="54">
        <f t="shared" si="130"/>
        <v>117055.55555555556</v>
      </c>
      <c r="E2130" s="54">
        <f t="shared" si="128"/>
        <v>221000888.88888371</v>
      </c>
      <c r="F2130" s="5">
        <f t="shared" si="131"/>
        <v>210399111.11111629</v>
      </c>
    </row>
    <row r="2131" spans="2:6">
      <c r="B2131" s="59">
        <v>1889</v>
      </c>
      <c r="C2131" s="58">
        <f t="shared" si="129"/>
        <v>421400000</v>
      </c>
      <c r="D2131" s="54">
        <f t="shared" si="130"/>
        <v>117055.55555555556</v>
      </c>
      <c r="E2131" s="54">
        <f t="shared" si="128"/>
        <v>221117944.44443926</v>
      </c>
      <c r="F2131" s="5">
        <f t="shared" si="131"/>
        <v>210282055.55556074</v>
      </c>
    </row>
    <row r="2132" spans="2:6">
      <c r="B2132" s="59">
        <v>1890</v>
      </c>
      <c r="C2132" s="58">
        <f t="shared" si="129"/>
        <v>421400000</v>
      </c>
      <c r="D2132" s="54">
        <f t="shared" si="130"/>
        <v>117055.55555555556</v>
      </c>
      <c r="E2132" s="54">
        <f t="shared" si="128"/>
        <v>221234999.99999481</v>
      </c>
      <c r="F2132" s="5">
        <f t="shared" si="131"/>
        <v>210165000.00000519</v>
      </c>
    </row>
    <row r="2133" spans="2:6">
      <c r="B2133" s="59">
        <v>1891</v>
      </c>
      <c r="C2133" s="58">
        <f t="shared" si="129"/>
        <v>421400000</v>
      </c>
      <c r="D2133" s="54">
        <f t="shared" si="130"/>
        <v>117055.55555555556</v>
      </c>
      <c r="E2133" s="54">
        <f t="shared" si="128"/>
        <v>221352055.55555037</v>
      </c>
      <c r="F2133" s="5">
        <f t="shared" si="131"/>
        <v>210047944.44444963</v>
      </c>
    </row>
    <row r="2134" spans="2:6">
      <c r="B2134" s="59">
        <v>1892</v>
      </c>
      <c r="C2134" s="58">
        <f t="shared" si="129"/>
        <v>421400000</v>
      </c>
      <c r="D2134" s="54">
        <f t="shared" si="130"/>
        <v>117055.55555555556</v>
      </c>
      <c r="E2134" s="54">
        <f t="shared" si="128"/>
        <v>221469111.11110592</v>
      </c>
      <c r="F2134" s="5">
        <f t="shared" si="131"/>
        <v>209930888.88889408</v>
      </c>
    </row>
    <row r="2135" spans="2:6">
      <c r="B2135" s="59">
        <v>1893</v>
      </c>
      <c r="C2135" s="58">
        <f t="shared" si="129"/>
        <v>421400000</v>
      </c>
      <c r="D2135" s="54">
        <f t="shared" si="130"/>
        <v>117055.55555555556</v>
      </c>
      <c r="E2135" s="54">
        <f t="shared" si="128"/>
        <v>221586166.66666147</v>
      </c>
      <c r="F2135" s="5">
        <f t="shared" si="131"/>
        <v>209813833.33333853</v>
      </c>
    </row>
    <row r="2136" spans="2:6">
      <c r="B2136" s="59">
        <v>1894</v>
      </c>
      <c r="C2136" s="58">
        <f t="shared" si="129"/>
        <v>421400000</v>
      </c>
      <c r="D2136" s="54">
        <f t="shared" si="130"/>
        <v>117055.55555555556</v>
      </c>
      <c r="E2136" s="54">
        <f t="shared" si="128"/>
        <v>221703222.22221702</v>
      </c>
      <c r="F2136" s="5">
        <f t="shared" si="131"/>
        <v>209696777.77778298</v>
      </c>
    </row>
    <row r="2137" spans="2:6">
      <c r="B2137" s="59">
        <v>1895</v>
      </c>
      <c r="C2137" s="58">
        <f t="shared" si="129"/>
        <v>421400000</v>
      </c>
      <c r="D2137" s="54">
        <f t="shared" si="130"/>
        <v>117055.55555555556</v>
      </c>
      <c r="E2137" s="54">
        <f t="shared" si="128"/>
        <v>221820277.77777258</v>
      </c>
      <c r="F2137" s="5">
        <f t="shared" si="131"/>
        <v>209579722.22222742</v>
      </c>
    </row>
    <row r="2138" spans="2:6">
      <c r="B2138" s="59">
        <v>1896</v>
      </c>
      <c r="C2138" s="58">
        <f t="shared" si="129"/>
        <v>421400000</v>
      </c>
      <c r="D2138" s="54">
        <f t="shared" si="130"/>
        <v>117055.55555555556</v>
      </c>
      <c r="E2138" s="54">
        <f t="shared" si="128"/>
        <v>221937333.33332813</v>
      </c>
      <c r="F2138" s="5">
        <f t="shared" si="131"/>
        <v>209462666.66667187</v>
      </c>
    </row>
    <row r="2139" spans="2:6">
      <c r="B2139" s="59">
        <v>1897</v>
      </c>
      <c r="C2139" s="58">
        <f t="shared" si="129"/>
        <v>421400000</v>
      </c>
      <c r="D2139" s="54">
        <f t="shared" si="130"/>
        <v>117055.55555555556</v>
      </c>
      <c r="E2139" s="54">
        <f t="shared" si="128"/>
        <v>222054388.88888368</v>
      </c>
      <c r="F2139" s="5">
        <f t="shared" si="131"/>
        <v>209345611.11111632</v>
      </c>
    </row>
    <row r="2140" spans="2:6">
      <c r="B2140" s="59">
        <v>1898</v>
      </c>
      <c r="C2140" s="58">
        <f t="shared" si="129"/>
        <v>421400000</v>
      </c>
      <c r="D2140" s="54">
        <f t="shared" si="130"/>
        <v>117055.55555555556</v>
      </c>
      <c r="E2140" s="54">
        <f t="shared" si="128"/>
        <v>222171444.44443923</v>
      </c>
      <c r="F2140" s="5">
        <f t="shared" si="131"/>
        <v>209228555.55556077</v>
      </c>
    </row>
    <row r="2141" spans="2:6">
      <c r="B2141" s="59">
        <v>1899</v>
      </c>
      <c r="C2141" s="58">
        <f t="shared" si="129"/>
        <v>421400000</v>
      </c>
      <c r="D2141" s="54">
        <f t="shared" si="130"/>
        <v>117055.55555555556</v>
      </c>
      <c r="E2141" s="54">
        <f t="shared" si="128"/>
        <v>222288499.99999478</v>
      </c>
      <c r="F2141" s="5">
        <f t="shared" si="131"/>
        <v>209111500.00000522</v>
      </c>
    </row>
    <row r="2142" spans="2:6">
      <c r="B2142" s="59">
        <v>1900</v>
      </c>
      <c r="C2142" s="58">
        <f t="shared" si="129"/>
        <v>421400000</v>
      </c>
      <c r="D2142" s="54">
        <f t="shared" si="130"/>
        <v>117055.55555555556</v>
      </c>
      <c r="E2142" s="54">
        <f t="shared" si="128"/>
        <v>222405555.55555034</v>
      </c>
      <c r="F2142" s="5">
        <f t="shared" si="131"/>
        <v>208994444.44444966</v>
      </c>
    </row>
    <row r="2143" spans="2:6">
      <c r="B2143" s="59">
        <v>1901</v>
      </c>
      <c r="C2143" s="58">
        <f t="shared" si="129"/>
        <v>421400000</v>
      </c>
      <c r="D2143" s="54">
        <f t="shared" si="130"/>
        <v>117055.55555555556</v>
      </c>
      <c r="E2143" s="54">
        <f t="shared" si="128"/>
        <v>222522611.11110589</v>
      </c>
      <c r="F2143" s="5">
        <f t="shared" si="131"/>
        <v>208877388.88889411</v>
      </c>
    </row>
    <row r="2144" spans="2:6">
      <c r="B2144" s="59">
        <v>1902</v>
      </c>
      <c r="C2144" s="58">
        <f t="shared" si="129"/>
        <v>421400000</v>
      </c>
      <c r="D2144" s="54">
        <f t="shared" si="130"/>
        <v>117055.55555555556</v>
      </c>
      <c r="E2144" s="54">
        <f t="shared" si="128"/>
        <v>222639666.66666144</v>
      </c>
      <c r="F2144" s="5">
        <f t="shared" si="131"/>
        <v>208760333.33333856</v>
      </c>
    </row>
    <row r="2145" spans="2:6">
      <c r="B2145" s="59">
        <v>1903</v>
      </c>
      <c r="C2145" s="58">
        <f t="shared" si="129"/>
        <v>421400000</v>
      </c>
      <c r="D2145" s="54">
        <f t="shared" si="130"/>
        <v>117055.55555555556</v>
      </c>
      <c r="E2145" s="54">
        <f t="shared" si="128"/>
        <v>222756722.22221699</v>
      </c>
      <c r="F2145" s="5">
        <f t="shared" si="131"/>
        <v>208643277.77778301</v>
      </c>
    </row>
    <row r="2146" spans="2:6">
      <c r="B2146" s="59">
        <v>1904</v>
      </c>
      <c r="C2146" s="58">
        <f t="shared" si="129"/>
        <v>421400000</v>
      </c>
      <c r="D2146" s="54">
        <f t="shared" si="130"/>
        <v>117055.55555555556</v>
      </c>
      <c r="E2146" s="54">
        <f t="shared" si="128"/>
        <v>222873777.77777255</v>
      </c>
      <c r="F2146" s="5">
        <f t="shared" si="131"/>
        <v>208526222.22222745</v>
      </c>
    </row>
    <row r="2147" spans="2:6">
      <c r="B2147" s="59">
        <v>1905</v>
      </c>
      <c r="C2147" s="58">
        <f t="shared" si="129"/>
        <v>421400000</v>
      </c>
      <c r="D2147" s="54">
        <f t="shared" si="130"/>
        <v>117055.55555555556</v>
      </c>
      <c r="E2147" s="54">
        <f t="shared" si="128"/>
        <v>222990833.3333281</v>
      </c>
      <c r="F2147" s="5">
        <f t="shared" si="131"/>
        <v>208409166.6666719</v>
      </c>
    </row>
    <row r="2148" spans="2:6">
      <c r="B2148" s="59">
        <v>1906</v>
      </c>
      <c r="C2148" s="58">
        <f t="shared" si="129"/>
        <v>421400000</v>
      </c>
      <c r="D2148" s="54">
        <f t="shared" si="130"/>
        <v>117055.55555555556</v>
      </c>
      <c r="E2148" s="54">
        <f t="shared" si="128"/>
        <v>223107888.88888365</v>
      </c>
      <c r="F2148" s="5">
        <f t="shared" si="131"/>
        <v>208292111.11111635</v>
      </c>
    </row>
    <row r="2149" spans="2:6">
      <c r="B2149" s="59">
        <v>1907</v>
      </c>
      <c r="C2149" s="58">
        <f t="shared" si="129"/>
        <v>421400000</v>
      </c>
      <c r="D2149" s="54">
        <f t="shared" si="130"/>
        <v>117055.55555555556</v>
      </c>
      <c r="E2149" s="54">
        <f t="shared" si="128"/>
        <v>223224944.4444392</v>
      </c>
      <c r="F2149" s="5">
        <f t="shared" si="131"/>
        <v>208175055.5555608</v>
      </c>
    </row>
    <row r="2150" spans="2:6">
      <c r="B2150" s="59">
        <v>1908</v>
      </c>
      <c r="C2150" s="58">
        <f t="shared" si="129"/>
        <v>421400000</v>
      </c>
      <c r="D2150" s="54">
        <f t="shared" si="130"/>
        <v>117055.55555555556</v>
      </c>
      <c r="E2150" s="54">
        <f t="shared" si="128"/>
        <v>223341999.99999475</v>
      </c>
      <c r="F2150" s="5">
        <f t="shared" si="131"/>
        <v>208058000.00000525</v>
      </c>
    </row>
    <row r="2151" spans="2:6">
      <c r="B2151" s="59">
        <v>1909</v>
      </c>
      <c r="C2151" s="58">
        <f t="shared" si="129"/>
        <v>421400000</v>
      </c>
      <c r="D2151" s="54">
        <f t="shared" si="130"/>
        <v>117055.55555555556</v>
      </c>
      <c r="E2151" s="54">
        <f t="shared" si="128"/>
        <v>223459055.55555031</v>
      </c>
      <c r="F2151" s="5">
        <f t="shared" si="131"/>
        <v>207940944.44444969</v>
      </c>
    </row>
    <row r="2152" spans="2:6">
      <c r="B2152" s="59">
        <v>1910</v>
      </c>
      <c r="C2152" s="58">
        <f t="shared" si="129"/>
        <v>421400000</v>
      </c>
      <c r="D2152" s="54">
        <f t="shared" si="130"/>
        <v>117055.55555555556</v>
      </c>
      <c r="E2152" s="54">
        <f t="shared" si="128"/>
        <v>223576111.11110586</v>
      </c>
      <c r="F2152" s="5">
        <f t="shared" si="131"/>
        <v>207823888.88889414</v>
      </c>
    </row>
    <row r="2153" spans="2:6">
      <c r="B2153" s="59">
        <v>1911</v>
      </c>
      <c r="C2153" s="58">
        <f t="shared" si="129"/>
        <v>421400000</v>
      </c>
      <c r="D2153" s="54">
        <f t="shared" si="130"/>
        <v>117055.55555555556</v>
      </c>
      <c r="E2153" s="54">
        <f t="shared" si="128"/>
        <v>223693166.66666141</v>
      </c>
      <c r="F2153" s="5">
        <f t="shared" si="131"/>
        <v>207706833.33333859</v>
      </c>
    </row>
    <row r="2154" spans="2:6">
      <c r="B2154" s="59">
        <v>1912</v>
      </c>
      <c r="C2154" s="58">
        <f t="shared" si="129"/>
        <v>421400000</v>
      </c>
      <c r="D2154" s="54">
        <f t="shared" si="130"/>
        <v>117055.55555555556</v>
      </c>
      <c r="E2154" s="54">
        <f t="shared" si="128"/>
        <v>223810222.22221696</v>
      </c>
      <c r="F2154" s="5">
        <f t="shared" si="131"/>
        <v>207589777.77778304</v>
      </c>
    </row>
    <row r="2155" spans="2:6">
      <c r="B2155" s="59">
        <v>1913</v>
      </c>
      <c r="C2155" s="58">
        <f t="shared" si="129"/>
        <v>421400000</v>
      </c>
      <c r="D2155" s="54">
        <f t="shared" si="130"/>
        <v>117055.55555555556</v>
      </c>
      <c r="E2155" s="54">
        <f t="shared" ref="E2155:E2218" si="132">E2154+D2155</f>
        <v>223927277.77777252</v>
      </c>
      <c r="F2155" s="5">
        <f t="shared" si="131"/>
        <v>207472722.22222748</v>
      </c>
    </row>
    <row r="2156" spans="2:6">
      <c r="B2156" s="59">
        <v>1914</v>
      </c>
      <c r="C2156" s="58">
        <f t="shared" si="129"/>
        <v>421400000</v>
      </c>
      <c r="D2156" s="54">
        <f t="shared" si="130"/>
        <v>117055.55555555556</v>
      </c>
      <c r="E2156" s="54">
        <f t="shared" si="132"/>
        <v>224044333.33332807</v>
      </c>
      <c r="F2156" s="5">
        <f t="shared" si="131"/>
        <v>207355666.66667193</v>
      </c>
    </row>
    <row r="2157" spans="2:6">
      <c r="B2157" s="59">
        <v>1915</v>
      </c>
      <c r="C2157" s="58">
        <f t="shared" si="129"/>
        <v>421400000</v>
      </c>
      <c r="D2157" s="54">
        <f t="shared" si="130"/>
        <v>117055.55555555556</v>
      </c>
      <c r="E2157" s="54">
        <f t="shared" si="132"/>
        <v>224161388.88888362</v>
      </c>
      <c r="F2157" s="5">
        <f t="shared" si="131"/>
        <v>207238611.11111638</v>
      </c>
    </row>
    <row r="2158" spans="2:6">
      <c r="B2158" s="59">
        <v>1916</v>
      </c>
      <c r="C2158" s="58">
        <f t="shared" si="129"/>
        <v>421400000</v>
      </c>
      <c r="D2158" s="54">
        <f t="shared" si="130"/>
        <v>117055.55555555556</v>
      </c>
      <c r="E2158" s="54">
        <f t="shared" si="132"/>
        <v>224278444.44443917</v>
      </c>
      <c r="F2158" s="5">
        <f t="shared" si="131"/>
        <v>207121555.55556083</v>
      </c>
    </row>
    <row r="2159" spans="2:6">
      <c r="B2159" s="59">
        <v>1917</v>
      </c>
      <c r="C2159" s="58">
        <f t="shared" si="129"/>
        <v>421400000</v>
      </c>
      <c r="D2159" s="54">
        <f t="shared" si="130"/>
        <v>117055.55555555556</v>
      </c>
      <c r="E2159" s="54">
        <f t="shared" si="132"/>
        <v>224395499.99999472</v>
      </c>
      <c r="F2159" s="5">
        <f t="shared" si="131"/>
        <v>207004500.00000528</v>
      </c>
    </row>
    <row r="2160" spans="2:6">
      <c r="B2160" s="59">
        <v>1918</v>
      </c>
      <c r="C2160" s="58">
        <f t="shared" si="129"/>
        <v>421400000</v>
      </c>
      <c r="D2160" s="54">
        <f t="shared" si="130"/>
        <v>117055.55555555556</v>
      </c>
      <c r="E2160" s="54">
        <f t="shared" si="132"/>
        <v>224512555.55555028</v>
      </c>
      <c r="F2160" s="5">
        <f t="shared" si="131"/>
        <v>206887444.44444972</v>
      </c>
    </row>
    <row r="2161" spans="2:6">
      <c r="B2161" s="59">
        <v>1919</v>
      </c>
      <c r="C2161" s="58">
        <f t="shared" si="129"/>
        <v>421400000</v>
      </c>
      <c r="D2161" s="54">
        <f t="shared" si="130"/>
        <v>117055.55555555556</v>
      </c>
      <c r="E2161" s="54">
        <f t="shared" si="132"/>
        <v>224629611.11110583</v>
      </c>
      <c r="F2161" s="5">
        <f t="shared" si="131"/>
        <v>206770388.88889417</v>
      </c>
    </row>
    <row r="2162" spans="2:6">
      <c r="B2162" s="59">
        <v>1920</v>
      </c>
      <c r="C2162" s="58">
        <f t="shared" si="129"/>
        <v>421400000</v>
      </c>
      <c r="D2162" s="54">
        <f t="shared" si="130"/>
        <v>117055.55555555556</v>
      </c>
      <c r="E2162" s="54">
        <f t="shared" si="132"/>
        <v>224746666.66666138</v>
      </c>
      <c r="F2162" s="5">
        <f t="shared" si="131"/>
        <v>206653333.33333862</v>
      </c>
    </row>
    <row r="2163" spans="2:6">
      <c r="B2163" s="59">
        <v>1921</v>
      </c>
      <c r="C2163" s="58">
        <f t="shared" si="129"/>
        <v>421400000</v>
      </c>
      <c r="D2163" s="54">
        <f t="shared" si="130"/>
        <v>117055.55555555556</v>
      </c>
      <c r="E2163" s="54">
        <f t="shared" si="132"/>
        <v>224863722.22221693</v>
      </c>
      <c r="F2163" s="5">
        <f t="shared" si="131"/>
        <v>206536277.77778307</v>
      </c>
    </row>
    <row r="2164" spans="2:6">
      <c r="B2164" s="59">
        <v>1922</v>
      </c>
      <c r="C2164" s="58">
        <f t="shared" ref="C2164:C2227" si="133">$K$243-$K$245</f>
        <v>421400000</v>
      </c>
      <c r="D2164" s="54">
        <f t="shared" ref="D2164:D2227" si="134">C2164/$K$244</f>
        <v>117055.55555555556</v>
      </c>
      <c r="E2164" s="54">
        <f t="shared" si="132"/>
        <v>224980777.77777249</v>
      </c>
      <c r="F2164" s="5">
        <f t="shared" ref="F2164:F2227" si="135">$J$119-E2164</f>
        <v>206419222.22222751</v>
      </c>
    </row>
    <row r="2165" spans="2:6">
      <c r="B2165" s="59">
        <v>1923</v>
      </c>
      <c r="C2165" s="58">
        <f t="shared" si="133"/>
        <v>421400000</v>
      </c>
      <c r="D2165" s="54">
        <f t="shared" si="134"/>
        <v>117055.55555555556</v>
      </c>
      <c r="E2165" s="54">
        <f t="shared" si="132"/>
        <v>225097833.33332804</v>
      </c>
      <c r="F2165" s="5">
        <f t="shared" si="135"/>
        <v>206302166.66667196</v>
      </c>
    </row>
    <row r="2166" spans="2:6">
      <c r="B2166" s="59">
        <v>1924</v>
      </c>
      <c r="C2166" s="58">
        <f t="shared" si="133"/>
        <v>421400000</v>
      </c>
      <c r="D2166" s="54">
        <f t="shared" si="134"/>
        <v>117055.55555555556</v>
      </c>
      <c r="E2166" s="54">
        <f t="shared" si="132"/>
        <v>225214888.88888359</v>
      </c>
      <c r="F2166" s="5">
        <f t="shared" si="135"/>
        <v>206185111.11111641</v>
      </c>
    </row>
    <row r="2167" spans="2:6">
      <c r="B2167" s="59">
        <v>1925</v>
      </c>
      <c r="C2167" s="58">
        <f t="shared" si="133"/>
        <v>421400000</v>
      </c>
      <c r="D2167" s="54">
        <f t="shared" si="134"/>
        <v>117055.55555555556</v>
      </c>
      <c r="E2167" s="54">
        <f t="shared" si="132"/>
        <v>225331944.44443914</v>
      </c>
      <c r="F2167" s="5">
        <f t="shared" si="135"/>
        <v>206068055.55556086</v>
      </c>
    </row>
    <row r="2168" spans="2:6">
      <c r="B2168" s="59">
        <v>1926</v>
      </c>
      <c r="C2168" s="58">
        <f t="shared" si="133"/>
        <v>421400000</v>
      </c>
      <c r="D2168" s="54">
        <f t="shared" si="134"/>
        <v>117055.55555555556</v>
      </c>
      <c r="E2168" s="54">
        <f t="shared" si="132"/>
        <v>225448999.9999947</v>
      </c>
      <c r="F2168" s="5">
        <f t="shared" si="135"/>
        <v>205951000.0000053</v>
      </c>
    </row>
    <row r="2169" spans="2:6">
      <c r="B2169" s="59">
        <v>1927</v>
      </c>
      <c r="C2169" s="58">
        <f t="shared" si="133"/>
        <v>421400000</v>
      </c>
      <c r="D2169" s="54">
        <f t="shared" si="134"/>
        <v>117055.55555555556</v>
      </c>
      <c r="E2169" s="54">
        <f t="shared" si="132"/>
        <v>225566055.55555025</v>
      </c>
      <c r="F2169" s="5">
        <f t="shared" si="135"/>
        <v>205833944.44444975</v>
      </c>
    </row>
    <row r="2170" spans="2:6">
      <c r="B2170" s="59">
        <v>1928</v>
      </c>
      <c r="C2170" s="58">
        <f t="shared" si="133"/>
        <v>421400000</v>
      </c>
      <c r="D2170" s="54">
        <f t="shared" si="134"/>
        <v>117055.55555555556</v>
      </c>
      <c r="E2170" s="54">
        <f t="shared" si="132"/>
        <v>225683111.1111058</v>
      </c>
      <c r="F2170" s="5">
        <f t="shared" si="135"/>
        <v>205716888.8888942</v>
      </c>
    </row>
    <row r="2171" spans="2:6">
      <c r="B2171" s="59">
        <v>1929</v>
      </c>
      <c r="C2171" s="58">
        <f t="shared" si="133"/>
        <v>421400000</v>
      </c>
      <c r="D2171" s="54">
        <f t="shared" si="134"/>
        <v>117055.55555555556</v>
      </c>
      <c r="E2171" s="54">
        <f t="shared" si="132"/>
        <v>225800166.66666135</v>
      </c>
      <c r="F2171" s="5">
        <f t="shared" si="135"/>
        <v>205599833.33333865</v>
      </c>
    </row>
    <row r="2172" spans="2:6">
      <c r="B2172" s="59">
        <v>1930</v>
      </c>
      <c r="C2172" s="58">
        <f t="shared" si="133"/>
        <v>421400000</v>
      </c>
      <c r="D2172" s="54">
        <f t="shared" si="134"/>
        <v>117055.55555555556</v>
      </c>
      <c r="E2172" s="54">
        <f t="shared" si="132"/>
        <v>225917222.2222169</v>
      </c>
      <c r="F2172" s="5">
        <f t="shared" si="135"/>
        <v>205482777.7777831</v>
      </c>
    </row>
    <row r="2173" spans="2:6">
      <c r="B2173" s="59">
        <v>1931</v>
      </c>
      <c r="C2173" s="58">
        <f t="shared" si="133"/>
        <v>421400000</v>
      </c>
      <c r="D2173" s="54">
        <f t="shared" si="134"/>
        <v>117055.55555555556</v>
      </c>
      <c r="E2173" s="54">
        <f t="shared" si="132"/>
        <v>226034277.77777246</v>
      </c>
      <c r="F2173" s="5">
        <f t="shared" si="135"/>
        <v>205365722.22222754</v>
      </c>
    </row>
    <row r="2174" spans="2:6">
      <c r="B2174" s="59">
        <v>1932</v>
      </c>
      <c r="C2174" s="58">
        <f t="shared" si="133"/>
        <v>421400000</v>
      </c>
      <c r="D2174" s="54">
        <f t="shared" si="134"/>
        <v>117055.55555555556</v>
      </c>
      <c r="E2174" s="54">
        <f t="shared" si="132"/>
        <v>226151333.33332801</v>
      </c>
      <c r="F2174" s="5">
        <f t="shared" si="135"/>
        <v>205248666.66667199</v>
      </c>
    </row>
    <row r="2175" spans="2:6">
      <c r="B2175" s="59">
        <v>1933</v>
      </c>
      <c r="C2175" s="58">
        <f t="shared" si="133"/>
        <v>421400000</v>
      </c>
      <c r="D2175" s="54">
        <f t="shared" si="134"/>
        <v>117055.55555555556</v>
      </c>
      <c r="E2175" s="54">
        <f t="shared" si="132"/>
        <v>226268388.88888356</v>
      </c>
      <c r="F2175" s="5">
        <f t="shared" si="135"/>
        <v>205131611.11111644</v>
      </c>
    </row>
    <row r="2176" spans="2:6">
      <c r="B2176" s="59">
        <v>1934</v>
      </c>
      <c r="C2176" s="58">
        <f t="shared" si="133"/>
        <v>421400000</v>
      </c>
      <c r="D2176" s="54">
        <f t="shared" si="134"/>
        <v>117055.55555555556</v>
      </c>
      <c r="E2176" s="54">
        <f t="shared" si="132"/>
        <v>226385444.44443911</v>
      </c>
      <c r="F2176" s="5">
        <f t="shared" si="135"/>
        <v>205014555.55556089</v>
      </c>
    </row>
    <row r="2177" spans="2:6">
      <c r="B2177" s="59">
        <v>1935</v>
      </c>
      <c r="C2177" s="58">
        <f t="shared" si="133"/>
        <v>421400000</v>
      </c>
      <c r="D2177" s="54">
        <f t="shared" si="134"/>
        <v>117055.55555555556</v>
      </c>
      <c r="E2177" s="54">
        <f t="shared" si="132"/>
        <v>226502499.99999467</v>
      </c>
      <c r="F2177" s="5">
        <f t="shared" si="135"/>
        <v>204897500.00000533</v>
      </c>
    </row>
    <row r="2178" spans="2:6">
      <c r="B2178" s="59">
        <v>1936</v>
      </c>
      <c r="C2178" s="58">
        <f t="shared" si="133"/>
        <v>421400000</v>
      </c>
      <c r="D2178" s="54">
        <f t="shared" si="134"/>
        <v>117055.55555555556</v>
      </c>
      <c r="E2178" s="54">
        <f t="shared" si="132"/>
        <v>226619555.55555022</v>
      </c>
      <c r="F2178" s="5">
        <f t="shared" si="135"/>
        <v>204780444.44444978</v>
      </c>
    </row>
    <row r="2179" spans="2:6">
      <c r="B2179" s="59">
        <v>1937</v>
      </c>
      <c r="C2179" s="58">
        <f t="shared" si="133"/>
        <v>421400000</v>
      </c>
      <c r="D2179" s="54">
        <f t="shared" si="134"/>
        <v>117055.55555555556</v>
      </c>
      <c r="E2179" s="54">
        <f t="shared" si="132"/>
        <v>226736611.11110577</v>
      </c>
      <c r="F2179" s="5">
        <f t="shared" si="135"/>
        <v>204663388.88889423</v>
      </c>
    </row>
    <row r="2180" spans="2:6">
      <c r="B2180" s="59">
        <v>1938</v>
      </c>
      <c r="C2180" s="58">
        <f t="shared" si="133"/>
        <v>421400000</v>
      </c>
      <c r="D2180" s="54">
        <f t="shared" si="134"/>
        <v>117055.55555555556</v>
      </c>
      <c r="E2180" s="54">
        <f t="shared" si="132"/>
        <v>226853666.66666132</v>
      </c>
      <c r="F2180" s="5">
        <f t="shared" si="135"/>
        <v>204546333.33333868</v>
      </c>
    </row>
    <row r="2181" spans="2:6">
      <c r="B2181" s="59">
        <v>1939</v>
      </c>
      <c r="C2181" s="58">
        <f t="shared" si="133"/>
        <v>421400000</v>
      </c>
      <c r="D2181" s="54">
        <f t="shared" si="134"/>
        <v>117055.55555555556</v>
      </c>
      <c r="E2181" s="54">
        <f t="shared" si="132"/>
        <v>226970722.22221687</v>
      </c>
      <c r="F2181" s="5">
        <f t="shared" si="135"/>
        <v>204429277.77778313</v>
      </c>
    </row>
    <row r="2182" spans="2:6">
      <c r="B2182" s="59">
        <v>1940</v>
      </c>
      <c r="C2182" s="58">
        <f t="shared" si="133"/>
        <v>421400000</v>
      </c>
      <c r="D2182" s="54">
        <f t="shared" si="134"/>
        <v>117055.55555555556</v>
      </c>
      <c r="E2182" s="54">
        <f t="shared" si="132"/>
        <v>227087777.77777243</v>
      </c>
      <c r="F2182" s="5">
        <f t="shared" si="135"/>
        <v>204312222.22222757</v>
      </c>
    </row>
    <row r="2183" spans="2:6">
      <c r="B2183" s="59">
        <v>1941</v>
      </c>
      <c r="C2183" s="58">
        <f t="shared" si="133"/>
        <v>421400000</v>
      </c>
      <c r="D2183" s="54">
        <f t="shared" si="134"/>
        <v>117055.55555555556</v>
      </c>
      <c r="E2183" s="54">
        <f t="shared" si="132"/>
        <v>227204833.33332798</v>
      </c>
      <c r="F2183" s="5">
        <f t="shared" si="135"/>
        <v>204195166.66667202</v>
      </c>
    </row>
    <row r="2184" spans="2:6">
      <c r="B2184" s="59">
        <v>1942</v>
      </c>
      <c r="C2184" s="58">
        <f t="shared" si="133"/>
        <v>421400000</v>
      </c>
      <c r="D2184" s="54">
        <f t="shared" si="134"/>
        <v>117055.55555555556</v>
      </c>
      <c r="E2184" s="54">
        <f t="shared" si="132"/>
        <v>227321888.88888353</v>
      </c>
      <c r="F2184" s="5">
        <f t="shared" si="135"/>
        <v>204078111.11111647</v>
      </c>
    </row>
    <row r="2185" spans="2:6">
      <c r="B2185" s="59">
        <v>1943</v>
      </c>
      <c r="C2185" s="58">
        <f t="shared" si="133"/>
        <v>421400000</v>
      </c>
      <c r="D2185" s="54">
        <f t="shared" si="134"/>
        <v>117055.55555555556</v>
      </c>
      <c r="E2185" s="54">
        <f t="shared" si="132"/>
        <v>227438944.44443908</v>
      </c>
      <c r="F2185" s="5">
        <f t="shared" si="135"/>
        <v>203961055.55556092</v>
      </c>
    </row>
    <row r="2186" spans="2:6">
      <c r="B2186" s="59">
        <v>1944</v>
      </c>
      <c r="C2186" s="58">
        <f t="shared" si="133"/>
        <v>421400000</v>
      </c>
      <c r="D2186" s="54">
        <f t="shared" si="134"/>
        <v>117055.55555555556</v>
      </c>
      <c r="E2186" s="54">
        <f t="shared" si="132"/>
        <v>227555999.99999464</v>
      </c>
      <c r="F2186" s="5">
        <f t="shared" si="135"/>
        <v>203844000.00000536</v>
      </c>
    </row>
    <row r="2187" spans="2:6">
      <c r="B2187" s="59">
        <v>1945</v>
      </c>
      <c r="C2187" s="58">
        <f t="shared" si="133"/>
        <v>421400000</v>
      </c>
      <c r="D2187" s="54">
        <f t="shared" si="134"/>
        <v>117055.55555555556</v>
      </c>
      <c r="E2187" s="54">
        <f t="shared" si="132"/>
        <v>227673055.55555019</v>
      </c>
      <c r="F2187" s="5">
        <f t="shared" si="135"/>
        <v>203726944.44444981</v>
      </c>
    </row>
    <row r="2188" spans="2:6">
      <c r="B2188" s="59">
        <v>1946</v>
      </c>
      <c r="C2188" s="58">
        <f t="shared" si="133"/>
        <v>421400000</v>
      </c>
      <c r="D2188" s="54">
        <f t="shared" si="134"/>
        <v>117055.55555555556</v>
      </c>
      <c r="E2188" s="54">
        <f t="shared" si="132"/>
        <v>227790111.11110574</v>
      </c>
      <c r="F2188" s="5">
        <f t="shared" si="135"/>
        <v>203609888.88889426</v>
      </c>
    </row>
    <row r="2189" spans="2:6">
      <c r="B2189" s="59">
        <v>1947</v>
      </c>
      <c r="C2189" s="58">
        <f t="shared" si="133"/>
        <v>421400000</v>
      </c>
      <c r="D2189" s="54">
        <f t="shared" si="134"/>
        <v>117055.55555555556</v>
      </c>
      <c r="E2189" s="54">
        <f t="shared" si="132"/>
        <v>227907166.66666129</v>
      </c>
      <c r="F2189" s="5">
        <f t="shared" si="135"/>
        <v>203492833.33333871</v>
      </c>
    </row>
    <row r="2190" spans="2:6">
      <c r="B2190" s="59">
        <v>1948</v>
      </c>
      <c r="C2190" s="58">
        <f t="shared" si="133"/>
        <v>421400000</v>
      </c>
      <c r="D2190" s="54">
        <f t="shared" si="134"/>
        <v>117055.55555555556</v>
      </c>
      <c r="E2190" s="54">
        <f t="shared" si="132"/>
        <v>228024222.22221684</v>
      </c>
      <c r="F2190" s="5">
        <f t="shared" si="135"/>
        <v>203375777.77778316</v>
      </c>
    </row>
    <row r="2191" spans="2:6">
      <c r="B2191" s="59">
        <v>1949</v>
      </c>
      <c r="C2191" s="58">
        <f t="shared" si="133"/>
        <v>421400000</v>
      </c>
      <c r="D2191" s="54">
        <f t="shared" si="134"/>
        <v>117055.55555555556</v>
      </c>
      <c r="E2191" s="54">
        <f t="shared" si="132"/>
        <v>228141277.7777724</v>
      </c>
      <c r="F2191" s="5">
        <f t="shared" si="135"/>
        <v>203258722.2222276</v>
      </c>
    </row>
    <row r="2192" spans="2:6">
      <c r="B2192" s="59">
        <v>1950</v>
      </c>
      <c r="C2192" s="58">
        <f t="shared" si="133"/>
        <v>421400000</v>
      </c>
      <c r="D2192" s="54">
        <f t="shared" si="134"/>
        <v>117055.55555555556</v>
      </c>
      <c r="E2192" s="54">
        <f t="shared" si="132"/>
        <v>228258333.33332795</v>
      </c>
      <c r="F2192" s="5">
        <f t="shared" si="135"/>
        <v>203141666.66667205</v>
      </c>
    </row>
    <row r="2193" spans="2:6">
      <c r="B2193" s="59">
        <v>1951</v>
      </c>
      <c r="C2193" s="58">
        <f t="shared" si="133"/>
        <v>421400000</v>
      </c>
      <c r="D2193" s="54">
        <f t="shared" si="134"/>
        <v>117055.55555555556</v>
      </c>
      <c r="E2193" s="54">
        <f t="shared" si="132"/>
        <v>228375388.8888835</v>
      </c>
      <c r="F2193" s="5">
        <f t="shared" si="135"/>
        <v>203024611.1111165</v>
      </c>
    </row>
    <row r="2194" spans="2:6">
      <c r="B2194" s="59">
        <v>1952</v>
      </c>
      <c r="C2194" s="58">
        <f t="shared" si="133"/>
        <v>421400000</v>
      </c>
      <c r="D2194" s="54">
        <f t="shared" si="134"/>
        <v>117055.55555555556</v>
      </c>
      <c r="E2194" s="54">
        <f t="shared" si="132"/>
        <v>228492444.44443905</v>
      </c>
      <c r="F2194" s="5">
        <f t="shared" si="135"/>
        <v>202907555.55556095</v>
      </c>
    </row>
    <row r="2195" spans="2:6">
      <c r="B2195" s="59">
        <v>1953</v>
      </c>
      <c r="C2195" s="58">
        <f t="shared" si="133"/>
        <v>421400000</v>
      </c>
      <c r="D2195" s="54">
        <f t="shared" si="134"/>
        <v>117055.55555555556</v>
      </c>
      <c r="E2195" s="54">
        <f t="shared" si="132"/>
        <v>228609499.99999461</v>
      </c>
      <c r="F2195" s="5">
        <f t="shared" si="135"/>
        <v>202790500.00000539</v>
      </c>
    </row>
    <row r="2196" spans="2:6">
      <c r="B2196" s="59">
        <v>1954</v>
      </c>
      <c r="C2196" s="58">
        <f t="shared" si="133"/>
        <v>421400000</v>
      </c>
      <c r="D2196" s="54">
        <f t="shared" si="134"/>
        <v>117055.55555555556</v>
      </c>
      <c r="E2196" s="54">
        <f t="shared" si="132"/>
        <v>228726555.55555016</v>
      </c>
      <c r="F2196" s="5">
        <f t="shared" si="135"/>
        <v>202673444.44444984</v>
      </c>
    </row>
    <row r="2197" spans="2:6">
      <c r="B2197" s="59">
        <v>1955</v>
      </c>
      <c r="C2197" s="58">
        <f t="shared" si="133"/>
        <v>421400000</v>
      </c>
      <c r="D2197" s="54">
        <f t="shared" si="134"/>
        <v>117055.55555555556</v>
      </c>
      <c r="E2197" s="54">
        <f t="shared" si="132"/>
        <v>228843611.11110571</v>
      </c>
      <c r="F2197" s="5">
        <f t="shared" si="135"/>
        <v>202556388.88889429</v>
      </c>
    </row>
    <row r="2198" spans="2:6">
      <c r="B2198" s="59">
        <v>1956</v>
      </c>
      <c r="C2198" s="58">
        <f t="shared" si="133"/>
        <v>421400000</v>
      </c>
      <c r="D2198" s="54">
        <f t="shared" si="134"/>
        <v>117055.55555555556</v>
      </c>
      <c r="E2198" s="54">
        <f t="shared" si="132"/>
        <v>228960666.66666126</v>
      </c>
      <c r="F2198" s="5">
        <f t="shared" si="135"/>
        <v>202439333.33333874</v>
      </c>
    </row>
    <row r="2199" spans="2:6">
      <c r="B2199" s="59">
        <v>1957</v>
      </c>
      <c r="C2199" s="58">
        <f t="shared" si="133"/>
        <v>421400000</v>
      </c>
      <c r="D2199" s="54">
        <f t="shared" si="134"/>
        <v>117055.55555555556</v>
      </c>
      <c r="E2199" s="54">
        <f t="shared" si="132"/>
        <v>229077722.22221681</v>
      </c>
      <c r="F2199" s="5">
        <f t="shared" si="135"/>
        <v>202322277.77778319</v>
      </c>
    </row>
    <row r="2200" spans="2:6">
      <c r="B2200" s="59">
        <v>1958</v>
      </c>
      <c r="C2200" s="58">
        <f t="shared" si="133"/>
        <v>421400000</v>
      </c>
      <c r="D2200" s="54">
        <f t="shared" si="134"/>
        <v>117055.55555555556</v>
      </c>
      <c r="E2200" s="54">
        <f t="shared" si="132"/>
        <v>229194777.77777237</v>
      </c>
      <c r="F2200" s="5">
        <f t="shared" si="135"/>
        <v>202205222.22222763</v>
      </c>
    </row>
    <row r="2201" spans="2:6">
      <c r="B2201" s="59">
        <v>1959</v>
      </c>
      <c r="C2201" s="58">
        <f t="shared" si="133"/>
        <v>421400000</v>
      </c>
      <c r="D2201" s="54">
        <f t="shared" si="134"/>
        <v>117055.55555555556</v>
      </c>
      <c r="E2201" s="54">
        <f t="shared" si="132"/>
        <v>229311833.33332792</v>
      </c>
      <c r="F2201" s="5">
        <f t="shared" si="135"/>
        <v>202088166.66667208</v>
      </c>
    </row>
    <row r="2202" spans="2:6">
      <c r="B2202" s="59">
        <v>1960</v>
      </c>
      <c r="C2202" s="58">
        <f t="shared" si="133"/>
        <v>421400000</v>
      </c>
      <c r="D2202" s="54">
        <f t="shared" si="134"/>
        <v>117055.55555555556</v>
      </c>
      <c r="E2202" s="54">
        <f t="shared" si="132"/>
        <v>229428888.88888347</v>
      </c>
      <c r="F2202" s="5">
        <f t="shared" si="135"/>
        <v>201971111.11111653</v>
      </c>
    </row>
    <row r="2203" spans="2:6">
      <c r="B2203" s="59">
        <v>1961</v>
      </c>
      <c r="C2203" s="58">
        <f t="shared" si="133"/>
        <v>421400000</v>
      </c>
      <c r="D2203" s="54">
        <f t="shared" si="134"/>
        <v>117055.55555555556</v>
      </c>
      <c r="E2203" s="54">
        <f t="shared" si="132"/>
        <v>229545944.44443902</v>
      </c>
      <c r="F2203" s="5">
        <f t="shared" si="135"/>
        <v>201854055.55556098</v>
      </c>
    </row>
    <row r="2204" spans="2:6">
      <c r="B2204" s="59">
        <v>1962</v>
      </c>
      <c r="C2204" s="58">
        <f t="shared" si="133"/>
        <v>421400000</v>
      </c>
      <c r="D2204" s="54">
        <f t="shared" si="134"/>
        <v>117055.55555555556</v>
      </c>
      <c r="E2204" s="54">
        <f t="shared" si="132"/>
        <v>229662999.99999458</v>
      </c>
      <c r="F2204" s="5">
        <f t="shared" si="135"/>
        <v>201737000.00000542</v>
      </c>
    </row>
    <row r="2205" spans="2:6">
      <c r="B2205" s="59">
        <v>1963</v>
      </c>
      <c r="C2205" s="58">
        <f t="shared" si="133"/>
        <v>421400000</v>
      </c>
      <c r="D2205" s="54">
        <f t="shared" si="134"/>
        <v>117055.55555555556</v>
      </c>
      <c r="E2205" s="54">
        <f t="shared" si="132"/>
        <v>229780055.55555013</v>
      </c>
      <c r="F2205" s="5">
        <f t="shared" si="135"/>
        <v>201619944.44444987</v>
      </c>
    </row>
    <row r="2206" spans="2:6">
      <c r="B2206" s="59">
        <v>1964</v>
      </c>
      <c r="C2206" s="58">
        <f t="shared" si="133"/>
        <v>421400000</v>
      </c>
      <c r="D2206" s="54">
        <f t="shared" si="134"/>
        <v>117055.55555555556</v>
      </c>
      <c r="E2206" s="54">
        <f t="shared" si="132"/>
        <v>229897111.11110568</v>
      </c>
      <c r="F2206" s="5">
        <f t="shared" si="135"/>
        <v>201502888.88889432</v>
      </c>
    </row>
    <row r="2207" spans="2:6">
      <c r="B2207" s="59">
        <v>1965</v>
      </c>
      <c r="C2207" s="58">
        <f t="shared" si="133"/>
        <v>421400000</v>
      </c>
      <c r="D2207" s="54">
        <f t="shared" si="134"/>
        <v>117055.55555555556</v>
      </c>
      <c r="E2207" s="54">
        <f t="shared" si="132"/>
        <v>230014166.66666123</v>
      </c>
      <c r="F2207" s="5">
        <f t="shared" si="135"/>
        <v>201385833.33333877</v>
      </c>
    </row>
    <row r="2208" spans="2:6">
      <c r="B2208" s="59">
        <v>1966</v>
      </c>
      <c r="C2208" s="58">
        <f t="shared" si="133"/>
        <v>421400000</v>
      </c>
      <c r="D2208" s="54">
        <f t="shared" si="134"/>
        <v>117055.55555555556</v>
      </c>
      <c r="E2208" s="54">
        <f t="shared" si="132"/>
        <v>230131222.22221678</v>
      </c>
      <c r="F2208" s="5">
        <f t="shared" si="135"/>
        <v>201268777.77778322</v>
      </c>
    </row>
    <row r="2209" spans="2:6">
      <c r="B2209" s="59">
        <v>1967</v>
      </c>
      <c r="C2209" s="58">
        <f t="shared" si="133"/>
        <v>421400000</v>
      </c>
      <c r="D2209" s="54">
        <f t="shared" si="134"/>
        <v>117055.55555555556</v>
      </c>
      <c r="E2209" s="54">
        <f t="shared" si="132"/>
        <v>230248277.77777234</v>
      </c>
      <c r="F2209" s="5">
        <f t="shared" si="135"/>
        <v>201151722.22222766</v>
      </c>
    </row>
    <row r="2210" spans="2:6">
      <c r="B2210" s="59">
        <v>1968</v>
      </c>
      <c r="C2210" s="58">
        <f t="shared" si="133"/>
        <v>421400000</v>
      </c>
      <c r="D2210" s="54">
        <f t="shared" si="134"/>
        <v>117055.55555555556</v>
      </c>
      <c r="E2210" s="54">
        <f t="shared" si="132"/>
        <v>230365333.33332789</v>
      </c>
      <c r="F2210" s="5">
        <f t="shared" si="135"/>
        <v>201034666.66667211</v>
      </c>
    </row>
    <row r="2211" spans="2:6">
      <c r="B2211" s="59">
        <v>1969</v>
      </c>
      <c r="C2211" s="58">
        <f t="shared" si="133"/>
        <v>421400000</v>
      </c>
      <c r="D2211" s="54">
        <f t="shared" si="134"/>
        <v>117055.55555555556</v>
      </c>
      <c r="E2211" s="54">
        <f t="shared" si="132"/>
        <v>230482388.88888344</v>
      </c>
      <c r="F2211" s="5">
        <f t="shared" si="135"/>
        <v>200917611.11111656</v>
      </c>
    </row>
    <row r="2212" spans="2:6">
      <c r="B2212" s="59">
        <v>1970</v>
      </c>
      <c r="C2212" s="58">
        <f t="shared" si="133"/>
        <v>421400000</v>
      </c>
      <c r="D2212" s="54">
        <f t="shared" si="134"/>
        <v>117055.55555555556</v>
      </c>
      <c r="E2212" s="54">
        <f t="shared" si="132"/>
        <v>230599444.44443899</v>
      </c>
      <c r="F2212" s="5">
        <f t="shared" si="135"/>
        <v>200800555.55556101</v>
      </c>
    </row>
    <row r="2213" spans="2:6">
      <c r="B2213" s="59">
        <v>1971</v>
      </c>
      <c r="C2213" s="58">
        <f t="shared" si="133"/>
        <v>421400000</v>
      </c>
      <c r="D2213" s="54">
        <f t="shared" si="134"/>
        <v>117055.55555555556</v>
      </c>
      <c r="E2213" s="54">
        <f t="shared" si="132"/>
        <v>230716499.99999455</v>
      </c>
      <c r="F2213" s="5">
        <f t="shared" si="135"/>
        <v>200683500.00000545</v>
      </c>
    </row>
    <row r="2214" spans="2:6">
      <c r="B2214" s="59">
        <v>1972</v>
      </c>
      <c r="C2214" s="58">
        <f t="shared" si="133"/>
        <v>421400000</v>
      </c>
      <c r="D2214" s="54">
        <f t="shared" si="134"/>
        <v>117055.55555555556</v>
      </c>
      <c r="E2214" s="54">
        <f t="shared" si="132"/>
        <v>230833555.5555501</v>
      </c>
      <c r="F2214" s="5">
        <f t="shared" si="135"/>
        <v>200566444.4444499</v>
      </c>
    </row>
    <row r="2215" spans="2:6">
      <c r="B2215" s="59">
        <v>1973</v>
      </c>
      <c r="C2215" s="58">
        <f t="shared" si="133"/>
        <v>421400000</v>
      </c>
      <c r="D2215" s="54">
        <f t="shared" si="134"/>
        <v>117055.55555555556</v>
      </c>
      <c r="E2215" s="54">
        <f t="shared" si="132"/>
        <v>230950611.11110565</v>
      </c>
      <c r="F2215" s="5">
        <f t="shared" si="135"/>
        <v>200449388.88889435</v>
      </c>
    </row>
    <row r="2216" spans="2:6">
      <c r="B2216" s="59">
        <v>1974</v>
      </c>
      <c r="C2216" s="58">
        <f t="shared" si="133"/>
        <v>421400000</v>
      </c>
      <c r="D2216" s="54">
        <f t="shared" si="134"/>
        <v>117055.55555555556</v>
      </c>
      <c r="E2216" s="54">
        <f t="shared" si="132"/>
        <v>231067666.6666612</v>
      </c>
      <c r="F2216" s="5">
        <f t="shared" si="135"/>
        <v>200332333.3333388</v>
      </c>
    </row>
    <row r="2217" spans="2:6">
      <c r="B2217" s="59">
        <v>1975</v>
      </c>
      <c r="C2217" s="58">
        <f t="shared" si="133"/>
        <v>421400000</v>
      </c>
      <c r="D2217" s="54">
        <f t="shared" si="134"/>
        <v>117055.55555555556</v>
      </c>
      <c r="E2217" s="54">
        <f t="shared" si="132"/>
        <v>231184722.22221676</v>
      </c>
      <c r="F2217" s="5">
        <f t="shared" si="135"/>
        <v>200215277.77778324</v>
      </c>
    </row>
    <row r="2218" spans="2:6">
      <c r="B2218" s="59">
        <v>1976</v>
      </c>
      <c r="C2218" s="58">
        <f t="shared" si="133"/>
        <v>421400000</v>
      </c>
      <c r="D2218" s="54">
        <f t="shared" si="134"/>
        <v>117055.55555555556</v>
      </c>
      <c r="E2218" s="54">
        <f t="shared" si="132"/>
        <v>231301777.77777231</v>
      </c>
      <c r="F2218" s="5">
        <f t="shared" si="135"/>
        <v>200098222.22222769</v>
      </c>
    </row>
    <row r="2219" spans="2:6">
      <c r="B2219" s="59">
        <v>1977</v>
      </c>
      <c r="C2219" s="58">
        <f t="shared" si="133"/>
        <v>421400000</v>
      </c>
      <c r="D2219" s="54">
        <f t="shared" si="134"/>
        <v>117055.55555555556</v>
      </c>
      <c r="E2219" s="54">
        <f t="shared" ref="E2219:E2282" si="136">E2218+D2219</f>
        <v>231418833.33332786</v>
      </c>
      <c r="F2219" s="5">
        <f t="shared" si="135"/>
        <v>199981166.66667214</v>
      </c>
    </row>
    <row r="2220" spans="2:6">
      <c r="B2220" s="59">
        <v>1978</v>
      </c>
      <c r="C2220" s="58">
        <f t="shared" si="133"/>
        <v>421400000</v>
      </c>
      <c r="D2220" s="54">
        <f t="shared" si="134"/>
        <v>117055.55555555556</v>
      </c>
      <c r="E2220" s="54">
        <f t="shared" si="136"/>
        <v>231535888.88888341</v>
      </c>
      <c r="F2220" s="5">
        <f t="shared" si="135"/>
        <v>199864111.11111659</v>
      </c>
    </row>
    <row r="2221" spans="2:6">
      <c r="B2221" s="59">
        <v>1979</v>
      </c>
      <c r="C2221" s="58">
        <f t="shared" si="133"/>
        <v>421400000</v>
      </c>
      <c r="D2221" s="54">
        <f t="shared" si="134"/>
        <v>117055.55555555556</v>
      </c>
      <c r="E2221" s="54">
        <f t="shared" si="136"/>
        <v>231652944.44443896</v>
      </c>
      <c r="F2221" s="5">
        <f t="shared" si="135"/>
        <v>199747055.55556104</v>
      </c>
    </row>
    <row r="2222" spans="2:6">
      <c r="B2222" s="59">
        <v>1980</v>
      </c>
      <c r="C2222" s="58">
        <f t="shared" si="133"/>
        <v>421400000</v>
      </c>
      <c r="D2222" s="54">
        <f t="shared" si="134"/>
        <v>117055.55555555556</v>
      </c>
      <c r="E2222" s="54">
        <f t="shared" si="136"/>
        <v>231769999.99999452</v>
      </c>
      <c r="F2222" s="5">
        <f t="shared" si="135"/>
        <v>199630000.00000548</v>
      </c>
    </row>
    <row r="2223" spans="2:6">
      <c r="B2223" s="59">
        <v>1981</v>
      </c>
      <c r="C2223" s="58">
        <f t="shared" si="133"/>
        <v>421400000</v>
      </c>
      <c r="D2223" s="54">
        <f t="shared" si="134"/>
        <v>117055.55555555556</v>
      </c>
      <c r="E2223" s="54">
        <f t="shared" si="136"/>
        <v>231887055.55555007</v>
      </c>
      <c r="F2223" s="5">
        <f t="shared" si="135"/>
        <v>199512944.44444993</v>
      </c>
    </row>
    <row r="2224" spans="2:6">
      <c r="B2224" s="59">
        <v>1982</v>
      </c>
      <c r="C2224" s="58">
        <f t="shared" si="133"/>
        <v>421400000</v>
      </c>
      <c r="D2224" s="54">
        <f t="shared" si="134"/>
        <v>117055.55555555556</v>
      </c>
      <c r="E2224" s="54">
        <f t="shared" si="136"/>
        <v>232004111.11110562</v>
      </c>
      <c r="F2224" s="5">
        <f t="shared" si="135"/>
        <v>199395888.88889438</v>
      </c>
    </row>
    <row r="2225" spans="2:6">
      <c r="B2225" s="59">
        <v>1983</v>
      </c>
      <c r="C2225" s="58">
        <f t="shared" si="133"/>
        <v>421400000</v>
      </c>
      <c r="D2225" s="54">
        <f t="shared" si="134"/>
        <v>117055.55555555556</v>
      </c>
      <c r="E2225" s="54">
        <f t="shared" si="136"/>
        <v>232121166.66666117</v>
      </c>
      <c r="F2225" s="5">
        <f t="shared" si="135"/>
        <v>199278833.33333883</v>
      </c>
    </row>
    <row r="2226" spans="2:6">
      <c r="B2226" s="59">
        <v>1984</v>
      </c>
      <c r="C2226" s="58">
        <f t="shared" si="133"/>
        <v>421400000</v>
      </c>
      <c r="D2226" s="54">
        <f t="shared" si="134"/>
        <v>117055.55555555556</v>
      </c>
      <c r="E2226" s="54">
        <f t="shared" si="136"/>
        <v>232238222.22221673</v>
      </c>
      <c r="F2226" s="5">
        <f t="shared" si="135"/>
        <v>199161777.77778327</v>
      </c>
    </row>
    <row r="2227" spans="2:6">
      <c r="B2227" s="59">
        <v>1985</v>
      </c>
      <c r="C2227" s="58">
        <f t="shared" si="133"/>
        <v>421400000</v>
      </c>
      <c r="D2227" s="54">
        <f t="shared" si="134"/>
        <v>117055.55555555556</v>
      </c>
      <c r="E2227" s="54">
        <f t="shared" si="136"/>
        <v>232355277.77777228</v>
      </c>
      <c r="F2227" s="5">
        <f t="shared" si="135"/>
        <v>199044722.22222772</v>
      </c>
    </row>
    <row r="2228" spans="2:6">
      <c r="B2228" s="59">
        <v>1986</v>
      </c>
      <c r="C2228" s="58">
        <f t="shared" ref="C2228:C2291" si="137">$K$243-$K$245</f>
        <v>421400000</v>
      </c>
      <c r="D2228" s="54">
        <f t="shared" ref="D2228:D2291" si="138">C2228/$K$244</f>
        <v>117055.55555555556</v>
      </c>
      <c r="E2228" s="54">
        <f t="shared" si="136"/>
        <v>232472333.33332783</v>
      </c>
      <c r="F2228" s="5">
        <f t="shared" ref="F2228:F2291" si="139">$J$119-E2228</f>
        <v>198927666.66667217</v>
      </c>
    </row>
    <row r="2229" spans="2:6">
      <c r="B2229" s="59">
        <v>1987</v>
      </c>
      <c r="C2229" s="58">
        <f t="shared" si="137"/>
        <v>421400000</v>
      </c>
      <c r="D2229" s="54">
        <f t="shared" si="138"/>
        <v>117055.55555555556</v>
      </c>
      <c r="E2229" s="54">
        <f t="shared" si="136"/>
        <v>232589388.88888338</v>
      </c>
      <c r="F2229" s="5">
        <f t="shared" si="139"/>
        <v>198810611.11111662</v>
      </c>
    </row>
    <row r="2230" spans="2:6">
      <c r="B2230" s="59">
        <v>1988</v>
      </c>
      <c r="C2230" s="58">
        <f t="shared" si="137"/>
        <v>421400000</v>
      </c>
      <c r="D2230" s="54">
        <f t="shared" si="138"/>
        <v>117055.55555555556</v>
      </c>
      <c r="E2230" s="54">
        <f t="shared" si="136"/>
        <v>232706444.44443893</v>
      </c>
      <c r="F2230" s="5">
        <f t="shared" si="139"/>
        <v>198693555.55556107</v>
      </c>
    </row>
    <row r="2231" spans="2:6">
      <c r="B2231" s="59">
        <v>1989</v>
      </c>
      <c r="C2231" s="58">
        <f t="shared" si="137"/>
        <v>421400000</v>
      </c>
      <c r="D2231" s="54">
        <f t="shared" si="138"/>
        <v>117055.55555555556</v>
      </c>
      <c r="E2231" s="54">
        <f t="shared" si="136"/>
        <v>232823499.99999449</v>
      </c>
      <c r="F2231" s="5">
        <f t="shared" si="139"/>
        <v>198576500.00000551</v>
      </c>
    </row>
    <row r="2232" spans="2:6">
      <c r="B2232" s="59">
        <v>1990</v>
      </c>
      <c r="C2232" s="58">
        <f t="shared" si="137"/>
        <v>421400000</v>
      </c>
      <c r="D2232" s="54">
        <f t="shared" si="138"/>
        <v>117055.55555555556</v>
      </c>
      <c r="E2232" s="54">
        <f t="shared" si="136"/>
        <v>232940555.55555004</v>
      </c>
      <c r="F2232" s="5">
        <f t="shared" si="139"/>
        <v>198459444.44444996</v>
      </c>
    </row>
    <row r="2233" spans="2:6">
      <c r="B2233" s="59">
        <v>1991</v>
      </c>
      <c r="C2233" s="58">
        <f t="shared" si="137"/>
        <v>421400000</v>
      </c>
      <c r="D2233" s="54">
        <f t="shared" si="138"/>
        <v>117055.55555555556</v>
      </c>
      <c r="E2233" s="54">
        <f t="shared" si="136"/>
        <v>233057611.11110559</v>
      </c>
      <c r="F2233" s="5">
        <f t="shared" si="139"/>
        <v>198342388.88889441</v>
      </c>
    </row>
    <row r="2234" spans="2:6">
      <c r="B2234" s="59">
        <v>1992</v>
      </c>
      <c r="C2234" s="58">
        <f t="shared" si="137"/>
        <v>421400000</v>
      </c>
      <c r="D2234" s="54">
        <f t="shared" si="138"/>
        <v>117055.55555555556</v>
      </c>
      <c r="E2234" s="54">
        <f t="shared" si="136"/>
        <v>233174666.66666114</v>
      </c>
      <c r="F2234" s="5">
        <f t="shared" si="139"/>
        <v>198225333.33333886</v>
      </c>
    </row>
    <row r="2235" spans="2:6">
      <c r="B2235" s="59">
        <v>1993</v>
      </c>
      <c r="C2235" s="58">
        <f t="shared" si="137"/>
        <v>421400000</v>
      </c>
      <c r="D2235" s="54">
        <f t="shared" si="138"/>
        <v>117055.55555555556</v>
      </c>
      <c r="E2235" s="54">
        <f t="shared" si="136"/>
        <v>233291722.2222167</v>
      </c>
      <c r="F2235" s="5">
        <f t="shared" si="139"/>
        <v>198108277.7777833</v>
      </c>
    </row>
    <row r="2236" spans="2:6">
      <c r="B2236" s="59">
        <v>1994</v>
      </c>
      <c r="C2236" s="58">
        <f t="shared" si="137"/>
        <v>421400000</v>
      </c>
      <c r="D2236" s="54">
        <f t="shared" si="138"/>
        <v>117055.55555555556</v>
      </c>
      <c r="E2236" s="54">
        <f t="shared" si="136"/>
        <v>233408777.77777225</v>
      </c>
      <c r="F2236" s="5">
        <f t="shared" si="139"/>
        <v>197991222.22222775</v>
      </c>
    </row>
    <row r="2237" spans="2:6">
      <c r="B2237" s="59">
        <v>1995</v>
      </c>
      <c r="C2237" s="58">
        <f t="shared" si="137"/>
        <v>421400000</v>
      </c>
      <c r="D2237" s="54">
        <f t="shared" si="138"/>
        <v>117055.55555555556</v>
      </c>
      <c r="E2237" s="54">
        <f t="shared" si="136"/>
        <v>233525833.3333278</v>
      </c>
      <c r="F2237" s="5">
        <f t="shared" si="139"/>
        <v>197874166.6666722</v>
      </c>
    </row>
    <row r="2238" spans="2:6">
      <c r="B2238" s="59">
        <v>1996</v>
      </c>
      <c r="C2238" s="58">
        <f t="shared" si="137"/>
        <v>421400000</v>
      </c>
      <c r="D2238" s="54">
        <f t="shared" si="138"/>
        <v>117055.55555555556</v>
      </c>
      <c r="E2238" s="54">
        <f t="shared" si="136"/>
        <v>233642888.88888335</v>
      </c>
      <c r="F2238" s="5">
        <f t="shared" si="139"/>
        <v>197757111.11111665</v>
      </c>
    </row>
    <row r="2239" spans="2:6">
      <c r="B2239" s="59">
        <v>1997</v>
      </c>
      <c r="C2239" s="58">
        <f t="shared" si="137"/>
        <v>421400000</v>
      </c>
      <c r="D2239" s="54">
        <f t="shared" si="138"/>
        <v>117055.55555555556</v>
      </c>
      <c r="E2239" s="54">
        <f t="shared" si="136"/>
        <v>233759944.4444389</v>
      </c>
      <c r="F2239" s="5">
        <f t="shared" si="139"/>
        <v>197640055.5555611</v>
      </c>
    </row>
    <row r="2240" spans="2:6">
      <c r="B2240" s="59">
        <v>1998</v>
      </c>
      <c r="C2240" s="58">
        <f t="shared" si="137"/>
        <v>421400000</v>
      </c>
      <c r="D2240" s="54">
        <f t="shared" si="138"/>
        <v>117055.55555555556</v>
      </c>
      <c r="E2240" s="54">
        <f t="shared" si="136"/>
        <v>233876999.99999446</v>
      </c>
      <c r="F2240" s="5">
        <f t="shared" si="139"/>
        <v>197523000.00000554</v>
      </c>
    </row>
    <row r="2241" spans="2:6">
      <c r="B2241" s="59">
        <v>1999</v>
      </c>
      <c r="C2241" s="58">
        <f t="shared" si="137"/>
        <v>421400000</v>
      </c>
      <c r="D2241" s="54">
        <f t="shared" si="138"/>
        <v>117055.55555555556</v>
      </c>
      <c r="E2241" s="54">
        <f t="shared" si="136"/>
        <v>233994055.55555001</v>
      </c>
      <c r="F2241" s="5">
        <f t="shared" si="139"/>
        <v>197405944.44444999</v>
      </c>
    </row>
    <row r="2242" spans="2:6">
      <c r="B2242" s="59">
        <v>2000</v>
      </c>
      <c r="C2242" s="58">
        <f t="shared" si="137"/>
        <v>421400000</v>
      </c>
      <c r="D2242" s="54">
        <f t="shared" si="138"/>
        <v>117055.55555555556</v>
      </c>
      <c r="E2242" s="54">
        <f t="shared" si="136"/>
        <v>234111111.11110556</v>
      </c>
      <c r="F2242" s="5">
        <f t="shared" si="139"/>
        <v>197288888.88889444</v>
      </c>
    </row>
    <row r="2243" spans="2:6">
      <c r="B2243" s="59">
        <v>2001</v>
      </c>
      <c r="C2243" s="58">
        <f t="shared" si="137"/>
        <v>421400000</v>
      </c>
      <c r="D2243" s="54">
        <f t="shared" si="138"/>
        <v>117055.55555555556</v>
      </c>
      <c r="E2243" s="54">
        <f t="shared" si="136"/>
        <v>234228166.66666111</v>
      </c>
      <c r="F2243" s="5">
        <f t="shared" si="139"/>
        <v>197171833.33333889</v>
      </c>
    </row>
    <row r="2244" spans="2:6">
      <c r="B2244" s="59">
        <v>2002</v>
      </c>
      <c r="C2244" s="58">
        <f t="shared" si="137"/>
        <v>421400000</v>
      </c>
      <c r="D2244" s="54">
        <f t="shared" si="138"/>
        <v>117055.55555555556</v>
      </c>
      <c r="E2244" s="54">
        <f t="shared" si="136"/>
        <v>234345222.22221667</v>
      </c>
      <c r="F2244" s="5">
        <f t="shared" si="139"/>
        <v>197054777.77778333</v>
      </c>
    </row>
    <row r="2245" spans="2:6">
      <c r="B2245" s="59">
        <v>2003</v>
      </c>
      <c r="C2245" s="58">
        <f t="shared" si="137"/>
        <v>421400000</v>
      </c>
      <c r="D2245" s="54">
        <f t="shared" si="138"/>
        <v>117055.55555555556</v>
      </c>
      <c r="E2245" s="54">
        <f t="shared" si="136"/>
        <v>234462277.77777222</v>
      </c>
      <c r="F2245" s="5">
        <f t="shared" si="139"/>
        <v>196937722.22222778</v>
      </c>
    </row>
    <row r="2246" spans="2:6">
      <c r="B2246" s="59">
        <v>2004</v>
      </c>
      <c r="C2246" s="58">
        <f t="shared" si="137"/>
        <v>421400000</v>
      </c>
      <c r="D2246" s="54">
        <f t="shared" si="138"/>
        <v>117055.55555555556</v>
      </c>
      <c r="E2246" s="54">
        <f t="shared" si="136"/>
        <v>234579333.33332777</v>
      </c>
      <c r="F2246" s="5">
        <f t="shared" si="139"/>
        <v>196820666.66667223</v>
      </c>
    </row>
    <row r="2247" spans="2:6">
      <c r="B2247" s="59">
        <v>2005</v>
      </c>
      <c r="C2247" s="58">
        <f t="shared" si="137"/>
        <v>421400000</v>
      </c>
      <c r="D2247" s="54">
        <f t="shared" si="138"/>
        <v>117055.55555555556</v>
      </c>
      <c r="E2247" s="54">
        <f t="shared" si="136"/>
        <v>234696388.88888332</v>
      </c>
      <c r="F2247" s="5">
        <f t="shared" si="139"/>
        <v>196703611.11111668</v>
      </c>
    </row>
    <row r="2248" spans="2:6">
      <c r="B2248" s="59">
        <v>2006</v>
      </c>
      <c r="C2248" s="58">
        <f t="shared" si="137"/>
        <v>421400000</v>
      </c>
      <c r="D2248" s="54">
        <f t="shared" si="138"/>
        <v>117055.55555555556</v>
      </c>
      <c r="E2248" s="54">
        <f t="shared" si="136"/>
        <v>234813444.44443887</v>
      </c>
      <c r="F2248" s="5">
        <f t="shared" si="139"/>
        <v>196586555.55556113</v>
      </c>
    </row>
    <row r="2249" spans="2:6">
      <c r="B2249" s="59">
        <v>2007</v>
      </c>
      <c r="C2249" s="58">
        <f t="shared" si="137"/>
        <v>421400000</v>
      </c>
      <c r="D2249" s="54">
        <f t="shared" si="138"/>
        <v>117055.55555555556</v>
      </c>
      <c r="E2249" s="54">
        <f t="shared" si="136"/>
        <v>234930499.99999443</v>
      </c>
      <c r="F2249" s="5">
        <f t="shared" si="139"/>
        <v>196469500.00000557</v>
      </c>
    </row>
    <row r="2250" spans="2:6">
      <c r="B2250" s="59">
        <v>2008</v>
      </c>
      <c r="C2250" s="58">
        <f t="shared" si="137"/>
        <v>421400000</v>
      </c>
      <c r="D2250" s="54">
        <f t="shared" si="138"/>
        <v>117055.55555555556</v>
      </c>
      <c r="E2250" s="54">
        <f t="shared" si="136"/>
        <v>235047555.55554998</v>
      </c>
      <c r="F2250" s="5">
        <f t="shared" si="139"/>
        <v>196352444.44445002</v>
      </c>
    </row>
    <row r="2251" spans="2:6">
      <c r="B2251" s="59">
        <v>2009</v>
      </c>
      <c r="C2251" s="58">
        <f t="shared" si="137"/>
        <v>421400000</v>
      </c>
      <c r="D2251" s="54">
        <f t="shared" si="138"/>
        <v>117055.55555555556</v>
      </c>
      <c r="E2251" s="54">
        <f t="shared" si="136"/>
        <v>235164611.11110553</v>
      </c>
      <c r="F2251" s="5">
        <f t="shared" si="139"/>
        <v>196235388.88889447</v>
      </c>
    </row>
    <row r="2252" spans="2:6">
      <c r="B2252" s="59">
        <v>2010</v>
      </c>
      <c r="C2252" s="58">
        <f t="shared" si="137"/>
        <v>421400000</v>
      </c>
      <c r="D2252" s="54">
        <f t="shared" si="138"/>
        <v>117055.55555555556</v>
      </c>
      <c r="E2252" s="54">
        <f t="shared" si="136"/>
        <v>235281666.66666108</v>
      </c>
      <c r="F2252" s="5">
        <f t="shared" si="139"/>
        <v>196118333.33333892</v>
      </c>
    </row>
    <row r="2253" spans="2:6">
      <c r="B2253" s="59">
        <v>2011</v>
      </c>
      <c r="C2253" s="58">
        <f t="shared" si="137"/>
        <v>421400000</v>
      </c>
      <c r="D2253" s="54">
        <f t="shared" si="138"/>
        <v>117055.55555555556</v>
      </c>
      <c r="E2253" s="54">
        <f t="shared" si="136"/>
        <v>235398722.22221664</v>
      </c>
      <c r="F2253" s="5">
        <f t="shared" si="139"/>
        <v>196001277.77778336</v>
      </c>
    </row>
    <row r="2254" spans="2:6">
      <c r="B2254" s="59">
        <v>2012</v>
      </c>
      <c r="C2254" s="58">
        <f t="shared" si="137"/>
        <v>421400000</v>
      </c>
      <c r="D2254" s="54">
        <f t="shared" si="138"/>
        <v>117055.55555555556</v>
      </c>
      <c r="E2254" s="54">
        <f t="shared" si="136"/>
        <v>235515777.77777219</v>
      </c>
      <c r="F2254" s="5">
        <f t="shared" si="139"/>
        <v>195884222.22222781</v>
      </c>
    </row>
    <row r="2255" spans="2:6">
      <c r="B2255" s="59">
        <v>2013</v>
      </c>
      <c r="C2255" s="58">
        <f t="shared" si="137"/>
        <v>421400000</v>
      </c>
      <c r="D2255" s="54">
        <f t="shared" si="138"/>
        <v>117055.55555555556</v>
      </c>
      <c r="E2255" s="54">
        <f t="shared" si="136"/>
        <v>235632833.33332774</v>
      </c>
      <c r="F2255" s="5">
        <f t="shared" si="139"/>
        <v>195767166.66667226</v>
      </c>
    </row>
    <row r="2256" spans="2:6">
      <c r="B2256" s="59">
        <v>2014</v>
      </c>
      <c r="C2256" s="58">
        <f t="shared" si="137"/>
        <v>421400000</v>
      </c>
      <c r="D2256" s="54">
        <f t="shared" si="138"/>
        <v>117055.55555555556</v>
      </c>
      <c r="E2256" s="54">
        <f t="shared" si="136"/>
        <v>235749888.88888329</v>
      </c>
      <c r="F2256" s="5">
        <f t="shared" si="139"/>
        <v>195650111.11111671</v>
      </c>
    </row>
    <row r="2257" spans="2:6">
      <c r="B2257" s="59">
        <v>2015</v>
      </c>
      <c r="C2257" s="58">
        <f t="shared" si="137"/>
        <v>421400000</v>
      </c>
      <c r="D2257" s="54">
        <f t="shared" si="138"/>
        <v>117055.55555555556</v>
      </c>
      <c r="E2257" s="54">
        <f t="shared" si="136"/>
        <v>235866944.44443884</v>
      </c>
      <c r="F2257" s="5">
        <f t="shared" si="139"/>
        <v>195533055.55556116</v>
      </c>
    </row>
    <row r="2258" spans="2:6">
      <c r="B2258" s="59">
        <v>2016</v>
      </c>
      <c r="C2258" s="58">
        <f t="shared" si="137"/>
        <v>421400000</v>
      </c>
      <c r="D2258" s="54">
        <f t="shared" si="138"/>
        <v>117055.55555555556</v>
      </c>
      <c r="E2258" s="54">
        <f t="shared" si="136"/>
        <v>235983999.9999944</v>
      </c>
      <c r="F2258" s="5">
        <f t="shared" si="139"/>
        <v>195416000.0000056</v>
      </c>
    </row>
    <row r="2259" spans="2:6">
      <c r="B2259" s="59">
        <v>2017</v>
      </c>
      <c r="C2259" s="58">
        <f t="shared" si="137"/>
        <v>421400000</v>
      </c>
      <c r="D2259" s="54">
        <f t="shared" si="138"/>
        <v>117055.55555555556</v>
      </c>
      <c r="E2259" s="54">
        <f t="shared" si="136"/>
        <v>236101055.55554995</v>
      </c>
      <c r="F2259" s="5">
        <f t="shared" si="139"/>
        <v>195298944.44445005</v>
      </c>
    </row>
    <row r="2260" spans="2:6">
      <c r="B2260" s="59">
        <v>2018</v>
      </c>
      <c r="C2260" s="58">
        <f t="shared" si="137"/>
        <v>421400000</v>
      </c>
      <c r="D2260" s="54">
        <f t="shared" si="138"/>
        <v>117055.55555555556</v>
      </c>
      <c r="E2260" s="54">
        <f t="shared" si="136"/>
        <v>236218111.1111055</v>
      </c>
      <c r="F2260" s="5">
        <f t="shared" si="139"/>
        <v>195181888.8888945</v>
      </c>
    </row>
    <row r="2261" spans="2:6">
      <c r="B2261" s="59">
        <v>2019</v>
      </c>
      <c r="C2261" s="58">
        <f t="shared" si="137"/>
        <v>421400000</v>
      </c>
      <c r="D2261" s="54">
        <f t="shared" si="138"/>
        <v>117055.55555555556</v>
      </c>
      <c r="E2261" s="54">
        <f t="shared" si="136"/>
        <v>236335166.66666105</v>
      </c>
      <c r="F2261" s="5">
        <f t="shared" si="139"/>
        <v>195064833.33333895</v>
      </c>
    </row>
    <row r="2262" spans="2:6">
      <c r="B2262" s="59">
        <v>2020</v>
      </c>
      <c r="C2262" s="58">
        <f t="shared" si="137"/>
        <v>421400000</v>
      </c>
      <c r="D2262" s="54">
        <f t="shared" si="138"/>
        <v>117055.55555555556</v>
      </c>
      <c r="E2262" s="54">
        <f t="shared" si="136"/>
        <v>236452222.22221661</v>
      </c>
      <c r="F2262" s="5">
        <f t="shared" si="139"/>
        <v>194947777.77778339</v>
      </c>
    </row>
    <row r="2263" spans="2:6">
      <c r="B2263" s="59">
        <v>2021</v>
      </c>
      <c r="C2263" s="58">
        <f t="shared" si="137"/>
        <v>421400000</v>
      </c>
      <c r="D2263" s="54">
        <f t="shared" si="138"/>
        <v>117055.55555555556</v>
      </c>
      <c r="E2263" s="54">
        <f t="shared" si="136"/>
        <v>236569277.77777216</v>
      </c>
      <c r="F2263" s="5">
        <f t="shared" si="139"/>
        <v>194830722.22222784</v>
      </c>
    </row>
    <row r="2264" spans="2:6">
      <c r="B2264" s="59">
        <v>2022</v>
      </c>
      <c r="C2264" s="58">
        <f t="shared" si="137"/>
        <v>421400000</v>
      </c>
      <c r="D2264" s="54">
        <f t="shared" si="138"/>
        <v>117055.55555555556</v>
      </c>
      <c r="E2264" s="54">
        <f t="shared" si="136"/>
        <v>236686333.33332771</v>
      </c>
      <c r="F2264" s="5">
        <f t="shared" si="139"/>
        <v>194713666.66667229</v>
      </c>
    </row>
    <row r="2265" spans="2:6">
      <c r="B2265" s="59">
        <v>2023</v>
      </c>
      <c r="C2265" s="58">
        <f t="shared" si="137"/>
        <v>421400000</v>
      </c>
      <c r="D2265" s="54">
        <f t="shared" si="138"/>
        <v>117055.55555555556</v>
      </c>
      <c r="E2265" s="54">
        <f t="shared" si="136"/>
        <v>236803388.88888326</v>
      </c>
      <c r="F2265" s="5">
        <f t="shared" si="139"/>
        <v>194596611.11111674</v>
      </c>
    </row>
    <row r="2266" spans="2:6">
      <c r="B2266" s="59">
        <v>2024</v>
      </c>
      <c r="C2266" s="58">
        <f t="shared" si="137"/>
        <v>421400000</v>
      </c>
      <c r="D2266" s="54">
        <f t="shared" si="138"/>
        <v>117055.55555555556</v>
      </c>
      <c r="E2266" s="54">
        <f t="shared" si="136"/>
        <v>236920444.44443882</v>
      </c>
      <c r="F2266" s="5">
        <f t="shared" si="139"/>
        <v>194479555.55556118</v>
      </c>
    </row>
    <row r="2267" spans="2:6">
      <c r="B2267" s="59">
        <v>2025</v>
      </c>
      <c r="C2267" s="58">
        <f t="shared" si="137"/>
        <v>421400000</v>
      </c>
      <c r="D2267" s="54">
        <f t="shared" si="138"/>
        <v>117055.55555555556</v>
      </c>
      <c r="E2267" s="54">
        <f t="shared" si="136"/>
        <v>237037499.99999437</v>
      </c>
      <c r="F2267" s="5">
        <f t="shared" si="139"/>
        <v>194362500.00000563</v>
      </c>
    </row>
    <row r="2268" spans="2:6">
      <c r="B2268" s="59">
        <v>2026</v>
      </c>
      <c r="C2268" s="58">
        <f t="shared" si="137"/>
        <v>421400000</v>
      </c>
      <c r="D2268" s="54">
        <f t="shared" si="138"/>
        <v>117055.55555555556</v>
      </c>
      <c r="E2268" s="54">
        <f t="shared" si="136"/>
        <v>237154555.55554992</v>
      </c>
      <c r="F2268" s="5">
        <f t="shared" si="139"/>
        <v>194245444.44445008</v>
      </c>
    </row>
    <row r="2269" spans="2:6">
      <c r="B2269" s="59">
        <v>2027</v>
      </c>
      <c r="C2269" s="58">
        <f t="shared" si="137"/>
        <v>421400000</v>
      </c>
      <c r="D2269" s="54">
        <f t="shared" si="138"/>
        <v>117055.55555555556</v>
      </c>
      <c r="E2269" s="54">
        <f t="shared" si="136"/>
        <v>237271611.11110547</v>
      </c>
      <c r="F2269" s="5">
        <f t="shared" si="139"/>
        <v>194128388.88889453</v>
      </c>
    </row>
    <row r="2270" spans="2:6">
      <c r="B2270" s="59">
        <v>2028</v>
      </c>
      <c r="C2270" s="58">
        <f t="shared" si="137"/>
        <v>421400000</v>
      </c>
      <c r="D2270" s="54">
        <f t="shared" si="138"/>
        <v>117055.55555555556</v>
      </c>
      <c r="E2270" s="54">
        <f t="shared" si="136"/>
        <v>237388666.66666102</v>
      </c>
      <c r="F2270" s="5">
        <f t="shared" si="139"/>
        <v>194011333.33333898</v>
      </c>
    </row>
    <row r="2271" spans="2:6">
      <c r="B2271" s="59">
        <v>2029</v>
      </c>
      <c r="C2271" s="58">
        <f t="shared" si="137"/>
        <v>421400000</v>
      </c>
      <c r="D2271" s="54">
        <f t="shared" si="138"/>
        <v>117055.55555555556</v>
      </c>
      <c r="E2271" s="54">
        <f t="shared" si="136"/>
        <v>237505722.22221658</v>
      </c>
      <c r="F2271" s="5">
        <f t="shared" si="139"/>
        <v>193894277.77778342</v>
      </c>
    </row>
    <row r="2272" spans="2:6">
      <c r="B2272" s="59">
        <v>2030</v>
      </c>
      <c r="C2272" s="58">
        <f t="shared" si="137"/>
        <v>421400000</v>
      </c>
      <c r="D2272" s="54">
        <f t="shared" si="138"/>
        <v>117055.55555555556</v>
      </c>
      <c r="E2272" s="54">
        <f t="shared" si="136"/>
        <v>237622777.77777213</v>
      </c>
      <c r="F2272" s="5">
        <f t="shared" si="139"/>
        <v>193777222.22222787</v>
      </c>
    </row>
    <row r="2273" spans="2:6">
      <c r="B2273" s="59">
        <v>2031</v>
      </c>
      <c r="C2273" s="58">
        <f t="shared" si="137"/>
        <v>421400000</v>
      </c>
      <c r="D2273" s="54">
        <f t="shared" si="138"/>
        <v>117055.55555555556</v>
      </c>
      <c r="E2273" s="54">
        <f t="shared" si="136"/>
        <v>237739833.33332768</v>
      </c>
      <c r="F2273" s="5">
        <f t="shared" si="139"/>
        <v>193660166.66667232</v>
      </c>
    </row>
    <row r="2274" spans="2:6">
      <c r="B2274" s="59">
        <v>2032</v>
      </c>
      <c r="C2274" s="58">
        <f t="shared" si="137"/>
        <v>421400000</v>
      </c>
      <c r="D2274" s="54">
        <f t="shared" si="138"/>
        <v>117055.55555555556</v>
      </c>
      <c r="E2274" s="54">
        <f t="shared" si="136"/>
        <v>237856888.88888323</v>
      </c>
      <c r="F2274" s="5">
        <f t="shared" si="139"/>
        <v>193543111.11111677</v>
      </c>
    </row>
    <row r="2275" spans="2:6">
      <c r="B2275" s="59">
        <v>2033</v>
      </c>
      <c r="C2275" s="58">
        <f t="shared" si="137"/>
        <v>421400000</v>
      </c>
      <c r="D2275" s="54">
        <f t="shared" si="138"/>
        <v>117055.55555555556</v>
      </c>
      <c r="E2275" s="54">
        <f t="shared" si="136"/>
        <v>237973944.44443879</v>
      </c>
      <c r="F2275" s="5">
        <f t="shared" si="139"/>
        <v>193426055.55556121</v>
      </c>
    </row>
    <row r="2276" spans="2:6">
      <c r="B2276" s="59">
        <v>2034</v>
      </c>
      <c r="C2276" s="58">
        <f t="shared" si="137"/>
        <v>421400000</v>
      </c>
      <c r="D2276" s="54">
        <f t="shared" si="138"/>
        <v>117055.55555555556</v>
      </c>
      <c r="E2276" s="54">
        <f t="shared" si="136"/>
        <v>238090999.99999434</v>
      </c>
      <c r="F2276" s="5">
        <f t="shared" si="139"/>
        <v>193309000.00000566</v>
      </c>
    </row>
    <row r="2277" spans="2:6">
      <c r="B2277" s="59">
        <v>2035</v>
      </c>
      <c r="C2277" s="58">
        <f t="shared" si="137"/>
        <v>421400000</v>
      </c>
      <c r="D2277" s="54">
        <f t="shared" si="138"/>
        <v>117055.55555555556</v>
      </c>
      <c r="E2277" s="54">
        <f t="shared" si="136"/>
        <v>238208055.55554989</v>
      </c>
      <c r="F2277" s="5">
        <f t="shared" si="139"/>
        <v>193191944.44445011</v>
      </c>
    </row>
    <row r="2278" spans="2:6">
      <c r="B2278" s="59">
        <v>2036</v>
      </c>
      <c r="C2278" s="58">
        <f t="shared" si="137"/>
        <v>421400000</v>
      </c>
      <c r="D2278" s="54">
        <f t="shared" si="138"/>
        <v>117055.55555555556</v>
      </c>
      <c r="E2278" s="54">
        <f t="shared" si="136"/>
        <v>238325111.11110544</v>
      </c>
      <c r="F2278" s="5">
        <f t="shared" si="139"/>
        <v>193074888.88889456</v>
      </c>
    </row>
    <row r="2279" spans="2:6">
      <c r="B2279" s="59">
        <v>2037</v>
      </c>
      <c r="C2279" s="58">
        <f t="shared" si="137"/>
        <v>421400000</v>
      </c>
      <c r="D2279" s="54">
        <f t="shared" si="138"/>
        <v>117055.55555555556</v>
      </c>
      <c r="E2279" s="54">
        <f t="shared" si="136"/>
        <v>238442166.66666099</v>
      </c>
      <c r="F2279" s="5">
        <f t="shared" si="139"/>
        <v>192957833.33333901</v>
      </c>
    </row>
    <row r="2280" spans="2:6">
      <c r="B2280" s="59">
        <v>2038</v>
      </c>
      <c r="C2280" s="58">
        <f t="shared" si="137"/>
        <v>421400000</v>
      </c>
      <c r="D2280" s="54">
        <f t="shared" si="138"/>
        <v>117055.55555555556</v>
      </c>
      <c r="E2280" s="54">
        <f t="shared" si="136"/>
        <v>238559222.22221655</v>
      </c>
      <c r="F2280" s="5">
        <f t="shared" si="139"/>
        <v>192840777.77778345</v>
      </c>
    </row>
    <row r="2281" spans="2:6">
      <c r="B2281" s="59">
        <v>2039</v>
      </c>
      <c r="C2281" s="58">
        <f t="shared" si="137"/>
        <v>421400000</v>
      </c>
      <c r="D2281" s="54">
        <f t="shared" si="138"/>
        <v>117055.55555555556</v>
      </c>
      <c r="E2281" s="54">
        <f t="shared" si="136"/>
        <v>238676277.7777721</v>
      </c>
      <c r="F2281" s="5">
        <f t="shared" si="139"/>
        <v>192723722.2222279</v>
      </c>
    </row>
    <row r="2282" spans="2:6">
      <c r="B2282" s="59">
        <v>2040</v>
      </c>
      <c r="C2282" s="58">
        <f t="shared" si="137"/>
        <v>421400000</v>
      </c>
      <c r="D2282" s="54">
        <f t="shared" si="138"/>
        <v>117055.55555555556</v>
      </c>
      <c r="E2282" s="54">
        <f t="shared" si="136"/>
        <v>238793333.33332765</v>
      </c>
      <c r="F2282" s="5">
        <f t="shared" si="139"/>
        <v>192606666.66667235</v>
      </c>
    </row>
    <row r="2283" spans="2:6">
      <c r="B2283" s="59">
        <v>2041</v>
      </c>
      <c r="C2283" s="58">
        <f t="shared" si="137"/>
        <v>421400000</v>
      </c>
      <c r="D2283" s="54">
        <f t="shared" si="138"/>
        <v>117055.55555555556</v>
      </c>
      <c r="E2283" s="54">
        <f t="shared" ref="E2283:E2346" si="140">E2282+D2283</f>
        <v>238910388.8888832</v>
      </c>
      <c r="F2283" s="5">
        <f t="shared" si="139"/>
        <v>192489611.1111168</v>
      </c>
    </row>
    <row r="2284" spans="2:6">
      <c r="B2284" s="59">
        <v>2042</v>
      </c>
      <c r="C2284" s="58">
        <f t="shared" si="137"/>
        <v>421400000</v>
      </c>
      <c r="D2284" s="54">
        <f t="shared" si="138"/>
        <v>117055.55555555556</v>
      </c>
      <c r="E2284" s="54">
        <f t="shared" si="140"/>
        <v>239027444.44443876</v>
      </c>
      <c r="F2284" s="5">
        <f t="shared" si="139"/>
        <v>192372555.55556124</v>
      </c>
    </row>
    <row r="2285" spans="2:6">
      <c r="B2285" s="59">
        <v>2043</v>
      </c>
      <c r="C2285" s="58">
        <f t="shared" si="137"/>
        <v>421400000</v>
      </c>
      <c r="D2285" s="54">
        <f t="shared" si="138"/>
        <v>117055.55555555556</v>
      </c>
      <c r="E2285" s="54">
        <f t="shared" si="140"/>
        <v>239144499.99999431</v>
      </c>
      <c r="F2285" s="5">
        <f t="shared" si="139"/>
        <v>192255500.00000569</v>
      </c>
    </row>
    <row r="2286" spans="2:6">
      <c r="B2286" s="59">
        <v>2044</v>
      </c>
      <c r="C2286" s="58">
        <f t="shared" si="137"/>
        <v>421400000</v>
      </c>
      <c r="D2286" s="54">
        <f t="shared" si="138"/>
        <v>117055.55555555556</v>
      </c>
      <c r="E2286" s="54">
        <f t="shared" si="140"/>
        <v>239261555.55554986</v>
      </c>
      <c r="F2286" s="5">
        <f t="shared" si="139"/>
        <v>192138444.44445014</v>
      </c>
    </row>
    <row r="2287" spans="2:6">
      <c r="B2287" s="59">
        <v>2045</v>
      </c>
      <c r="C2287" s="58">
        <f t="shared" si="137"/>
        <v>421400000</v>
      </c>
      <c r="D2287" s="54">
        <f t="shared" si="138"/>
        <v>117055.55555555556</v>
      </c>
      <c r="E2287" s="54">
        <f t="shared" si="140"/>
        <v>239378611.11110541</v>
      </c>
      <c r="F2287" s="5">
        <f t="shared" si="139"/>
        <v>192021388.88889459</v>
      </c>
    </row>
    <row r="2288" spans="2:6">
      <c r="B2288" s="59">
        <v>2046</v>
      </c>
      <c r="C2288" s="58">
        <f t="shared" si="137"/>
        <v>421400000</v>
      </c>
      <c r="D2288" s="54">
        <f t="shared" si="138"/>
        <v>117055.55555555556</v>
      </c>
      <c r="E2288" s="54">
        <f t="shared" si="140"/>
        <v>239495666.66666096</v>
      </c>
      <c r="F2288" s="5">
        <f t="shared" si="139"/>
        <v>191904333.33333904</v>
      </c>
    </row>
    <row r="2289" spans="2:6">
      <c r="B2289" s="59">
        <v>2047</v>
      </c>
      <c r="C2289" s="58">
        <f t="shared" si="137"/>
        <v>421400000</v>
      </c>
      <c r="D2289" s="54">
        <f t="shared" si="138"/>
        <v>117055.55555555556</v>
      </c>
      <c r="E2289" s="54">
        <f t="shared" si="140"/>
        <v>239612722.22221652</v>
      </c>
      <c r="F2289" s="5">
        <f t="shared" si="139"/>
        <v>191787277.77778348</v>
      </c>
    </row>
    <row r="2290" spans="2:6">
      <c r="B2290" s="59">
        <v>2048</v>
      </c>
      <c r="C2290" s="58">
        <f t="shared" si="137"/>
        <v>421400000</v>
      </c>
      <c r="D2290" s="54">
        <f t="shared" si="138"/>
        <v>117055.55555555556</v>
      </c>
      <c r="E2290" s="54">
        <f t="shared" si="140"/>
        <v>239729777.77777207</v>
      </c>
      <c r="F2290" s="5">
        <f t="shared" si="139"/>
        <v>191670222.22222793</v>
      </c>
    </row>
    <row r="2291" spans="2:6">
      <c r="B2291" s="59">
        <v>2049</v>
      </c>
      <c r="C2291" s="58">
        <f t="shared" si="137"/>
        <v>421400000</v>
      </c>
      <c r="D2291" s="54">
        <f t="shared" si="138"/>
        <v>117055.55555555556</v>
      </c>
      <c r="E2291" s="54">
        <f t="shared" si="140"/>
        <v>239846833.33332762</v>
      </c>
      <c r="F2291" s="5">
        <f t="shared" si="139"/>
        <v>191553166.66667238</v>
      </c>
    </row>
    <row r="2292" spans="2:6">
      <c r="B2292" s="59">
        <v>2050</v>
      </c>
      <c r="C2292" s="58">
        <f t="shared" ref="C2292:C2355" si="141">$K$243-$K$245</f>
        <v>421400000</v>
      </c>
      <c r="D2292" s="54">
        <f t="shared" ref="D2292:D2355" si="142">C2292/$K$244</f>
        <v>117055.55555555556</v>
      </c>
      <c r="E2292" s="54">
        <f t="shared" si="140"/>
        <v>239963888.88888317</v>
      </c>
      <c r="F2292" s="5">
        <f t="shared" ref="F2292:F2355" si="143">$J$119-E2292</f>
        <v>191436111.11111683</v>
      </c>
    </row>
    <row r="2293" spans="2:6">
      <c r="B2293" s="59">
        <v>2051</v>
      </c>
      <c r="C2293" s="58">
        <f t="shared" si="141"/>
        <v>421400000</v>
      </c>
      <c r="D2293" s="54">
        <f t="shared" si="142"/>
        <v>117055.55555555556</v>
      </c>
      <c r="E2293" s="54">
        <f t="shared" si="140"/>
        <v>240080944.44443873</v>
      </c>
      <c r="F2293" s="5">
        <f t="shared" si="143"/>
        <v>191319055.55556127</v>
      </c>
    </row>
    <row r="2294" spans="2:6">
      <c r="B2294" s="59">
        <v>2052</v>
      </c>
      <c r="C2294" s="58">
        <f t="shared" si="141"/>
        <v>421400000</v>
      </c>
      <c r="D2294" s="54">
        <f t="shared" si="142"/>
        <v>117055.55555555556</v>
      </c>
      <c r="E2294" s="54">
        <f t="shared" si="140"/>
        <v>240197999.99999428</v>
      </c>
      <c r="F2294" s="5">
        <f t="shared" si="143"/>
        <v>191202000.00000572</v>
      </c>
    </row>
    <row r="2295" spans="2:6">
      <c r="B2295" s="59">
        <v>2053</v>
      </c>
      <c r="C2295" s="58">
        <f t="shared" si="141"/>
        <v>421400000</v>
      </c>
      <c r="D2295" s="54">
        <f t="shared" si="142"/>
        <v>117055.55555555556</v>
      </c>
      <c r="E2295" s="54">
        <f t="shared" si="140"/>
        <v>240315055.55554983</v>
      </c>
      <c r="F2295" s="5">
        <f t="shared" si="143"/>
        <v>191084944.44445017</v>
      </c>
    </row>
    <row r="2296" spans="2:6">
      <c r="B2296" s="59">
        <v>2054</v>
      </c>
      <c r="C2296" s="58">
        <f t="shared" si="141"/>
        <v>421400000</v>
      </c>
      <c r="D2296" s="54">
        <f t="shared" si="142"/>
        <v>117055.55555555556</v>
      </c>
      <c r="E2296" s="54">
        <f t="shared" si="140"/>
        <v>240432111.11110538</v>
      </c>
      <c r="F2296" s="5">
        <f t="shared" si="143"/>
        <v>190967888.88889462</v>
      </c>
    </row>
    <row r="2297" spans="2:6">
      <c r="B2297" s="59">
        <v>2055</v>
      </c>
      <c r="C2297" s="58">
        <f t="shared" si="141"/>
        <v>421400000</v>
      </c>
      <c r="D2297" s="54">
        <f t="shared" si="142"/>
        <v>117055.55555555556</v>
      </c>
      <c r="E2297" s="54">
        <f t="shared" si="140"/>
        <v>240549166.66666093</v>
      </c>
      <c r="F2297" s="5">
        <f t="shared" si="143"/>
        <v>190850833.33333907</v>
      </c>
    </row>
    <row r="2298" spans="2:6">
      <c r="B2298" s="59">
        <v>2056</v>
      </c>
      <c r="C2298" s="58">
        <f t="shared" si="141"/>
        <v>421400000</v>
      </c>
      <c r="D2298" s="54">
        <f t="shared" si="142"/>
        <v>117055.55555555556</v>
      </c>
      <c r="E2298" s="54">
        <f t="shared" si="140"/>
        <v>240666222.22221649</v>
      </c>
      <c r="F2298" s="5">
        <f t="shared" si="143"/>
        <v>190733777.77778351</v>
      </c>
    </row>
    <row r="2299" spans="2:6">
      <c r="B2299" s="59">
        <v>2057</v>
      </c>
      <c r="C2299" s="58">
        <f t="shared" si="141"/>
        <v>421400000</v>
      </c>
      <c r="D2299" s="54">
        <f t="shared" si="142"/>
        <v>117055.55555555556</v>
      </c>
      <c r="E2299" s="54">
        <f t="shared" si="140"/>
        <v>240783277.77777204</v>
      </c>
      <c r="F2299" s="5">
        <f t="shared" si="143"/>
        <v>190616722.22222796</v>
      </c>
    </row>
    <row r="2300" spans="2:6">
      <c r="B2300" s="59">
        <v>2058</v>
      </c>
      <c r="C2300" s="58">
        <f t="shared" si="141"/>
        <v>421400000</v>
      </c>
      <c r="D2300" s="54">
        <f t="shared" si="142"/>
        <v>117055.55555555556</v>
      </c>
      <c r="E2300" s="54">
        <f t="shared" si="140"/>
        <v>240900333.33332759</v>
      </c>
      <c r="F2300" s="5">
        <f t="shared" si="143"/>
        <v>190499666.66667241</v>
      </c>
    </row>
    <row r="2301" spans="2:6">
      <c r="B2301" s="59">
        <v>2059</v>
      </c>
      <c r="C2301" s="58">
        <f t="shared" si="141"/>
        <v>421400000</v>
      </c>
      <c r="D2301" s="54">
        <f t="shared" si="142"/>
        <v>117055.55555555556</v>
      </c>
      <c r="E2301" s="54">
        <f t="shared" si="140"/>
        <v>241017388.88888314</v>
      </c>
      <c r="F2301" s="5">
        <f t="shared" si="143"/>
        <v>190382611.11111686</v>
      </c>
    </row>
    <row r="2302" spans="2:6">
      <c r="B2302" s="59">
        <v>2060</v>
      </c>
      <c r="C2302" s="58">
        <f t="shared" si="141"/>
        <v>421400000</v>
      </c>
      <c r="D2302" s="54">
        <f t="shared" si="142"/>
        <v>117055.55555555556</v>
      </c>
      <c r="E2302" s="54">
        <f t="shared" si="140"/>
        <v>241134444.4444387</v>
      </c>
      <c r="F2302" s="5">
        <f t="shared" si="143"/>
        <v>190265555.5555613</v>
      </c>
    </row>
    <row r="2303" spans="2:6">
      <c r="B2303" s="59">
        <v>2061</v>
      </c>
      <c r="C2303" s="58">
        <f t="shared" si="141"/>
        <v>421400000</v>
      </c>
      <c r="D2303" s="54">
        <f t="shared" si="142"/>
        <v>117055.55555555556</v>
      </c>
      <c r="E2303" s="54">
        <f t="shared" si="140"/>
        <v>241251499.99999425</v>
      </c>
      <c r="F2303" s="5">
        <f t="shared" si="143"/>
        <v>190148500.00000575</v>
      </c>
    </row>
    <row r="2304" spans="2:6">
      <c r="B2304" s="59">
        <v>2062</v>
      </c>
      <c r="C2304" s="58">
        <f t="shared" si="141"/>
        <v>421400000</v>
      </c>
      <c r="D2304" s="54">
        <f t="shared" si="142"/>
        <v>117055.55555555556</v>
      </c>
      <c r="E2304" s="54">
        <f t="shared" si="140"/>
        <v>241368555.5555498</v>
      </c>
      <c r="F2304" s="5">
        <f t="shared" si="143"/>
        <v>190031444.4444502</v>
      </c>
    </row>
    <row r="2305" spans="2:6">
      <c r="B2305" s="59">
        <v>2063</v>
      </c>
      <c r="C2305" s="58">
        <f t="shared" si="141"/>
        <v>421400000</v>
      </c>
      <c r="D2305" s="54">
        <f t="shared" si="142"/>
        <v>117055.55555555556</v>
      </c>
      <c r="E2305" s="54">
        <f t="shared" si="140"/>
        <v>241485611.11110535</v>
      </c>
      <c r="F2305" s="5">
        <f t="shared" si="143"/>
        <v>189914388.88889465</v>
      </c>
    </row>
    <row r="2306" spans="2:6">
      <c r="B2306" s="59">
        <v>2064</v>
      </c>
      <c r="C2306" s="58">
        <f t="shared" si="141"/>
        <v>421400000</v>
      </c>
      <c r="D2306" s="54">
        <f t="shared" si="142"/>
        <v>117055.55555555556</v>
      </c>
      <c r="E2306" s="54">
        <f t="shared" si="140"/>
        <v>241602666.6666609</v>
      </c>
      <c r="F2306" s="5">
        <f t="shared" si="143"/>
        <v>189797333.3333391</v>
      </c>
    </row>
    <row r="2307" spans="2:6">
      <c r="B2307" s="59">
        <v>2065</v>
      </c>
      <c r="C2307" s="58">
        <f t="shared" si="141"/>
        <v>421400000</v>
      </c>
      <c r="D2307" s="54">
        <f t="shared" si="142"/>
        <v>117055.55555555556</v>
      </c>
      <c r="E2307" s="54">
        <f t="shared" si="140"/>
        <v>241719722.22221646</v>
      </c>
      <c r="F2307" s="5">
        <f t="shared" si="143"/>
        <v>189680277.77778354</v>
      </c>
    </row>
    <row r="2308" spans="2:6">
      <c r="B2308" s="59">
        <v>2066</v>
      </c>
      <c r="C2308" s="58">
        <f t="shared" si="141"/>
        <v>421400000</v>
      </c>
      <c r="D2308" s="54">
        <f t="shared" si="142"/>
        <v>117055.55555555556</v>
      </c>
      <c r="E2308" s="54">
        <f t="shared" si="140"/>
        <v>241836777.77777201</v>
      </c>
      <c r="F2308" s="5">
        <f t="shared" si="143"/>
        <v>189563222.22222799</v>
      </c>
    </row>
    <row r="2309" spans="2:6">
      <c r="B2309" s="59">
        <v>2067</v>
      </c>
      <c r="C2309" s="58">
        <f t="shared" si="141"/>
        <v>421400000</v>
      </c>
      <c r="D2309" s="54">
        <f t="shared" si="142"/>
        <v>117055.55555555556</v>
      </c>
      <c r="E2309" s="54">
        <f t="shared" si="140"/>
        <v>241953833.33332756</v>
      </c>
      <c r="F2309" s="5">
        <f t="shared" si="143"/>
        <v>189446166.66667244</v>
      </c>
    </row>
    <row r="2310" spans="2:6">
      <c r="B2310" s="59">
        <v>2068</v>
      </c>
      <c r="C2310" s="58">
        <f t="shared" si="141"/>
        <v>421400000</v>
      </c>
      <c r="D2310" s="54">
        <f t="shared" si="142"/>
        <v>117055.55555555556</v>
      </c>
      <c r="E2310" s="54">
        <f t="shared" si="140"/>
        <v>242070888.88888311</v>
      </c>
      <c r="F2310" s="5">
        <f t="shared" si="143"/>
        <v>189329111.11111689</v>
      </c>
    </row>
    <row r="2311" spans="2:6">
      <c r="B2311" s="59">
        <v>2069</v>
      </c>
      <c r="C2311" s="58">
        <f t="shared" si="141"/>
        <v>421400000</v>
      </c>
      <c r="D2311" s="54">
        <f t="shared" si="142"/>
        <v>117055.55555555556</v>
      </c>
      <c r="E2311" s="54">
        <f t="shared" si="140"/>
        <v>242187944.44443867</v>
      </c>
      <c r="F2311" s="5">
        <f t="shared" si="143"/>
        <v>189212055.55556133</v>
      </c>
    </row>
    <row r="2312" spans="2:6">
      <c r="B2312" s="59">
        <v>2070</v>
      </c>
      <c r="C2312" s="58">
        <f t="shared" si="141"/>
        <v>421400000</v>
      </c>
      <c r="D2312" s="54">
        <f t="shared" si="142"/>
        <v>117055.55555555556</v>
      </c>
      <c r="E2312" s="54">
        <f t="shared" si="140"/>
        <v>242304999.99999422</v>
      </c>
      <c r="F2312" s="5">
        <f t="shared" si="143"/>
        <v>189095000.00000578</v>
      </c>
    </row>
    <row r="2313" spans="2:6">
      <c r="B2313" s="59">
        <v>2071</v>
      </c>
      <c r="C2313" s="58">
        <f t="shared" si="141"/>
        <v>421400000</v>
      </c>
      <c r="D2313" s="54">
        <f t="shared" si="142"/>
        <v>117055.55555555556</v>
      </c>
      <c r="E2313" s="54">
        <f t="shared" si="140"/>
        <v>242422055.55554977</v>
      </c>
      <c r="F2313" s="5">
        <f t="shared" si="143"/>
        <v>188977944.44445023</v>
      </c>
    </row>
    <row r="2314" spans="2:6">
      <c r="B2314" s="59">
        <v>2072</v>
      </c>
      <c r="C2314" s="58">
        <f t="shared" si="141"/>
        <v>421400000</v>
      </c>
      <c r="D2314" s="54">
        <f t="shared" si="142"/>
        <v>117055.55555555556</v>
      </c>
      <c r="E2314" s="54">
        <f t="shared" si="140"/>
        <v>242539111.11110532</v>
      </c>
      <c r="F2314" s="5">
        <f t="shared" si="143"/>
        <v>188860888.88889468</v>
      </c>
    </row>
    <row r="2315" spans="2:6">
      <c r="B2315" s="59">
        <v>2073</v>
      </c>
      <c r="C2315" s="58">
        <f t="shared" si="141"/>
        <v>421400000</v>
      </c>
      <c r="D2315" s="54">
        <f t="shared" si="142"/>
        <v>117055.55555555556</v>
      </c>
      <c r="E2315" s="54">
        <f t="shared" si="140"/>
        <v>242656166.66666088</v>
      </c>
      <c r="F2315" s="5">
        <f t="shared" si="143"/>
        <v>188743833.33333912</v>
      </c>
    </row>
    <row r="2316" spans="2:6">
      <c r="B2316" s="59">
        <v>2074</v>
      </c>
      <c r="C2316" s="58">
        <f t="shared" si="141"/>
        <v>421400000</v>
      </c>
      <c r="D2316" s="54">
        <f t="shared" si="142"/>
        <v>117055.55555555556</v>
      </c>
      <c r="E2316" s="54">
        <f t="shared" si="140"/>
        <v>242773222.22221643</v>
      </c>
      <c r="F2316" s="5">
        <f t="shared" si="143"/>
        <v>188626777.77778357</v>
      </c>
    </row>
    <row r="2317" spans="2:6">
      <c r="B2317" s="59">
        <v>2075</v>
      </c>
      <c r="C2317" s="58">
        <f t="shared" si="141"/>
        <v>421400000</v>
      </c>
      <c r="D2317" s="54">
        <f t="shared" si="142"/>
        <v>117055.55555555556</v>
      </c>
      <c r="E2317" s="54">
        <f t="shared" si="140"/>
        <v>242890277.77777198</v>
      </c>
      <c r="F2317" s="5">
        <f t="shared" si="143"/>
        <v>188509722.22222802</v>
      </c>
    </row>
    <row r="2318" spans="2:6">
      <c r="B2318" s="59">
        <v>2076</v>
      </c>
      <c r="C2318" s="58">
        <f t="shared" si="141"/>
        <v>421400000</v>
      </c>
      <c r="D2318" s="54">
        <f t="shared" si="142"/>
        <v>117055.55555555556</v>
      </c>
      <c r="E2318" s="54">
        <f t="shared" si="140"/>
        <v>243007333.33332753</v>
      </c>
      <c r="F2318" s="5">
        <f t="shared" si="143"/>
        <v>188392666.66667247</v>
      </c>
    </row>
    <row r="2319" spans="2:6">
      <c r="B2319" s="59">
        <v>2077</v>
      </c>
      <c r="C2319" s="58">
        <f t="shared" si="141"/>
        <v>421400000</v>
      </c>
      <c r="D2319" s="54">
        <f t="shared" si="142"/>
        <v>117055.55555555556</v>
      </c>
      <c r="E2319" s="54">
        <f t="shared" si="140"/>
        <v>243124388.88888308</v>
      </c>
      <c r="F2319" s="5">
        <f t="shared" si="143"/>
        <v>188275611.11111692</v>
      </c>
    </row>
    <row r="2320" spans="2:6">
      <c r="B2320" s="59">
        <v>2078</v>
      </c>
      <c r="C2320" s="58">
        <f t="shared" si="141"/>
        <v>421400000</v>
      </c>
      <c r="D2320" s="54">
        <f t="shared" si="142"/>
        <v>117055.55555555556</v>
      </c>
      <c r="E2320" s="54">
        <f t="shared" si="140"/>
        <v>243241444.44443864</v>
      </c>
      <c r="F2320" s="5">
        <f t="shared" si="143"/>
        <v>188158555.55556136</v>
      </c>
    </row>
    <row r="2321" spans="2:6">
      <c r="B2321" s="59">
        <v>2079</v>
      </c>
      <c r="C2321" s="58">
        <f t="shared" si="141"/>
        <v>421400000</v>
      </c>
      <c r="D2321" s="54">
        <f t="shared" si="142"/>
        <v>117055.55555555556</v>
      </c>
      <c r="E2321" s="54">
        <f t="shared" si="140"/>
        <v>243358499.99999419</v>
      </c>
      <c r="F2321" s="5">
        <f t="shared" si="143"/>
        <v>188041500.00000581</v>
      </c>
    </row>
    <row r="2322" spans="2:6">
      <c r="B2322" s="59">
        <v>2080</v>
      </c>
      <c r="C2322" s="58">
        <f t="shared" si="141"/>
        <v>421400000</v>
      </c>
      <c r="D2322" s="54">
        <f t="shared" si="142"/>
        <v>117055.55555555556</v>
      </c>
      <c r="E2322" s="54">
        <f t="shared" si="140"/>
        <v>243475555.55554974</v>
      </c>
      <c r="F2322" s="5">
        <f t="shared" si="143"/>
        <v>187924444.44445026</v>
      </c>
    </row>
    <row r="2323" spans="2:6">
      <c r="B2323" s="59">
        <v>2081</v>
      </c>
      <c r="C2323" s="58">
        <f t="shared" si="141"/>
        <v>421400000</v>
      </c>
      <c r="D2323" s="54">
        <f t="shared" si="142"/>
        <v>117055.55555555556</v>
      </c>
      <c r="E2323" s="54">
        <f t="shared" si="140"/>
        <v>243592611.11110529</v>
      </c>
      <c r="F2323" s="5">
        <f t="shared" si="143"/>
        <v>187807388.88889471</v>
      </c>
    </row>
    <row r="2324" spans="2:6">
      <c r="B2324" s="59">
        <v>2082</v>
      </c>
      <c r="C2324" s="58">
        <f t="shared" si="141"/>
        <v>421400000</v>
      </c>
      <c r="D2324" s="54">
        <f t="shared" si="142"/>
        <v>117055.55555555556</v>
      </c>
      <c r="E2324" s="54">
        <f t="shared" si="140"/>
        <v>243709666.66666085</v>
      </c>
      <c r="F2324" s="5">
        <f t="shared" si="143"/>
        <v>187690333.33333915</v>
      </c>
    </row>
    <row r="2325" spans="2:6">
      <c r="B2325" s="59">
        <v>2083</v>
      </c>
      <c r="C2325" s="58">
        <f t="shared" si="141"/>
        <v>421400000</v>
      </c>
      <c r="D2325" s="54">
        <f t="shared" si="142"/>
        <v>117055.55555555556</v>
      </c>
      <c r="E2325" s="54">
        <f t="shared" si="140"/>
        <v>243826722.2222164</v>
      </c>
      <c r="F2325" s="5">
        <f t="shared" si="143"/>
        <v>187573277.7777836</v>
      </c>
    </row>
    <row r="2326" spans="2:6">
      <c r="B2326" s="59">
        <v>2084</v>
      </c>
      <c r="C2326" s="58">
        <f t="shared" si="141"/>
        <v>421400000</v>
      </c>
      <c r="D2326" s="54">
        <f t="shared" si="142"/>
        <v>117055.55555555556</v>
      </c>
      <c r="E2326" s="54">
        <f t="shared" si="140"/>
        <v>243943777.77777195</v>
      </c>
      <c r="F2326" s="5">
        <f t="shared" si="143"/>
        <v>187456222.22222805</v>
      </c>
    </row>
    <row r="2327" spans="2:6">
      <c r="B2327" s="59">
        <v>2085</v>
      </c>
      <c r="C2327" s="58">
        <f t="shared" si="141"/>
        <v>421400000</v>
      </c>
      <c r="D2327" s="54">
        <f t="shared" si="142"/>
        <v>117055.55555555556</v>
      </c>
      <c r="E2327" s="54">
        <f t="shared" si="140"/>
        <v>244060833.3333275</v>
      </c>
      <c r="F2327" s="5">
        <f t="shared" si="143"/>
        <v>187339166.6666725</v>
      </c>
    </row>
    <row r="2328" spans="2:6">
      <c r="B2328" s="59">
        <v>2086</v>
      </c>
      <c r="C2328" s="58">
        <f t="shared" si="141"/>
        <v>421400000</v>
      </c>
      <c r="D2328" s="54">
        <f t="shared" si="142"/>
        <v>117055.55555555556</v>
      </c>
      <c r="E2328" s="54">
        <f t="shared" si="140"/>
        <v>244177888.88888305</v>
      </c>
      <c r="F2328" s="5">
        <f t="shared" si="143"/>
        <v>187222111.11111695</v>
      </c>
    </row>
    <row r="2329" spans="2:6">
      <c r="B2329" s="59">
        <v>2087</v>
      </c>
      <c r="C2329" s="58">
        <f t="shared" si="141"/>
        <v>421400000</v>
      </c>
      <c r="D2329" s="54">
        <f t="shared" si="142"/>
        <v>117055.55555555556</v>
      </c>
      <c r="E2329" s="54">
        <f t="shared" si="140"/>
        <v>244294944.44443861</v>
      </c>
      <c r="F2329" s="5">
        <f t="shared" si="143"/>
        <v>187105055.55556139</v>
      </c>
    </row>
    <row r="2330" spans="2:6">
      <c r="B2330" s="59">
        <v>2088</v>
      </c>
      <c r="C2330" s="58">
        <f t="shared" si="141"/>
        <v>421400000</v>
      </c>
      <c r="D2330" s="54">
        <f t="shared" si="142"/>
        <v>117055.55555555556</v>
      </c>
      <c r="E2330" s="54">
        <f t="shared" si="140"/>
        <v>244411999.99999416</v>
      </c>
      <c r="F2330" s="5">
        <f t="shared" si="143"/>
        <v>186988000.00000584</v>
      </c>
    </row>
    <row r="2331" spans="2:6">
      <c r="B2331" s="59">
        <v>2089</v>
      </c>
      <c r="C2331" s="58">
        <f t="shared" si="141"/>
        <v>421400000</v>
      </c>
      <c r="D2331" s="54">
        <f t="shared" si="142"/>
        <v>117055.55555555556</v>
      </c>
      <c r="E2331" s="54">
        <f t="shared" si="140"/>
        <v>244529055.55554971</v>
      </c>
      <c r="F2331" s="5">
        <f t="shared" si="143"/>
        <v>186870944.44445029</v>
      </c>
    </row>
    <row r="2332" spans="2:6">
      <c r="B2332" s="59">
        <v>2090</v>
      </c>
      <c r="C2332" s="58">
        <f t="shared" si="141"/>
        <v>421400000</v>
      </c>
      <c r="D2332" s="54">
        <f t="shared" si="142"/>
        <v>117055.55555555556</v>
      </c>
      <c r="E2332" s="54">
        <f t="shared" si="140"/>
        <v>244646111.11110526</v>
      </c>
      <c r="F2332" s="5">
        <f t="shared" si="143"/>
        <v>186753888.88889474</v>
      </c>
    </row>
    <row r="2333" spans="2:6">
      <c r="B2333" s="59">
        <v>2091</v>
      </c>
      <c r="C2333" s="58">
        <f t="shared" si="141"/>
        <v>421400000</v>
      </c>
      <c r="D2333" s="54">
        <f t="shared" si="142"/>
        <v>117055.55555555556</v>
      </c>
      <c r="E2333" s="54">
        <f t="shared" si="140"/>
        <v>244763166.66666082</v>
      </c>
      <c r="F2333" s="5">
        <f t="shared" si="143"/>
        <v>186636833.33333918</v>
      </c>
    </row>
    <row r="2334" spans="2:6">
      <c r="B2334" s="59">
        <v>2092</v>
      </c>
      <c r="C2334" s="58">
        <f t="shared" si="141"/>
        <v>421400000</v>
      </c>
      <c r="D2334" s="54">
        <f t="shared" si="142"/>
        <v>117055.55555555556</v>
      </c>
      <c r="E2334" s="54">
        <f t="shared" si="140"/>
        <v>244880222.22221637</v>
      </c>
      <c r="F2334" s="5">
        <f t="shared" si="143"/>
        <v>186519777.77778363</v>
      </c>
    </row>
    <row r="2335" spans="2:6">
      <c r="B2335" s="59">
        <v>2093</v>
      </c>
      <c r="C2335" s="58">
        <f t="shared" si="141"/>
        <v>421400000</v>
      </c>
      <c r="D2335" s="54">
        <f t="shared" si="142"/>
        <v>117055.55555555556</v>
      </c>
      <c r="E2335" s="54">
        <f t="shared" si="140"/>
        <v>244997277.77777192</v>
      </c>
      <c r="F2335" s="5">
        <f t="shared" si="143"/>
        <v>186402722.22222808</v>
      </c>
    </row>
    <row r="2336" spans="2:6">
      <c r="B2336" s="59">
        <v>2094</v>
      </c>
      <c r="C2336" s="58">
        <f t="shared" si="141"/>
        <v>421400000</v>
      </c>
      <c r="D2336" s="54">
        <f t="shared" si="142"/>
        <v>117055.55555555556</v>
      </c>
      <c r="E2336" s="54">
        <f t="shared" si="140"/>
        <v>245114333.33332747</v>
      </c>
      <c r="F2336" s="5">
        <f t="shared" si="143"/>
        <v>186285666.66667253</v>
      </c>
    </row>
    <row r="2337" spans="2:6">
      <c r="B2337" s="59">
        <v>2095</v>
      </c>
      <c r="C2337" s="58">
        <f t="shared" si="141"/>
        <v>421400000</v>
      </c>
      <c r="D2337" s="54">
        <f t="shared" si="142"/>
        <v>117055.55555555556</v>
      </c>
      <c r="E2337" s="54">
        <f t="shared" si="140"/>
        <v>245231388.88888302</v>
      </c>
      <c r="F2337" s="5">
        <f t="shared" si="143"/>
        <v>186168611.11111698</v>
      </c>
    </row>
    <row r="2338" spans="2:6">
      <c r="B2338" s="59">
        <v>2096</v>
      </c>
      <c r="C2338" s="58">
        <f t="shared" si="141"/>
        <v>421400000</v>
      </c>
      <c r="D2338" s="54">
        <f t="shared" si="142"/>
        <v>117055.55555555556</v>
      </c>
      <c r="E2338" s="54">
        <f t="shared" si="140"/>
        <v>245348444.44443858</v>
      </c>
      <c r="F2338" s="5">
        <f t="shared" si="143"/>
        <v>186051555.55556142</v>
      </c>
    </row>
    <row r="2339" spans="2:6">
      <c r="B2339" s="59">
        <v>2097</v>
      </c>
      <c r="C2339" s="58">
        <f t="shared" si="141"/>
        <v>421400000</v>
      </c>
      <c r="D2339" s="54">
        <f t="shared" si="142"/>
        <v>117055.55555555556</v>
      </c>
      <c r="E2339" s="54">
        <f t="shared" si="140"/>
        <v>245465499.99999413</v>
      </c>
      <c r="F2339" s="5">
        <f t="shared" si="143"/>
        <v>185934500.00000587</v>
      </c>
    </row>
    <row r="2340" spans="2:6">
      <c r="B2340" s="59">
        <v>2098</v>
      </c>
      <c r="C2340" s="58">
        <f t="shared" si="141"/>
        <v>421400000</v>
      </c>
      <c r="D2340" s="54">
        <f t="shared" si="142"/>
        <v>117055.55555555556</v>
      </c>
      <c r="E2340" s="54">
        <f t="shared" si="140"/>
        <v>245582555.55554968</v>
      </c>
      <c r="F2340" s="5">
        <f t="shared" si="143"/>
        <v>185817444.44445032</v>
      </c>
    </row>
    <row r="2341" spans="2:6">
      <c r="B2341" s="59">
        <v>2099</v>
      </c>
      <c r="C2341" s="58">
        <f t="shared" si="141"/>
        <v>421400000</v>
      </c>
      <c r="D2341" s="54">
        <f t="shared" si="142"/>
        <v>117055.55555555556</v>
      </c>
      <c r="E2341" s="54">
        <f t="shared" si="140"/>
        <v>245699611.11110523</v>
      </c>
      <c r="F2341" s="5">
        <f t="shared" si="143"/>
        <v>185700388.88889477</v>
      </c>
    </row>
    <row r="2342" spans="2:6">
      <c r="B2342" s="59">
        <v>2100</v>
      </c>
      <c r="C2342" s="58">
        <f t="shared" si="141"/>
        <v>421400000</v>
      </c>
      <c r="D2342" s="54">
        <f t="shared" si="142"/>
        <v>117055.55555555556</v>
      </c>
      <c r="E2342" s="54">
        <f t="shared" si="140"/>
        <v>245816666.66666079</v>
      </c>
      <c r="F2342" s="5">
        <f t="shared" si="143"/>
        <v>185583333.33333921</v>
      </c>
    </row>
    <row r="2343" spans="2:6">
      <c r="B2343" s="59">
        <v>2101</v>
      </c>
      <c r="C2343" s="58">
        <f t="shared" si="141"/>
        <v>421400000</v>
      </c>
      <c r="D2343" s="54">
        <f t="shared" si="142"/>
        <v>117055.55555555556</v>
      </c>
      <c r="E2343" s="54">
        <f t="shared" si="140"/>
        <v>245933722.22221634</v>
      </c>
      <c r="F2343" s="5">
        <f t="shared" si="143"/>
        <v>185466277.77778366</v>
      </c>
    </row>
    <row r="2344" spans="2:6">
      <c r="B2344" s="59">
        <v>2102</v>
      </c>
      <c r="C2344" s="58">
        <f t="shared" si="141"/>
        <v>421400000</v>
      </c>
      <c r="D2344" s="54">
        <f t="shared" si="142"/>
        <v>117055.55555555556</v>
      </c>
      <c r="E2344" s="54">
        <f t="shared" si="140"/>
        <v>246050777.77777189</v>
      </c>
      <c r="F2344" s="5">
        <f t="shared" si="143"/>
        <v>185349222.22222811</v>
      </c>
    </row>
    <row r="2345" spans="2:6">
      <c r="B2345" s="59">
        <v>2103</v>
      </c>
      <c r="C2345" s="58">
        <f t="shared" si="141"/>
        <v>421400000</v>
      </c>
      <c r="D2345" s="54">
        <f t="shared" si="142"/>
        <v>117055.55555555556</v>
      </c>
      <c r="E2345" s="54">
        <f t="shared" si="140"/>
        <v>246167833.33332744</v>
      </c>
      <c r="F2345" s="5">
        <f t="shared" si="143"/>
        <v>185232166.66667256</v>
      </c>
    </row>
    <row r="2346" spans="2:6">
      <c r="B2346" s="59">
        <v>2104</v>
      </c>
      <c r="C2346" s="58">
        <f t="shared" si="141"/>
        <v>421400000</v>
      </c>
      <c r="D2346" s="54">
        <f t="shared" si="142"/>
        <v>117055.55555555556</v>
      </c>
      <c r="E2346" s="54">
        <f t="shared" si="140"/>
        <v>246284888.88888299</v>
      </c>
      <c r="F2346" s="5">
        <f t="shared" si="143"/>
        <v>185115111.11111701</v>
      </c>
    </row>
    <row r="2347" spans="2:6">
      <c r="B2347" s="59">
        <v>2105</v>
      </c>
      <c r="C2347" s="58">
        <f t="shared" si="141"/>
        <v>421400000</v>
      </c>
      <c r="D2347" s="54">
        <f t="shared" si="142"/>
        <v>117055.55555555556</v>
      </c>
      <c r="E2347" s="54">
        <f t="shared" ref="E2347:E2410" si="144">E2346+D2347</f>
        <v>246401944.44443855</v>
      </c>
      <c r="F2347" s="5">
        <f t="shared" si="143"/>
        <v>184998055.55556145</v>
      </c>
    </row>
    <row r="2348" spans="2:6">
      <c r="B2348" s="59">
        <v>2106</v>
      </c>
      <c r="C2348" s="58">
        <f t="shared" si="141"/>
        <v>421400000</v>
      </c>
      <c r="D2348" s="54">
        <f t="shared" si="142"/>
        <v>117055.55555555556</v>
      </c>
      <c r="E2348" s="54">
        <f t="shared" si="144"/>
        <v>246518999.9999941</v>
      </c>
      <c r="F2348" s="5">
        <f t="shared" si="143"/>
        <v>184881000.0000059</v>
      </c>
    </row>
    <row r="2349" spans="2:6">
      <c r="B2349" s="59">
        <v>2107</v>
      </c>
      <c r="C2349" s="58">
        <f t="shared" si="141"/>
        <v>421400000</v>
      </c>
      <c r="D2349" s="54">
        <f t="shared" si="142"/>
        <v>117055.55555555556</v>
      </c>
      <c r="E2349" s="54">
        <f t="shared" si="144"/>
        <v>246636055.55554965</v>
      </c>
      <c r="F2349" s="5">
        <f t="shared" si="143"/>
        <v>184763944.44445035</v>
      </c>
    </row>
    <row r="2350" spans="2:6">
      <c r="B2350" s="59">
        <v>2108</v>
      </c>
      <c r="C2350" s="58">
        <f t="shared" si="141"/>
        <v>421400000</v>
      </c>
      <c r="D2350" s="54">
        <f t="shared" si="142"/>
        <v>117055.55555555556</v>
      </c>
      <c r="E2350" s="54">
        <f t="shared" si="144"/>
        <v>246753111.1111052</v>
      </c>
      <c r="F2350" s="5">
        <f t="shared" si="143"/>
        <v>184646888.8888948</v>
      </c>
    </row>
    <row r="2351" spans="2:6">
      <c r="B2351" s="59">
        <v>2109</v>
      </c>
      <c r="C2351" s="58">
        <f t="shared" si="141"/>
        <v>421400000</v>
      </c>
      <c r="D2351" s="54">
        <f t="shared" si="142"/>
        <v>117055.55555555556</v>
      </c>
      <c r="E2351" s="54">
        <f t="shared" si="144"/>
        <v>246870166.66666076</v>
      </c>
      <c r="F2351" s="5">
        <f t="shared" si="143"/>
        <v>184529833.33333924</v>
      </c>
    </row>
    <row r="2352" spans="2:6">
      <c r="B2352" s="59">
        <v>2110</v>
      </c>
      <c r="C2352" s="58">
        <f t="shared" si="141"/>
        <v>421400000</v>
      </c>
      <c r="D2352" s="54">
        <f t="shared" si="142"/>
        <v>117055.55555555556</v>
      </c>
      <c r="E2352" s="54">
        <f t="shared" si="144"/>
        <v>246987222.22221631</v>
      </c>
      <c r="F2352" s="5">
        <f t="shared" si="143"/>
        <v>184412777.77778369</v>
      </c>
    </row>
    <row r="2353" spans="2:6">
      <c r="B2353" s="59">
        <v>2111</v>
      </c>
      <c r="C2353" s="58">
        <f t="shared" si="141"/>
        <v>421400000</v>
      </c>
      <c r="D2353" s="54">
        <f t="shared" si="142"/>
        <v>117055.55555555556</v>
      </c>
      <c r="E2353" s="54">
        <f t="shared" si="144"/>
        <v>247104277.77777186</v>
      </c>
      <c r="F2353" s="5">
        <f t="shared" si="143"/>
        <v>184295722.22222814</v>
      </c>
    </row>
    <row r="2354" spans="2:6">
      <c r="B2354" s="59">
        <v>2112</v>
      </c>
      <c r="C2354" s="58">
        <f t="shared" si="141"/>
        <v>421400000</v>
      </c>
      <c r="D2354" s="54">
        <f t="shared" si="142"/>
        <v>117055.55555555556</v>
      </c>
      <c r="E2354" s="54">
        <f t="shared" si="144"/>
        <v>247221333.33332741</v>
      </c>
      <c r="F2354" s="5">
        <f t="shared" si="143"/>
        <v>184178666.66667259</v>
      </c>
    </row>
    <row r="2355" spans="2:6">
      <c r="B2355" s="59">
        <v>2113</v>
      </c>
      <c r="C2355" s="58">
        <f t="shared" si="141"/>
        <v>421400000</v>
      </c>
      <c r="D2355" s="54">
        <f t="shared" si="142"/>
        <v>117055.55555555556</v>
      </c>
      <c r="E2355" s="54">
        <f t="shared" si="144"/>
        <v>247338388.88888296</v>
      </c>
      <c r="F2355" s="5">
        <f t="shared" si="143"/>
        <v>184061611.11111704</v>
      </c>
    </row>
    <row r="2356" spans="2:6">
      <c r="B2356" s="59">
        <v>2114</v>
      </c>
      <c r="C2356" s="58">
        <f t="shared" ref="C2356:C2419" si="145">$K$243-$K$245</f>
        <v>421400000</v>
      </c>
      <c r="D2356" s="54">
        <f t="shared" ref="D2356:D2419" si="146">C2356/$K$244</f>
        <v>117055.55555555556</v>
      </c>
      <c r="E2356" s="54">
        <f t="shared" si="144"/>
        <v>247455444.44443852</v>
      </c>
      <c r="F2356" s="5">
        <f t="shared" ref="F2356:F2419" si="147">$J$119-E2356</f>
        <v>183944555.55556148</v>
      </c>
    </row>
    <row r="2357" spans="2:6">
      <c r="B2357" s="59">
        <v>2115</v>
      </c>
      <c r="C2357" s="58">
        <f t="shared" si="145"/>
        <v>421400000</v>
      </c>
      <c r="D2357" s="54">
        <f t="shared" si="146"/>
        <v>117055.55555555556</v>
      </c>
      <c r="E2357" s="54">
        <f t="shared" si="144"/>
        <v>247572499.99999407</v>
      </c>
      <c r="F2357" s="5">
        <f t="shared" si="147"/>
        <v>183827500.00000593</v>
      </c>
    </row>
    <row r="2358" spans="2:6">
      <c r="B2358" s="59">
        <v>2116</v>
      </c>
      <c r="C2358" s="58">
        <f t="shared" si="145"/>
        <v>421400000</v>
      </c>
      <c r="D2358" s="54">
        <f t="shared" si="146"/>
        <v>117055.55555555556</v>
      </c>
      <c r="E2358" s="54">
        <f t="shared" si="144"/>
        <v>247689555.55554962</v>
      </c>
      <c r="F2358" s="5">
        <f t="shared" si="147"/>
        <v>183710444.44445038</v>
      </c>
    </row>
    <row r="2359" spans="2:6">
      <c r="B2359" s="59">
        <v>2117</v>
      </c>
      <c r="C2359" s="58">
        <f t="shared" si="145"/>
        <v>421400000</v>
      </c>
      <c r="D2359" s="54">
        <f t="shared" si="146"/>
        <v>117055.55555555556</v>
      </c>
      <c r="E2359" s="54">
        <f t="shared" si="144"/>
        <v>247806611.11110517</v>
      </c>
      <c r="F2359" s="5">
        <f t="shared" si="147"/>
        <v>183593388.88889483</v>
      </c>
    </row>
    <row r="2360" spans="2:6">
      <c r="B2360" s="59">
        <v>2118</v>
      </c>
      <c r="C2360" s="58">
        <f t="shared" si="145"/>
        <v>421400000</v>
      </c>
      <c r="D2360" s="54">
        <f t="shared" si="146"/>
        <v>117055.55555555556</v>
      </c>
      <c r="E2360" s="54">
        <f t="shared" si="144"/>
        <v>247923666.66666073</v>
      </c>
      <c r="F2360" s="5">
        <f t="shared" si="147"/>
        <v>183476333.33333927</v>
      </c>
    </row>
    <row r="2361" spans="2:6">
      <c r="B2361" s="59">
        <v>2119</v>
      </c>
      <c r="C2361" s="58">
        <f t="shared" si="145"/>
        <v>421400000</v>
      </c>
      <c r="D2361" s="54">
        <f t="shared" si="146"/>
        <v>117055.55555555556</v>
      </c>
      <c r="E2361" s="54">
        <f t="shared" si="144"/>
        <v>248040722.22221628</v>
      </c>
      <c r="F2361" s="5">
        <f t="shared" si="147"/>
        <v>183359277.77778372</v>
      </c>
    </row>
    <row r="2362" spans="2:6">
      <c r="B2362" s="59">
        <v>2120</v>
      </c>
      <c r="C2362" s="58">
        <f t="shared" si="145"/>
        <v>421400000</v>
      </c>
      <c r="D2362" s="54">
        <f t="shared" si="146"/>
        <v>117055.55555555556</v>
      </c>
      <c r="E2362" s="54">
        <f t="shared" si="144"/>
        <v>248157777.77777183</v>
      </c>
      <c r="F2362" s="5">
        <f t="shared" si="147"/>
        <v>183242222.22222817</v>
      </c>
    </row>
    <row r="2363" spans="2:6">
      <c r="B2363" s="59">
        <v>2121</v>
      </c>
      <c r="C2363" s="58">
        <f t="shared" si="145"/>
        <v>421400000</v>
      </c>
      <c r="D2363" s="54">
        <f t="shared" si="146"/>
        <v>117055.55555555556</v>
      </c>
      <c r="E2363" s="54">
        <f t="shared" si="144"/>
        <v>248274833.33332738</v>
      </c>
      <c r="F2363" s="5">
        <f t="shared" si="147"/>
        <v>183125166.66667262</v>
      </c>
    </row>
    <row r="2364" spans="2:6">
      <c r="B2364" s="59">
        <v>2122</v>
      </c>
      <c r="C2364" s="58">
        <f t="shared" si="145"/>
        <v>421400000</v>
      </c>
      <c r="D2364" s="54">
        <f t="shared" si="146"/>
        <v>117055.55555555556</v>
      </c>
      <c r="E2364" s="54">
        <f t="shared" si="144"/>
        <v>248391888.88888294</v>
      </c>
      <c r="F2364" s="5">
        <f t="shared" si="147"/>
        <v>183008111.11111706</v>
      </c>
    </row>
    <row r="2365" spans="2:6">
      <c r="B2365" s="59">
        <v>2123</v>
      </c>
      <c r="C2365" s="58">
        <f t="shared" si="145"/>
        <v>421400000</v>
      </c>
      <c r="D2365" s="54">
        <f t="shared" si="146"/>
        <v>117055.55555555556</v>
      </c>
      <c r="E2365" s="54">
        <f t="shared" si="144"/>
        <v>248508944.44443849</v>
      </c>
      <c r="F2365" s="5">
        <f t="shared" si="147"/>
        <v>182891055.55556151</v>
      </c>
    </row>
    <row r="2366" spans="2:6">
      <c r="B2366" s="59">
        <v>2124</v>
      </c>
      <c r="C2366" s="58">
        <f t="shared" si="145"/>
        <v>421400000</v>
      </c>
      <c r="D2366" s="54">
        <f t="shared" si="146"/>
        <v>117055.55555555556</v>
      </c>
      <c r="E2366" s="54">
        <f t="shared" si="144"/>
        <v>248625999.99999404</v>
      </c>
      <c r="F2366" s="5">
        <f t="shared" si="147"/>
        <v>182774000.00000596</v>
      </c>
    </row>
    <row r="2367" spans="2:6">
      <c r="B2367" s="59">
        <v>2125</v>
      </c>
      <c r="C2367" s="58">
        <f t="shared" si="145"/>
        <v>421400000</v>
      </c>
      <c r="D2367" s="54">
        <f t="shared" si="146"/>
        <v>117055.55555555556</v>
      </c>
      <c r="E2367" s="54">
        <f t="shared" si="144"/>
        <v>248743055.55554959</v>
      </c>
      <c r="F2367" s="5">
        <f t="shared" si="147"/>
        <v>182656944.44445041</v>
      </c>
    </row>
    <row r="2368" spans="2:6">
      <c r="B2368" s="59">
        <v>2126</v>
      </c>
      <c r="C2368" s="58">
        <f t="shared" si="145"/>
        <v>421400000</v>
      </c>
      <c r="D2368" s="54">
        <f t="shared" si="146"/>
        <v>117055.55555555556</v>
      </c>
      <c r="E2368" s="54">
        <f t="shared" si="144"/>
        <v>248860111.11110514</v>
      </c>
      <c r="F2368" s="5">
        <f t="shared" si="147"/>
        <v>182539888.88889486</v>
      </c>
    </row>
    <row r="2369" spans="2:6">
      <c r="B2369" s="59">
        <v>2127</v>
      </c>
      <c r="C2369" s="58">
        <f t="shared" si="145"/>
        <v>421400000</v>
      </c>
      <c r="D2369" s="54">
        <f t="shared" si="146"/>
        <v>117055.55555555556</v>
      </c>
      <c r="E2369" s="54">
        <f t="shared" si="144"/>
        <v>248977166.6666607</v>
      </c>
      <c r="F2369" s="5">
        <f t="shared" si="147"/>
        <v>182422833.3333393</v>
      </c>
    </row>
    <row r="2370" spans="2:6">
      <c r="B2370" s="59">
        <v>2128</v>
      </c>
      <c r="C2370" s="58">
        <f t="shared" si="145"/>
        <v>421400000</v>
      </c>
      <c r="D2370" s="54">
        <f t="shared" si="146"/>
        <v>117055.55555555556</v>
      </c>
      <c r="E2370" s="54">
        <f t="shared" si="144"/>
        <v>249094222.22221625</v>
      </c>
      <c r="F2370" s="5">
        <f t="shared" si="147"/>
        <v>182305777.77778375</v>
      </c>
    </row>
    <row r="2371" spans="2:6">
      <c r="B2371" s="59">
        <v>2129</v>
      </c>
      <c r="C2371" s="58">
        <f t="shared" si="145"/>
        <v>421400000</v>
      </c>
      <c r="D2371" s="54">
        <f t="shared" si="146"/>
        <v>117055.55555555556</v>
      </c>
      <c r="E2371" s="54">
        <f t="shared" si="144"/>
        <v>249211277.7777718</v>
      </c>
      <c r="F2371" s="5">
        <f t="shared" si="147"/>
        <v>182188722.2222282</v>
      </c>
    </row>
    <row r="2372" spans="2:6">
      <c r="B2372" s="59">
        <v>2130</v>
      </c>
      <c r="C2372" s="58">
        <f t="shared" si="145"/>
        <v>421400000</v>
      </c>
      <c r="D2372" s="54">
        <f t="shared" si="146"/>
        <v>117055.55555555556</v>
      </c>
      <c r="E2372" s="54">
        <f t="shared" si="144"/>
        <v>249328333.33332735</v>
      </c>
      <c r="F2372" s="5">
        <f t="shared" si="147"/>
        <v>182071666.66667265</v>
      </c>
    </row>
    <row r="2373" spans="2:6">
      <c r="B2373" s="59">
        <v>2131</v>
      </c>
      <c r="C2373" s="58">
        <f t="shared" si="145"/>
        <v>421400000</v>
      </c>
      <c r="D2373" s="54">
        <f t="shared" si="146"/>
        <v>117055.55555555556</v>
      </c>
      <c r="E2373" s="54">
        <f t="shared" si="144"/>
        <v>249445388.88888291</v>
      </c>
      <c r="F2373" s="5">
        <f t="shared" si="147"/>
        <v>181954611.11111709</v>
      </c>
    </row>
    <row r="2374" spans="2:6">
      <c r="B2374" s="59">
        <v>2132</v>
      </c>
      <c r="C2374" s="58">
        <f t="shared" si="145"/>
        <v>421400000</v>
      </c>
      <c r="D2374" s="54">
        <f t="shared" si="146"/>
        <v>117055.55555555556</v>
      </c>
      <c r="E2374" s="54">
        <f t="shared" si="144"/>
        <v>249562444.44443846</v>
      </c>
      <c r="F2374" s="5">
        <f t="shared" si="147"/>
        <v>181837555.55556154</v>
      </c>
    </row>
    <row r="2375" spans="2:6">
      <c r="B2375" s="59">
        <v>2133</v>
      </c>
      <c r="C2375" s="58">
        <f t="shared" si="145"/>
        <v>421400000</v>
      </c>
      <c r="D2375" s="54">
        <f t="shared" si="146"/>
        <v>117055.55555555556</v>
      </c>
      <c r="E2375" s="54">
        <f t="shared" si="144"/>
        <v>249679499.99999401</v>
      </c>
      <c r="F2375" s="5">
        <f t="shared" si="147"/>
        <v>181720500.00000599</v>
      </c>
    </row>
    <row r="2376" spans="2:6">
      <c r="B2376" s="59">
        <v>2134</v>
      </c>
      <c r="C2376" s="58">
        <f t="shared" si="145"/>
        <v>421400000</v>
      </c>
      <c r="D2376" s="54">
        <f t="shared" si="146"/>
        <v>117055.55555555556</v>
      </c>
      <c r="E2376" s="54">
        <f t="shared" si="144"/>
        <v>249796555.55554956</v>
      </c>
      <c r="F2376" s="5">
        <f t="shared" si="147"/>
        <v>181603444.44445044</v>
      </c>
    </row>
    <row r="2377" spans="2:6">
      <c r="B2377" s="59">
        <v>2135</v>
      </c>
      <c r="C2377" s="58">
        <f t="shared" si="145"/>
        <v>421400000</v>
      </c>
      <c r="D2377" s="54">
        <f t="shared" si="146"/>
        <v>117055.55555555556</v>
      </c>
      <c r="E2377" s="54">
        <f t="shared" si="144"/>
        <v>249913611.11110511</v>
      </c>
      <c r="F2377" s="5">
        <f t="shared" si="147"/>
        <v>181486388.88889489</v>
      </c>
    </row>
    <row r="2378" spans="2:6">
      <c r="B2378" s="59">
        <v>2136</v>
      </c>
      <c r="C2378" s="58">
        <f t="shared" si="145"/>
        <v>421400000</v>
      </c>
      <c r="D2378" s="54">
        <f t="shared" si="146"/>
        <v>117055.55555555556</v>
      </c>
      <c r="E2378" s="54">
        <f t="shared" si="144"/>
        <v>250030666.66666067</v>
      </c>
      <c r="F2378" s="5">
        <f t="shared" si="147"/>
        <v>181369333.33333933</v>
      </c>
    </row>
    <row r="2379" spans="2:6">
      <c r="B2379" s="59">
        <v>2137</v>
      </c>
      <c r="C2379" s="58">
        <f t="shared" si="145"/>
        <v>421400000</v>
      </c>
      <c r="D2379" s="54">
        <f t="shared" si="146"/>
        <v>117055.55555555556</v>
      </c>
      <c r="E2379" s="54">
        <f t="shared" si="144"/>
        <v>250147722.22221622</v>
      </c>
      <c r="F2379" s="5">
        <f t="shared" si="147"/>
        <v>181252277.77778378</v>
      </c>
    </row>
    <row r="2380" spans="2:6">
      <c r="B2380" s="59">
        <v>2138</v>
      </c>
      <c r="C2380" s="58">
        <f t="shared" si="145"/>
        <v>421400000</v>
      </c>
      <c r="D2380" s="54">
        <f t="shared" si="146"/>
        <v>117055.55555555556</v>
      </c>
      <c r="E2380" s="54">
        <f t="shared" si="144"/>
        <v>250264777.77777177</v>
      </c>
      <c r="F2380" s="5">
        <f t="shared" si="147"/>
        <v>181135222.22222823</v>
      </c>
    </row>
    <row r="2381" spans="2:6">
      <c r="B2381" s="59">
        <v>2139</v>
      </c>
      <c r="C2381" s="58">
        <f t="shared" si="145"/>
        <v>421400000</v>
      </c>
      <c r="D2381" s="54">
        <f t="shared" si="146"/>
        <v>117055.55555555556</v>
      </c>
      <c r="E2381" s="54">
        <f t="shared" si="144"/>
        <v>250381833.33332732</v>
      </c>
      <c r="F2381" s="5">
        <f t="shared" si="147"/>
        <v>181018166.66667268</v>
      </c>
    </row>
    <row r="2382" spans="2:6">
      <c r="B2382" s="59">
        <v>2140</v>
      </c>
      <c r="C2382" s="58">
        <f t="shared" si="145"/>
        <v>421400000</v>
      </c>
      <c r="D2382" s="54">
        <f t="shared" si="146"/>
        <v>117055.55555555556</v>
      </c>
      <c r="E2382" s="54">
        <f t="shared" si="144"/>
        <v>250498888.88888288</v>
      </c>
      <c r="F2382" s="5">
        <f t="shared" si="147"/>
        <v>180901111.11111712</v>
      </c>
    </row>
    <row r="2383" spans="2:6">
      <c r="B2383" s="59">
        <v>2141</v>
      </c>
      <c r="C2383" s="58">
        <f t="shared" si="145"/>
        <v>421400000</v>
      </c>
      <c r="D2383" s="54">
        <f t="shared" si="146"/>
        <v>117055.55555555556</v>
      </c>
      <c r="E2383" s="54">
        <f t="shared" si="144"/>
        <v>250615944.44443843</v>
      </c>
      <c r="F2383" s="5">
        <f t="shared" si="147"/>
        <v>180784055.55556157</v>
      </c>
    </row>
    <row r="2384" spans="2:6">
      <c r="B2384" s="59">
        <v>2142</v>
      </c>
      <c r="C2384" s="58">
        <f t="shared" si="145"/>
        <v>421400000</v>
      </c>
      <c r="D2384" s="54">
        <f t="shared" si="146"/>
        <v>117055.55555555556</v>
      </c>
      <c r="E2384" s="54">
        <f t="shared" si="144"/>
        <v>250732999.99999398</v>
      </c>
      <c r="F2384" s="5">
        <f t="shared" si="147"/>
        <v>180667000.00000602</v>
      </c>
    </row>
    <row r="2385" spans="2:6">
      <c r="B2385" s="59">
        <v>2143</v>
      </c>
      <c r="C2385" s="58">
        <f t="shared" si="145"/>
        <v>421400000</v>
      </c>
      <c r="D2385" s="54">
        <f t="shared" si="146"/>
        <v>117055.55555555556</v>
      </c>
      <c r="E2385" s="54">
        <f t="shared" si="144"/>
        <v>250850055.55554953</v>
      </c>
      <c r="F2385" s="5">
        <f t="shared" si="147"/>
        <v>180549944.44445047</v>
      </c>
    </row>
    <row r="2386" spans="2:6">
      <c r="B2386" s="59">
        <v>2144</v>
      </c>
      <c r="C2386" s="58">
        <f t="shared" si="145"/>
        <v>421400000</v>
      </c>
      <c r="D2386" s="54">
        <f t="shared" si="146"/>
        <v>117055.55555555556</v>
      </c>
      <c r="E2386" s="54">
        <f t="shared" si="144"/>
        <v>250967111.11110508</v>
      </c>
      <c r="F2386" s="5">
        <f t="shared" si="147"/>
        <v>180432888.88889492</v>
      </c>
    </row>
    <row r="2387" spans="2:6">
      <c r="B2387" s="59">
        <v>2145</v>
      </c>
      <c r="C2387" s="58">
        <f t="shared" si="145"/>
        <v>421400000</v>
      </c>
      <c r="D2387" s="54">
        <f t="shared" si="146"/>
        <v>117055.55555555556</v>
      </c>
      <c r="E2387" s="54">
        <f t="shared" si="144"/>
        <v>251084166.66666064</v>
      </c>
      <c r="F2387" s="5">
        <f t="shared" si="147"/>
        <v>180315833.33333936</v>
      </c>
    </row>
    <row r="2388" spans="2:6">
      <c r="B2388" s="59">
        <v>2146</v>
      </c>
      <c r="C2388" s="58">
        <f t="shared" si="145"/>
        <v>421400000</v>
      </c>
      <c r="D2388" s="54">
        <f t="shared" si="146"/>
        <v>117055.55555555556</v>
      </c>
      <c r="E2388" s="54">
        <f t="shared" si="144"/>
        <v>251201222.22221619</v>
      </c>
      <c r="F2388" s="5">
        <f t="shared" si="147"/>
        <v>180198777.77778381</v>
      </c>
    </row>
    <row r="2389" spans="2:6">
      <c r="B2389" s="59">
        <v>2147</v>
      </c>
      <c r="C2389" s="58">
        <f t="shared" si="145"/>
        <v>421400000</v>
      </c>
      <c r="D2389" s="54">
        <f t="shared" si="146"/>
        <v>117055.55555555556</v>
      </c>
      <c r="E2389" s="54">
        <f t="shared" si="144"/>
        <v>251318277.77777174</v>
      </c>
      <c r="F2389" s="5">
        <f t="shared" si="147"/>
        <v>180081722.22222826</v>
      </c>
    </row>
    <row r="2390" spans="2:6">
      <c r="B2390" s="59">
        <v>2148</v>
      </c>
      <c r="C2390" s="58">
        <f t="shared" si="145"/>
        <v>421400000</v>
      </c>
      <c r="D2390" s="54">
        <f t="shared" si="146"/>
        <v>117055.55555555556</v>
      </c>
      <c r="E2390" s="54">
        <f t="shared" si="144"/>
        <v>251435333.33332729</v>
      </c>
      <c r="F2390" s="5">
        <f t="shared" si="147"/>
        <v>179964666.66667271</v>
      </c>
    </row>
    <row r="2391" spans="2:6">
      <c r="B2391" s="59">
        <v>2149</v>
      </c>
      <c r="C2391" s="58">
        <f t="shared" si="145"/>
        <v>421400000</v>
      </c>
      <c r="D2391" s="54">
        <f t="shared" si="146"/>
        <v>117055.55555555556</v>
      </c>
      <c r="E2391" s="54">
        <f t="shared" si="144"/>
        <v>251552388.88888285</v>
      </c>
      <c r="F2391" s="5">
        <f t="shared" si="147"/>
        <v>179847611.11111715</v>
      </c>
    </row>
    <row r="2392" spans="2:6">
      <c r="B2392" s="59">
        <v>2150</v>
      </c>
      <c r="C2392" s="58">
        <f t="shared" si="145"/>
        <v>421400000</v>
      </c>
      <c r="D2392" s="54">
        <f t="shared" si="146"/>
        <v>117055.55555555556</v>
      </c>
      <c r="E2392" s="54">
        <f t="shared" si="144"/>
        <v>251669444.4444384</v>
      </c>
      <c r="F2392" s="5">
        <f t="shared" si="147"/>
        <v>179730555.5555616</v>
      </c>
    </row>
    <row r="2393" spans="2:6">
      <c r="B2393" s="59">
        <v>2151</v>
      </c>
      <c r="C2393" s="58">
        <f t="shared" si="145"/>
        <v>421400000</v>
      </c>
      <c r="D2393" s="54">
        <f t="shared" si="146"/>
        <v>117055.55555555556</v>
      </c>
      <c r="E2393" s="54">
        <f t="shared" si="144"/>
        <v>251786499.99999395</v>
      </c>
      <c r="F2393" s="5">
        <f t="shared" si="147"/>
        <v>179613500.00000605</v>
      </c>
    </row>
    <row r="2394" spans="2:6">
      <c r="B2394" s="59">
        <v>2152</v>
      </c>
      <c r="C2394" s="58">
        <f t="shared" si="145"/>
        <v>421400000</v>
      </c>
      <c r="D2394" s="54">
        <f t="shared" si="146"/>
        <v>117055.55555555556</v>
      </c>
      <c r="E2394" s="54">
        <f t="shared" si="144"/>
        <v>251903555.5555495</v>
      </c>
      <c r="F2394" s="5">
        <f t="shared" si="147"/>
        <v>179496444.4444505</v>
      </c>
    </row>
    <row r="2395" spans="2:6">
      <c r="B2395" s="59">
        <v>2153</v>
      </c>
      <c r="C2395" s="58">
        <f t="shared" si="145"/>
        <v>421400000</v>
      </c>
      <c r="D2395" s="54">
        <f t="shared" si="146"/>
        <v>117055.55555555556</v>
      </c>
      <c r="E2395" s="54">
        <f t="shared" si="144"/>
        <v>252020611.11110505</v>
      </c>
      <c r="F2395" s="5">
        <f t="shared" si="147"/>
        <v>179379388.88889495</v>
      </c>
    </row>
    <row r="2396" spans="2:6">
      <c r="B2396" s="59">
        <v>2154</v>
      </c>
      <c r="C2396" s="58">
        <f t="shared" si="145"/>
        <v>421400000</v>
      </c>
      <c r="D2396" s="54">
        <f t="shared" si="146"/>
        <v>117055.55555555556</v>
      </c>
      <c r="E2396" s="54">
        <f t="shared" si="144"/>
        <v>252137666.66666061</v>
      </c>
      <c r="F2396" s="5">
        <f t="shared" si="147"/>
        <v>179262333.33333939</v>
      </c>
    </row>
    <row r="2397" spans="2:6">
      <c r="B2397" s="59">
        <v>2155</v>
      </c>
      <c r="C2397" s="58">
        <f t="shared" si="145"/>
        <v>421400000</v>
      </c>
      <c r="D2397" s="54">
        <f t="shared" si="146"/>
        <v>117055.55555555556</v>
      </c>
      <c r="E2397" s="54">
        <f t="shared" si="144"/>
        <v>252254722.22221616</v>
      </c>
      <c r="F2397" s="5">
        <f t="shared" si="147"/>
        <v>179145277.77778384</v>
      </c>
    </row>
    <row r="2398" spans="2:6">
      <c r="B2398" s="59">
        <v>2156</v>
      </c>
      <c r="C2398" s="58">
        <f t="shared" si="145"/>
        <v>421400000</v>
      </c>
      <c r="D2398" s="54">
        <f t="shared" si="146"/>
        <v>117055.55555555556</v>
      </c>
      <c r="E2398" s="54">
        <f t="shared" si="144"/>
        <v>252371777.77777171</v>
      </c>
      <c r="F2398" s="5">
        <f t="shared" si="147"/>
        <v>179028222.22222829</v>
      </c>
    </row>
    <row r="2399" spans="2:6">
      <c r="B2399" s="59">
        <v>2157</v>
      </c>
      <c r="C2399" s="58">
        <f t="shared" si="145"/>
        <v>421400000</v>
      </c>
      <c r="D2399" s="54">
        <f t="shared" si="146"/>
        <v>117055.55555555556</v>
      </c>
      <c r="E2399" s="54">
        <f t="shared" si="144"/>
        <v>252488833.33332726</v>
      </c>
      <c r="F2399" s="5">
        <f t="shared" si="147"/>
        <v>178911166.66667274</v>
      </c>
    </row>
    <row r="2400" spans="2:6">
      <c r="B2400" s="59">
        <v>2158</v>
      </c>
      <c r="C2400" s="58">
        <f t="shared" si="145"/>
        <v>421400000</v>
      </c>
      <c r="D2400" s="54">
        <f t="shared" si="146"/>
        <v>117055.55555555556</v>
      </c>
      <c r="E2400" s="54">
        <f t="shared" si="144"/>
        <v>252605888.88888282</v>
      </c>
      <c r="F2400" s="5">
        <f t="shared" si="147"/>
        <v>178794111.11111718</v>
      </c>
    </row>
    <row r="2401" spans="2:6">
      <c r="B2401" s="59">
        <v>2159</v>
      </c>
      <c r="C2401" s="58">
        <f t="shared" si="145"/>
        <v>421400000</v>
      </c>
      <c r="D2401" s="54">
        <f t="shared" si="146"/>
        <v>117055.55555555556</v>
      </c>
      <c r="E2401" s="54">
        <f t="shared" si="144"/>
        <v>252722944.44443837</v>
      </c>
      <c r="F2401" s="5">
        <f t="shared" si="147"/>
        <v>178677055.55556163</v>
      </c>
    </row>
    <row r="2402" spans="2:6">
      <c r="B2402" s="59">
        <v>2160</v>
      </c>
      <c r="C2402" s="58">
        <f t="shared" si="145"/>
        <v>421400000</v>
      </c>
      <c r="D2402" s="54">
        <f t="shared" si="146"/>
        <v>117055.55555555556</v>
      </c>
      <c r="E2402" s="54">
        <f t="shared" si="144"/>
        <v>252839999.99999392</v>
      </c>
      <c r="F2402" s="5">
        <f t="shared" si="147"/>
        <v>178560000.00000608</v>
      </c>
    </row>
    <row r="2403" spans="2:6">
      <c r="B2403" s="59">
        <v>2161</v>
      </c>
      <c r="C2403" s="58">
        <f t="shared" si="145"/>
        <v>421400000</v>
      </c>
      <c r="D2403" s="54">
        <f t="shared" si="146"/>
        <v>117055.55555555556</v>
      </c>
      <c r="E2403" s="54">
        <f t="shared" si="144"/>
        <v>252957055.55554947</v>
      </c>
      <c r="F2403" s="5">
        <f t="shared" si="147"/>
        <v>178442944.44445053</v>
      </c>
    </row>
    <row r="2404" spans="2:6">
      <c r="B2404" s="59">
        <v>2162</v>
      </c>
      <c r="C2404" s="58">
        <f t="shared" si="145"/>
        <v>421400000</v>
      </c>
      <c r="D2404" s="54">
        <f t="shared" si="146"/>
        <v>117055.55555555556</v>
      </c>
      <c r="E2404" s="54">
        <f t="shared" si="144"/>
        <v>253074111.11110502</v>
      </c>
      <c r="F2404" s="5">
        <f t="shared" si="147"/>
        <v>178325888.88889498</v>
      </c>
    </row>
    <row r="2405" spans="2:6">
      <c r="B2405" s="59">
        <v>2163</v>
      </c>
      <c r="C2405" s="58">
        <f t="shared" si="145"/>
        <v>421400000</v>
      </c>
      <c r="D2405" s="54">
        <f t="shared" si="146"/>
        <v>117055.55555555556</v>
      </c>
      <c r="E2405" s="54">
        <f t="shared" si="144"/>
        <v>253191166.66666058</v>
      </c>
      <c r="F2405" s="5">
        <f t="shared" si="147"/>
        <v>178208833.33333942</v>
      </c>
    </row>
    <row r="2406" spans="2:6">
      <c r="B2406" s="59">
        <v>2164</v>
      </c>
      <c r="C2406" s="58">
        <f t="shared" si="145"/>
        <v>421400000</v>
      </c>
      <c r="D2406" s="54">
        <f t="shared" si="146"/>
        <v>117055.55555555556</v>
      </c>
      <c r="E2406" s="54">
        <f t="shared" si="144"/>
        <v>253308222.22221613</v>
      </c>
      <c r="F2406" s="5">
        <f t="shared" si="147"/>
        <v>178091777.77778387</v>
      </c>
    </row>
    <row r="2407" spans="2:6">
      <c r="B2407" s="59">
        <v>2165</v>
      </c>
      <c r="C2407" s="58">
        <f t="shared" si="145"/>
        <v>421400000</v>
      </c>
      <c r="D2407" s="54">
        <f t="shared" si="146"/>
        <v>117055.55555555556</v>
      </c>
      <c r="E2407" s="54">
        <f t="shared" si="144"/>
        <v>253425277.77777168</v>
      </c>
      <c r="F2407" s="5">
        <f t="shared" si="147"/>
        <v>177974722.22222832</v>
      </c>
    </row>
    <row r="2408" spans="2:6">
      <c r="B2408" s="59">
        <v>2166</v>
      </c>
      <c r="C2408" s="58">
        <f t="shared" si="145"/>
        <v>421400000</v>
      </c>
      <c r="D2408" s="54">
        <f t="shared" si="146"/>
        <v>117055.55555555556</v>
      </c>
      <c r="E2408" s="54">
        <f t="shared" si="144"/>
        <v>253542333.33332723</v>
      </c>
      <c r="F2408" s="5">
        <f t="shared" si="147"/>
        <v>177857666.66667277</v>
      </c>
    </row>
    <row r="2409" spans="2:6">
      <c r="B2409" s="59">
        <v>2167</v>
      </c>
      <c r="C2409" s="58">
        <f t="shared" si="145"/>
        <v>421400000</v>
      </c>
      <c r="D2409" s="54">
        <f t="shared" si="146"/>
        <v>117055.55555555556</v>
      </c>
      <c r="E2409" s="54">
        <f t="shared" si="144"/>
        <v>253659388.88888279</v>
      </c>
      <c r="F2409" s="5">
        <f t="shared" si="147"/>
        <v>177740611.11111721</v>
      </c>
    </row>
    <row r="2410" spans="2:6">
      <c r="B2410" s="59">
        <v>2168</v>
      </c>
      <c r="C2410" s="58">
        <f t="shared" si="145"/>
        <v>421400000</v>
      </c>
      <c r="D2410" s="54">
        <f t="shared" si="146"/>
        <v>117055.55555555556</v>
      </c>
      <c r="E2410" s="54">
        <f t="shared" si="144"/>
        <v>253776444.44443834</v>
      </c>
      <c r="F2410" s="5">
        <f t="shared" si="147"/>
        <v>177623555.55556166</v>
      </c>
    </row>
    <row r="2411" spans="2:6">
      <c r="B2411" s="59">
        <v>2169</v>
      </c>
      <c r="C2411" s="58">
        <f t="shared" si="145"/>
        <v>421400000</v>
      </c>
      <c r="D2411" s="54">
        <f t="shared" si="146"/>
        <v>117055.55555555556</v>
      </c>
      <c r="E2411" s="54">
        <f t="shared" ref="E2411:E2474" si="148">E2410+D2411</f>
        <v>253893499.99999389</v>
      </c>
      <c r="F2411" s="5">
        <f t="shared" si="147"/>
        <v>177506500.00000611</v>
      </c>
    </row>
    <row r="2412" spans="2:6">
      <c r="B2412" s="59">
        <v>2170</v>
      </c>
      <c r="C2412" s="58">
        <f t="shared" si="145"/>
        <v>421400000</v>
      </c>
      <c r="D2412" s="54">
        <f t="shared" si="146"/>
        <v>117055.55555555556</v>
      </c>
      <c r="E2412" s="54">
        <f t="shared" si="148"/>
        <v>254010555.55554944</v>
      </c>
      <c r="F2412" s="5">
        <f t="shared" si="147"/>
        <v>177389444.44445056</v>
      </c>
    </row>
    <row r="2413" spans="2:6">
      <c r="B2413" s="59">
        <v>2171</v>
      </c>
      <c r="C2413" s="58">
        <f t="shared" si="145"/>
        <v>421400000</v>
      </c>
      <c r="D2413" s="54">
        <f t="shared" si="146"/>
        <v>117055.55555555556</v>
      </c>
      <c r="E2413" s="54">
        <f t="shared" si="148"/>
        <v>254127611.111105</v>
      </c>
      <c r="F2413" s="5">
        <f t="shared" si="147"/>
        <v>177272388.888895</v>
      </c>
    </row>
    <row r="2414" spans="2:6">
      <c r="B2414" s="59">
        <v>2172</v>
      </c>
      <c r="C2414" s="58">
        <f t="shared" si="145"/>
        <v>421400000</v>
      </c>
      <c r="D2414" s="54">
        <f t="shared" si="146"/>
        <v>117055.55555555556</v>
      </c>
      <c r="E2414" s="54">
        <f t="shared" si="148"/>
        <v>254244666.66666055</v>
      </c>
      <c r="F2414" s="5">
        <f t="shared" si="147"/>
        <v>177155333.33333945</v>
      </c>
    </row>
    <row r="2415" spans="2:6">
      <c r="B2415" s="59">
        <v>2173</v>
      </c>
      <c r="C2415" s="58">
        <f t="shared" si="145"/>
        <v>421400000</v>
      </c>
      <c r="D2415" s="54">
        <f t="shared" si="146"/>
        <v>117055.55555555556</v>
      </c>
      <c r="E2415" s="54">
        <f t="shared" si="148"/>
        <v>254361722.2222161</v>
      </c>
      <c r="F2415" s="5">
        <f t="shared" si="147"/>
        <v>177038277.7777839</v>
      </c>
    </row>
    <row r="2416" spans="2:6">
      <c r="B2416" s="59">
        <v>2174</v>
      </c>
      <c r="C2416" s="58">
        <f t="shared" si="145"/>
        <v>421400000</v>
      </c>
      <c r="D2416" s="54">
        <f t="shared" si="146"/>
        <v>117055.55555555556</v>
      </c>
      <c r="E2416" s="54">
        <f t="shared" si="148"/>
        <v>254478777.77777165</v>
      </c>
      <c r="F2416" s="5">
        <f t="shared" si="147"/>
        <v>176921222.22222835</v>
      </c>
    </row>
    <row r="2417" spans="2:6">
      <c r="B2417" s="59">
        <v>2175</v>
      </c>
      <c r="C2417" s="58">
        <f t="shared" si="145"/>
        <v>421400000</v>
      </c>
      <c r="D2417" s="54">
        <f t="shared" si="146"/>
        <v>117055.55555555556</v>
      </c>
      <c r="E2417" s="54">
        <f t="shared" si="148"/>
        <v>254595833.3333272</v>
      </c>
      <c r="F2417" s="5">
        <f t="shared" si="147"/>
        <v>176804166.6666728</v>
      </c>
    </row>
    <row r="2418" spans="2:6">
      <c r="B2418" s="59">
        <v>2176</v>
      </c>
      <c r="C2418" s="58">
        <f t="shared" si="145"/>
        <v>421400000</v>
      </c>
      <c r="D2418" s="54">
        <f t="shared" si="146"/>
        <v>117055.55555555556</v>
      </c>
      <c r="E2418" s="54">
        <f t="shared" si="148"/>
        <v>254712888.88888276</v>
      </c>
      <c r="F2418" s="5">
        <f t="shared" si="147"/>
        <v>176687111.11111724</v>
      </c>
    </row>
    <row r="2419" spans="2:6">
      <c r="B2419" s="59">
        <v>2177</v>
      </c>
      <c r="C2419" s="58">
        <f t="shared" si="145"/>
        <v>421400000</v>
      </c>
      <c r="D2419" s="54">
        <f t="shared" si="146"/>
        <v>117055.55555555556</v>
      </c>
      <c r="E2419" s="54">
        <f t="shared" si="148"/>
        <v>254829944.44443831</v>
      </c>
      <c r="F2419" s="5">
        <f t="shared" si="147"/>
        <v>176570055.55556169</v>
      </c>
    </row>
    <row r="2420" spans="2:6">
      <c r="B2420" s="59">
        <v>2178</v>
      </c>
      <c r="C2420" s="58">
        <f t="shared" ref="C2420:C2483" si="149">$K$243-$K$245</f>
        <v>421400000</v>
      </c>
      <c r="D2420" s="54">
        <f t="shared" ref="D2420:D2483" si="150">C2420/$K$244</f>
        <v>117055.55555555556</v>
      </c>
      <c r="E2420" s="54">
        <f t="shared" si="148"/>
        <v>254946999.99999386</v>
      </c>
      <c r="F2420" s="5">
        <f t="shared" ref="F2420:F2483" si="151">$J$119-E2420</f>
        <v>176453000.00000614</v>
      </c>
    </row>
    <row r="2421" spans="2:6">
      <c r="B2421" s="59">
        <v>2179</v>
      </c>
      <c r="C2421" s="58">
        <f t="shared" si="149"/>
        <v>421400000</v>
      </c>
      <c r="D2421" s="54">
        <f t="shared" si="150"/>
        <v>117055.55555555556</v>
      </c>
      <c r="E2421" s="54">
        <f t="shared" si="148"/>
        <v>255064055.55554941</v>
      </c>
      <c r="F2421" s="5">
        <f t="shared" si="151"/>
        <v>176335944.44445059</v>
      </c>
    </row>
    <row r="2422" spans="2:6">
      <c r="B2422" s="59">
        <v>2180</v>
      </c>
      <c r="C2422" s="58">
        <f t="shared" si="149"/>
        <v>421400000</v>
      </c>
      <c r="D2422" s="54">
        <f t="shared" si="150"/>
        <v>117055.55555555556</v>
      </c>
      <c r="E2422" s="54">
        <f t="shared" si="148"/>
        <v>255181111.11110497</v>
      </c>
      <c r="F2422" s="5">
        <f t="shared" si="151"/>
        <v>176218888.88889503</v>
      </c>
    </row>
    <row r="2423" spans="2:6">
      <c r="B2423" s="59">
        <v>2181</v>
      </c>
      <c r="C2423" s="58">
        <f t="shared" si="149"/>
        <v>421400000</v>
      </c>
      <c r="D2423" s="54">
        <f t="shared" si="150"/>
        <v>117055.55555555556</v>
      </c>
      <c r="E2423" s="54">
        <f t="shared" si="148"/>
        <v>255298166.66666052</v>
      </c>
      <c r="F2423" s="5">
        <f t="shared" si="151"/>
        <v>176101833.33333948</v>
      </c>
    </row>
    <row r="2424" spans="2:6">
      <c r="B2424" s="59">
        <v>2182</v>
      </c>
      <c r="C2424" s="58">
        <f t="shared" si="149"/>
        <v>421400000</v>
      </c>
      <c r="D2424" s="54">
        <f t="shared" si="150"/>
        <v>117055.55555555556</v>
      </c>
      <c r="E2424" s="54">
        <f t="shared" si="148"/>
        <v>255415222.22221607</v>
      </c>
      <c r="F2424" s="5">
        <f t="shared" si="151"/>
        <v>175984777.77778393</v>
      </c>
    </row>
    <row r="2425" spans="2:6">
      <c r="B2425" s="59">
        <v>2183</v>
      </c>
      <c r="C2425" s="58">
        <f t="shared" si="149"/>
        <v>421400000</v>
      </c>
      <c r="D2425" s="54">
        <f t="shared" si="150"/>
        <v>117055.55555555556</v>
      </c>
      <c r="E2425" s="54">
        <f t="shared" si="148"/>
        <v>255532277.77777162</v>
      </c>
      <c r="F2425" s="5">
        <f t="shared" si="151"/>
        <v>175867722.22222838</v>
      </c>
    </row>
    <row r="2426" spans="2:6">
      <c r="B2426" s="59">
        <v>2184</v>
      </c>
      <c r="C2426" s="58">
        <f t="shared" si="149"/>
        <v>421400000</v>
      </c>
      <c r="D2426" s="54">
        <f t="shared" si="150"/>
        <v>117055.55555555556</v>
      </c>
      <c r="E2426" s="54">
        <f t="shared" si="148"/>
        <v>255649333.33332717</v>
      </c>
      <c r="F2426" s="5">
        <f t="shared" si="151"/>
        <v>175750666.66667283</v>
      </c>
    </row>
    <row r="2427" spans="2:6">
      <c r="B2427" s="59">
        <v>2185</v>
      </c>
      <c r="C2427" s="58">
        <f t="shared" si="149"/>
        <v>421400000</v>
      </c>
      <c r="D2427" s="54">
        <f t="shared" si="150"/>
        <v>117055.55555555556</v>
      </c>
      <c r="E2427" s="54">
        <f t="shared" si="148"/>
        <v>255766388.88888273</v>
      </c>
      <c r="F2427" s="5">
        <f t="shared" si="151"/>
        <v>175633611.11111727</v>
      </c>
    </row>
    <row r="2428" spans="2:6">
      <c r="B2428" s="59">
        <v>2186</v>
      </c>
      <c r="C2428" s="58">
        <f t="shared" si="149"/>
        <v>421400000</v>
      </c>
      <c r="D2428" s="54">
        <f t="shared" si="150"/>
        <v>117055.55555555556</v>
      </c>
      <c r="E2428" s="54">
        <f t="shared" si="148"/>
        <v>255883444.44443828</v>
      </c>
      <c r="F2428" s="5">
        <f t="shared" si="151"/>
        <v>175516555.55556172</v>
      </c>
    </row>
    <row r="2429" spans="2:6">
      <c r="B2429" s="59">
        <v>2187</v>
      </c>
      <c r="C2429" s="58">
        <f t="shared" si="149"/>
        <v>421400000</v>
      </c>
      <c r="D2429" s="54">
        <f t="shared" si="150"/>
        <v>117055.55555555556</v>
      </c>
      <c r="E2429" s="54">
        <f t="shared" si="148"/>
        <v>256000499.99999383</v>
      </c>
      <c r="F2429" s="5">
        <f t="shared" si="151"/>
        <v>175399500.00000617</v>
      </c>
    </row>
    <row r="2430" spans="2:6">
      <c r="B2430" s="59">
        <v>2188</v>
      </c>
      <c r="C2430" s="58">
        <f t="shared" si="149"/>
        <v>421400000</v>
      </c>
      <c r="D2430" s="54">
        <f t="shared" si="150"/>
        <v>117055.55555555556</v>
      </c>
      <c r="E2430" s="54">
        <f t="shared" si="148"/>
        <v>256117555.55554938</v>
      </c>
      <c r="F2430" s="5">
        <f t="shared" si="151"/>
        <v>175282444.44445062</v>
      </c>
    </row>
    <row r="2431" spans="2:6">
      <c r="B2431" s="59">
        <v>2189</v>
      </c>
      <c r="C2431" s="58">
        <f t="shared" si="149"/>
        <v>421400000</v>
      </c>
      <c r="D2431" s="54">
        <f t="shared" si="150"/>
        <v>117055.55555555556</v>
      </c>
      <c r="E2431" s="54">
        <f t="shared" si="148"/>
        <v>256234611.11110494</v>
      </c>
      <c r="F2431" s="5">
        <f t="shared" si="151"/>
        <v>175165388.88889506</v>
      </c>
    </row>
    <row r="2432" spans="2:6">
      <c r="B2432" s="59">
        <v>2190</v>
      </c>
      <c r="C2432" s="58">
        <f t="shared" si="149"/>
        <v>421400000</v>
      </c>
      <c r="D2432" s="54">
        <f t="shared" si="150"/>
        <v>117055.55555555556</v>
      </c>
      <c r="E2432" s="54">
        <f t="shared" si="148"/>
        <v>256351666.66666049</v>
      </c>
      <c r="F2432" s="5">
        <f t="shared" si="151"/>
        <v>175048333.33333951</v>
      </c>
    </row>
    <row r="2433" spans="2:6">
      <c r="B2433" s="59">
        <v>2191</v>
      </c>
      <c r="C2433" s="58">
        <f t="shared" si="149"/>
        <v>421400000</v>
      </c>
      <c r="D2433" s="54">
        <f t="shared" si="150"/>
        <v>117055.55555555556</v>
      </c>
      <c r="E2433" s="54">
        <f t="shared" si="148"/>
        <v>256468722.22221604</v>
      </c>
      <c r="F2433" s="5">
        <f t="shared" si="151"/>
        <v>174931277.77778396</v>
      </c>
    </row>
    <row r="2434" spans="2:6">
      <c r="B2434" s="59">
        <v>2192</v>
      </c>
      <c r="C2434" s="58">
        <f t="shared" si="149"/>
        <v>421400000</v>
      </c>
      <c r="D2434" s="54">
        <f t="shared" si="150"/>
        <v>117055.55555555556</v>
      </c>
      <c r="E2434" s="54">
        <f t="shared" si="148"/>
        <v>256585777.77777159</v>
      </c>
      <c r="F2434" s="5">
        <f t="shared" si="151"/>
        <v>174814222.22222841</v>
      </c>
    </row>
    <row r="2435" spans="2:6">
      <c r="B2435" s="59">
        <v>2193</v>
      </c>
      <c r="C2435" s="58">
        <f t="shared" si="149"/>
        <v>421400000</v>
      </c>
      <c r="D2435" s="54">
        <f t="shared" si="150"/>
        <v>117055.55555555556</v>
      </c>
      <c r="E2435" s="54">
        <f t="shared" si="148"/>
        <v>256702833.33332714</v>
      </c>
      <c r="F2435" s="5">
        <f t="shared" si="151"/>
        <v>174697166.66667286</v>
      </c>
    </row>
    <row r="2436" spans="2:6">
      <c r="B2436" s="59">
        <v>2194</v>
      </c>
      <c r="C2436" s="58">
        <f t="shared" si="149"/>
        <v>421400000</v>
      </c>
      <c r="D2436" s="54">
        <f t="shared" si="150"/>
        <v>117055.55555555556</v>
      </c>
      <c r="E2436" s="54">
        <f t="shared" si="148"/>
        <v>256819888.8888827</v>
      </c>
      <c r="F2436" s="5">
        <f t="shared" si="151"/>
        <v>174580111.1111173</v>
      </c>
    </row>
    <row r="2437" spans="2:6">
      <c r="B2437" s="59">
        <v>2195</v>
      </c>
      <c r="C2437" s="58">
        <f t="shared" si="149"/>
        <v>421400000</v>
      </c>
      <c r="D2437" s="54">
        <f t="shared" si="150"/>
        <v>117055.55555555556</v>
      </c>
      <c r="E2437" s="54">
        <f t="shared" si="148"/>
        <v>256936944.44443825</v>
      </c>
      <c r="F2437" s="5">
        <f t="shared" si="151"/>
        <v>174463055.55556175</v>
      </c>
    </row>
    <row r="2438" spans="2:6">
      <c r="B2438" s="59">
        <v>2196</v>
      </c>
      <c r="C2438" s="58">
        <f t="shared" si="149"/>
        <v>421400000</v>
      </c>
      <c r="D2438" s="54">
        <f t="shared" si="150"/>
        <v>117055.55555555556</v>
      </c>
      <c r="E2438" s="54">
        <f t="shared" si="148"/>
        <v>257053999.9999938</v>
      </c>
      <c r="F2438" s="5">
        <f t="shared" si="151"/>
        <v>174346000.0000062</v>
      </c>
    </row>
    <row r="2439" spans="2:6">
      <c r="B2439" s="59">
        <v>2197</v>
      </c>
      <c r="C2439" s="58">
        <f t="shared" si="149"/>
        <v>421400000</v>
      </c>
      <c r="D2439" s="54">
        <f t="shared" si="150"/>
        <v>117055.55555555556</v>
      </c>
      <c r="E2439" s="54">
        <f t="shared" si="148"/>
        <v>257171055.55554935</v>
      </c>
      <c r="F2439" s="5">
        <f t="shared" si="151"/>
        <v>174228944.44445065</v>
      </c>
    </row>
    <row r="2440" spans="2:6">
      <c r="B2440" s="59">
        <v>2198</v>
      </c>
      <c r="C2440" s="58">
        <f t="shared" si="149"/>
        <v>421400000</v>
      </c>
      <c r="D2440" s="54">
        <f t="shared" si="150"/>
        <v>117055.55555555556</v>
      </c>
      <c r="E2440" s="54">
        <f t="shared" si="148"/>
        <v>257288111.11110491</v>
      </c>
      <c r="F2440" s="5">
        <f t="shared" si="151"/>
        <v>174111888.88889509</v>
      </c>
    </row>
    <row r="2441" spans="2:6">
      <c r="B2441" s="59">
        <v>2199</v>
      </c>
      <c r="C2441" s="58">
        <f t="shared" si="149"/>
        <v>421400000</v>
      </c>
      <c r="D2441" s="54">
        <f t="shared" si="150"/>
        <v>117055.55555555556</v>
      </c>
      <c r="E2441" s="54">
        <f t="shared" si="148"/>
        <v>257405166.66666046</v>
      </c>
      <c r="F2441" s="5">
        <f t="shared" si="151"/>
        <v>173994833.33333954</v>
      </c>
    </row>
    <row r="2442" spans="2:6">
      <c r="B2442" s="59">
        <v>2200</v>
      </c>
      <c r="C2442" s="58">
        <f t="shared" si="149"/>
        <v>421400000</v>
      </c>
      <c r="D2442" s="54">
        <f t="shared" si="150"/>
        <v>117055.55555555556</v>
      </c>
      <c r="E2442" s="54">
        <f t="shared" si="148"/>
        <v>257522222.22221601</v>
      </c>
      <c r="F2442" s="5">
        <f t="shared" si="151"/>
        <v>173877777.77778399</v>
      </c>
    </row>
    <row r="2443" spans="2:6">
      <c r="B2443" s="59">
        <v>2201</v>
      </c>
      <c r="C2443" s="58">
        <f t="shared" si="149"/>
        <v>421400000</v>
      </c>
      <c r="D2443" s="54">
        <f t="shared" si="150"/>
        <v>117055.55555555556</v>
      </c>
      <c r="E2443" s="54">
        <f t="shared" si="148"/>
        <v>257639277.77777156</v>
      </c>
      <c r="F2443" s="5">
        <f t="shared" si="151"/>
        <v>173760722.22222844</v>
      </c>
    </row>
    <row r="2444" spans="2:6">
      <c r="B2444" s="59">
        <v>2202</v>
      </c>
      <c r="C2444" s="58">
        <f t="shared" si="149"/>
        <v>421400000</v>
      </c>
      <c r="D2444" s="54">
        <f t="shared" si="150"/>
        <v>117055.55555555556</v>
      </c>
      <c r="E2444" s="54">
        <f t="shared" si="148"/>
        <v>257756333.33332711</v>
      </c>
      <c r="F2444" s="5">
        <f t="shared" si="151"/>
        <v>173643666.66667289</v>
      </c>
    </row>
    <row r="2445" spans="2:6">
      <c r="B2445" s="59">
        <v>2203</v>
      </c>
      <c r="C2445" s="58">
        <f t="shared" si="149"/>
        <v>421400000</v>
      </c>
      <c r="D2445" s="54">
        <f t="shared" si="150"/>
        <v>117055.55555555556</v>
      </c>
      <c r="E2445" s="54">
        <f t="shared" si="148"/>
        <v>257873388.88888267</v>
      </c>
      <c r="F2445" s="5">
        <f t="shared" si="151"/>
        <v>173526611.11111733</v>
      </c>
    </row>
    <row r="2446" spans="2:6">
      <c r="B2446" s="59">
        <v>2204</v>
      </c>
      <c r="C2446" s="58">
        <f t="shared" si="149"/>
        <v>421400000</v>
      </c>
      <c r="D2446" s="54">
        <f t="shared" si="150"/>
        <v>117055.55555555556</v>
      </c>
      <c r="E2446" s="54">
        <f t="shared" si="148"/>
        <v>257990444.44443822</v>
      </c>
      <c r="F2446" s="5">
        <f t="shared" si="151"/>
        <v>173409555.55556178</v>
      </c>
    </row>
    <row r="2447" spans="2:6">
      <c r="B2447" s="59">
        <v>2205</v>
      </c>
      <c r="C2447" s="58">
        <f t="shared" si="149"/>
        <v>421400000</v>
      </c>
      <c r="D2447" s="54">
        <f t="shared" si="150"/>
        <v>117055.55555555556</v>
      </c>
      <c r="E2447" s="54">
        <f t="shared" si="148"/>
        <v>258107499.99999377</v>
      </c>
      <c r="F2447" s="5">
        <f t="shared" si="151"/>
        <v>173292500.00000623</v>
      </c>
    </row>
    <row r="2448" spans="2:6">
      <c r="B2448" s="59">
        <v>2206</v>
      </c>
      <c r="C2448" s="58">
        <f t="shared" si="149"/>
        <v>421400000</v>
      </c>
      <c r="D2448" s="54">
        <f t="shared" si="150"/>
        <v>117055.55555555556</v>
      </c>
      <c r="E2448" s="54">
        <f t="shared" si="148"/>
        <v>258224555.55554932</v>
      </c>
      <c r="F2448" s="5">
        <f t="shared" si="151"/>
        <v>173175444.44445068</v>
      </c>
    </row>
    <row r="2449" spans="2:6">
      <c r="B2449" s="59">
        <v>2207</v>
      </c>
      <c r="C2449" s="58">
        <f t="shared" si="149"/>
        <v>421400000</v>
      </c>
      <c r="D2449" s="54">
        <f t="shared" si="150"/>
        <v>117055.55555555556</v>
      </c>
      <c r="E2449" s="54">
        <f t="shared" si="148"/>
        <v>258341611.11110488</v>
      </c>
      <c r="F2449" s="5">
        <f t="shared" si="151"/>
        <v>173058388.88889512</v>
      </c>
    </row>
    <row r="2450" spans="2:6">
      <c r="B2450" s="59">
        <v>2208</v>
      </c>
      <c r="C2450" s="58">
        <f t="shared" si="149"/>
        <v>421400000</v>
      </c>
      <c r="D2450" s="54">
        <f t="shared" si="150"/>
        <v>117055.55555555556</v>
      </c>
      <c r="E2450" s="54">
        <f t="shared" si="148"/>
        <v>258458666.66666043</v>
      </c>
      <c r="F2450" s="5">
        <f t="shared" si="151"/>
        <v>172941333.33333957</v>
      </c>
    </row>
    <row r="2451" spans="2:6">
      <c r="B2451" s="59">
        <v>2209</v>
      </c>
      <c r="C2451" s="58">
        <f t="shared" si="149"/>
        <v>421400000</v>
      </c>
      <c r="D2451" s="54">
        <f t="shared" si="150"/>
        <v>117055.55555555556</v>
      </c>
      <c r="E2451" s="54">
        <f t="shared" si="148"/>
        <v>258575722.22221598</v>
      </c>
      <c r="F2451" s="5">
        <f t="shared" si="151"/>
        <v>172824277.77778402</v>
      </c>
    </row>
    <row r="2452" spans="2:6">
      <c r="B2452" s="59">
        <v>2210</v>
      </c>
      <c r="C2452" s="58">
        <f t="shared" si="149"/>
        <v>421400000</v>
      </c>
      <c r="D2452" s="54">
        <f t="shared" si="150"/>
        <v>117055.55555555556</v>
      </c>
      <c r="E2452" s="54">
        <f t="shared" si="148"/>
        <v>258692777.77777153</v>
      </c>
      <c r="F2452" s="5">
        <f t="shared" si="151"/>
        <v>172707222.22222847</v>
      </c>
    </row>
    <row r="2453" spans="2:6">
      <c r="B2453" s="59">
        <v>2211</v>
      </c>
      <c r="C2453" s="58">
        <f t="shared" si="149"/>
        <v>421400000</v>
      </c>
      <c r="D2453" s="54">
        <f t="shared" si="150"/>
        <v>117055.55555555556</v>
      </c>
      <c r="E2453" s="54">
        <f t="shared" si="148"/>
        <v>258809833.33332708</v>
      </c>
      <c r="F2453" s="5">
        <f t="shared" si="151"/>
        <v>172590166.66667292</v>
      </c>
    </row>
    <row r="2454" spans="2:6">
      <c r="B2454" s="59">
        <v>2212</v>
      </c>
      <c r="C2454" s="58">
        <f t="shared" si="149"/>
        <v>421400000</v>
      </c>
      <c r="D2454" s="54">
        <f t="shared" si="150"/>
        <v>117055.55555555556</v>
      </c>
      <c r="E2454" s="54">
        <f t="shared" si="148"/>
        <v>258926888.88888264</v>
      </c>
      <c r="F2454" s="5">
        <f t="shared" si="151"/>
        <v>172473111.11111736</v>
      </c>
    </row>
    <row r="2455" spans="2:6">
      <c r="B2455" s="59">
        <v>2213</v>
      </c>
      <c r="C2455" s="58">
        <f t="shared" si="149"/>
        <v>421400000</v>
      </c>
      <c r="D2455" s="54">
        <f t="shared" si="150"/>
        <v>117055.55555555556</v>
      </c>
      <c r="E2455" s="54">
        <f t="shared" si="148"/>
        <v>259043944.44443819</v>
      </c>
      <c r="F2455" s="5">
        <f t="shared" si="151"/>
        <v>172356055.55556181</v>
      </c>
    </row>
    <row r="2456" spans="2:6">
      <c r="B2456" s="59">
        <v>2214</v>
      </c>
      <c r="C2456" s="58">
        <f t="shared" si="149"/>
        <v>421400000</v>
      </c>
      <c r="D2456" s="54">
        <f t="shared" si="150"/>
        <v>117055.55555555556</v>
      </c>
      <c r="E2456" s="54">
        <f t="shared" si="148"/>
        <v>259160999.99999374</v>
      </c>
      <c r="F2456" s="5">
        <f t="shared" si="151"/>
        <v>172239000.00000626</v>
      </c>
    </row>
    <row r="2457" spans="2:6">
      <c r="B2457" s="59">
        <v>2215</v>
      </c>
      <c r="C2457" s="58">
        <f t="shared" si="149"/>
        <v>421400000</v>
      </c>
      <c r="D2457" s="54">
        <f t="shared" si="150"/>
        <v>117055.55555555556</v>
      </c>
      <c r="E2457" s="54">
        <f t="shared" si="148"/>
        <v>259278055.55554929</v>
      </c>
      <c r="F2457" s="5">
        <f t="shared" si="151"/>
        <v>172121944.44445071</v>
      </c>
    </row>
    <row r="2458" spans="2:6">
      <c r="B2458" s="59">
        <v>2216</v>
      </c>
      <c r="C2458" s="58">
        <f t="shared" si="149"/>
        <v>421400000</v>
      </c>
      <c r="D2458" s="54">
        <f t="shared" si="150"/>
        <v>117055.55555555556</v>
      </c>
      <c r="E2458" s="54">
        <f t="shared" si="148"/>
        <v>259395111.11110485</v>
      </c>
      <c r="F2458" s="5">
        <f t="shared" si="151"/>
        <v>172004888.88889515</v>
      </c>
    </row>
    <row r="2459" spans="2:6">
      <c r="B2459" s="59">
        <v>2217</v>
      </c>
      <c r="C2459" s="58">
        <f t="shared" si="149"/>
        <v>421400000</v>
      </c>
      <c r="D2459" s="54">
        <f t="shared" si="150"/>
        <v>117055.55555555556</v>
      </c>
      <c r="E2459" s="54">
        <f t="shared" si="148"/>
        <v>259512166.6666604</v>
      </c>
      <c r="F2459" s="5">
        <f t="shared" si="151"/>
        <v>171887833.3333396</v>
      </c>
    </row>
    <row r="2460" spans="2:6">
      <c r="B2460" s="59">
        <v>2218</v>
      </c>
      <c r="C2460" s="58">
        <f t="shared" si="149"/>
        <v>421400000</v>
      </c>
      <c r="D2460" s="54">
        <f t="shared" si="150"/>
        <v>117055.55555555556</v>
      </c>
      <c r="E2460" s="54">
        <f t="shared" si="148"/>
        <v>259629222.22221595</v>
      </c>
      <c r="F2460" s="5">
        <f t="shared" si="151"/>
        <v>171770777.77778405</v>
      </c>
    </row>
    <row r="2461" spans="2:6">
      <c r="B2461" s="59">
        <v>2219</v>
      </c>
      <c r="C2461" s="58">
        <f t="shared" si="149"/>
        <v>421400000</v>
      </c>
      <c r="D2461" s="54">
        <f t="shared" si="150"/>
        <v>117055.55555555556</v>
      </c>
      <c r="E2461" s="54">
        <f t="shared" si="148"/>
        <v>259746277.7777715</v>
      </c>
      <c r="F2461" s="5">
        <f t="shared" si="151"/>
        <v>171653722.2222285</v>
      </c>
    </row>
    <row r="2462" spans="2:6">
      <c r="B2462" s="59">
        <v>2220</v>
      </c>
      <c r="C2462" s="58">
        <f t="shared" si="149"/>
        <v>421400000</v>
      </c>
      <c r="D2462" s="54">
        <f t="shared" si="150"/>
        <v>117055.55555555556</v>
      </c>
      <c r="E2462" s="54">
        <f t="shared" si="148"/>
        <v>259863333.33332705</v>
      </c>
      <c r="F2462" s="5">
        <f t="shared" si="151"/>
        <v>171536666.66667295</v>
      </c>
    </row>
    <row r="2463" spans="2:6">
      <c r="B2463" s="59">
        <v>2221</v>
      </c>
      <c r="C2463" s="58">
        <f t="shared" si="149"/>
        <v>421400000</v>
      </c>
      <c r="D2463" s="54">
        <f t="shared" si="150"/>
        <v>117055.55555555556</v>
      </c>
      <c r="E2463" s="54">
        <f t="shared" si="148"/>
        <v>259980388.88888261</v>
      </c>
      <c r="F2463" s="5">
        <f t="shared" si="151"/>
        <v>171419611.11111739</v>
      </c>
    </row>
    <row r="2464" spans="2:6">
      <c r="B2464" s="59">
        <v>2222</v>
      </c>
      <c r="C2464" s="58">
        <f t="shared" si="149"/>
        <v>421400000</v>
      </c>
      <c r="D2464" s="54">
        <f t="shared" si="150"/>
        <v>117055.55555555556</v>
      </c>
      <c r="E2464" s="54">
        <f t="shared" si="148"/>
        <v>260097444.44443816</v>
      </c>
      <c r="F2464" s="5">
        <f t="shared" si="151"/>
        <v>171302555.55556184</v>
      </c>
    </row>
    <row r="2465" spans="2:6">
      <c r="B2465" s="59">
        <v>2223</v>
      </c>
      <c r="C2465" s="58">
        <f t="shared" si="149"/>
        <v>421400000</v>
      </c>
      <c r="D2465" s="54">
        <f t="shared" si="150"/>
        <v>117055.55555555556</v>
      </c>
      <c r="E2465" s="54">
        <f t="shared" si="148"/>
        <v>260214499.99999371</v>
      </c>
      <c r="F2465" s="5">
        <f t="shared" si="151"/>
        <v>171185500.00000629</v>
      </c>
    </row>
    <row r="2466" spans="2:6">
      <c r="B2466" s="59">
        <v>2224</v>
      </c>
      <c r="C2466" s="58">
        <f t="shared" si="149"/>
        <v>421400000</v>
      </c>
      <c r="D2466" s="54">
        <f t="shared" si="150"/>
        <v>117055.55555555556</v>
      </c>
      <c r="E2466" s="54">
        <f t="shared" si="148"/>
        <v>260331555.55554926</v>
      </c>
      <c r="F2466" s="5">
        <f t="shared" si="151"/>
        <v>171068444.44445074</v>
      </c>
    </row>
    <row r="2467" spans="2:6">
      <c r="B2467" s="59">
        <v>2225</v>
      </c>
      <c r="C2467" s="58">
        <f t="shared" si="149"/>
        <v>421400000</v>
      </c>
      <c r="D2467" s="54">
        <f t="shared" si="150"/>
        <v>117055.55555555556</v>
      </c>
      <c r="E2467" s="54">
        <f t="shared" si="148"/>
        <v>260448611.11110482</v>
      </c>
      <c r="F2467" s="5">
        <f t="shared" si="151"/>
        <v>170951388.88889518</v>
      </c>
    </row>
    <row r="2468" spans="2:6">
      <c r="B2468" s="59">
        <v>2226</v>
      </c>
      <c r="C2468" s="58">
        <f t="shared" si="149"/>
        <v>421400000</v>
      </c>
      <c r="D2468" s="54">
        <f t="shared" si="150"/>
        <v>117055.55555555556</v>
      </c>
      <c r="E2468" s="54">
        <f t="shared" si="148"/>
        <v>260565666.66666037</v>
      </c>
      <c r="F2468" s="5">
        <f t="shared" si="151"/>
        <v>170834333.33333963</v>
      </c>
    </row>
    <row r="2469" spans="2:6">
      <c r="B2469" s="59">
        <v>2227</v>
      </c>
      <c r="C2469" s="58">
        <f t="shared" si="149"/>
        <v>421400000</v>
      </c>
      <c r="D2469" s="54">
        <f t="shared" si="150"/>
        <v>117055.55555555556</v>
      </c>
      <c r="E2469" s="54">
        <f t="shared" si="148"/>
        <v>260682722.22221592</v>
      </c>
      <c r="F2469" s="5">
        <f t="shared" si="151"/>
        <v>170717277.77778408</v>
      </c>
    </row>
    <row r="2470" spans="2:6">
      <c r="B2470" s="59">
        <v>2228</v>
      </c>
      <c r="C2470" s="58">
        <f t="shared" si="149"/>
        <v>421400000</v>
      </c>
      <c r="D2470" s="54">
        <f t="shared" si="150"/>
        <v>117055.55555555556</v>
      </c>
      <c r="E2470" s="54">
        <f t="shared" si="148"/>
        <v>260799777.77777147</v>
      </c>
      <c r="F2470" s="5">
        <f t="shared" si="151"/>
        <v>170600222.22222853</v>
      </c>
    </row>
    <row r="2471" spans="2:6">
      <c r="B2471" s="59">
        <v>2229</v>
      </c>
      <c r="C2471" s="58">
        <f t="shared" si="149"/>
        <v>421400000</v>
      </c>
      <c r="D2471" s="54">
        <f t="shared" si="150"/>
        <v>117055.55555555556</v>
      </c>
      <c r="E2471" s="54">
        <f t="shared" si="148"/>
        <v>260916833.33332703</v>
      </c>
      <c r="F2471" s="5">
        <f t="shared" si="151"/>
        <v>170483166.66667297</v>
      </c>
    </row>
    <row r="2472" spans="2:6">
      <c r="B2472" s="59">
        <v>2230</v>
      </c>
      <c r="C2472" s="58">
        <f t="shared" si="149"/>
        <v>421400000</v>
      </c>
      <c r="D2472" s="54">
        <f t="shared" si="150"/>
        <v>117055.55555555556</v>
      </c>
      <c r="E2472" s="54">
        <f t="shared" si="148"/>
        <v>261033888.88888258</v>
      </c>
      <c r="F2472" s="5">
        <f t="shared" si="151"/>
        <v>170366111.11111742</v>
      </c>
    </row>
    <row r="2473" spans="2:6">
      <c r="B2473" s="59">
        <v>2231</v>
      </c>
      <c r="C2473" s="58">
        <f t="shared" si="149"/>
        <v>421400000</v>
      </c>
      <c r="D2473" s="54">
        <f t="shared" si="150"/>
        <v>117055.55555555556</v>
      </c>
      <c r="E2473" s="54">
        <f t="shared" si="148"/>
        <v>261150944.44443813</v>
      </c>
      <c r="F2473" s="5">
        <f t="shared" si="151"/>
        <v>170249055.55556187</v>
      </c>
    </row>
    <row r="2474" spans="2:6">
      <c r="B2474" s="59">
        <v>2232</v>
      </c>
      <c r="C2474" s="58">
        <f t="shared" si="149"/>
        <v>421400000</v>
      </c>
      <c r="D2474" s="54">
        <f t="shared" si="150"/>
        <v>117055.55555555556</v>
      </c>
      <c r="E2474" s="54">
        <f t="shared" si="148"/>
        <v>261267999.99999368</v>
      </c>
      <c r="F2474" s="5">
        <f t="shared" si="151"/>
        <v>170132000.00000632</v>
      </c>
    </row>
    <row r="2475" spans="2:6">
      <c r="B2475" s="59">
        <v>2233</v>
      </c>
      <c r="C2475" s="58">
        <f t="shared" si="149"/>
        <v>421400000</v>
      </c>
      <c r="D2475" s="54">
        <f t="shared" si="150"/>
        <v>117055.55555555556</v>
      </c>
      <c r="E2475" s="54">
        <f t="shared" ref="E2475:E2538" si="152">E2474+D2475</f>
        <v>261385055.55554923</v>
      </c>
      <c r="F2475" s="5">
        <f t="shared" si="151"/>
        <v>170014944.44445077</v>
      </c>
    </row>
    <row r="2476" spans="2:6">
      <c r="B2476" s="59">
        <v>2234</v>
      </c>
      <c r="C2476" s="58">
        <f t="shared" si="149"/>
        <v>421400000</v>
      </c>
      <c r="D2476" s="54">
        <f t="shared" si="150"/>
        <v>117055.55555555556</v>
      </c>
      <c r="E2476" s="54">
        <f t="shared" si="152"/>
        <v>261502111.11110479</v>
      </c>
      <c r="F2476" s="5">
        <f t="shared" si="151"/>
        <v>169897888.88889521</v>
      </c>
    </row>
    <row r="2477" spans="2:6">
      <c r="B2477" s="59">
        <v>2235</v>
      </c>
      <c r="C2477" s="58">
        <f t="shared" si="149"/>
        <v>421400000</v>
      </c>
      <c r="D2477" s="54">
        <f t="shared" si="150"/>
        <v>117055.55555555556</v>
      </c>
      <c r="E2477" s="54">
        <f t="shared" si="152"/>
        <v>261619166.66666034</v>
      </c>
      <c r="F2477" s="5">
        <f t="shared" si="151"/>
        <v>169780833.33333966</v>
      </c>
    </row>
    <row r="2478" spans="2:6">
      <c r="B2478" s="59">
        <v>2236</v>
      </c>
      <c r="C2478" s="58">
        <f t="shared" si="149"/>
        <v>421400000</v>
      </c>
      <c r="D2478" s="54">
        <f t="shared" si="150"/>
        <v>117055.55555555556</v>
      </c>
      <c r="E2478" s="54">
        <f t="shared" si="152"/>
        <v>261736222.22221589</v>
      </c>
      <c r="F2478" s="5">
        <f t="shared" si="151"/>
        <v>169663777.77778411</v>
      </c>
    </row>
    <row r="2479" spans="2:6">
      <c r="B2479" s="59">
        <v>2237</v>
      </c>
      <c r="C2479" s="58">
        <f t="shared" si="149"/>
        <v>421400000</v>
      </c>
      <c r="D2479" s="54">
        <f t="shared" si="150"/>
        <v>117055.55555555556</v>
      </c>
      <c r="E2479" s="54">
        <f t="shared" si="152"/>
        <v>261853277.77777144</v>
      </c>
      <c r="F2479" s="5">
        <f t="shared" si="151"/>
        <v>169546722.22222856</v>
      </c>
    </row>
    <row r="2480" spans="2:6">
      <c r="B2480" s="59">
        <v>2238</v>
      </c>
      <c r="C2480" s="58">
        <f t="shared" si="149"/>
        <v>421400000</v>
      </c>
      <c r="D2480" s="54">
        <f t="shared" si="150"/>
        <v>117055.55555555556</v>
      </c>
      <c r="E2480" s="54">
        <f t="shared" si="152"/>
        <v>261970333.333327</v>
      </c>
      <c r="F2480" s="5">
        <f t="shared" si="151"/>
        <v>169429666.666673</v>
      </c>
    </row>
    <row r="2481" spans="2:6">
      <c r="B2481" s="59">
        <v>2239</v>
      </c>
      <c r="C2481" s="58">
        <f t="shared" si="149"/>
        <v>421400000</v>
      </c>
      <c r="D2481" s="54">
        <f t="shared" si="150"/>
        <v>117055.55555555556</v>
      </c>
      <c r="E2481" s="54">
        <f t="shared" si="152"/>
        <v>262087388.88888255</v>
      </c>
      <c r="F2481" s="5">
        <f t="shared" si="151"/>
        <v>169312611.11111745</v>
      </c>
    </row>
    <row r="2482" spans="2:6">
      <c r="B2482" s="59">
        <v>2240</v>
      </c>
      <c r="C2482" s="58">
        <f t="shared" si="149"/>
        <v>421400000</v>
      </c>
      <c r="D2482" s="54">
        <f t="shared" si="150"/>
        <v>117055.55555555556</v>
      </c>
      <c r="E2482" s="54">
        <f t="shared" si="152"/>
        <v>262204444.4444381</v>
      </c>
      <c r="F2482" s="5">
        <f t="shared" si="151"/>
        <v>169195555.5555619</v>
      </c>
    </row>
    <row r="2483" spans="2:6">
      <c r="B2483" s="59">
        <v>2241</v>
      </c>
      <c r="C2483" s="58">
        <f t="shared" si="149"/>
        <v>421400000</v>
      </c>
      <c r="D2483" s="54">
        <f t="shared" si="150"/>
        <v>117055.55555555556</v>
      </c>
      <c r="E2483" s="54">
        <f t="shared" si="152"/>
        <v>262321499.99999365</v>
      </c>
      <c r="F2483" s="5">
        <f t="shared" si="151"/>
        <v>169078500.00000635</v>
      </c>
    </row>
    <row r="2484" spans="2:6">
      <c r="B2484" s="59">
        <v>2242</v>
      </c>
      <c r="C2484" s="58">
        <f t="shared" ref="C2484:C2547" si="153">$K$243-$K$245</f>
        <v>421400000</v>
      </c>
      <c r="D2484" s="54">
        <f t="shared" ref="D2484:D2547" si="154">C2484/$K$244</f>
        <v>117055.55555555556</v>
      </c>
      <c r="E2484" s="54">
        <f t="shared" si="152"/>
        <v>262438555.5555492</v>
      </c>
      <c r="F2484" s="5">
        <f t="shared" ref="F2484:F2547" si="155">$J$119-E2484</f>
        <v>168961444.4444508</v>
      </c>
    </row>
    <row r="2485" spans="2:6">
      <c r="B2485" s="59">
        <v>2243</v>
      </c>
      <c r="C2485" s="58">
        <f t="shared" si="153"/>
        <v>421400000</v>
      </c>
      <c r="D2485" s="54">
        <f t="shared" si="154"/>
        <v>117055.55555555556</v>
      </c>
      <c r="E2485" s="54">
        <f t="shared" si="152"/>
        <v>262555611.11110476</v>
      </c>
      <c r="F2485" s="5">
        <f t="shared" si="155"/>
        <v>168844388.88889524</v>
      </c>
    </row>
    <row r="2486" spans="2:6">
      <c r="B2486" s="59">
        <v>2244</v>
      </c>
      <c r="C2486" s="58">
        <f t="shared" si="153"/>
        <v>421400000</v>
      </c>
      <c r="D2486" s="54">
        <f t="shared" si="154"/>
        <v>117055.55555555556</v>
      </c>
      <c r="E2486" s="54">
        <f t="shared" si="152"/>
        <v>262672666.66666031</v>
      </c>
      <c r="F2486" s="5">
        <f t="shared" si="155"/>
        <v>168727333.33333969</v>
      </c>
    </row>
    <row r="2487" spans="2:6">
      <c r="B2487" s="59">
        <v>2245</v>
      </c>
      <c r="C2487" s="58">
        <f t="shared" si="153"/>
        <v>421400000</v>
      </c>
      <c r="D2487" s="54">
        <f t="shared" si="154"/>
        <v>117055.55555555556</v>
      </c>
      <c r="E2487" s="54">
        <f t="shared" si="152"/>
        <v>262789722.22221586</v>
      </c>
      <c r="F2487" s="5">
        <f t="shared" si="155"/>
        <v>168610277.77778414</v>
      </c>
    </row>
    <row r="2488" spans="2:6">
      <c r="B2488" s="59">
        <v>2246</v>
      </c>
      <c r="C2488" s="58">
        <f t="shared" si="153"/>
        <v>421400000</v>
      </c>
      <c r="D2488" s="54">
        <f t="shared" si="154"/>
        <v>117055.55555555556</v>
      </c>
      <c r="E2488" s="54">
        <f t="shared" si="152"/>
        <v>262906777.77777141</v>
      </c>
      <c r="F2488" s="5">
        <f t="shared" si="155"/>
        <v>168493222.22222859</v>
      </c>
    </row>
    <row r="2489" spans="2:6">
      <c r="B2489" s="59">
        <v>2247</v>
      </c>
      <c r="C2489" s="58">
        <f t="shared" si="153"/>
        <v>421400000</v>
      </c>
      <c r="D2489" s="54">
        <f t="shared" si="154"/>
        <v>117055.55555555556</v>
      </c>
      <c r="E2489" s="54">
        <f t="shared" si="152"/>
        <v>263023833.33332697</v>
      </c>
      <c r="F2489" s="5">
        <f t="shared" si="155"/>
        <v>168376166.66667303</v>
      </c>
    </row>
    <row r="2490" spans="2:6">
      <c r="B2490" s="59">
        <v>2248</v>
      </c>
      <c r="C2490" s="58">
        <f t="shared" si="153"/>
        <v>421400000</v>
      </c>
      <c r="D2490" s="54">
        <f t="shared" si="154"/>
        <v>117055.55555555556</v>
      </c>
      <c r="E2490" s="54">
        <f t="shared" si="152"/>
        <v>263140888.88888252</v>
      </c>
      <c r="F2490" s="5">
        <f t="shared" si="155"/>
        <v>168259111.11111748</v>
      </c>
    </row>
    <row r="2491" spans="2:6">
      <c r="B2491" s="59">
        <v>2249</v>
      </c>
      <c r="C2491" s="58">
        <f t="shared" si="153"/>
        <v>421400000</v>
      </c>
      <c r="D2491" s="54">
        <f t="shared" si="154"/>
        <v>117055.55555555556</v>
      </c>
      <c r="E2491" s="54">
        <f t="shared" si="152"/>
        <v>263257944.44443807</v>
      </c>
      <c r="F2491" s="5">
        <f t="shared" si="155"/>
        <v>168142055.55556193</v>
      </c>
    </row>
    <row r="2492" spans="2:6">
      <c r="B2492" s="59">
        <v>2250</v>
      </c>
      <c r="C2492" s="58">
        <f t="shared" si="153"/>
        <v>421400000</v>
      </c>
      <c r="D2492" s="54">
        <f t="shared" si="154"/>
        <v>117055.55555555556</v>
      </c>
      <c r="E2492" s="54">
        <f t="shared" si="152"/>
        <v>263374999.99999362</v>
      </c>
      <c r="F2492" s="5">
        <f t="shared" si="155"/>
        <v>168025000.00000638</v>
      </c>
    </row>
    <row r="2493" spans="2:6">
      <c r="B2493" s="59">
        <v>2251</v>
      </c>
      <c r="C2493" s="58">
        <f t="shared" si="153"/>
        <v>421400000</v>
      </c>
      <c r="D2493" s="54">
        <f t="shared" si="154"/>
        <v>117055.55555555556</v>
      </c>
      <c r="E2493" s="54">
        <f t="shared" si="152"/>
        <v>263492055.55554917</v>
      </c>
      <c r="F2493" s="5">
        <f t="shared" si="155"/>
        <v>167907944.44445083</v>
      </c>
    </row>
    <row r="2494" spans="2:6">
      <c r="B2494" s="59">
        <v>2252</v>
      </c>
      <c r="C2494" s="58">
        <f t="shared" si="153"/>
        <v>421400000</v>
      </c>
      <c r="D2494" s="54">
        <f t="shared" si="154"/>
        <v>117055.55555555556</v>
      </c>
      <c r="E2494" s="54">
        <f t="shared" si="152"/>
        <v>263609111.11110473</v>
      </c>
      <c r="F2494" s="5">
        <f t="shared" si="155"/>
        <v>167790888.88889527</v>
      </c>
    </row>
    <row r="2495" spans="2:6">
      <c r="B2495" s="59">
        <v>2253</v>
      </c>
      <c r="C2495" s="58">
        <f t="shared" si="153"/>
        <v>421400000</v>
      </c>
      <c r="D2495" s="54">
        <f t="shared" si="154"/>
        <v>117055.55555555556</v>
      </c>
      <c r="E2495" s="54">
        <f t="shared" si="152"/>
        <v>263726166.66666028</v>
      </c>
      <c r="F2495" s="5">
        <f t="shared" si="155"/>
        <v>167673833.33333972</v>
      </c>
    </row>
    <row r="2496" spans="2:6">
      <c r="B2496" s="59">
        <v>2254</v>
      </c>
      <c r="C2496" s="58">
        <f t="shared" si="153"/>
        <v>421400000</v>
      </c>
      <c r="D2496" s="54">
        <f t="shared" si="154"/>
        <v>117055.55555555556</v>
      </c>
      <c r="E2496" s="54">
        <f t="shared" si="152"/>
        <v>263843222.22221583</v>
      </c>
      <c r="F2496" s="5">
        <f t="shared" si="155"/>
        <v>167556777.77778417</v>
      </c>
    </row>
    <row r="2497" spans="2:6">
      <c r="B2497" s="59">
        <v>2255</v>
      </c>
      <c r="C2497" s="58">
        <f t="shared" si="153"/>
        <v>421400000</v>
      </c>
      <c r="D2497" s="54">
        <f t="shared" si="154"/>
        <v>117055.55555555556</v>
      </c>
      <c r="E2497" s="54">
        <f t="shared" si="152"/>
        <v>263960277.77777138</v>
      </c>
      <c r="F2497" s="5">
        <f t="shared" si="155"/>
        <v>167439722.22222862</v>
      </c>
    </row>
    <row r="2498" spans="2:6">
      <c r="B2498" s="59">
        <v>2256</v>
      </c>
      <c r="C2498" s="58">
        <f t="shared" si="153"/>
        <v>421400000</v>
      </c>
      <c r="D2498" s="54">
        <f t="shared" si="154"/>
        <v>117055.55555555556</v>
      </c>
      <c r="E2498" s="54">
        <f t="shared" si="152"/>
        <v>264077333.33332694</v>
      </c>
      <c r="F2498" s="5">
        <f t="shared" si="155"/>
        <v>167322666.66667306</v>
      </c>
    </row>
    <row r="2499" spans="2:6">
      <c r="B2499" s="59">
        <v>2257</v>
      </c>
      <c r="C2499" s="58">
        <f t="shared" si="153"/>
        <v>421400000</v>
      </c>
      <c r="D2499" s="54">
        <f t="shared" si="154"/>
        <v>117055.55555555556</v>
      </c>
      <c r="E2499" s="54">
        <f t="shared" si="152"/>
        <v>264194388.88888249</v>
      </c>
      <c r="F2499" s="5">
        <f t="shared" si="155"/>
        <v>167205611.11111751</v>
      </c>
    </row>
    <row r="2500" spans="2:6">
      <c r="B2500" s="59">
        <v>2258</v>
      </c>
      <c r="C2500" s="58">
        <f t="shared" si="153"/>
        <v>421400000</v>
      </c>
      <c r="D2500" s="54">
        <f t="shared" si="154"/>
        <v>117055.55555555556</v>
      </c>
      <c r="E2500" s="54">
        <f t="shared" si="152"/>
        <v>264311444.44443804</v>
      </c>
      <c r="F2500" s="5">
        <f t="shared" si="155"/>
        <v>167088555.55556196</v>
      </c>
    </row>
    <row r="2501" spans="2:6">
      <c r="B2501" s="59">
        <v>2259</v>
      </c>
      <c r="C2501" s="58">
        <f t="shared" si="153"/>
        <v>421400000</v>
      </c>
      <c r="D2501" s="54">
        <f t="shared" si="154"/>
        <v>117055.55555555556</v>
      </c>
      <c r="E2501" s="54">
        <f t="shared" si="152"/>
        <v>264428499.99999359</v>
      </c>
      <c r="F2501" s="5">
        <f t="shared" si="155"/>
        <v>166971500.00000641</v>
      </c>
    </row>
    <row r="2502" spans="2:6">
      <c r="B2502" s="59">
        <v>2260</v>
      </c>
      <c r="C2502" s="58">
        <f t="shared" si="153"/>
        <v>421400000</v>
      </c>
      <c r="D2502" s="54">
        <f t="shared" si="154"/>
        <v>117055.55555555556</v>
      </c>
      <c r="E2502" s="54">
        <f t="shared" si="152"/>
        <v>264545555.55554914</v>
      </c>
      <c r="F2502" s="5">
        <f t="shared" si="155"/>
        <v>166854444.44445086</v>
      </c>
    </row>
    <row r="2503" spans="2:6">
      <c r="B2503" s="59">
        <v>2261</v>
      </c>
      <c r="C2503" s="58">
        <f t="shared" si="153"/>
        <v>421400000</v>
      </c>
      <c r="D2503" s="54">
        <f t="shared" si="154"/>
        <v>117055.55555555556</v>
      </c>
      <c r="E2503" s="54">
        <f t="shared" si="152"/>
        <v>264662611.1111047</v>
      </c>
      <c r="F2503" s="5">
        <f t="shared" si="155"/>
        <v>166737388.8888953</v>
      </c>
    </row>
    <row r="2504" spans="2:6">
      <c r="B2504" s="59">
        <v>2262</v>
      </c>
      <c r="C2504" s="58">
        <f t="shared" si="153"/>
        <v>421400000</v>
      </c>
      <c r="D2504" s="54">
        <f t="shared" si="154"/>
        <v>117055.55555555556</v>
      </c>
      <c r="E2504" s="54">
        <f t="shared" si="152"/>
        <v>264779666.66666025</v>
      </c>
      <c r="F2504" s="5">
        <f t="shared" si="155"/>
        <v>166620333.33333975</v>
      </c>
    </row>
    <row r="2505" spans="2:6">
      <c r="B2505" s="59">
        <v>2263</v>
      </c>
      <c r="C2505" s="58">
        <f t="shared" si="153"/>
        <v>421400000</v>
      </c>
      <c r="D2505" s="54">
        <f t="shared" si="154"/>
        <v>117055.55555555556</v>
      </c>
      <c r="E2505" s="54">
        <f t="shared" si="152"/>
        <v>264896722.2222158</v>
      </c>
      <c r="F2505" s="5">
        <f t="shared" si="155"/>
        <v>166503277.7777842</v>
      </c>
    </row>
    <row r="2506" spans="2:6">
      <c r="B2506" s="59">
        <v>2264</v>
      </c>
      <c r="C2506" s="58">
        <f t="shared" si="153"/>
        <v>421400000</v>
      </c>
      <c r="D2506" s="54">
        <f t="shared" si="154"/>
        <v>117055.55555555556</v>
      </c>
      <c r="E2506" s="54">
        <f t="shared" si="152"/>
        <v>265013777.77777135</v>
      </c>
      <c r="F2506" s="5">
        <f t="shared" si="155"/>
        <v>166386222.22222865</v>
      </c>
    </row>
    <row r="2507" spans="2:6">
      <c r="B2507" s="59">
        <v>2265</v>
      </c>
      <c r="C2507" s="58">
        <f t="shared" si="153"/>
        <v>421400000</v>
      </c>
      <c r="D2507" s="54">
        <f t="shared" si="154"/>
        <v>117055.55555555556</v>
      </c>
      <c r="E2507" s="54">
        <f t="shared" si="152"/>
        <v>265130833.33332691</v>
      </c>
      <c r="F2507" s="5">
        <f t="shared" si="155"/>
        <v>166269166.66667309</v>
      </c>
    </row>
    <row r="2508" spans="2:6">
      <c r="B2508" s="59">
        <v>2266</v>
      </c>
      <c r="C2508" s="58">
        <f t="shared" si="153"/>
        <v>421400000</v>
      </c>
      <c r="D2508" s="54">
        <f t="shared" si="154"/>
        <v>117055.55555555556</v>
      </c>
      <c r="E2508" s="54">
        <f t="shared" si="152"/>
        <v>265247888.88888246</v>
      </c>
      <c r="F2508" s="5">
        <f t="shared" si="155"/>
        <v>166152111.11111754</v>
      </c>
    </row>
    <row r="2509" spans="2:6">
      <c r="B2509" s="59">
        <v>2267</v>
      </c>
      <c r="C2509" s="58">
        <f t="shared" si="153"/>
        <v>421400000</v>
      </c>
      <c r="D2509" s="54">
        <f t="shared" si="154"/>
        <v>117055.55555555556</v>
      </c>
      <c r="E2509" s="54">
        <f t="shared" si="152"/>
        <v>265364944.44443801</v>
      </c>
      <c r="F2509" s="5">
        <f t="shared" si="155"/>
        <v>166035055.55556199</v>
      </c>
    </row>
    <row r="2510" spans="2:6">
      <c r="B2510" s="59">
        <v>2268</v>
      </c>
      <c r="C2510" s="58">
        <f t="shared" si="153"/>
        <v>421400000</v>
      </c>
      <c r="D2510" s="54">
        <f t="shared" si="154"/>
        <v>117055.55555555556</v>
      </c>
      <c r="E2510" s="54">
        <f t="shared" si="152"/>
        <v>265481999.99999356</v>
      </c>
      <c r="F2510" s="5">
        <f t="shared" si="155"/>
        <v>165918000.00000644</v>
      </c>
    </row>
    <row r="2511" spans="2:6">
      <c r="B2511" s="59">
        <v>2269</v>
      </c>
      <c r="C2511" s="58">
        <f t="shared" si="153"/>
        <v>421400000</v>
      </c>
      <c r="D2511" s="54">
        <f t="shared" si="154"/>
        <v>117055.55555555556</v>
      </c>
      <c r="E2511" s="54">
        <f t="shared" si="152"/>
        <v>265599055.55554911</v>
      </c>
      <c r="F2511" s="5">
        <f t="shared" si="155"/>
        <v>165800944.44445089</v>
      </c>
    </row>
    <row r="2512" spans="2:6">
      <c r="B2512" s="59">
        <v>2270</v>
      </c>
      <c r="C2512" s="58">
        <f t="shared" si="153"/>
        <v>421400000</v>
      </c>
      <c r="D2512" s="54">
        <f t="shared" si="154"/>
        <v>117055.55555555556</v>
      </c>
      <c r="E2512" s="54">
        <f t="shared" si="152"/>
        <v>265716111.11110467</v>
      </c>
      <c r="F2512" s="5">
        <f t="shared" si="155"/>
        <v>165683888.88889533</v>
      </c>
    </row>
    <row r="2513" spans="2:6">
      <c r="B2513" s="59">
        <v>2271</v>
      </c>
      <c r="C2513" s="58">
        <f t="shared" si="153"/>
        <v>421400000</v>
      </c>
      <c r="D2513" s="54">
        <f t="shared" si="154"/>
        <v>117055.55555555556</v>
      </c>
      <c r="E2513" s="54">
        <f t="shared" si="152"/>
        <v>265833166.66666022</v>
      </c>
      <c r="F2513" s="5">
        <f t="shared" si="155"/>
        <v>165566833.33333978</v>
      </c>
    </row>
    <row r="2514" spans="2:6">
      <c r="B2514" s="59">
        <v>2272</v>
      </c>
      <c r="C2514" s="58">
        <f t="shared" si="153"/>
        <v>421400000</v>
      </c>
      <c r="D2514" s="54">
        <f t="shared" si="154"/>
        <v>117055.55555555556</v>
      </c>
      <c r="E2514" s="54">
        <f t="shared" si="152"/>
        <v>265950222.22221577</v>
      </c>
      <c r="F2514" s="5">
        <f t="shared" si="155"/>
        <v>165449777.77778423</v>
      </c>
    </row>
    <row r="2515" spans="2:6">
      <c r="B2515" s="59">
        <v>2273</v>
      </c>
      <c r="C2515" s="58">
        <f t="shared" si="153"/>
        <v>421400000</v>
      </c>
      <c r="D2515" s="54">
        <f t="shared" si="154"/>
        <v>117055.55555555556</v>
      </c>
      <c r="E2515" s="54">
        <f t="shared" si="152"/>
        <v>266067277.77777132</v>
      </c>
      <c r="F2515" s="5">
        <f t="shared" si="155"/>
        <v>165332722.22222868</v>
      </c>
    </row>
    <row r="2516" spans="2:6">
      <c r="B2516" s="59">
        <v>2274</v>
      </c>
      <c r="C2516" s="58">
        <f t="shared" si="153"/>
        <v>421400000</v>
      </c>
      <c r="D2516" s="54">
        <f t="shared" si="154"/>
        <v>117055.55555555556</v>
      </c>
      <c r="E2516" s="54">
        <f t="shared" si="152"/>
        <v>266184333.33332688</v>
      </c>
      <c r="F2516" s="5">
        <f t="shared" si="155"/>
        <v>165215666.66667312</v>
      </c>
    </row>
    <row r="2517" spans="2:6">
      <c r="B2517" s="59">
        <v>2275</v>
      </c>
      <c r="C2517" s="58">
        <f t="shared" si="153"/>
        <v>421400000</v>
      </c>
      <c r="D2517" s="54">
        <f t="shared" si="154"/>
        <v>117055.55555555556</v>
      </c>
      <c r="E2517" s="54">
        <f t="shared" si="152"/>
        <v>266301388.88888243</v>
      </c>
      <c r="F2517" s="5">
        <f t="shared" si="155"/>
        <v>165098611.11111757</v>
      </c>
    </row>
    <row r="2518" spans="2:6">
      <c r="B2518" s="59">
        <v>2276</v>
      </c>
      <c r="C2518" s="58">
        <f t="shared" si="153"/>
        <v>421400000</v>
      </c>
      <c r="D2518" s="54">
        <f t="shared" si="154"/>
        <v>117055.55555555556</v>
      </c>
      <c r="E2518" s="54">
        <f t="shared" si="152"/>
        <v>266418444.44443798</v>
      </c>
      <c r="F2518" s="5">
        <f t="shared" si="155"/>
        <v>164981555.55556202</v>
      </c>
    </row>
    <row r="2519" spans="2:6">
      <c r="B2519" s="59">
        <v>2277</v>
      </c>
      <c r="C2519" s="58">
        <f t="shared" si="153"/>
        <v>421400000</v>
      </c>
      <c r="D2519" s="54">
        <f t="shared" si="154"/>
        <v>117055.55555555556</v>
      </c>
      <c r="E2519" s="54">
        <f t="shared" si="152"/>
        <v>266535499.99999353</v>
      </c>
      <c r="F2519" s="5">
        <f t="shared" si="155"/>
        <v>164864500.00000647</v>
      </c>
    </row>
    <row r="2520" spans="2:6">
      <c r="B2520" s="59">
        <v>2278</v>
      </c>
      <c r="C2520" s="58">
        <f t="shared" si="153"/>
        <v>421400000</v>
      </c>
      <c r="D2520" s="54">
        <f t="shared" si="154"/>
        <v>117055.55555555556</v>
      </c>
      <c r="E2520" s="54">
        <f t="shared" si="152"/>
        <v>266652555.55554909</v>
      </c>
      <c r="F2520" s="5">
        <f t="shared" si="155"/>
        <v>164747444.44445091</v>
      </c>
    </row>
    <row r="2521" spans="2:6">
      <c r="B2521" s="59">
        <v>2279</v>
      </c>
      <c r="C2521" s="58">
        <f t="shared" si="153"/>
        <v>421400000</v>
      </c>
      <c r="D2521" s="54">
        <f t="shared" si="154"/>
        <v>117055.55555555556</v>
      </c>
      <c r="E2521" s="54">
        <f t="shared" si="152"/>
        <v>266769611.11110464</v>
      </c>
      <c r="F2521" s="5">
        <f t="shared" si="155"/>
        <v>164630388.88889536</v>
      </c>
    </row>
    <row r="2522" spans="2:6">
      <c r="B2522" s="59">
        <v>2280</v>
      </c>
      <c r="C2522" s="58">
        <f t="shared" si="153"/>
        <v>421400000</v>
      </c>
      <c r="D2522" s="54">
        <f t="shared" si="154"/>
        <v>117055.55555555556</v>
      </c>
      <c r="E2522" s="54">
        <f t="shared" si="152"/>
        <v>266886666.66666019</v>
      </c>
      <c r="F2522" s="5">
        <f t="shared" si="155"/>
        <v>164513333.33333981</v>
      </c>
    </row>
    <row r="2523" spans="2:6">
      <c r="B2523" s="59">
        <v>2281</v>
      </c>
      <c r="C2523" s="58">
        <f t="shared" si="153"/>
        <v>421400000</v>
      </c>
      <c r="D2523" s="54">
        <f t="shared" si="154"/>
        <v>117055.55555555556</v>
      </c>
      <c r="E2523" s="54">
        <f t="shared" si="152"/>
        <v>267003722.22221574</v>
      </c>
      <c r="F2523" s="5">
        <f t="shared" si="155"/>
        <v>164396277.77778426</v>
      </c>
    </row>
    <row r="2524" spans="2:6">
      <c r="B2524" s="59">
        <v>2282</v>
      </c>
      <c r="C2524" s="58">
        <f t="shared" si="153"/>
        <v>421400000</v>
      </c>
      <c r="D2524" s="54">
        <f t="shared" si="154"/>
        <v>117055.55555555556</v>
      </c>
      <c r="E2524" s="54">
        <f t="shared" si="152"/>
        <v>267120777.77777129</v>
      </c>
      <c r="F2524" s="5">
        <f t="shared" si="155"/>
        <v>164279222.22222871</v>
      </c>
    </row>
    <row r="2525" spans="2:6">
      <c r="B2525" s="59">
        <v>2283</v>
      </c>
      <c r="C2525" s="58">
        <f t="shared" si="153"/>
        <v>421400000</v>
      </c>
      <c r="D2525" s="54">
        <f t="shared" si="154"/>
        <v>117055.55555555556</v>
      </c>
      <c r="E2525" s="54">
        <f t="shared" si="152"/>
        <v>267237833.33332685</v>
      </c>
      <c r="F2525" s="5">
        <f t="shared" si="155"/>
        <v>164162166.66667315</v>
      </c>
    </row>
    <row r="2526" spans="2:6">
      <c r="B2526" s="59">
        <v>2284</v>
      </c>
      <c r="C2526" s="58">
        <f t="shared" si="153"/>
        <v>421400000</v>
      </c>
      <c r="D2526" s="54">
        <f t="shared" si="154"/>
        <v>117055.55555555556</v>
      </c>
      <c r="E2526" s="54">
        <f t="shared" si="152"/>
        <v>267354888.8888824</v>
      </c>
      <c r="F2526" s="5">
        <f t="shared" si="155"/>
        <v>164045111.1111176</v>
      </c>
    </row>
    <row r="2527" spans="2:6">
      <c r="B2527" s="59">
        <v>2285</v>
      </c>
      <c r="C2527" s="58">
        <f t="shared" si="153"/>
        <v>421400000</v>
      </c>
      <c r="D2527" s="54">
        <f t="shared" si="154"/>
        <v>117055.55555555556</v>
      </c>
      <c r="E2527" s="54">
        <f t="shared" si="152"/>
        <v>267471944.44443795</v>
      </c>
      <c r="F2527" s="5">
        <f t="shared" si="155"/>
        <v>163928055.55556205</v>
      </c>
    </row>
    <row r="2528" spans="2:6">
      <c r="B2528" s="59">
        <v>2286</v>
      </c>
      <c r="C2528" s="58">
        <f t="shared" si="153"/>
        <v>421400000</v>
      </c>
      <c r="D2528" s="54">
        <f t="shared" si="154"/>
        <v>117055.55555555556</v>
      </c>
      <c r="E2528" s="54">
        <f t="shared" si="152"/>
        <v>267588999.9999935</v>
      </c>
      <c r="F2528" s="5">
        <f t="shared" si="155"/>
        <v>163811000.0000065</v>
      </c>
    </row>
    <row r="2529" spans="2:6">
      <c r="B2529" s="59">
        <v>2287</v>
      </c>
      <c r="C2529" s="58">
        <f t="shared" si="153"/>
        <v>421400000</v>
      </c>
      <c r="D2529" s="54">
        <f t="shared" si="154"/>
        <v>117055.55555555556</v>
      </c>
      <c r="E2529" s="54">
        <f t="shared" si="152"/>
        <v>267706055.55554906</v>
      </c>
      <c r="F2529" s="5">
        <f t="shared" si="155"/>
        <v>163693944.44445094</v>
      </c>
    </row>
    <row r="2530" spans="2:6">
      <c r="B2530" s="59">
        <v>2288</v>
      </c>
      <c r="C2530" s="58">
        <f t="shared" si="153"/>
        <v>421400000</v>
      </c>
      <c r="D2530" s="54">
        <f t="shared" si="154"/>
        <v>117055.55555555556</v>
      </c>
      <c r="E2530" s="54">
        <f t="shared" si="152"/>
        <v>267823111.11110461</v>
      </c>
      <c r="F2530" s="5">
        <f t="shared" si="155"/>
        <v>163576888.88889539</v>
      </c>
    </row>
    <row r="2531" spans="2:6">
      <c r="B2531" s="59">
        <v>2289</v>
      </c>
      <c r="C2531" s="58">
        <f t="shared" si="153"/>
        <v>421400000</v>
      </c>
      <c r="D2531" s="54">
        <f t="shared" si="154"/>
        <v>117055.55555555556</v>
      </c>
      <c r="E2531" s="54">
        <f t="shared" si="152"/>
        <v>267940166.66666016</v>
      </c>
      <c r="F2531" s="5">
        <f t="shared" si="155"/>
        <v>163459833.33333984</v>
      </c>
    </row>
    <row r="2532" spans="2:6">
      <c r="B2532" s="59">
        <v>2290</v>
      </c>
      <c r="C2532" s="58">
        <f t="shared" si="153"/>
        <v>421400000</v>
      </c>
      <c r="D2532" s="54">
        <f t="shared" si="154"/>
        <v>117055.55555555556</v>
      </c>
      <c r="E2532" s="54">
        <f t="shared" si="152"/>
        <v>268057222.22221571</v>
      </c>
      <c r="F2532" s="5">
        <f t="shared" si="155"/>
        <v>163342777.77778429</v>
      </c>
    </row>
    <row r="2533" spans="2:6">
      <c r="B2533" s="59">
        <v>2291</v>
      </c>
      <c r="C2533" s="58">
        <f t="shared" si="153"/>
        <v>421400000</v>
      </c>
      <c r="D2533" s="54">
        <f t="shared" si="154"/>
        <v>117055.55555555556</v>
      </c>
      <c r="E2533" s="54">
        <f t="shared" si="152"/>
        <v>268174277.77777126</v>
      </c>
      <c r="F2533" s="5">
        <f t="shared" si="155"/>
        <v>163225722.22222874</v>
      </c>
    </row>
    <row r="2534" spans="2:6">
      <c r="B2534" s="59">
        <v>2292</v>
      </c>
      <c r="C2534" s="58">
        <f t="shared" si="153"/>
        <v>421400000</v>
      </c>
      <c r="D2534" s="54">
        <f t="shared" si="154"/>
        <v>117055.55555555556</v>
      </c>
      <c r="E2534" s="54">
        <f t="shared" si="152"/>
        <v>268291333.33332682</v>
      </c>
      <c r="F2534" s="5">
        <f t="shared" si="155"/>
        <v>163108666.66667318</v>
      </c>
    </row>
    <row r="2535" spans="2:6">
      <c r="B2535" s="59">
        <v>2293</v>
      </c>
      <c r="C2535" s="58">
        <f t="shared" si="153"/>
        <v>421400000</v>
      </c>
      <c r="D2535" s="54">
        <f t="shared" si="154"/>
        <v>117055.55555555556</v>
      </c>
      <c r="E2535" s="54">
        <f t="shared" si="152"/>
        <v>268408388.88888237</v>
      </c>
      <c r="F2535" s="5">
        <f t="shared" si="155"/>
        <v>162991611.11111763</v>
      </c>
    </row>
    <row r="2536" spans="2:6">
      <c r="B2536" s="59">
        <v>2294</v>
      </c>
      <c r="C2536" s="58">
        <f t="shared" si="153"/>
        <v>421400000</v>
      </c>
      <c r="D2536" s="54">
        <f t="shared" si="154"/>
        <v>117055.55555555556</v>
      </c>
      <c r="E2536" s="54">
        <f t="shared" si="152"/>
        <v>268525444.44443792</v>
      </c>
      <c r="F2536" s="5">
        <f t="shared" si="155"/>
        <v>162874555.55556208</v>
      </c>
    </row>
    <row r="2537" spans="2:6">
      <c r="B2537" s="59">
        <v>2295</v>
      </c>
      <c r="C2537" s="58">
        <f t="shared" si="153"/>
        <v>421400000</v>
      </c>
      <c r="D2537" s="54">
        <f t="shared" si="154"/>
        <v>117055.55555555556</v>
      </c>
      <c r="E2537" s="54">
        <f t="shared" si="152"/>
        <v>268642499.9999935</v>
      </c>
      <c r="F2537" s="5">
        <f t="shared" si="155"/>
        <v>162757500.0000065</v>
      </c>
    </row>
    <row r="2538" spans="2:6">
      <c r="B2538" s="59">
        <v>2296</v>
      </c>
      <c r="C2538" s="58">
        <f t="shared" si="153"/>
        <v>421400000</v>
      </c>
      <c r="D2538" s="54">
        <f t="shared" si="154"/>
        <v>117055.55555555556</v>
      </c>
      <c r="E2538" s="54">
        <f t="shared" si="152"/>
        <v>268759555.55554909</v>
      </c>
      <c r="F2538" s="5">
        <f t="shared" si="155"/>
        <v>162640444.44445091</v>
      </c>
    </row>
    <row r="2539" spans="2:6">
      <c r="B2539" s="59">
        <v>2297</v>
      </c>
      <c r="C2539" s="58">
        <f t="shared" si="153"/>
        <v>421400000</v>
      </c>
      <c r="D2539" s="54">
        <f t="shared" si="154"/>
        <v>117055.55555555556</v>
      </c>
      <c r="E2539" s="54">
        <f t="shared" ref="E2539:E2602" si="156">E2538+D2539</f>
        <v>268876611.11110467</v>
      </c>
      <c r="F2539" s="5">
        <f t="shared" si="155"/>
        <v>162523388.88889533</v>
      </c>
    </row>
    <row r="2540" spans="2:6">
      <c r="B2540" s="59">
        <v>2298</v>
      </c>
      <c r="C2540" s="58">
        <f t="shared" si="153"/>
        <v>421400000</v>
      </c>
      <c r="D2540" s="54">
        <f t="shared" si="154"/>
        <v>117055.55555555556</v>
      </c>
      <c r="E2540" s="54">
        <f t="shared" si="156"/>
        <v>268993666.66666025</v>
      </c>
      <c r="F2540" s="5">
        <f t="shared" si="155"/>
        <v>162406333.33333975</v>
      </c>
    </row>
    <row r="2541" spans="2:6">
      <c r="B2541" s="59">
        <v>2299</v>
      </c>
      <c r="C2541" s="58">
        <f t="shared" si="153"/>
        <v>421400000</v>
      </c>
      <c r="D2541" s="54">
        <f t="shared" si="154"/>
        <v>117055.55555555556</v>
      </c>
      <c r="E2541" s="54">
        <f t="shared" si="156"/>
        <v>269110722.22221583</v>
      </c>
      <c r="F2541" s="5">
        <f t="shared" si="155"/>
        <v>162289277.77778417</v>
      </c>
    </row>
    <row r="2542" spans="2:6">
      <c r="B2542" s="59">
        <v>2300</v>
      </c>
      <c r="C2542" s="58">
        <f t="shared" si="153"/>
        <v>421400000</v>
      </c>
      <c r="D2542" s="54">
        <f t="shared" si="154"/>
        <v>117055.55555555556</v>
      </c>
      <c r="E2542" s="54">
        <f t="shared" si="156"/>
        <v>269227777.77777141</v>
      </c>
      <c r="F2542" s="5">
        <f t="shared" si="155"/>
        <v>162172222.22222859</v>
      </c>
    </row>
    <row r="2543" spans="2:6">
      <c r="B2543" s="59">
        <v>2301</v>
      </c>
      <c r="C2543" s="58">
        <f t="shared" si="153"/>
        <v>421400000</v>
      </c>
      <c r="D2543" s="54">
        <f t="shared" si="154"/>
        <v>117055.55555555556</v>
      </c>
      <c r="E2543" s="54">
        <f t="shared" si="156"/>
        <v>269344833.333327</v>
      </c>
      <c r="F2543" s="5">
        <f t="shared" si="155"/>
        <v>162055166.666673</v>
      </c>
    </row>
    <row r="2544" spans="2:6">
      <c r="B2544" s="59">
        <v>2302</v>
      </c>
      <c r="C2544" s="58">
        <f t="shared" si="153"/>
        <v>421400000</v>
      </c>
      <c r="D2544" s="54">
        <f t="shared" si="154"/>
        <v>117055.55555555556</v>
      </c>
      <c r="E2544" s="54">
        <f t="shared" si="156"/>
        <v>269461888.88888258</v>
      </c>
      <c r="F2544" s="5">
        <f t="shared" si="155"/>
        <v>161938111.11111742</v>
      </c>
    </row>
    <row r="2545" spans="2:6">
      <c r="B2545" s="59">
        <v>2303</v>
      </c>
      <c r="C2545" s="58">
        <f t="shared" si="153"/>
        <v>421400000</v>
      </c>
      <c r="D2545" s="54">
        <f t="shared" si="154"/>
        <v>117055.55555555556</v>
      </c>
      <c r="E2545" s="54">
        <f t="shared" si="156"/>
        <v>269578944.44443816</v>
      </c>
      <c r="F2545" s="5">
        <f t="shared" si="155"/>
        <v>161821055.55556184</v>
      </c>
    </row>
    <row r="2546" spans="2:6">
      <c r="B2546" s="59">
        <v>2304</v>
      </c>
      <c r="C2546" s="58">
        <f t="shared" si="153"/>
        <v>421400000</v>
      </c>
      <c r="D2546" s="54">
        <f t="shared" si="154"/>
        <v>117055.55555555556</v>
      </c>
      <c r="E2546" s="54">
        <f t="shared" si="156"/>
        <v>269695999.99999374</v>
      </c>
      <c r="F2546" s="5">
        <f t="shared" si="155"/>
        <v>161704000.00000626</v>
      </c>
    </row>
    <row r="2547" spans="2:6">
      <c r="B2547" s="59">
        <v>2305</v>
      </c>
      <c r="C2547" s="58">
        <f t="shared" si="153"/>
        <v>421400000</v>
      </c>
      <c r="D2547" s="54">
        <f t="shared" si="154"/>
        <v>117055.55555555556</v>
      </c>
      <c r="E2547" s="54">
        <f t="shared" si="156"/>
        <v>269813055.55554932</v>
      </c>
      <c r="F2547" s="5">
        <f t="shared" si="155"/>
        <v>161586944.44445068</v>
      </c>
    </row>
    <row r="2548" spans="2:6">
      <c r="B2548" s="59">
        <v>2306</v>
      </c>
      <c r="C2548" s="58">
        <f t="shared" ref="C2548:C2611" si="157">$K$243-$K$245</f>
        <v>421400000</v>
      </c>
      <c r="D2548" s="54">
        <f t="shared" ref="D2548:D2611" si="158">C2548/$K$244</f>
        <v>117055.55555555556</v>
      </c>
      <c r="E2548" s="54">
        <f t="shared" si="156"/>
        <v>269930111.11110491</v>
      </c>
      <c r="F2548" s="5">
        <f t="shared" ref="F2548:F2611" si="159">$J$119-E2548</f>
        <v>161469888.88889509</v>
      </c>
    </row>
    <row r="2549" spans="2:6">
      <c r="B2549" s="59">
        <v>2307</v>
      </c>
      <c r="C2549" s="58">
        <f t="shared" si="157"/>
        <v>421400000</v>
      </c>
      <c r="D2549" s="54">
        <f t="shared" si="158"/>
        <v>117055.55555555556</v>
      </c>
      <c r="E2549" s="54">
        <f t="shared" si="156"/>
        <v>270047166.66666049</v>
      </c>
      <c r="F2549" s="5">
        <f t="shared" si="159"/>
        <v>161352833.33333951</v>
      </c>
    </row>
    <row r="2550" spans="2:6">
      <c r="B2550" s="59">
        <v>2308</v>
      </c>
      <c r="C2550" s="58">
        <f t="shared" si="157"/>
        <v>421400000</v>
      </c>
      <c r="D2550" s="54">
        <f t="shared" si="158"/>
        <v>117055.55555555556</v>
      </c>
      <c r="E2550" s="54">
        <f t="shared" si="156"/>
        <v>270164222.22221607</v>
      </c>
      <c r="F2550" s="5">
        <f t="shared" si="159"/>
        <v>161235777.77778393</v>
      </c>
    </row>
    <row r="2551" spans="2:6">
      <c r="B2551" s="59">
        <v>2309</v>
      </c>
      <c r="C2551" s="58">
        <f t="shared" si="157"/>
        <v>421400000</v>
      </c>
      <c r="D2551" s="54">
        <f t="shared" si="158"/>
        <v>117055.55555555556</v>
      </c>
      <c r="E2551" s="54">
        <f t="shared" si="156"/>
        <v>270281277.77777165</v>
      </c>
      <c r="F2551" s="5">
        <f t="shared" si="159"/>
        <v>161118722.22222835</v>
      </c>
    </row>
    <row r="2552" spans="2:6">
      <c r="B2552" s="59">
        <v>2310</v>
      </c>
      <c r="C2552" s="58">
        <f t="shared" si="157"/>
        <v>421400000</v>
      </c>
      <c r="D2552" s="54">
        <f t="shared" si="158"/>
        <v>117055.55555555556</v>
      </c>
      <c r="E2552" s="54">
        <f t="shared" si="156"/>
        <v>270398333.33332723</v>
      </c>
      <c r="F2552" s="5">
        <f t="shared" si="159"/>
        <v>161001666.66667277</v>
      </c>
    </row>
    <row r="2553" spans="2:6">
      <c r="B2553" s="59">
        <v>2311</v>
      </c>
      <c r="C2553" s="58">
        <f t="shared" si="157"/>
        <v>421400000</v>
      </c>
      <c r="D2553" s="54">
        <f t="shared" si="158"/>
        <v>117055.55555555556</v>
      </c>
      <c r="E2553" s="54">
        <f t="shared" si="156"/>
        <v>270515388.88888282</v>
      </c>
      <c r="F2553" s="5">
        <f t="shared" si="159"/>
        <v>160884611.11111718</v>
      </c>
    </row>
    <row r="2554" spans="2:6">
      <c r="B2554" s="59">
        <v>2312</v>
      </c>
      <c r="C2554" s="58">
        <f t="shared" si="157"/>
        <v>421400000</v>
      </c>
      <c r="D2554" s="54">
        <f t="shared" si="158"/>
        <v>117055.55555555556</v>
      </c>
      <c r="E2554" s="54">
        <f t="shared" si="156"/>
        <v>270632444.4444384</v>
      </c>
      <c r="F2554" s="5">
        <f t="shared" si="159"/>
        <v>160767555.5555616</v>
      </c>
    </row>
    <row r="2555" spans="2:6">
      <c r="B2555" s="59">
        <v>2313</v>
      </c>
      <c r="C2555" s="58">
        <f t="shared" si="157"/>
        <v>421400000</v>
      </c>
      <c r="D2555" s="54">
        <f t="shared" si="158"/>
        <v>117055.55555555556</v>
      </c>
      <c r="E2555" s="54">
        <f t="shared" si="156"/>
        <v>270749499.99999398</v>
      </c>
      <c r="F2555" s="5">
        <f t="shared" si="159"/>
        <v>160650500.00000602</v>
      </c>
    </row>
    <row r="2556" spans="2:6">
      <c r="B2556" s="59">
        <v>2314</v>
      </c>
      <c r="C2556" s="58">
        <f t="shared" si="157"/>
        <v>421400000</v>
      </c>
      <c r="D2556" s="54">
        <f t="shared" si="158"/>
        <v>117055.55555555556</v>
      </c>
      <c r="E2556" s="54">
        <f t="shared" si="156"/>
        <v>270866555.55554956</v>
      </c>
      <c r="F2556" s="5">
        <f t="shared" si="159"/>
        <v>160533444.44445044</v>
      </c>
    </row>
    <row r="2557" spans="2:6">
      <c r="B2557" s="59">
        <v>2315</v>
      </c>
      <c r="C2557" s="58">
        <f t="shared" si="157"/>
        <v>421400000</v>
      </c>
      <c r="D2557" s="54">
        <f t="shared" si="158"/>
        <v>117055.55555555556</v>
      </c>
      <c r="E2557" s="54">
        <f t="shared" si="156"/>
        <v>270983611.11110514</v>
      </c>
      <c r="F2557" s="5">
        <f t="shared" si="159"/>
        <v>160416388.88889486</v>
      </c>
    </row>
    <row r="2558" spans="2:6">
      <c r="B2558" s="59">
        <v>2316</v>
      </c>
      <c r="C2558" s="58">
        <f t="shared" si="157"/>
        <v>421400000</v>
      </c>
      <c r="D2558" s="54">
        <f t="shared" si="158"/>
        <v>117055.55555555556</v>
      </c>
      <c r="E2558" s="54">
        <f t="shared" si="156"/>
        <v>271100666.66666073</v>
      </c>
      <c r="F2558" s="5">
        <f t="shared" si="159"/>
        <v>160299333.33333927</v>
      </c>
    </row>
    <row r="2559" spans="2:6">
      <c r="B2559" s="59">
        <v>2317</v>
      </c>
      <c r="C2559" s="58">
        <f t="shared" si="157"/>
        <v>421400000</v>
      </c>
      <c r="D2559" s="54">
        <f t="shared" si="158"/>
        <v>117055.55555555556</v>
      </c>
      <c r="E2559" s="54">
        <f t="shared" si="156"/>
        <v>271217722.22221631</v>
      </c>
      <c r="F2559" s="5">
        <f t="shared" si="159"/>
        <v>160182277.77778369</v>
      </c>
    </row>
    <row r="2560" spans="2:6">
      <c r="B2560" s="59">
        <v>2318</v>
      </c>
      <c r="C2560" s="58">
        <f t="shared" si="157"/>
        <v>421400000</v>
      </c>
      <c r="D2560" s="54">
        <f t="shared" si="158"/>
        <v>117055.55555555556</v>
      </c>
      <c r="E2560" s="54">
        <f t="shared" si="156"/>
        <v>271334777.77777189</v>
      </c>
      <c r="F2560" s="5">
        <f t="shared" si="159"/>
        <v>160065222.22222811</v>
      </c>
    </row>
    <row r="2561" spans="2:6">
      <c r="B2561" s="59">
        <v>2319</v>
      </c>
      <c r="C2561" s="58">
        <f t="shared" si="157"/>
        <v>421400000</v>
      </c>
      <c r="D2561" s="54">
        <f t="shared" si="158"/>
        <v>117055.55555555556</v>
      </c>
      <c r="E2561" s="54">
        <f t="shared" si="156"/>
        <v>271451833.33332747</v>
      </c>
      <c r="F2561" s="5">
        <f t="shared" si="159"/>
        <v>159948166.66667253</v>
      </c>
    </row>
    <row r="2562" spans="2:6">
      <c r="B2562" s="59">
        <v>2320</v>
      </c>
      <c r="C2562" s="58">
        <f t="shared" si="157"/>
        <v>421400000</v>
      </c>
      <c r="D2562" s="54">
        <f t="shared" si="158"/>
        <v>117055.55555555556</v>
      </c>
      <c r="E2562" s="54">
        <f t="shared" si="156"/>
        <v>271568888.88888305</v>
      </c>
      <c r="F2562" s="5">
        <f t="shared" si="159"/>
        <v>159831111.11111695</v>
      </c>
    </row>
    <row r="2563" spans="2:6">
      <c r="B2563" s="59">
        <v>2321</v>
      </c>
      <c r="C2563" s="58">
        <f t="shared" si="157"/>
        <v>421400000</v>
      </c>
      <c r="D2563" s="54">
        <f t="shared" si="158"/>
        <v>117055.55555555556</v>
      </c>
      <c r="E2563" s="54">
        <f t="shared" si="156"/>
        <v>271685944.44443864</v>
      </c>
      <c r="F2563" s="5">
        <f t="shared" si="159"/>
        <v>159714055.55556136</v>
      </c>
    </row>
    <row r="2564" spans="2:6">
      <c r="B2564" s="59">
        <v>2322</v>
      </c>
      <c r="C2564" s="58">
        <f t="shared" si="157"/>
        <v>421400000</v>
      </c>
      <c r="D2564" s="54">
        <f t="shared" si="158"/>
        <v>117055.55555555556</v>
      </c>
      <c r="E2564" s="54">
        <f t="shared" si="156"/>
        <v>271802999.99999422</v>
      </c>
      <c r="F2564" s="5">
        <f t="shared" si="159"/>
        <v>159597000.00000578</v>
      </c>
    </row>
    <row r="2565" spans="2:6">
      <c r="B2565" s="59">
        <v>2323</v>
      </c>
      <c r="C2565" s="58">
        <f t="shared" si="157"/>
        <v>421400000</v>
      </c>
      <c r="D2565" s="54">
        <f t="shared" si="158"/>
        <v>117055.55555555556</v>
      </c>
      <c r="E2565" s="54">
        <f t="shared" si="156"/>
        <v>271920055.5555498</v>
      </c>
      <c r="F2565" s="5">
        <f t="shared" si="159"/>
        <v>159479944.4444502</v>
      </c>
    </row>
    <row r="2566" spans="2:6">
      <c r="B2566" s="59">
        <v>2324</v>
      </c>
      <c r="C2566" s="58">
        <f t="shared" si="157"/>
        <v>421400000</v>
      </c>
      <c r="D2566" s="54">
        <f t="shared" si="158"/>
        <v>117055.55555555556</v>
      </c>
      <c r="E2566" s="54">
        <f t="shared" si="156"/>
        <v>272037111.11110538</v>
      </c>
      <c r="F2566" s="5">
        <f t="shared" si="159"/>
        <v>159362888.88889462</v>
      </c>
    </row>
    <row r="2567" spans="2:6">
      <c r="B2567" s="59">
        <v>2325</v>
      </c>
      <c r="C2567" s="58">
        <f t="shared" si="157"/>
        <v>421400000</v>
      </c>
      <c r="D2567" s="54">
        <f t="shared" si="158"/>
        <v>117055.55555555556</v>
      </c>
      <c r="E2567" s="54">
        <f t="shared" si="156"/>
        <v>272154166.66666096</v>
      </c>
      <c r="F2567" s="5">
        <f t="shared" si="159"/>
        <v>159245833.33333904</v>
      </c>
    </row>
    <row r="2568" spans="2:6">
      <c r="B2568" s="59">
        <v>2326</v>
      </c>
      <c r="C2568" s="58">
        <f t="shared" si="157"/>
        <v>421400000</v>
      </c>
      <c r="D2568" s="54">
        <f t="shared" si="158"/>
        <v>117055.55555555556</v>
      </c>
      <c r="E2568" s="54">
        <f t="shared" si="156"/>
        <v>272271222.22221655</v>
      </c>
      <c r="F2568" s="5">
        <f t="shared" si="159"/>
        <v>159128777.77778345</v>
      </c>
    </row>
    <row r="2569" spans="2:6">
      <c r="B2569" s="59">
        <v>2327</v>
      </c>
      <c r="C2569" s="58">
        <f t="shared" si="157"/>
        <v>421400000</v>
      </c>
      <c r="D2569" s="54">
        <f t="shared" si="158"/>
        <v>117055.55555555556</v>
      </c>
      <c r="E2569" s="54">
        <f t="shared" si="156"/>
        <v>272388277.77777213</v>
      </c>
      <c r="F2569" s="5">
        <f t="shared" si="159"/>
        <v>159011722.22222787</v>
      </c>
    </row>
    <row r="2570" spans="2:6">
      <c r="B2570" s="59">
        <v>2328</v>
      </c>
      <c r="C2570" s="58">
        <f t="shared" si="157"/>
        <v>421400000</v>
      </c>
      <c r="D2570" s="54">
        <f t="shared" si="158"/>
        <v>117055.55555555556</v>
      </c>
      <c r="E2570" s="54">
        <f t="shared" si="156"/>
        <v>272505333.33332771</v>
      </c>
      <c r="F2570" s="5">
        <f t="shared" si="159"/>
        <v>158894666.66667229</v>
      </c>
    </row>
    <row r="2571" spans="2:6">
      <c r="B2571" s="59">
        <v>2329</v>
      </c>
      <c r="C2571" s="58">
        <f t="shared" si="157"/>
        <v>421400000</v>
      </c>
      <c r="D2571" s="54">
        <f t="shared" si="158"/>
        <v>117055.55555555556</v>
      </c>
      <c r="E2571" s="54">
        <f t="shared" si="156"/>
        <v>272622388.88888329</v>
      </c>
      <c r="F2571" s="5">
        <f t="shared" si="159"/>
        <v>158777611.11111671</v>
      </c>
    </row>
    <row r="2572" spans="2:6">
      <c r="B2572" s="59">
        <v>2330</v>
      </c>
      <c r="C2572" s="58">
        <f t="shared" si="157"/>
        <v>421400000</v>
      </c>
      <c r="D2572" s="54">
        <f t="shared" si="158"/>
        <v>117055.55555555556</v>
      </c>
      <c r="E2572" s="54">
        <f t="shared" si="156"/>
        <v>272739444.44443887</v>
      </c>
      <c r="F2572" s="5">
        <f t="shared" si="159"/>
        <v>158660555.55556113</v>
      </c>
    </row>
    <row r="2573" spans="2:6">
      <c r="B2573" s="59">
        <v>2331</v>
      </c>
      <c r="C2573" s="58">
        <f t="shared" si="157"/>
        <v>421400000</v>
      </c>
      <c r="D2573" s="54">
        <f t="shared" si="158"/>
        <v>117055.55555555556</v>
      </c>
      <c r="E2573" s="54">
        <f t="shared" si="156"/>
        <v>272856499.99999446</v>
      </c>
      <c r="F2573" s="5">
        <f t="shared" si="159"/>
        <v>158543500.00000554</v>
      </c>
    </row>
    <row r="2574" spans="2:6">
      <c r="B2574" s="59">
        <v>2332</v>
      </c>
      <c r="C2574" s="58">
        <f t="shared" si="157"/>
        <v>421400000</v>
      </c>
      <c r="D2574" s="54">
        <f t="shared" si="158"/>
        <v>117055.55555555556</v>
      </c>
      <c r="E2574" s="54">
        <f t="shared" si="156"/>
        <v>272973555.55555004</v>
      </c>
      <c r="F2574" s="5">
        <f t="shared" si="159"/>
        <v>158426444.44444996</v>
      </c>
    </row>
    <row r="2575" spans="2:6">
      <c r="B2575" s="59">
        <v>2333</v>
      </c>
      <c r="C2575" s="58">
        <f t="shared" si="157"/>
        <v>421400000</v>
      </c>
      <c r="D2575" s="54">
        <f t="shared" si="158"/>
        <v>117055.55555555556</v>
      </c>
      <c r="E2575" s="54">
        <f t="shared" si="156"/>
        <v>273090611.11110562</v>
      </c>
      <c r="F2575" s="5">
        <f t="shared" si="159"/>
        <v>158309388.88889438</v>
      </c>
    </row>
    <row r="2576" spans="2:6">
      <c r="B2576" s="59">
        <v>2334</v>
      </c>
      <c r="C2576" s="58">
        <f t="shared" si="157"/>
        <v>421400000</v>
      </c>
      <c r="D2576" s="54">
        <f t="shared" si="158"/>
        <v>117055.55555555556</v>
      </c>
      <c r="E2576" s="54">
        <f t="shared" si="156"/>
        <v>273207666.6666612</v>
      </c>
      <c r="F2576" s="5">
        <f t="shared" si="159"/>
        <v>158192333.3333388</v>
      </c>
    </row>
    <row r="2577" spans="2:6">
      <c r="B2577" s="59">
        <v>2335</v>
      </c>
      <c r="C2577" s="58">
        <f t="shared" si="157"/>
        <v>421400000</v>
      </c>
      <c r="D2577" s="54">
        <f t="shared" si="158"/>
        <v>117055.55555555556</v>
      </c>
      <c r="E2577" s="54">
        <f t="shared" si="156"/>
        <v>273324722.22221678</v>
      </c>
      <c r="F2577" s="5">
        <f t="shared" si="159"/>
        <v>158075277.77778322</v>
      </c>
    </row>
    <row r="2578" spans="2:6">
      <c r="B2578" s="59">
        <v>2336</v>
      </c>
      <c r="C2578" s="58">
        <f t="shared" si="157"/>
        <v>421400000</v>
      </c>
      <c r="D2578" s="54">
        <f t="shared" si="158"/>
        <v>117055.55555555556</v>
      </c>
      <c r="E2578" s="54">
        <f t="shared" si="156"/>
        <v>273441777.77777237</v>
      </c>
      <c r="F2578" s="5">
        <f t="shared" si="159"/>
        <v>157958222.22222763</v>
      </c>
    </row>
    <row r="2579" spans="2:6">
      <c r="B2579" s="59">
        <v>2337</v>
      </c>
      <c r="C2579" s="58">
        <f t="shared" si="157"/>
        <v>421400000</v>
      </c>
      <c r="D2579" s="54">
        <f t="shared" si="158"/>
        <v>117055.55555555556</v>
      </c>
      <c r="E2579" s="54">
        <f t="shared" si="156"/>
        <v>273558833.33332795</v>
      </c>
      <c r="F2579" s="5">
        <f t="shared" si="159"/>
        <v>157841166.66667205</v>
      </c>
    </row>
    <row r="2580" spans="2:6">
      <c r="B2580" s="59">
        <v>2338</v>
      </c>
      <c r="C2580" s="58">
        <f t="shared" si="157"/>
        <v>421400000</v>
      </c>
      <c r="D2580" s="54">
        <f t="shared" si="158"/>
        <v>117055.55555555556</v>
      </c>
      <c r="E2580" s="54">
        <f t="shared" si="156"/>
        <v>273675888.88888353</v>
      </c>
      <c r="F2580" s="5">
        <f t="shared" si="159"/>
        <v>157724111.11111647</v>
      </c>
    </row>
    <row r="2581" spans="2:6">
      <c r="B2581" s="59">
        <v>2339</v>
      </c>
      <c r="C2581" s="58">
        <f t="shared" si="157"/>
        <v>421400000</v>
      </c>
      <c r="D2581" s="54">
        <f t="shared" si="158"/>
        <v>117055.55555555556</v>
      </c>
      <c r="E2581" s="54">
        <f t="shared" si="156"/>
        <v>273792944.44443911</v>
      </c>
      <c r="F2581" s="5">
        <f t="shared" si="159"/>
        <v>157607055.55556089</v>
      </c>
    </row>
    <row r="2582" spans="2:6">
      <c r="B2582" s="59">
        <v>2340</v>
      </c>
      <c r="C2582" s="58">
        <f t="shared" si="157"/>
        <v>421400000</v>
      </c>
      <c r="D2582" s="54">
        <f t="shared" si="158"/>
        <v>117055.55555555556</v>
      </c>
      <c r="E2582" s="54">
        <f t="shared" si="156"/>
        <v>273909999.9999947</v>
      </c>
      <c r="F2582" s="5">
        <f t="shared" si="159"/>
        <v>157490000.0000053</v>
      </c>
    </row>
    <row r="2583" spans="2:6">
      <c r="B2583" s="59">
        <v>2341</v>
      </c>
      <c r="C2583" s="58">
        <f t="shared" si="157"/>
        <v>421400000</v>
      </c>
      <c r="D2583" s="54">
        <f t="shared" si="158"/>
        <v>117055.55555555556</v>
      </c>
      <c r="E2583" s="54">
        <f t="shared" si="156"/>
        <v>274027055.55555028</v>
      </c>
      <c r="F2583" s="5">
        <f t="shared" si="159"/>
        <v>157372944.44444972</v>
      </c>
    </row>
    <row r="2584" spans="2:6">
      <c r="B2584" s="59">
        <v>2342</v>
      </c>
      <c r="C2584" s="58">
        <f t="shared" si="157"/>
        <v>421400000</v>
      </c>
      <c r="D2584" s="54">
        <f t="shared" si="158"/>
        <v>117055.55555555556</v>
      </c>
      <c r="E2584" s="54">
        <f t="shared" si="156"/>
        <v>274144111.11110586</v>
      </c>
      <c r="F2584" s="5">
        <f t="shared" si="159"/>
        <v>157255888.88889414</v>
      </c>
    </row>
    <row r="2585" spans="2:6">
      <c r="B2585" s="59">
        <v>2343</v>
      </c>
      <c r="C2585" s="58">
        <f t="shared" si="157"/>
        <v>421400000</v>
      </c>
      <c r="D2585" s="54">
        <f t="shared" si="158"/>
        <v>117055.55555555556</v>
      </c>
      <c r="E2585" s="54">
        <f t="shared" si="156"/>
        <v>274261166.66666144</v>
      </c>
      <c r="F2585" s="5">
        <f t="shared" si="159"/>
        <v>157138833.33333856</v>
      </c>
    </row>
    <row r="2586" spans="2:6">
      <c r="B2586" s="59">
        <v>2344</v>
      </c>
      <c r="C2586" s="58">
        <f t="shared" si="157"/>
        <v>421400000</v>
      </c>
      <c r="D2586" s="54">
        <f t="shared" si="158"/>
        <v>117055.55555555556</v>
      </c>
      <c r="E2586" s="54">
        <f t="shared" si="156"/>
        <v>274378222.22221702</v>
      </c>
      <c r="F2586" s="5">
        <f t="shared" si="159"/>
        <v>157021777.77778298</v>
      </c>
    </row>
    <row r="2587" spans="2:6">
      <c r="B2587" s="59">
        <v>2345</v>
      </c>
      <c r="C2587" s="58">
        <f t="shared" si="157"/>
        <v>421400000</v>
      </c>
      <c r="D2587" s="54">
        <f t="shared" si="158"/>
        <v>117055.55555555556</v>
      </c>
      <c r="E2587" s="54">
        <f t="shared" si="156"/>
        <v>274495277.77777261</v>
      </c>
      <c r="F2587" s="5">
        <f t="shared" si="159"/>
        <v>156904722.22222739</v>
      </c>
    </row>
    <row r="2588" spans="2:6">
      <c r="B2588" s="59">
        <v>2346</v>
      </c>
      <c r="C2588" s="58">
        <f t="shared" si="157"/>
        <v>421400000</v>
      </c>
      <c r="D2588" s="54">
        <f t="shared" si="158"/>
        <v>117055.55555555556</v>
      </c>
      <c r="E2588" s="54">
        <f t="shared" si="156"/>
        <v>274612333.33332819</v>
      </c>
      <c r="F2588" s="5">
        <f t="shared" si="159"/>
        <v>156787666.66667181</v>
      </c>
    </row>
    <row r="2589" spans="2:6">
      <c r="B2589" s="59">
        <v>2347</v>
      </c>
      <c r="C2589" s="58">
        <f t="shared" si="157"/>
        <v>421400000</v>
      </c>
      <c r="D2589" s="54">
        <f t="shared" si="158"/>
        <v>117055.55555555556</v>
      </c>
      <c r="E2589" s="54">
        <f t="shared" si="156"/>
        <v>274729388.88888377</v>
      </c>
      <c r="F2589" s="5">
        <f t="shared" si="159"/>
        <v>156670611.11111623</v>
      </c>
    </row>
    <row r="2590" spans="2:6">
      <c r="B2590" s="59">
        <v>2348</v>
      </c>
      <c r="C2590" s="58">
        <f t="shared" si="157"/>
        <v>421400000</v>
      </c>
      <c r="D2590" s="54">
        <f t="shared" si="158"/>
        <v>117055.55555555556</v>
      </c>
      <c r="E2590" s="54">
        <f t="shared" si="156"/>
        <v>274846444.44443935</v>
      </c>
      <c r="F2590" s="5">
        <f t="shared" si="159"/>
        <v>156553555.55556065</v>
      </c>
    </row>
    <row r="2591" spans="2:6">
      <c r="B2591" s="59">
        <v>2349</v>
      </c>
      <c r="C2591" s="58">
        <f t="shared" si="157"/>
        <v>421400000</v>
      </c>
      <c r="D2591" s="54">
        <f t="shared" si="158"/>
        <v>117055.55555555556</v>
      </c>
      <c r="E2591" s="54">
        <f t="shared" si="156"/>
        <v>274963499.99999493</v>
      </c>
      <c r="F2591" s="5">
        <f t="shared" si="159"/>
        <v>156436500.00000507</v>
      </c>
    </row>
    <row r="2592" spans="2:6">
      <c r="B2592" s="59">
        <v>2350</v>
      </c>
      <c r="C2592" s="58">
        <f t="shared" si="157"/>
        <v>421400000</v>
      </c>
      <c r="D2592" s="54">
        <f t="shared" si="158"/>
        <v>117055.55555555556</v>
      </c>
      <c r="E2592" s="54">
        <f t="shared" si="156"/>
        <v>275080555.55555052</v>
      </c>
      <c r="F2592" s="5">
        <f t="shared" si="159"/>
        <v>156319444.44444948</v>
      </c>
    </row>
    <row r="2593" spans="2:6">
      <c r="B2593" s="59">
        <v>2351</v>
      </c>
      <c r="C2593" s="58">
        <f t="shared" si="157"/>
        <v>421400000</v>
      </c>
      <c r="D2593" s="54">
        <f t="shared" si="158"/>
        <v>117055.55555555556</v>
      </c>
      <c r="E2593" s="54">
        <f t="shared" si="156"/>
        <v>275197611.1111061</v>
      </c>
      <c r="F2593" s="5">
        <f t="shared" si="159"/>
        <v>156202388.8888939</v>
      </c>
    </row>
    <row r="2594" spans="2:6">
      <c r="B2594" s="59">
        <v>2352</v>
      </c>
      <c r="C2594" s="58">
        <f t="shared" si="157"/>
        <v>421400000</v>
      </c>
      <c r="D2594" s="54">
        <f t="shared" si="158"/>
        <v>117055.55555555556</v>
      </c>
      <c r="E2594" s="54">
        <f t="shared" si="156"/>
        <v>275314666.66666168</v>
      </c>
      <c r="F2594" s="5">
        <f t="shared" si="159"/>
        <v>156085333.33333832</v>
      </c>
    </row>
    <row r="2595" spans="2:6">
      <c r="B2595" s="59">
        <v>2353</v>
      </c>
      <c r="C2595" s="58">
        <f t="shared" si="157"/>
        <v>421400000</v>
      </c>
      <c r="D2595" s="54">
        <f t="shared" si="158"/>
        <v>117055.55555555556</v>
      </c>
      <c r="E2595" s="54">
        <f t="shared" si="156"/>
        <v>275431722.22221726</v>
      </c>
      <c r="F2595" s="5">
        <f t="shared" si="159"/>
        <v>155968277.77778274</v>
      </c>
    </row>
    <row r="2596" spans="2:6">
      <c r="B2596" s="59">
        <v>2354</v>
      </c>
      <c r="C2596" s="58">
        <f t="shared" si="157"/>
        <v>421400000</v>
      </c>
      <c r="D2596" s="54">
        <f t="shared" si="158"/>
        <v>117055.55555555556</v>
      </c>
      <c r="E2596" s="54">
        <f t="shared" si="156"/>
        <v>275548777.77777284</v>
      </c>
      <c r="F2596" s="5">
        <f t="shared" si="159"/>
        <v>155851222.22222716</v>
      </c>
    </row>
    <row r="2597" spans="2:6">
      <c r="B2597" s="59">
        <v>2355</v>
      </c>
      <c r="C2597" s="58">
        <f t="shared" si="157"/>
        <v>421400000</v>
      </c>
      <c r="D2597" s="54">
        <f t="shared" si="158"/>
        <v>117055.55555555556</v>
      </c>
      <c r="E2597" s="54">
        <f t="shared" si="156"/>
        <v>275665833.33332843</v>
      </c>
      <c r="F2597" s="5">
        <f t="shared" si="159"/>
        <v>155734166.66667157</v>
      </c>
    </row>
    <row r="2598" spans="2:6">
      <c r="B2598" s="59">
        <v>2356</v>
      </c>
      <c r="C2598" s="58">
        <f t="shared" si="157"/>
        <v>421400000</v>
      </c>
      <c r="D2598" s="54">
        <f t="shared" si="158"/>
        <v>117055.55555555556</v>
      </c>
      <c r="E2598" s="54">
        <f t="shared" si="156"/>
        <v>275782888.88888401</v>
      </c>
      <c r="F2598" s="5">
        <f t="shared" si="159"/>
        <v>155617111.11111599</v>
      </c>
    </row>
    <row r="2599" spans="2:6">
      <c r="B2599" s="59">
        <v>2357</v>
      </c>
      <c r="C2599" s="58">
        <f t="shared" si="157"/>
        <v>421400000</v>
      </c>
      <c r="D2599" s="54">
        <f t="shared" si="158"/>
        <v>117055.55555555556</v>
      </c>
      <c r="E2599" s="54">
        <f t="shared" si="156"/>
        <v>275899944.44443959</v>
      </c>
      <c r="F2599" s="5">
        <f t="shared" si="159"/>
        <v>155500055.55556041</v>
      </c>
    </row>
    <row r="2600" spans="2:6">
      <c r="B2600" s="59">
        <v>2358</v>
      </c>
      <c r="C2600" s="58">
        <f t="shared" si="157"/>
        <v>421400000</v>
      </c>
      <c r="D2600" s="54">
        <f t="shared" si="158"/>
        <v>117055.55555555556</v>
      </c>
      <c r="E2600" s="54">
        <f t="shared" si="156"/>
        <v>276016999.99999517</v>
      </c>
      <c r="F2600" s="5">
        <f t="shared" si="159"/>
        <v>155383000.00000483</v>
      </c>
    </row>
    <row r="2601" spans="2:6">
      <c r="B2601" s="59">
        <v>2359</v>
      </c>
      <c r="C2601" s="58">
        <f t="shared" si="157"/>
        <v>421400000</v>
      </c>
      <c r="D2601" s="54">
        <f t="shared" si="158"/>
        <v>117055.55555555556</v>
      </c>
      <c r="E2601" s="54">
        <f t="shared" si="156"/>
        <v>276134055.55555075</v>
      </c>
      <c r="F2601" s="5">
        <f t="shared" si="159"/>
        <v>155265944.44444925</v>
      </c>
    </row>
    <row r="2602" spans="2:6">
      <c r="B2602" s="59">
        <v>2360</v>
      </c>
      <c r="C2602" s="58">
        <f t="shared" si="157"/>
        <v>421400000</v>
      </c>
      <c r="D2602" s="54">
        <f t="shared" si="158"/>
        <v>117055.55555555556</v>
      </c>
      <c r="E2602" s="54">
        <f t="shared" si="156"/>
        <v>276251111.11110634</v>
      </c>
      <c r="F2602" s="5">
        <f t="shared" si="159"/>
        <v>155148888.88889366</v>
      </c>
    </row>
    <row r="2603" spans="2:6">
      <c r="B2603" s="59">
        <v>2361</v>
      </c>
      <c r="C2603" s="58">
        <f t="shared" si="157"/>
        <v>421400000</v>
      </c>
      <c r="D2603" s="54">
        <f t="shared" si="158"/>
        <v>117055.55555555556</v>
      </c>
      <c r="E2603" s="54">
        <f t="shared" ref="E2603:E2666" si="160">E2602+D2603</f>
        <v>276368166.66666192</v>
      </c>
      <c r="F2603" s="5">
        <f t="shared" si="159"/>
        <v>155031833.33333808</v>
      </c>
    </row>
    <row r="2604" spans="2:6">
      <c r="B2604" s="59">
        <v>2362</v>
      </c>
      <c r="C2604" s="58">
        <f t="shared" si="157"/>
        <v>421400000</v>
      </c>
      <c r="D2604" s="54">
        <f t="shared" si="158"/>
        <v>117055.55555555556</v>
      </c>
      <c r="E2604" s="54">
        <f t="shared" si="160"/>
        <v>276485222.2222175</v>
      </c>
      <c r="F2604" s="5">
        <f t="shared" si="159"/>
        <v>154914777.7777825</v>
      </c>
    </row>
    <row r="2605" spans="2:6">
      <c r="B2605" s="59">
        <v>2363</v>
      </c>
      <c r="C2605" s="58">
        <f t="shared" si="157"/>
        <v>421400000</v>
      </c>
      <c r="D2605" s="54">
        <f t="shared" si="158"/>
        <v>117055.55555555556</v>
      </c>
      <c r="E2605" s="54">
        <f t="shared" si="160"/>
        <v>276602277.77777308</v>
      </c>
      <c r="F2605" s="5">
        <f t="shared" si="159"/>
        <v>154797722.22222692</v>
      </c>
    </row>
    <row r="2606" spans="2:6">
      <c r="B2606" s="59">
        <v>2364</v>
      </c>
      <c r="C2606" s="58">
        <f t="shared" si="157"/>
        <v>421400000</v>
      </c>
      <c r="D2606" s="54">
        <f t="shared" si="158"/>
        <v>117055.55555555556</v>
      </c>
      <c r="E2606" s="54">
        <f t="shared" si="160"/>
        <v>276719333.33332866</v>
      </c>
      <c r="F2606" s="5">
        <f t="shared" si="159"/>
        <v>154680666.66667134</v>
      </c>
    </row>
    <row r="2607" spans="2:6">
      <c r="B2607" s="59">
        <v>2365</v>
      </c>
      <c r="C2607" s="58">
        <f t="shared" si="157"/>
        <v>421400000</v>
      </c>
      <c r="D2607" s="54">
        <f t="shared" si="158"/>
        <v>117055.55555555556</v>
      </c>
      <c r="E2607" s="54">
        <f t="shared" si="160"/>
        <v>276836388.88888425</v>
      </c>
      <c r="F2607" s="5">
        <f t="shared" si="159"/>
        <v>154563611.11111575</v>
      </c>
    </row>
    <row r="2608" spans="2:6">
      <c r="B2608" s="59">
        <v>2366</v>
      </c>
      <c r="C2608" s="58">
        <f t="shared" si="157"/>
        <v>421400000</v>
      </c>
      <c r="D2608" s="54">
        <f t="shared" si="158"/>
        <v>117055.55555555556</v>
      </c>
      <c r="E2608" s="54">
        <f t="shared" si="160"/>
        <v>276953444.44443983</v>
      </c>
      <c r="F2608" s="5">
        <f t="shared" si="159"/>
        <v>154446555.55556017</v>
      </c>
    </row>
    <row r="2609" spans="2:6">
      <c r="B2609" s="59">
        <v>2367</v>
      </c>
      <c r="C2609" s="58">
        <f t="shared" si="157"/>
        <v>421400000</v>
      </c>
      <c r="D2609" s="54">
        <f t="shared" si="158"/>
        <v>117055.55555555556</v>
      </c>
      <c r="E2609" s="54">
        <f t="shared" si="160"/>
        <v>277070499.99999541</v>
      </c>
      <c r="F2609" s="5">
        <f t="shared" si="159"/>
        <v>154329500.00000459</v>
      </c>
    </row>
    <row r="2610" spans="2:6">
      <c r="B2610" s="59">
        <v>2368</v>
      </c>
      <c r="C2610" s="58">
        <f t="shared" si="157"/>
        <v>421400000</v>
      </c>
      <c r="D2610" s="54">
        <f t="shared" si="158"/>
        <v>117055.55555555556</v>
      </c>
      <c r="E2610" s="54">
        <f t="shared" si="160"/>
        <v>277187555.55555099</v>
      </c>
      <c r="F2610" s="5">
        <f t="shared" si="159"/>
        <v>154212444.44444901</v>
      </c>
    </row>
    <row r="2611" spans="2:6">
      <c r="B2611" s="59">
        <v>2369</v>
      </c>
      <c r="C2611" s="58">
        <f t="shared" si="157"/>
        <v>421400000</v>
      </c>
      <c r="D2611" s="54">
        <f t="shared" si="158"/>
        <v>117055.55555555556</v>
      </c>
      <c r="E2611" s="54">
        <f t="shared" si="160"/>
        <v>277304611.11110657</v>
      </c>
      <c r="F2611" s="5">
        <f t="shared" si="159"/>
        <v>154095388.88889343</v>
      </c>
    </row>
    <row r="2612" spans="2:6">
      <c r="B2612" s="59">
        <v>2370</v>
      </c>
      <c r="C2612" s="58">
        <f t="shared" ref="C2612:C2675" si="161">$K$243-$K$245</f>
        <v>421400000</v>
      </c>
      <c r="D2612" s="54">
        <f t="shared" ref="D2612:D2675" si="162">C2612/$K$244</f>
        <v>117055.55555555556</v>
      </c>
      <c r="E2612" s="54">
        <f t="shared" si="160"/>
        <v>277421666.66666216</v>
      </c>
      <c r="F2612" s="5">
        <f t="shared" ref="F2612:F2675" si="163">$J$119-E2612</f>
        <v>153978333.33333784</v>
      </c>
    </row>
    <row r="2613" spans="2:6">
      <c r="B2613" s="59">
        <v>2371</v>
      </c>
      <c r="C2613" s="58">
        <f t="shared" si="161"/>
        <v>421400000</v>
      </c>
      <c r="D2613" s="54">
        <f t="shared" si="162"/>
        <v>117055.55555555556</v>
      </c>
      <c r="E2613" s="54">
        <f t="shared" si="160"/>
        <v>277538722.22221774</v>
      </c>
      <c r="F2613" s="5">
        <f t="shared" si="163"/>
        <v>153861277.77778226</v>
      </c>
    </row>
    <row r="2614" spans="2:6">
      <c r="B2614" s="59">
        <v>2372</v>
      </c>
      <c r="C2614" s="58">
        <f t="shared" si="161"/>
        <v>421400000</v>
      </c>
      <c r="D2614" s="54">
        <f t="shared" si="162"/>
        <v>117055.55555555556</v>
      </c>
      <c r="E2614" s="54">
        <f t="shared" si="160"/>
        <v>277655777.77777332</v>
      </c>
      <c r="F2614" s="5">
        <f t="shared" si="163"/>
        <v>153744222.22222668</v>
      </c>
    </row>
    <row r="2615" spans="2:6">
      <c r="B2615" s="59">
        <v>2373</v>
      </c>
      <c r="C2615" s="58">
        <f t="shared" si="161"/>
        <v>421400000</v>
      </c>
      <c r="D2615" s="54">
        <f t="shared" si="162"/>
        <v>117055.55555555556</v>
      </c>
      <c r="E2615" s="54">
        <f t="shared" si="160"/>
        <v>277772833.3333289</v>
      </c>
      <c r="F2615" s="5">
        <f t="shared" si="163"/>
        <v>153627166.6666711</v>
      </c>
    </row>
    <row r="2616" spans="2:6">
      <c r="B2616" s="59">
        <v>2374</v>
      </c>
      <c r="C2616" s="58">
        <f t="shared" si="161"/>
        <v>421400000</v>
      </c>
      <c r="D2616" s="54">
        <f t="shared" si="162"/>
        <v>117055.55555555556</v>
      </c>
      <c r="E2616" s="54">
        <f t="shared" si="160"/>
        <v>277889888.88888448</v>
      </c>
      <c r="F2616" s="5">
        <f t="shared" si="163"/>
        <v>153510111.11111552</v>
      </c>
    </row>
    <row r="2617" spans="2:6">
      <c r="B2617" s="59">
        <v>2375</v>
      </c>
      <c r="C2617" s="58">
        <f t="shared" si="161"/>
        <v>421400000</v>
      </c>
      <c r="D2617" s="54">
        <f t="shared" si="162"/>
        <v>117055.55555555556</v>
      </c>
      <c r="E2617" s="54">
        <f t="shared" si="160"/>
        <v>278006944.44444007</v>
      </c>
      <c r="F2617" s="5">
        <f t="shared" si="163"/>
        <v>153393055.55555993</v>
      </c>
    </row>
    <row r="2618" spans="2:6">
      <c r="B2618" s="59">
        <v>2376</v>
      </c>
      <c r="C2618" s="58">
        <f t="shared" si="161"/>
        <v>421400000</v>
      </c>
      <c r="D2618" s="54">
        <f t="shared" si="162"/>
        <v>117055.55555555556</v>
      </c>
      <c r="E2618" s="54">
        <f t="shared" si="160"/>
        <v>278123999.99999565</v>
      </c>
      <c r="F2618" s="5">
        <f t="shared" si="163"/>
        <v>153276000.00000435</v>
      </c>
    </row>
    <row r="2619" spans="2:6">
      <c r="B2619" s="59">
        <v>2377</v>
      </c>
      <c r="C2619" s="58">
        <f t="shared" si="161"/>
        <v>421400000</v>
      </c>
      <c r="D2619" s="54">
        <f t="shared" si="162"/>
        <v>117055.55555555556</v>
      </c>
      <c r="E2619" s="54">
        <f t="shared" si="160"/>
        <v>278241055.55555123</v>
      </c>
      <c r="F2619" s="5">
        <f t="shared" si="163"/>
        <v>153158944.44444877</v>
      </c>
    </row>
    <row r="2620" spans="2:6">
      <c r="B2620" s="59">
        <v>2378</v>
      </c>
      <c r="C2620" s="58">
        <f t="shared" si="161"/>
        <v>421400000</v>
      </c>
      <c r="D2620" s="54">
        <f t="shared" si="162"/>
        <v>117055.55555555556</v>
      </c>
      <c r="E2620" s="54">
        <f t="shared" si="160"/>
        <v>278358111.11110681</v>
      </c>
      <c r="F2620" s="5">
        <f t="shared" si="163"/>
        <v>153041888.88889319</v>
      </c>
    </row>
    <row r="2621" spans="2:6">
      <c r="B2621" s="59">
        <v>2379</v>
      </c>
      <c r="C2621" s="58">
        <f t="shared" si="161"/>
        <v>421400000</v>
      </c>
      <c r="D2621" s="54">
        <f t="shared" si="162"/>
        <v>117055.55555555556</v>
      </c>
      <c r="E2621" s="54">
        <f t="shared" si="160"/>
        <v>278475166.6666624</v>
      </c>
      <c r="F2621" s="5">
        <f t="shared" si="163"/>
        <v>152924833.3333376</v>
      </c>
    </row>
    <row r="2622" spans="2:6">
      <c r="B2622" s="59">
        <v>2380</v>
      </c>
      <c r="C2622" s="58">
        <f t="shared" si="161"/>
        <v>421400000</v>
      </c>
      <c r="D2622" s="54">
        <f t="shared" si="162"/>
        <v>117055.55555555556</v>
      </c>
      <c r="E2622" s="54">
        <f t="shared" si="160"/>
        <v>278592222.22221798</v>
      </c>
      <c r="F2622" s="5">
        <f t="shared" si="163"/>
        <v>152807777.77778202</v>
      </c>
    </row>
    <row r="2623" spans="2:6">
      <c r="B2623" s="59">
        <v>2381</v>
      </c>
      <c r="C2623" s="58">
        <f t="shared" si="161"/>
        <v>421400000</v>
      </c>
      <c r="D2623" s="54">
        <f t="shared" si="162"/>
        <v>117055.55555555556</v>
      </c>
      <c r="E2623" s="54">
        <f t="shared" si="160"/>
        <v>278709277.77777356</v>
      </c>
      <c r="F2623" s="5">
        <f t="shared" si="163"/>
        <v>152690722.22222644</v>
      </c>
    </row>
    <row r="2624" spans="2:6">
      <c r="B2624" s="59">
        <v>2382</v>
      </c>
      <c r="C2624" s="58">
        <f t="shared" si="161"/>
        <v>421400000</v>
      </c>
      <c r="D2624" s="54">
        <f t="shared" si="162"/>
        <v>117055.55555555556</v>
      </c>
      <c r="E2624" s="54">
        <f t="shared" si="160"/>
        <v>278826333.33332914</v>
      </c>
      <c r="F2624" s="5">
        <f t="shared" si="163"/>
        <v>152573666.66667086</v>
      </c>
    </row>
    <row r="2625" spans="2:6">
      <c r="B2625" s="59">
        <v>2383</v>
      </c>
      <c r="C2625" s="58">
        <f t="shared" si="161"/>
        <v>421400000</v>
      </c>
      <c r="D2625" s="54">
        <f t="shared" si="162"/>
        <v>117055.55555555556</v>
      </c>
      <c r="E2625" s="54">
        <f t="shared" si="160"/>
        <v>278943388.88888472</v>
      </c>
      <c r="F2625" s="5">
        <f t="shared" si="163"/>
        <v>152456611.11111528</v>
      </c>
    </row>
    <row r="2626" spans="2:6">
      <c r="B2626" s="59">
        <v>2384</v>
      </c>
      <c r="C2626" s="58">
        <f t="shared" si="161"/>
        <v>421400000</v>
      </c>
      <c r="D2626" s="54">
        <f t="shared" si="162"/>
        <v>117055.55555555556</v>
      </c>
      <c r="E2626" s="54">
        <f t="shared" si="160"/>
        <v>279060444.44444031</v>
      </c>
      <c r="F2626" s="5">
        <f t="shared" si="163"/>
        <v>152339555.55555969</v>
      </c>
    </row>
    <row r="2627" spans="2:6">
      <c r="B2627" s="59">
        <v>2385</v>
      </c>
      <c r="C2627" s="58">
        <f t="shared" si="161"/>
        <v>421400000</v>
      </c>
      <c r="D2627" s="54">
        <f t="shared" si="162"/>
        <v>117055.55555555556</v>
      </c>
      <c r="E2627" s="54">
        <f t="shared" si="160"/>
        <v>279177499.99999589</v>
      </c>
      <c r="F2627" s="5">
        <f t="shared" si="163"/>
        <v>152222500.00000411</v>
      </c>
    </row>
    <row r="2628" spans="2:6">
      <c r="B2628" s="59">
        <v>2386</v>
      </c>
      <c r="C2628" s="58">
        <f t="shared" si="161"/>
        <v>421400000</v>
      </c>
      <c r="D2628" s="54">
        <f t="shared" si="162"/>
        <v>117055.55555555556</v>
      </c>
      <c r="E2628" s="54">
        <f t="shared" si="160"/>
        <v>279294555.55555147</v>
      </c>
      <c r="F2628" s="5">
        <f t="shared" si="163"/>
        <v>152105444.44444853</v>
      </c>
    </row>
    <row r="2629" spans="2:6">
      <c r="B2629" s="59">
        <v>2387</v>
      </c>
      <c r="C2629" s="58">
        <f t="shared" si="161"/>
        <v>421400000</v>
      </c>
      <c r="D2629" s="54">
        <f t="shared" si="162"/>
        <v>117055.55555555556</v>
      </c>
      <c r="E2629" s="54">
        <f t="shared" si="160"/>
        <v>279411611.11110705</v>
      </c>
      <c r="F2629" s="5">
        <f t="shared" si="163"/>
        <v>151988388.88889295</v>
      </c>
    </row>
    <row r="2630" spans="2:6">
      <c r="B2630" s="59">
        <v>2388</v>
      </c>
      <c r="C2630" s="58">
        <f t="shared" si="161"/>
        <v>421400000</v>
      </c>
      <c r="D2630" s="54">
        <f t="shared" si="162"/>
        <v>117055.55555555556</v>
      </c>
      <c r="E2630" s="54">
        <f t="shared" si="160"/>
        <v>279528666.66666263</v>
      </c>
      <c r="F2630" s="5">
        <f t="shared" si="163"/>
        <v>151871333.33333737</v>
      </c>
    </row>
    <row r="2631" spans="2:6">
      <c r="B2631" s="59">
        <v>2389</v>
      </c>
      <c r="C2631" s="58">
        <f t="shared" si="161"/>
        <v>421400000</v>
      </c>
      <c r="D2631" s="54">
        <f t="shared" si="162"/>
        <v>117055.55555555556</v>
      </c>
      <c r="E2631" s="54">
        <f t="shared" si="160"/>
        <v>279645722.22221822</v>
      </c>
      <c r="F2631" s="5">
        <f t="shared" si="163"/>
        <v>151754277.77778178</v>
      </c>
    </row>
    <row r="2632" spans="2:6">
      <c r="B2632" s="59">
        <v>2390</v>
      </c>
      <c r="C2632" s="58">
        <f t="shared" si="161"/>
        <v>421400000</v>
      </c>
      <c r="D2632" s="54">
        <f t="shared" si="162"/>
        <v>117055.55555555556</v>
      </c>
      <c r="E2632" s="54">
        <f t="shared" si="160"/>
        <v>279762777.7777738</v>
      </c>
      <c r="F2632" s="5">
        <f t="shared" si="163"/>
        <v>151637222.2222262</v>
      </c>
    </row>
    <row r="2633" spans="2:6">
      <c r="B2633" s="59">
        <v>2391</v>
      </c>
      <c r="C2633" s="58">
        <f t="shared" si="161"/>
        <v>421400000</v>
      </c>
      <c r="D2633" s="54">
        <f t="shared" si="162"/>
        <v>117055.55555555556</v>
      </c>
      <c r="E2633" s="54">
        <f t="shared" si="160"/>
        <v>279879833.33332938</v>
      </c>
      <c r="F2633" s="5">
        <f t="shared" si="163"/>
        <v>151520166.66667062</v>
      </c>
    </row>
    <row r="2634" spans="2:6">
      <c r="B2634" s="59">
        <v>2392</v>
      </c>
      <c r="C2634" s="58">
        <f t="shared" si="161"/>
        <v>421400000</v>
      </c>
      <c r="D2634" s="54">
        <f t="shared" si="162"/>
        <v>117055.55555555556</v>
      </c>
      <c r="E2634" s="54">
        <f t="shared" si="160"/>
        <v>279996888.88888496</v>
      </c>
      <c r="F2634" s="5">
        <f t="shared" si="163"/>
        <v>151403111.11111504</v>
      </c>
    </row>
    <row r="2635" spans="2:6">
      <c r="B2635" s="59">
        <v>2393</v>
      </c>
      <c r="C2635" s="58">
        <f t="shared" si="161"/>
        <v>421400000</v>
      </c>
      <c r="D2635" s="54">
        <f t="shared" si="162"/>
        <v>117055.55555555556</v>
      </c>
      <c r="E2635" s="54">
        <f t="shared" si="160"/>
        <v>280113944.44444054</v>
      </c>
      <c r="F2635" s="5">
        <f t="shared" si="163"/>
        <v>151286055.55555946</v>
      </c>
    </row>
    <row r="2636" spans="2:6">
      <c r="B2636" s="59">
        <v>2394</v>
      </c>
      <c r="C2636" s="58">
        <f t="shared" si="161"/>
        <v>421400000</v>
      </c>
      <c r="D2636" s="54">
        <f t="shared" si="162"/>
        <v>117055.55555555556</v>
      </c>
      <c r="E2636" s="54">
        <f t="shared" si="160"/>
        <v>280230999.99999613</v>
      </c>
      <c r="F2636" s="5">
        <f t="shared" si="163"/>
        <v>151169000.00000387</v>
      </c>
    </row>
    <row r="2637" spans="2:6">
      <c r="B2637" s="59">
        <v>2395</v>
      </c>
      <c r="C2637" s="58">
        <f t="shared" si="161"/>
        <v>421400000</v>
      </c>
      <c r="D2637" s="54">
        <f t="shared" si="162"/>
        <v>117055.55555555556</v>
      </c>
      <c r="E2637" s="54">
        <f t="shared" si="160"/>
        <v>280348055.55555171</v>
      </c>
      <c r="F2637" s="5">
        <f t="shared" si="163"/>
        <v>151051944.44444829</v>
      </c>
    </row>
    <row r="2638" spans="2:6">
      <c r="B2638" s="59">
        <v>2396</v>
      </c>
      <c r="C2638" s="58">
        <f t="shared" si="161"/>
        <v>421400000</v>
      </c>
      <c r="D2638" s="54">
        <f t="shared" si="162"/>
        <v>117055.55555555556</v>
      </c>
      <c r="E2638" s="54">
        <f t="shared" si="160"/>
        <v>280465111.11110729</v>
      </c>
      <c r="F2638" s="5">
        <f t="shared" si="163"/>
        <v>150934888.88889271</v>
      </c>
    </row>
    <row r="2639" spans="2:6">
      <c r="B2639" s="59">
        <v>2397</v>
      </c>
      <c r="C2639" s="58">
        <f t="shared" si="161"/>
        <v>421400000</v>
      </c>
      <c r="D2639" s="54">
        <f t="shared" si="162"/>
        <v>117055.55555555556</v>
      </c>
      <c r="E2639" s="54">
        <f t="shared" si="160"/>
        <v>280582166.66666287</v>
      </c>
      <c r="F2639" s="5">
        <f t="shared" si="163"/>
        <v>150817833.33333713</v>
      </c>
    </row>
    <row r="2640" spans="2:6">
      <c r="B2640" s="59">
        <v>2398</v>
      </c>
      <c r="C2640" s="58">
        <f t="shared" si="161"/>
        <v>421400000</v>
      </c>
      <c r="D2640" s="54">
        <f t="shared" si="162"/>
        <v>117055.55555555556</v>
      </c>
      <c r="E2640" s="54">
        <f t="shared" si="160"/>
        <v>280699222.22221845</v>
      </c>
      <c r="F2640" s="5">
        <f t="shared" si="163"/>
        <v>150700777.77778155</v>
      </c>
    </row>
    <row r="2641" spans="2:6">
      <c r="B2641" s="59">
        <v>2399</v>
      </c>
      <c r="C2641" s="58">
        <f t="shared" si="161"/>
        <v>421400000</v>
      </c>
      <c r="D2641" s="54">
        <f t="shared" si="162"/>
        <v>117055.55555555556</v>
      </c>
      <c r="E2641" s="54">
        <f t="shared" si="160"/>
        <v>280816277.77777404</v>
      </c>
      <c r="F2641" s="5">
        <f t="shared" si="163"/>
        <v>150583722.22222596</v>
      </c>
    </row>
    <row r="2642" spans="2:6">
      <c r="B2642" s="59">
        <v>2400</v>
      </c>
      <c r="C2642" s="58">
        <f t="shared" si="161"/>
        <v>421400000</v>
      </c>
      <c r="D2642" s="54">
        <f t="shared" si="162"/>
        <v>117055.55555555556</v>
      </c>
      <c r="E2642" s="54">
        <f t="shared" si="160"/>
        <v>280933333.33332962</v>
      </c>
      <c r="F2642" s="5">
        <f t="shared" si="163"/>
        <v>150466666.66667038</v>
      </c>
    </row>
    <row r="2643" spans="2:6">
      <c r="B2643" s="59">
        <v>2401</v>
      </c>
      <c r="C2643" s="58">
        <f t="shared" si="161"/>
        <v>421400000</v>
      </c>
      <c r="D2643" s="54">
        <f t="shared" si="162"/>
        <v>117055.55555555556</v>
      </c>
      <c r="E2643" s="54">
        <f t="shared" si="160"/>
        <v>281050388.8888852</v>
      </c>
      <c r="F2643" s="5">
        <f t="shared" si="163"/>
        <v>150349611.1111148</v>
      </c>
    </row>
    <row r="2644" spans="2:6">
      <c r="B2644" s="59">
        <v>2402</v>
      </c>
      <c r="C2644" s="58">
        <f t="shared" si="161"/>
        <v>421400000</v>
      </c>
      <c r="D2644" s="54">
        <f t="shared" si="162"/>
        <v>117055.55555555556</v>
      </c>
      <c r="E2644" s="54">
        <f t="shared" si="160"/>
        <v>281167444.44444078</v>
      </c>
      <c r="F2644" s="5">
        <f t="shared" si="163"/>
        <v>150232555.55555922</v>
      </c>
    </row>
    <row r="2645" spans="2:6">
      <c r="B2645" s="59">
        <v>2403</v>
      </c>
      <c r="C2645" s="58">
        <f t="shared" si="161"/>
        <v>421400000</v>
      </c>
      <c r="D2645" s="54">
        <f t="shared" si="162"/>
        <v>117055.55555555556</v>
      </c>
      <c r="E2645" s="54">
        <f t="shared" si="160"/>
        <v>281284499.99999636</v>
      </c>
      <c r="F2645" s="5">
        <f t="shared" si="163"/>
        <v>150115500.00000364</v>
      </c>
    </row>
    <row r="2646" spans="2:6">
      <c r="B2646" s="59">
        <v>2404</v>
      </c>
      <c r="C2646" s="58">
        <f t="shared" si="161"/>
        <v>421400000</v>
      </c>
      <c r="D2646" s="54">
        <f t="shared" si="162"/>
        <v>117055.55555555556</v>
      </c>
      <c r="E2646" s="54">
        <f t="shared" si="160"/>
        <v>281401555.55555195</v>
      </c>
      <c r="F2646" s="5">
        <f t="shared" si="163"/>
        <v>149998444.44444805</v>
      </c>
    </row>
    <row r="2647" spans="2:6">
      <c r="B2647" s="59">
        <v>2405</v>
      </c>
      <c r="C2647" s="58">
        <f t="shared" si="161"/>
        <v>421400000</v>
      </c>
      <c r="D2647" s="54">
        <f t="shared" si="162"/>
        <v>117055.55555555556</v>
      </c>
      <c r="E2647" s="54">
        <f t="shared" si="160"/>
        <v>281518611.11110753</v>
      </c>
      <c r="F2647" s="5">
        <f t="shared" si="163"/>
        <v>149881388.88889247</v>
      </c>
    </row>
    <row r="2648" spans="2:6">
      <c r="B2648" s="59">
        <v>2406</v>
      </c>
      <c r="C2648" s="58">
        <f t="shared" si="161"/>
        <v>421400000</v>
      </c>
      <c r="D2648" s="54">
        <f t="shared" si="162"/>
        <v>117055.55555555556</v>
      </c>
      <c r="E2648" s="54">
        <f t="shared" si="160"/>
        <v>281635666.66666311</v>
      </c>
      <c r="F2648" s="5">
        <f t="shared" si="163"/>
        <v>149764333.33333689</v>
      </c>
    </row>
    <row r="2649" spans="2:6">
      <c r="B2649" s="59">
        <v>2407</v>
      </c>
      <c r="C2649" s="58">
        <f t="shared" si="161"/>
        <v>421400000</v>
      </c>
      <c r="D2649" s="54">
        <f t="shared" si="162"/>
        <v>117055.55555555556</v>
      </c>
      <c r="E2649" s="54">
        <f t="shared" si="160"/>
        <v>281752722.22221869</v>
      </c>
      <c r="F2649" s="5">
        <f t="shared" si="163"/>
        <v>149647277.77778131</v>
      </c>
    </row>
    <row r="2650" spans="2:6">
      <c r="B2650" s="59">
        <v>2408</v>
      </c>
      <c r="C2650" s="58">
        <f t="shared" si="161"/>
        <v>421400000</v>
      </c>
      <c r="D2650" s="54">
        <f t="shared" si="162"/>
        <v>117055.55555555556</v>
      </c>
      <c r="E2650" s="54">
        <f t="shared" si="160"/>
        <v>281869777.77777427</v>
      </c>
      <c r="F2650" s="5">
        <f t="shared" si="163"/>
        <v>149530222.22222573</v>
      </c>
    </row>
    <row r="2651" spans="2:6">
      <c r="B2651" s="59">
        <v>2409</v>
      </c>
      <c r="C2651" s="58">
        <f t="shared" si="161"/>
        <v>421400000</v>
      </c>
      <c r="D2651" s="54">
        <f t="shared" si="162"/>
        <v>117055.55555555556</v>
      </c>
      <c r="E2651" s="54">
        <f t="shared" si="160"/>
        <v>281986833.33332986</v>
      </c>
      <c r="F2651" s="5">
        <f t="shared" si="163"/>
        <v>149413166.66667014</v>
      </c>
    </row>
    <row r="2652" spans="2:6">
      <c r="B2652" s="59">
        <v>2410</v>
      </c>
      <c r="C2652" s="58">
        <f t="shared" si="161"/>
        <v>421400000</v>
      </c>
      <c r="D2652" s="54">
        <f t="shared" si="162"/>
        <v>117055.55555555556</v>
      </c>
      <c r="E2652" s="54">
        <f t="shared" si="160"/>
        <v>282103888.88888544</v>
      </c>
      <c r="F2652" s="5">
        <f t="shared" si="163"/>
        <v>149296111.11111456</v>
      </c>
    </row>
    <row r="2653" spans="2:6">
      <c r="B2653" s="59">
        <v>2411</v>
      </c>
      <c r="C2653" s="58">
        <f t="shared" si="161"/>
        <v>421400000</v>
      </c>
      <c r="D2653" s="54">
        <f t="shared" si="162"/>
        <v>117055.55555555556</v>
      </c>
      <c r="E2653" s="54">
        <f t="shared" si="160"/>
        <v>282220944.44444102</v>
      </c>
      <c r="F2653" s="5">
        <f t="shared" si="163"/>
        <v>149179055.55555898</v>
      </c>
    </row>
    <row r="2654" spans="2:6">
      <c r="B2654" s="59">
        <v>2412</v>
      </c>
      <c r="C2654" s="58">
        <f t="shared" si="161"/>
        <v>421400000</v>
      </c>
      <c r="D2654" s="54">
        <f t="shared" si="162"/>
        <v>117055.55555555556</v>
      </c>
      <c r="E2654" s="54">
        <f t="shared" si="160"/>
        <v>282337999.9999966</v>
      </c>
      <c r="F2654" s="5">
        <f t="shared" si="163"/>
        <v>149062000.0000034</v>
      </c>
    </row>
    <row r="2655" spans="2:6">
      <c r="B2655" s="59">
        <v>2413</v>
      </c>
      <c r="C2655" s="58">
        <f t="shared" si="161"/>
        <v>421400000</v>
      </c>
      <c r="D2655" s="54">
        <f t="shared" si="162"/>
        <v>117055.55555555556</v>
      </c>
      <c r="E2655" s="54">
        <f t="shared" si="160"/>
        <v>282455055.55555218</v>
      </c>
      <c r="F2655" s="5">
        <f t="shared" si="163"/>
        <v>148944944.44444782</v>
      </c>
    </row>
    <row r="2656" spans="2:6">
      <c r="B2656" s="59">
        <v>2414</v>
      </c>
      <c r="C2656" s="58">
        <f t="shared" si="161"/>
        <v>421400000</v>
      </c>
      <c r="D2656" s="54">
        <f t="shared" si="162"/>
        <v>117055.55555555556</v>
      </c>
      <c r="E2656" s="54">
        <f t="shared" si="160"/>
        <v>282572111.11110777</v>
      </c>
      <c r="F2656" s="5">
        <f t="shared" si="163"/>
        <v>148827888.88889223</v>
      </c>
    </row>
    <row r="2657" spans="2:6">
      <c r="B2657" s="59">
        <v>2415</v>
      </c>
      <c r="C2657" s="58">
        <f t="shared" si="161"/>
        <v>421400000</v>
      </c>
      <c r="D2657" s="54">
        <f t="shared" si="162"/>
        <v>117055.55555555556</v>
      </c>
      <c r="E2657" s="54">
        <f t="shared" si="160"/>
        <v>282689166.66666335</v>
      </c>
      <c r="F2657" s="5">
        <f t="shared" si="163"/>
        <v>148710833.33333665</v>
      </c>
    </row>
    <row r="2658" spans="2:6">
      <c r="B2658" s="59">
        <v>2416</v>
      </c>
      <c r="C2658" s="58">
        <f t="shared" si="161"/>
        <v>421400000</v>
      </c>
      <c r="D2658" s="54">
        <f t="shared" si="162"/>
        <v>117055.55555555556</v>
      </c>
      <c r="E2658" s="54">
        <f t="shared" si="160"/>
        <v>282806222.22221893</v>
      </c>
      <c r="F2658" s="5">
        <f t="shared" si="163"/>
        <v>148593777.77778107</v>
      </c>
    </row>
    <row r="2659" spans="2:6">
      <c r="B2659" s="59">
        <v>2417</v>
      </c>
      <c r="C2659" s="58">
        <f t="shared" si="161"/>
        <v>421400000</v>
      </c>
      <c r="D2659" s="54">
        <f t="shared" si="162"/>
        <v>117055.55555555556</v>
      </c>
      <c r="E2659" s="54">
        <f t="shared" si="160"/>
        <v>282923277.77777451</v>
      </c>
      <c r="F2659" s="5">
        <f t="shared" si="163"/>
        <v>148476722.22222549</v>
      </c>
    </row>
    <row r="2660" spans="2:6">
      <c r="B2660" s="59">
        <v>2418</v>
      </c>
      <c r="C2660" s="58">
        <f t="shared" si="161"/>
        <v>421400000</v>
      </c>
      <c r="D2660" s="54">
        <f t="shared" si="162"/>
        <v>117055.55555555556</v>
      </c>
      <c r="E2660" s="54">
        <f t="shared" si="160"/>
        <v>283040333.33333009</v>
      </c>
      <c r="F2660" s="5">
        <f t="shared" si="163"/>
        <v>148359666.66666991</v>
      </c>
    </row>
    <row r="2661" spans="2:6">
      <c r="B2661" s="59">
        <v>2419</v>
      </c>
      <c r="C2661" s="58">
        <f t="shared" si="161"/>
        <v>421400000</v>
      </c>
      <c r="D2661" s="54">
        <f t="shared" si="162"/>
        <v>117055.55555555556</v>
      </c>
      <c r="E2661" s="54">
        <f t="shared" si="160"/>
        <v>283157388.88888568</v>
      </c>
      <c r="F2661" s="5">
        <f t="shared" si="163"/>
        <v>148242611.11111432</v>
      </c>
    </row>
    <row r="2662" spans="2:6">
      <c r="B2662" s="59">
        <v>2420</v>
      </c>
      <c r="C2662" s="58">
        <f t="shared" si="161"/>
        <v>421400000</v>
      </c>
      <c r="D2662" s="54">
        <f t="shared" si="162"/>
        <v>117055.55555555556</v>
      </c>
      <c r="E2662" s="54">
        <f t="shared" si="160"/>
        <v>283274444.44444126</v>
      </c>
      <c r="F2662" s="5">
        <f t="shared" si="163"/>
        <v>148125555.55555874</v>
      </c>
    </row>
    <row r="2663" spans="2:6">
      <c r="B2663" s="59">
        <v>2421</v>
      </c>
      <c r="C2663" s="58">
        <f t="shared" si="161"/>
        <v>421400000</v>
      </c>
      <c r="D2663" s="54">
        <f t="shared" si="162"/>
        <v>117055.55555555556</v>
      </c>
      <c r="E2663" s="54">
        <f t="shared" si="160"/>
        <v>283391499.99999684</v>
      </c>
      <c r="F2663" s="5">
        <f t="shared" si="163"/>
        <v>148008500.00000316</v>
      </c>
    </row>
    <row r="2664" spans="2:6">
      <c r="B2664" s="59">
        <v>2422</v>
      </c>
      <c r="C2664" s="58">
        <f t="shared" si="161"/>
        <v>421400000</v>
      </c>
      <c r="D2664" s="54">
        <f t="shared" si="162"/>
        <v>117055.55555555556</v>
      </c>
      <c r="E2664" s="54">
        <f t="shared" si="160"/>
        <v>283508555.55555242</v>
      </c>
      <c r="F2664" s="5">
        <f t="shared" si="163"/>
        <v>147891444.44444758</v>
      </c>
    </row>
    <row r="2665" spans="2:6">
      <c r="B2665" s="59">
        <v>2423</v>
      </c>
      <c r="C2665" s="58">
        <f t="shared" si="161"/>
        <v>421400000</v>
      </c>
      <c r="D2665" s="54">
        <f t="shared" si="162"/>
        <v>117055.55555555556</v>
      </c>
      <c r="E2665" s="54">
        <f t="shared" si="160"/>
        <v>283625611.11110801</v>
      </c>
      <c r="F2665" s="5">
        <f t="shared" si="163"/>
        <v>147774388.88889199</v>
      </c>
    </row>
    <row r="2666" spans="2:6">
      <c r="B2666" s="59">
        <v>2424</v>
      </c>
      <c r="C2666" s="58">
        <f t="shared" si="161"/>
        <v>421400000</v>
      </c>
      <c r="D2666" s="54">
        <f t="shared" si="162"/>
        <v>117055.55555555556</v>
      </c>
      <c r="E2666" s="54">
        <f t="shared" si="160"/>
        <v>283742666.66666359</v>
      </c>
      <c r="F2666" s="5">
        <f t="shared" si="163"/>
        <v>147657333.33333641</v>
      </c>
    </row>
    <row r="2667" spans="2:6">
      <c r="B2667" s="59">
        <v>2425</v>
      </c>
      <c r="C2667" s="58">
        <f t="shared" si="161"/>
        <v>421400000</v>
      </c>
      <c r="D2667" s="54">
        <f t="shared" si="162"/>
        <v>117055.55555555556</v>
      </c>
      <c r="E2667" s="54">
        <f t="shared" ref="E2667:E2730" si="164">E2666+D2667</f>
        <v>283859722.22221917</v>
      </c>
      <c r="F2667" s="5">
        <f t="shared" si="163"/>
        <v>147540277.77778083</v>
      </c>
    </row>
    <row r="2668" spans="2:6">
      <c r="B2668" s="59">
        <v>2426</v>
      </c>
      <c r="C2668" s="58">
        <f t="shared" si="161"/>
        <v>421400000</v>
      </c>
      <c r="D2668" s="54">
        <f t="shared" si="162"/>
        <v>117055.55555555556</v>
      </c>
      <c r="E2668" s="54">
        <f t="shared" si="164"/>
        <v>283976777.77777475</v>
      </c>
      <c r="F2668" s="5">
        <f t="shared" si="163"/>
        <v>147423222.22222525</v>
      </c>
    </row>
    <row r="2669" spans="2:6">
      <c r="B2669" s="59">
        <v>2427</v>
      </c>
      <c r="C2669" s="58">
        <f t="shared" si="161"/>
        <v>421400000</v>
      </c>
      <c r="D2669" s="54">
        <f t="shared" si="162"/>
        <v>117055.55555555556</v>
      </c>
      <c r="E2669" s="54">
        <f t="shared" si="164"/>
        <v>284093833.33333033</v>
      </c>
      <c r="F2669" s="5">
        <f t="shared" si="163"/>
        <v>147306166.66666967</v>
      </c>
    </row>
    <row r="2670" spans="2:6">
      <c r="B2670" s="59">
        <v>2428</v>
      </c>
      <c r="C2670" s="58">
        <f t="shared" si="161"/>
        <v>421400000</v>
      </c>
      <c r="D2670" s="54">
        <f t="shared" si="162"/>
        <v>117055.55555555556</v>
      </c>
      <c r="E2670" s="54">
        <f t="shared" si="164"/>
        <v>284210888.88888592</v>
      </c>
      <c r="F2670" s="5">
        <f t="shared" si="163"/>
        <v>147189111.11111408</v>
      </c>
    </row>
    <row r="2671" spans="2:6">
      <c r="B2671" s="59">
        <v>2429</v>
      </c>
      <c r="C2671" s="58">
        <f t="shared" si="161"/>
        <v>421400000</v>
      </c>
      <c r="D2671" s="54">
        <f t="shared" si="162"/>
        <v>117055.55555555556</v>
      </c>
      <c r="E2671" s="54">
        <f t="shared" si="164"/>
        <v>284327944.4444415</v>
      </c>
      <c r="F2671" s="5">
        <f t="shared" si="163"/>
        <v>147072055.5555585</v>
      </c>
    </row>
    <row r="2672" spans="2:6">
      <c r="B2672" s="59">
        <v>2430</v>
      </c>
      <c r="C2672" s="58">
        <f t="shared" si="161"/>
        <v>421400000</v>
      </c>
      <c r="D2672" s="54">
        <f t="shared" si="162"/>
        <v>117055.55555555556</v>
      </c>
      <c r="E2672" s="54">
        <f t="shared" si="164"/>
        <v>284444999.99999708</v>
      </c>
      <c r="F2672" s="5">
        <f t="shared" si="163"/>
        <v>146955000.00000292</v>
      </c>
    </row>
    <row r="2673" spans="2:6">
      <c r="B2673" s="59">
        <v>2431</v>
      </c>
      <c r="C2673" s="58">
        <f t="shared" si="161"/>
        <v>421400000</v>
      </c>
      <c r="D2673" s="54">
        <f t="shared" si="162"/>
        <v>117055.55555555556</v>
      </c>
      <c r="E2673" s="54">
        <f t="shared" si="164"/>
        <v>284562055.55555266</v>
      </c>
      <c r="F2673" s="5">
        <f t="shared" si="163"/>
        <v>146837944.44444734</v>
      </c>
    </row>
    <row r="2674" spans="2:6">
      <c r="B2674" s="59">
        <v>2432</v>
      </c>
      <c r="C2674" s="58">
        <f t="shared" si="161"/>
        <v>421400000</v>
      </c>
      <c r="D2674" s="54">
        <f t="shared" si="162"/>
        <v>117055.55555555556</v>
      </c>
      <c r="E2674" s="54">
        <f t="shared" si="164"/>
        <v>284679111.11110824</v>
      </c>
      <c r="F2674" s="5">
        <f t="shared" si="163"/>
        <v>146720888.88889176</v>
      </c>
    </row>
    <row r="2675" spans="2:6">
      <c r="B2675" s="59">
        <v>2433</v>
      </c>
      <c r="C2675" s="58">
        <f t="shared" si="161"/>
        <v>421400000</v>
      </c>
      <c r="D2675" s="54">
        <f t="shared" si="162"/>
        <v>117055.55555555556</v>
      </c>
      <c r="E2675" s="54">
        <f t="shared" si="164"/>
        <v>284796166.66666383</v>
      </c>
      <c r="F2675" s="5">
        <f t="shared" si="163"/>
        <v>146603833.33333617</v>
      </c>
    </row>
    <row r="2676" spans="2:6">
      <c r="B2676" s="59">
        <v>2434</v>
      </c>
      <c r="C2676" s="58">
        <f t="shared" ref="C2676:C2739" si="165">$K$243-$K$245</f>
        <v>421400000</v>
      </c>
      <c r="D2676" s="54">
        <f t="shared" ref="D2676:D2739" si="166">C2676/$K$244</f>
        <v>117055.55555555556</v>
      </c>
      <c r="E2676" s="54">
        <f t="shared" si="164"/>
        <v>284913222.22221941</v>
      </c>
      <c r="F2676" s="5">
        <f t="shared" ref="F2676:F2739" si="167">$J$119-E2676</f>
        <v>146486777.77778059</v>
      </c>
    </row>
    <row r="2677" spans="2:6">
      <c r="B2677" s="59">
        <v>2435</v>
      </c>
      <c r="C2677" s="58">
        <f t="shared" si="165"/>
        <v>421400000</v>
      </c>
      <c r="D2677" s="54">
        <f t="shared" si="166"/>
        <v>117055.55555555556</v>
      </c>
      <c r="E2677" s="54">
        <f t="shared" si="164"/>
        <v>285030277.77777499</v>
      </c>
      <c r="F2677" s="5">
        <f t="shared" si="167"/>
        <v>146369722.22222501</v>
      </c>
    </row>
    <row r="2678" spans="2:6">
      <c r="B2678" s="59">
        <v>2436</v>
      </c>
      <c r="C2678" s="58">
        <f t="shared" si="165"/>
        <v>421400000</v>
      </c>
      <c r="D2678" s="54">
        <f t="shared" si="166"/>
        <v>117055.55555555556</v>
      </c>
      <c r="E2678" s="54">
        <f t="shared" si="164"/>
        <v>285147333.33333057</v>
      </c>
      <c r="F2678" s="5">
        <f t="shared" si="167"/>
        <v>146252666.66666943</v>
      </c>
    </row>
    <row r="2679" spans="2:6">
      <c r="B2679" s="59">
        <v>2437</v>
      </c>
      <c r="C2679" s="58">
        <f t="shared" si="165"/>
        <v>421400000</v>
      </c>
      <c r="D2679" s="54">
        <f t="shared" si="166"/>
        <v>117055.55555555556</v>
      </c>
      <c r="E2679" s="54">
        <f t="shared" si="164"/>
        <v>285264388.88888615</v>
      </c>
      <c r="F2679" s="5">
        <f t="shared" si="167"/>
        <v>146135611.11111385</v>
      </c>
    </row>
    <row r="2680" spans="2:6">
      <c r="B2680" s="59">
        <v>2438</v>
      </c>
      <c r="C2680" s="58">
        <f t="shared" si="165"/>
        <v>421400000</v>
      </c>
      <c r="D2680" s="54">
        <f t="shared" si="166"/>
        <v>117055.55555555556</v>
      </c>
      <c r="E2680" s="54">
        <f t="shared" si="164"/>
        <v>285381444.44444174</v>
      </c>
      <c r="F2680" s="5">
        <f t="shared" si="167"/>
        <v>146018555.55555826</v>
      </c>
    </row>
    <row r="2681" spans="2:6">
      <c r="B2681" s="59">
        <v>2439</v>
      </c>
      <c r="C2681" s="58">
        <f t="shared" si="165"/>
        <v>421400000</v>
      </c>
      <c r="D2681" s="54">
        <f t="shared" si="166"/>
        <v>117055.55555555556</v>
      </c>
      <c r="E2681" s="54">
        <f t="shared" si="164"/>
        <v>285498499.99999732</v>
      </c>
      <c r="F2681" s="5">
        <f t="shared" si="167"/>
        <v>145901500.00000268</v>
      </c>
    </row>
    <row r="2682" spans="2:6">
      <c r="B2682" s="59">
        <v>2440</v>
      </c>
      <c r="C2682" s="58">
        <f t="shared" si="165"/>
        <v>421400000</v>
      </c>
      <c r="D2682" s="54">
        <f t="shared" si="166"/>
        <v>117055.55555555556</v>
      </c>
      <c r="E2682" s="54">
        <f t="shared" si="164"/>
        <v>285615555.5555529</v>
      </c>
      <c r="F2682" s="5">
        <f t="shared" si="167"/>
        <v>145784444.4444471</v>
      </c>
    </row>
    <row r="2683" spans="2:6">
      <c r="B2683" s="59">
        <v>2441</v>
      </c>
      <c r="C2683" s="58">
        <f t="shared" si="165"/>
        <v>421400000</v>
      </c>
      <c r="D2683" s="54">
        <f t="shared" si="166"/>
        <v>117055.55555555556</v>
      </c>
      <c r="E2683" s="54">
        <f t="shared" si="164"/>
        <v>285732611.11110848</v>
      </c>
      <c r="F2683" s="5">
        <f t="shared" si="167"/>
        <v>145667388.88889152</v>
      </c>
    </row>
    <row r="2684" spans="2:6">
      <c r="B2684" s="59">
        <v>2442</v>
      </c>
      <c r="C2684" s="58">
        <f t="shared" si="165"/>
        <v>421400000</v>
      </c>
      <c r="D2684" s="54">
        <f t="shared" si="166"/>
        <v>117055.55555555556</v>
      </c>
      <c r="E2684" s="54">
        <f t="shared" si="164"/>
        <v>285849666.66666406</v>
      </c>
      <c r="F2684" s="5">
        <f t="shared" si="167"/>
        <v>145550333.33333594</v>
      </c>
    </row>
    <row r="2685" spans="2:6">
      <c r="B2685" s="59">
        <v>2443</v>
      </c>
      <c r="C2685" s="58">
        <f t="shared" si="165"/>
        <v>421400000</v>
      </c>
      <c r="D2685" s="54">
        <f t="shared" si="166"/>
        <v>117055.55555555556</v>
      </c>
      <c r="E2685" s="54">
        <f t="shared" si="164"/>
        <v>285966722.22221965</v>
      </c>
      <c r="F2685" s="5">
        <f t="shared" si="167"/>
        <v>145433277.77778035</v>
      </c>
    </row>
    <row r="2686" spans="2:6">
      <c r="B2686" s="59">
        <v>2444</v>
      </c>
      <c r="C2686" s="58">
        <f t="shared" si="165"/>
        <v>421400000</v>
      </c>
      <c r="D2686" s="54">
        <f t="shared" si="166"/>
        <v>117055.55555555556</v>
      </c>
      <c r="E2686" s="54">
        <f t="shared" si="164"/>
        <v>286083777.77777523</v>
      </c>
      <c r="F2686" s="5">
        <f t="shared" si="167"/>
        <v>145316222.22222477</v>
      </c>
    </row>
    <row r="2687" spans="2:6">
      <c r="B2687" s="59">
        <v>2445</v>
      </c>
      <c r="C2687" s="58">
        <f t="shared" si="165"/>
        <v>421400000</v>
      </c>
      <c r="D2687" s="54">
        <f t="shared" si="166"/>
        <v>117055.55555555556</v>
      </c>
      <c r="E2687" s="54">
        <f t="shared" si="164"/>
        <v>286200833.33333081</v>
      </c>
      <c r="F2687" s="5">
        <f t="shared" si="167"/>
        <v>145199166.66666919</v>
      </c>
    </row>
    <row r="2688" spans="2:6">
      <c r="B2688" s="59">
        <v>2446</v>
      </c>
      <c r="C2688" s="58">
        <f t="shared" si="165"/>
        <v>421400000</v>
      </c>
      <c r="D2688" s="54">
        <f t="shared" si="166"/>
        <v>117055.55555555556</v>
      </c>
      <c r="E2688" s="54">
        <f t="shared" si="164"/>
        <v>286317888.88888639</v>
      </c>
      <c r="F2688" s="5">
        <f t="shared" si="167"/>
        <v>145082111.11111361</v>
      </c>
    </row>
    <row r="2689" spans="2:6">
      <c r="B2689" s="59">
        <v>2447</v>
      </c>
      <c r="C2689" s="58">
        <f t="shared" si="165"/>
        <v>421400000</v>
      </c>
      <c r="D2689" s="54">
        <f t="shared" si="166"/>
        <v>117055.55555555556</v>
      </c>
      <c r="E2689" s="54">
        <f t="shared" si="164"/>
        <v>286434944.44444197</v>
      </c>
      <c r="F2689" s="5">
        <f t="shared" si="167"/>
        <v>144965055.55555803</v>
      </c>
    </row>
    <row r="2690" spans="2:6">
      <c r="B2690" s="59">
        <v>2448</v>
      </c>
      <c r="C2690" s="58">
        <f t="shared" si="165"/>
        <v>421400000</v>
      </c>
      <c r="D2690" s="54">
        <f t="shared" si="166"/>
        <v>117055.55555555556</v>
      </c>
      <c r="E2690" s="54">
        <f t="shared" si="164"/>
        <v>286551999.99999756</v>
      </c>
      <c r="F2690" s="5">
        <f t="shared" si="167"/>
        <v>144848000.00000244</v>
      </c>
    </row>
    <row r="2691" spans="2:6">
      <c r="B2691" s="59">
        <v>2449</v>
      </c>
      <c r="C2691" s="58">
        <f t="shared" si="165"/>
        <v>421400000</v>
      </c>
      <c r="D2691" s="54">
        <f t="shared" si="166"/>
        <v>117055.55555555556</v>
      </c>
      <c r="E2691" s="54">
        <f t="shared" si="164"/>
        <v>286669055.55555314</v>
      </c>
      <c r="F2691" s="5">
        <f t="shared" si="167"/>
        <v>144730944.44444686</v>
      </c>
    </row>
    <row r="2692" spans="2:6">
      <c r="B2692" s="59">
        <v>2450</v>
      </c>
      <c r="C2692" s="58">
        <f t="shared" si="165"/>
        <v>421400000</v>
      </c>
      <c r="D2692" s="54">
        <f t="shared" si="166"/>
        <v>117055.55555555556</v>
      </c>
      <c r="E2692" s="54">
        <f t="shared" si="164"/>
        <v>286786111.11110872</v>
      </c>
      <c r="F2692" s="5">
        <f t="shared" si="167"/>
        <v>144613888.88889128</v>
      </c>
    </row>
    <row r="2693" spans="2:6">
      <c r="B2693" s="59">
        <v>2451</v>
      </c>
      <c r="C2693" s="58">
        <f t="shared" si="165"/>
        <v>421400000</v>
      </c>
      <c r="D2693" s="54">
        <f t="shared" si="166"/>
        <v>117055.55555555556</v>
      </c>
      <c r="E2693" s="54">
        <f t="shared" si="164"/>
        <v>286903166.6666643</v>
      </c>
      <c r="F2693" s="5">
        <f t="shared" si="167"/>
        <v>144496833.3333357</v>
      </c>
    </row>
    <row r="2694" spans="2:6">
      <c r="B2694" s="59">
        <v>2452</v>
      </c>
      <c r="C2694" s="58">
        <f t="shared" si="165"/>
        <v>421400000</v>
      </c>
      <c r="D2694" s="54">
        <f t="shared" si="166"/>
        <v>117055.55555555556</v>
      </c>
      <c r="E2694" s="54">
        <f t="shared" si="164"/>
        <v>287020222.22221988</v>
      </c>
      <c r="F2694" s="5">
        <f t="shared" si="167"/>
        <v>144379777.77778012</v>
      </c>
    </row>
    <row r="2695" spans="2:6">
      <c r="B2695" s="59">
        <v>2453</v>
      </c>
      <c r="C2695" s="58">
        <f t="shared" si="165"/>
        <v>421400000</v>
      </c>
      <c r="D2695" s="54">
        <f t="shared" si="166"/>
        <v>117055.55555555556</v>
      </c>
      <c r="E2695" s="54">
        <f t="shared" si="164"/>
        <v>287137277.77777547</v>
      </c>
      <c r="F2695" s="5">
        <f t="shared" si="167"/>
        <v>144262722.22222453</v>
      </c>
    </row>
    <row r="2696" spans="2:6">
      <c r="B2696" s="59">
        <v>2454</v>
      </c>
      <c r="C2696" s="58">
        <f t="shared" si="165"/>
        <v>421400000</v>
      </c>
      <c r="D2696" s="54">
        <f t="shared" si="166"/>
        <v>117055.55555555556</v>
      </c>
      <c r="E2696" s="54">
        <f t="shared" si="164"/>
        <v>287254333.33333105</v>
      </c>
      <c r="F2696" s="5">
        <f t="shared" si="167"/>
        <v>144145666.66666895</v>
      </c>
    </row>
    <row r="2697" spans="2:6">
      <c r="B2697" s="59">
        <v>2455</v>
      </c>
      <c r="C2697" s="58">
        <f t="shared" si="165"/>
        <v>421400000</v>
      </c>
      <c r="D2697" s="54">
        <f t="shared" si="166"/>
        <v>117055.55555555556</v>
      </c>
      <c r="E2697" s="54">
        <f t="shared" si="164"/>
        <v>287371388.88888663</v>
      </c>
      <c r="F2697" s="5">
        <f t="shared" si="167"/>
        <v>144028611.11111337</v>
      </c>
    </row>
    <row r="2698" spans="2:6">
      <c r="B2698" s="59">
        <v>2456</v>
      </c>
      <c r="C2698" s="58">
        <f t="shared" si="165"/>
        <v>421400000</v>
      </c>
      <c r="D2698" s="54">
        <f t="shared" si="166"/>
        <v>117055.55555555556</v>
      </c>
      <c r="E2698" s="54">
        <f t="shared" si="164"/>
        <v>287488444.44444221</v>
      </c>
      <c r="F2698" s="5">
        <f t="shared" si="167"/>
        <v>143911555.55555779</v>
      </c>
    </row>
    <row r="2699" spans="2:6">
      <c r="B2699" s="59">
        <v>2457</v>
      </c>
      <c r="C2699" s="58">
        <f t="shared" si="165"/>
        <v>421400000</v>
      </c>
      <c r="D2699" s="54">
        <f t="shared" si="166"/>
        <v>117055.55555555556</v>
      </c>
      <c r="E2699" s="54">
        <f t="shared" si="164"/>
        <v>287605499.99999779</v>
      </c>
      <c r="F2699" s="5">
        <f t="shared" si="167"/>
        <v>143794500.00000221</v>
      </c>
    </row>
    <row r="2700" spans="2:6">
      <c r="B2700" s="59">
        <v>2458</v>
      </c>
      <c r="C2700" s="58">
        <f t="shared" si="165"/>
        <v>421400000</v>
      </c>
      <c r="D2700" s="54">
        <f t="shared" si="166"/>
        <v>117055.55555555556</v>
      </c>
      <c r="E2700" s="54">
        <f t="shared" si="164"/>
        <v>287722555.55555338</v>
      </c>
      <c r="F2700" s="5">
        <f t="shared" si="167"/>
        <v>143677444.44444662</v>
      </c>
    </row>
    <row r="2701" spans="2:6">
      <c r="B2701" s="59">
        <v>2459</v>
      </c>
      <c r="C2701" s="58">
        <f t="shared" si="165"/>
        <v>421400000</v>
      </c>
      <c r="D2701" s="54">
        <f t="shared" si="166"/>
        <v>117055.55555555556</v>
      </c>
      <c r="E2701" s="54">
        <f t="shared" si="164"/>
        <v>287839611.11110896</v>
      </c>
      <c r="F2701" s="5">
        <f t="shared" si="167"/>
        <v>143560388.88889104</v>
      </c>
    </row>
    <row r="2702" spans="2:6">
      <c r="B2702" s="59">
        <v>2460</v>
      </c>
      <c r="C2702" s="58">
        <f t="shared" si="165"/>
        <v>421400000</v>
      </c>
      <c r="D2702" s="54">
        <f t="shared" si="166"/>
        <v>117055.55555555556</v>
      </c>
      <c r="E2702" s="54">
        <f t="shared" si="164"/>
        <v>287956666.66666454</v>
      </c>
      <c r="F2702" s="5">
        <f t="shared" si="167"/>
        <v>143443333.33333546</v>
      </c>
    </row>
    <row r="2703" spans="2:6">
      <c r="B2703" s="59">
        <v>2461</v>
      </c>
      <c r="C2703" s="58">
        <f t="shared" si="165"/>
        <v>421400000</v>
      </c>
      <c r="D2703" s="54">
        <f t="shared" si="166"/>
        <v>117055.55555555556</v>
      </c>
      <c r="E2703" s="54">
        <f t="shared" si="164"/>
        <v>288073722.22222012</v>
      </c>
      <c r="F2703" s="5">
        <f t="shared" si="167"/>
        <v>143326277.77777988</v>
      </c>
    </row>
    <row r="2704" spans="2:6">
      <c r="B2704" s="59">
        <v>2462</v>
      </c>
      <c r="C2704" s="58">
        <f t="shared" si="165"/>
        <v>421400000</v>
      </c>
      <c r="D2704" s="54">
        <f t="shared" si="166"/>
        <v>117055.55555555556</v>
      </c>
      <c r="E2704" s="54">
        <f t="shared" si="164"/>
        <v>288190777.7777757</v>
      </c>
      <c r="F2704" s="5">
        <f t="shared" si="167"/>
        <v>143209222.2222243</v>
      </c>
    </row>
    <row r="2705" spans="2:6">
      <c r="B2705" s="59">
        <v>2463</v>
      </c>
      <c r="C2705" s="58">
        <f t="shared" si="165"/>
        <v>421400000</v>
      </c>
      <c r="D2705" s="54">
        <f t="shared" si="166"/>
        <v>117055.55555555556</v>
      </c>
      <c r="E2705" s="54">
        <f t="shared" si="164"/>
        <v>288307833.33333129</v>
      </c>
      <c r="F2705" s="5">
        <f t="shared" si="167"/>
        <v>143092166.66666871</v>
      </c>
    </row>
    <row r="2706" spans="2:6">
      <c r="B2706" s="59">
        <v>2464</v>
      </c>
      <c r="C2706" s="58">
        <f t="shared" si="165"/>
        <v>421400000</v>
      </c>
      <c r="D2706" s="54">
        <f t="shared" si="166"/>
        <v>117055.55555555556</v>
      </c>
      <c r="E2706" s="54">
        <f t="shared" si="164"/>
        <v>288424888.88888687</v>
      </c>
      <c r="F2706" s="5">
        <f t="shared" si="167"/>
        <v>142975111.11111313</v>
      </c>
    </row>
    <row r="2707" spans="2:6">
      <c r="B2707" s="59">
        <v>2465</v>
      </c>
      <c r="C2707" s="58">
        <f t="shared" si="165"/>
        <v>421400000</v>
      </c>
      <c r="D2707" s="54">
        <f t="shared" si="166"/>
        <v>117055.55555555556</v>
      </c>
      <c r="E2707" s="54">
        <f t="shared" si="164"/>
        <v>288541944.44444245</v>
      </c>
      <c r="F2707" s="5">
        <f t="shared" si="167"/>
        <v>142858055.55555755</v>
      </c>
    </row>
    <row r="2708" spans="2:6">
      <c r="B2708" s="59">
        <v>2466</v>
      </c>
      <c r="C2708" s="58">
        <f t="shared" si="165"/>
        <v>421400000</v>
      </c>
      <c r="D2708" s="54">
        <f t="shared" si="166"/>
        <v>117055.55555555556</v>
      </c>
      <c r="E2708" s="54">
        <f t="shared" si="164"/>
        <v>288658999.99999803</v>
      </c>
      <c r="F2708" s="5">
        <f t="shared" si="167"/>
        <v>142741000.00000197</v>
      </c>
    </row>
    <row r="2709" spans="2:6">
      <c r="B2709" s="59">
        <v>2467</v>
      </c>
      <c r="C2709" s="58">
        <f t="shared" si="165"/>
        <v>421400000</v>
      </c>
      <c r="D2709" s="54">
        <f t="shared" si="166"/>
        <v>117055.55555555556</v>
      </c>
      <c r="E2709" s="54">
        <f t="shared" si="164"/>
        <v>288776055.55555362</v>
      </c>
      <c r="F2709" s="5">
        <f t="shared" si="167"/>
        <v>142623944.44444638</v>
      </c>
    </row>
    <row r="2710" spans="2:6">
      <c r="B2710" s="59">
        <v>2468</v>
      </c>
      <c r="C2710" s="58">
        <f t="shared" si="165"/>
        <v>421400000</v>
      </c>
      <c r="D2710" s="54">
        <f t="shared" si="166"/>
        <v>117055.55555555556</v>
      </c>
      <c r="E2710" s="54">
        <f t="shared" si="164"/>
        <v>288893111.1111092</v>
      </c>
      <c r="F2710" s="5">
        <f t="shared" si="167"/>
        <v>142506888.8888908</v>
      </c>
    </row>
    <row r="2711" spans="2:6">
      <c r="B2711" s="59">
        <v>2469</v>
      </c>
      <c r="C2711" s="58">
        <f t="shared" si="165"/>
        <v>421400000</v>
      </c>
      <c r="D2711" s="54">
        <f t="shared" si="166"/>
        <v>117055.55555555556</v>
      </c>
      <c r="E2711" s="54">
        <f t="shared" si="164"/>
        <v>289010166.66666478</v>
      </c>
      <c r="F2711" s="5">
        <f t="shared" si="167"/>
        <v>142389833.33333522</v>
      </c>
    </row>
    <row r="2712" spans="2:6">
      <c r="B2712" s="59">
        <v>2470</v>
      </c>
      <c r="C2712" s="58">
        <f t="shared" si="165"/>
        <v>421400000</v>
      </c>
      <c r="D2712" s="54">
        <f t="shared" si="166"/>
        <v>117055.55555555556</v>
      </c>
      <c r="E2712" s="54">
        <f t="shared" si="164"/>
        <v>289127222.22222036</v>
      </c>
      <c r="F2712" s="5">
        <f t="shared" si="167"/>
        <v>142272777.77777964</v>
      </c>
    </row>
    <row r="2713" spans="2:6">
      <c r="B2713" s="59">
        <v>2471</v>
      </c>
      <c r="C2713" s="58">
        <f t="shared" si="165"/>
        <v>421400000</v>
      </c>
      <c r="D2713" s="54">
        <f t="shared" si="166"/>
        <v>117055.55555555556</v>
      </c>
      <c r="E2713" s="54">
        <f t="shared" si="164"/>
        <v>289244277.77777594</v>
      </c>
      <c r="F2713" s="5">
        <f t="shared" si="167"/>
        <v>142155722.22222406</v>
      </c>
    </row>
    <row r="2714" spans="2:6">
      <c r="B2714" s="59">
        <v>2472</v>
      </c>
      <c r="C2714" s="58">
        <f t="shared" si="165"/>
        <v>421400000</v>
      </c>
      <c r="D2714" s="54">
        <f t="shared" si="166"/>
        <v>117055.55555555556</v>
      </c>
      <c r="E2714" s="54">
        <f t="shared" si="164"/>
        <v>289361333.33333153</v>
      </c>
      <c r="F2714" s="5">
        <f t="shared" si="167"/>
        <v>142038666.66666847</v>
      </c>
    </row>
    <row r="2715" spans="2:6">
      <c r="B2715" s="59">
        <v>2473</v>
      </c>
      <c r="C2715" s="58">
        <f t="shared" si="165"/>
        <v>421400000</v>
      </c>
      <c r="D2715" s="54">
        <f t="shared" si="166"/>
        <v>117055.55555555556</v>
      </c>
      <c r="E2715" s="54">
        <f t="shared" si="164"/>
        <v>289478388.88888711</v>
      </c>
      <c r="F2715" s="5">
        <f t="shared" si="167"/>
        <v>141921611.11111289</v>
      </c>
    </row>
    <row r="2716" spans="2:6">
      <c r="B2716" s="59">
        <v>2474</v>
      </c>
      <c r="C2716" s="58">
        <f t="shared" si="165"/>
        <v>421400000</v>
      </c>
      <c r="D2716" s="54">
        <f t="shared" si="166"/>
        <v>117055.55555555556</v>
      </c>
      <c r="E2716" s="54">
        <f t="shared" si="164"/>
        <v>289595444.44444269</v>
      </c>
      <c r="F2716" s="5">
        <f t="shared" si="167"/>
        <v>141804555.55555731</v>
      </c>
    </row>
    <row r="2717" spans="2:6">
      <c r="B2717" s="59">
        <v>2475</v>
      </c>
      <c r="C2717" s="58">
        <f t="shared" si="165"/>
        <v>421400000</v>
      </c>
      <c r="D2717" s="54">
        <f t="shared" si="166"/>
        <v>117055.55555555556</v>
      </c>
      <c r="E2717" s="54">
        <f t="shared" si="164"/>
        <v>289712499.99999827</v>
      </c>
      <c r="F2717" s="5">
        <f t="shared" si="167"/>
        <v>141687500.00000173</v>
      </c>
    </row>
    <row r="2718" spans="2:6">
      <c r="B2718" s="59">
        <v>2476</v>
      </c>
      <c r="C2718" s="58">
        <f t="shared" si="165"/>
        <v>421400000</v>
      </c>
      <c r="D2718" s="54">
        <f t="shared" si="166"/>
        <v>117055.55555555556</v>
      </c>
      <c r="E2718" s="54">
        <f t="shared" si="164"/>
        <v>289829555.55555385</v>
      </c>
      <c r="F2718" s="5">
        <f t="shared" si="167"/>
        <v>141570444.44444615</v>
      </c>
    </row>
    <row r="2719" spans="2:6">
      <c r="B2719" s="59">
        <v>2477</v>
      </c>
      <c r="C2719" s="58">
        <f t="shared" si="165"/>
        <v>421400000</v>
      </c>
      <c r="D2719" s="54">
        <f t="shared" si="166"/>
        <v>117055.55555555556</v>
      </c>
      <c r="E2719" s="54">
        <f t="shared" si="164"/>
        <v>289946611.11110944</v>
      </c>
      <c r="F2719" s="5">
        <f t="shared" si="167"/>
        <v>141453388.88889056</v>
      </c>
    </row>
    <row r="2720" spans="2:6">
      <c r="B2720" s="59">
        <v>2478</v>
      </c>
      <c r="C2720" s="58">
        <f t="shared" si="165"/>
        <v>421400000</v>
      </c>
      <c r="D2720" s="54">
        <f t="shared" si="166"/>
        <v>117055.55555555556</v>
      </c>
      <c r="E2720" s="54">
        <f t="shared" si="164"/>
        <v>290063666.66666502</v>
      </c>
      <c r="F2720" s="5">
        <f t="shared" si="167"/>
        <v>141336333.33333498</v>
      </c>
    </row>
    <row r="2721" spans="2:6">
      <c r="B2721" s="59">
        <v>2479</v>
      </c>
      <c r="C2721" s="58">
        <f t="shared" si="165"/>
        <v>421400000</v>
      </c>
      <c r="D2721" s="54">
        <f t="shared" si="166"/>
        <v>117055.55555555556</v>
      </c>
      <c r="E2721" s="54">
        <f t="shared" si="164"/>
        <v>290180722.2222206</v>
      </c>
      <c r="F2721" s="5">
        <f t="shared" si="167"/>
        <v>141219277.7777794</v>
      </c>
    </row>
    <row r="2722" spans="2:6">
      <c r="B2722" s="59">
        <v>2480</v>
      </c>
      <c r="C2722" s="58">
        <f t="shared" si="165"/>
        <v>421400000</v>
      </c>
      <c r="D2722" s="54">
        <f t="shared" si="166"/>
        <v>117055.55555555556</v>
      </c>
      <c r="E2722" s="54">
        <f t="shared" si="164"/>
        <v>290297777.77777618</v>
      </c>
      <c r="F2722" s="5">
        <f t="shared" si="167"/>
        <v>141102222.22222382</v>
      </c>
    </row>
    <row r="2723" spans="2:6">
      <c r="B2723" s="59">
        <v>2481</v>
      </c>
      <c r="C2723" s="58">
        <f t="shared" si="165"/>
        <v>421400000</v>
      </c>
      <c r="D2723" s="54">
        <f t="shared" si="166"/>
        <v>117055.55555555556</v>
      </c>
      <c r="E2723" s="54">
        <f t="shared" si="164"/>
        <v>290414833.33333176</v>
      </c>
      <c r="F2723" s="5">
        <f t="shared" si="167"/>
        <v>140985166.66666824</v>
      </c>
    </row>
    <row r="2724" spans="2:6">
      <c r="B2724" s="59">
        <v>2482</v>
      </c>
      <c r="C2724" s="58">
        <f t="shared" si="165"/>
        <v>421400000</v>
      </c>
      <c r="D2724" s="54">
        <f t="shared" si="166"/>
        <v>117055.55555555556</v>
      </c>
      <c r="E2724" s="54">
        <f t="shared" si="164"/>
        <v>290531888.88888735</v>
      </c>
      <c r="F2724" s="5">
        <f t="shared" si="167"/>
        <v>140868111.11111265</v>
      </c>
    </row>
    <row r="2725" spans="2:6">
      <c r="B2725" s="59">
        <v>2483</v>
      </c>
      <c r="C2725" s="58">
        <f t="shared" si="165"/>
        <v>421400000</v>
      </c>
      <c r="D2725" s="54">
        <f t="shared" si="166"/>
        <v>117055.55555555556</v>
      </c>
      <c r="E2725" s="54">
        <f t="shared" si="164"/>
        <v>290648944.44444293</v>
      </c>
      <c r="F2725" s="5">
        <f t="shared" si="167"/>
        <v>140751055.55555707</v>
      </c>
    </row>
    <row r="2726" spans="2:6">
      <c r="B2726" s="59">
        <v>2484</v>
      </c>
      <c r="C2726" s="58">
        <f t="shared" si="165"/>
        <v>421400000</v>
      </c>
      <c r="D2726" s="54">
        <f t="shared" si="166"/>
        <v>117055.55555555556</v>
      </c>
      <c r="E2726" s="54">
        <f t="shared" si="164"/>
        <v>290765999.99999851</v>
      </c>
      <c r="F2726" s="5">
        <f t="shared" si="167"/>
        <v>140634000.00000149</v>
      </c>
    </row>
    <row r="2727" spans="2:6">
      <c r="B2727" s="59">
        <v>2485</v>
      </c>
      <c r="C2727" s="58">
        <f t="shared" si="165"/>
        <v>421400000</v>
      </c>
      <c r="D2727" s="54">
        <f t="shared" si="166"/>
        <v>117055.55555555556</v>
      </c>
      <c r="E2727" s="54">
        <f t="shared" si="164"/>
        <v>290883055.55555409</v>
      </c>
      <c r="F2727" s="5">
        <f t="shared" si="167"/>
        <v>140516944.44444591</v>
      </c>
    </row>
    <row r="2728" spans="2:6">
      <c r="B2728" s="59">
        <v>2486</v>
      </c>
      <c r="C2728" s="58">
        <f t="shared" si="165"/>
        <v>421400000</v>
      </c>
      <c r="D2728" s="54">
        <f t="shared" si="166"/>
        <v>117055.55555555556</v>
      </c>
      <c r="E2728" s="54">
        <f t="shared" si="164"/>
        <v>291000111.11110967</v>
      </c>
      <c r="F2728" s="5">
        <f t="shared" si="167"/>
        <v>140399888.88889033</v>
      </c>
    </row>
    <row r="2729" spans="2:6">
      <c r="B2729" s="59">
        <v>2487</v>
      </c>
      <c r="C2729" s="58">
        <f t="shared" si="165"/>
        <v>421400000</v>
      </c>
      <c r="D2729" s="54">
        <f t="shared" si="166"/>
        <v>117055.55555555556</v>
      </c>
      <c r="E2729" s="54">
        <f t="shared" si="164"/>
        <v>291117166.66666526</v>
      </c>
      <c r="F2729" s="5">
        <f t="shared" si="167"/>
        <v>140282833.33333474</v>
      </c>
    </row>
    <row r="2730" spans="2:6">
      <c r="B2730" s="59">
        <v>2488</v>
      </c>
      <c r="C2730" s="58">
        <f t="shared" si="165"/>
        <v>421400000</v>
      </c>
      <c r="D2730" s="54">
        <f t="shared" si="166"/>
        <v>117055.55555555556</v>
      </c>
      <c r="E2730" s="54">
        <f t="shared" si="164"/>
        <v>291234222.22222084</v>
      </c>
      <c r="F2730" s="5">
        <f t="shared" si="167"/>
        <v>140165777.77777916</v>
      </c>
    </row>
    <row r="2731" spans="2:6">
      <c r="B2731" s="59">
        <v>2489</v>
      </c>
      <c r="C2731" s="58">
        <f t="shared" si="165"/>
        <v>421400000</v>
      </c>
      <c r="D2731" s="54">
        <f t="shared" si="166"/>
        <v>117055.55555555556</v>
      </c>
      <c r="E2731" s="54">
        <f t="shared" ref="E2731:E2794" si="168">E2730+D2731</f>
        <v>291351277.77777642</v>
      </c>
      <c r="F2731" s="5">
        <f t="shared" si="167"/>
        <v>140048722.22222358</v>
      </c>
    </row>
    <row r="2732" spans="2:6">
      <c r="B2732" s="59">
        <v>2490</v>
      </c>
      <c r="C2732" s="58">
        <f t="shared" si="165"/>
        <v>421400000</v>
      </c>
      <c r="D2732" s="54">
        <f t="shared" si="166"/>
        <v>117055.55555555556</v>
      </c>
      <c r="E2732" s="54">
        <f t="shared" si="168"/>
        <v>291468333.333332</v>
      </c>
      <c r="F2732" s="5">
        <f t="shared" si="167"/>
        <v>139931666.666668</v>
      </c>
    </row>
    <row r="2733" spans="2:6">
      <c r="B2733" s="59">
        <v>2491</v>
      </c>
      <c r="C2733" s="58">
        <f t="shared" si="165"/>
        <v>421400000</v>
      </c>
      <c r="D2733" s="54">
        <f t="shared" si="166"/>
        <v>117055.55555555556</v>
      </c>
      <c r="E2733" s="54">
        <f t="shared" si="168"/>
        <v>291585388.88888758</v>
      </c>
      <c r="F2733" s="5">
        <f t="shared" si="167"/>
        <v>139814611.11111242</v>
      </c>
    </row>
    <row r="2734" spans="2:6">
      <c r="B2734" s="59">
        <v>2492</v>
      </c>
      <c r="C2734" s="58">
        <f t="shared" si="165"/>
        <v>421400000</v>
      </c>
      <c r="D2734" s="54">
        <f t="shared" si="166"/>
        <v>117055.55555555556</v>
      </c>
      <c r="E2734" s="54">
        <f t="shared" si="168"/>
        <v>291702444.44444317</v>
      </c>
      <c r="F2734" s="5">
        <f t="shared" si="167"/>
        <v>139697555.55555683</v>
      </c>
    </row>
    <row r="2735" spans="2:6">
      <c r="B2735" s="59">
        <v>2493</v>
      </c>
      <c r="C2735" s="58">
        <f t="shared" si="165"/>
        <v>421400000</v>
      </c>
      <c r="D2735" s="54">
        <f t="shared" si="166"/>
        <v>117055.55555555556</v>
      </c>
      <c r="E2735" s="54">
        <f t="shared" si="168"/>
        <v>291819499.99999875</v>
      </c>
      <c r="F2735" s="5">
        <f t="shared" si="167"/>
        <v>139580500.00000125</v>
      </c>
    </row>
    <row r="2736" spans="2:6">
      <c r="B2736" s="59">
        <v>2494</v>
      </c>
      <c r="C2736" s="58">
        <f t="shared" si="165"/>
        <v>421400000</v>
      </c>
      <c r="D2736" s="54">
        <f t="shared" si="166"/>
        <v>117055.55555555556</v>
      </c>
      <c r="E2736" s="54">
        <f t="shared" si="168"/>
        <v>291936555.55555433</v>
      </c>
      <c r="F2736" s="5">
        <f t="shared" si="167"/>
        <v>139463444.44444567</v>
      </c>
    </row>
    <row r="2737" spans="2:6">
      <c r="B2737" s="59">
        <v>2495</v>
      </c>
      <c r="C2737" s="58">
        <f t="shared" si="165"/>
        <v>421400000</v>
      </c>
      <c r="D2737" s="54">
        <f t="shared" si="166"/>
        <v>117055.55555555556</v>
      </c>
      <c r="E2737" s="54">
        <f t="shared" si="168"/>
        <v>292053611.11110991</v>
      </c>
      <c r="F2737" s="5">
        <f t="shared" si="167"/>
        <v>139346388.88889009</v>
      </c>
    </row>
    <row r="2738" spans="2:6">
      <c r="B2738" s="59">
        <v>2496</v>
      </c>
      <c r="C2738" s="58">
        <f t="shared" si="165"/>
        <v>421400000</v>
      </c>
      <c r="D2738" s="54">
        <f t="shared" si="166"/>
        <v>117055.55555555556</v>
      </c>
      <c r="E2738" s="54">
        <f t="shared" si="168"/>
        <v>292170666.66666549</v>
      </c>
      <c r="F2738" s="5">
        <f t="shared" si="167"/>
        <v>139229333.33333451</v>
      </c>
    </row>
    <row r="2739" spans="2:6">
      <c r="B2739" s="59">
        <v>2497</v>
      </c>
      <c r="C2739" s="58">
        <f t="shared" si="165"/>
        <v>421400000</v>
      </c>
      <c r="D2739" s="54">
        <f t="shared" si="166"/>
        <v>117055.55555555556</v>
      </c>
      <c r="E2739" s="54">
        <f t="shared" si="168"/>
        <v>292287722.22222108</v>
      </c>
      <c r="F2739" s="5">
        <f t="shared" si="167"/>
        <v>139112277.77777892</v>
      </c>
    </row>
    <row r="2740" spans="2:6">
      <c r="B2740" s="59">
        <v>2498</v>
      </c>
      <c r="C2740" s="58">
        <f t="shared" ref="C2740:C2803" si="169">$K$243-$K$245</f>
        <v>421400000</v>
      </c>
      <c r="D2740" s="54">
        <f t="shared" ref="D2740:D2803" si="170">C2740/$K$244</f>
        <v>117055.55555555556</v>
      </c>
      <c r="E2740" s="54">
        <f t="shared" si="168"/>
        <v>292404777.77777666</v>
      </c>
      <c r="F2740" s="5">
        <f t="shared" ref="F2740:F2803" si="171">$J$119-E2740</f>
        <v>138995222.22222334</v>
      </c>
    </row>
    <row r="2741" spans="2:6">
      <c r="B2741" s="59">
        <v>2499</v>
      </c>
      <c r="C2741" s="58">
        <f t="shared" si="169"/>
        <v>421400000</v>
      </c>
      <c r="D2741" s="54">
        <f t="shared" si="170"/>
        <v>117055.55555555556</v>
      </c>
      <c r="E2741" s="54">
        <f t="shared" si="168"/>
        <v>292521833.33333224</v>
      </c>
      <c r="F2741" s="5">
        <f t="shared" si="171"/>
        <v>138878166.66666776</v>
      </c>
    </row>
    <row r="2742" spans="2:6">
      <c r="B2742" s="59">
        <v>2500</v>
      </c>
      <c r="C2742" s="58">
        <f t="shared" si="169"/>
        <v>421400000</v>
      </c>
      <c r="D2742" s="54">
        <f t="shared" si="170"/>
        <v>117055.55555555556</v>
      </c>
      <c r="E2742" s="54">
        <f t="shared" si="168"/>
        <v>292638888.88888782</v>
      </c>
      <c r="F2742" s="5">
        <f t="shared" si="171"/>
        <v>138761111.11111218</v>
      </c>
    </row>
    <row r="2743" spans="2:6">
      <c r="B2743" s="59">
        <v>2501</v>
      </c>
      <c r="C2743" s="58">
        <f t="shared" si="169"/>
        <v>421400000</v>
      </c>
      <c r="D2743" s="54">
        <f t="shared" si="170"/>
        <v>117055.55555555556</v>
      </c>
      <c r="E2743" s="54">
        <f t="shared" si="168"/>
        <v>292755944.4444434</v>
      </c>
      <c r="F2743" s="5">
        <f t="shared" si="171"/>
        <v>138644055.5555566</v>
      </c>
    </row>
    <row r="2744" spans="2:6">
      <c r="B2744" s="59">
        <v>2502</v>
      </c>
      <c r="C2744" s="58">
        <f t="shared" si="169"/>
        <v>421400000</v>
      </c>
      <c r="D2744" s="54">
        <f t="shared" si="170"/>
        <v>117055.55555555556</v>
      </c>
      <c r="E2744" s="54">
        <f t="shared" si="168"/>
        <v>292872999.99999899</v>
      </c>
      <c r="F2744" s="5">
        <f t="shared" si="171"/>
        <v>138527000.00000101</v>
      </c>
    </row>
    <row r="2745" spans="2:6">
      <c r="B2745" s="59">
        <v>2503</v>
      </c>
      <c r="C2745" s="58">
        <f t="shared" si="169"/>
        <v>421400000</v>
      </c>
      <c r="D2745" s="54">
        <f t="shared" si="170"/>
        <v>117055.55555555556</v>
      </c>
      <c r="E2745" s="54">
        <f t="shared" si="168"/>
        <v>292990055.55555457</v>
      </c>
      <c r="F2745" s="5">
        <f t="shared" si="171"/>
        <v>138409944.44444543</v>
      </c>
    </row>
    <row r="2746" spans="2:6">
      <c r="B2746" s="59">
        <v>2504</v>
      </c>
      <c r="C2746" s="58">
        <f t="shared" si="169"/>
        <v>421400000</v>
      </c>
      <c r="D2746" s="54">
        <f t="shared" si="170"/>
        <v>117055.55555555556</v>
      </c>
      <c r="E2746" s="54">
        <f t="shared" si="168"/>
        <v>293107111.11111015</v>
      </c>
      <c r="F2746" s="5">
        <f t="shared" si="171"/>
        <v>138292888.88888985</v>
      </c>
    </row>
    <row r="2747" spans="2:6">
      <c r="B2747" s="59">
        <v>2505</v>
      </c>
      <c r="C2747" s="58">
        <f t="shared" si="169"/>
        <v>421400000</v>
      </c>
      <c r="D2747" s="54">
        <f t="shared" si="170"/>
        <v>117055.55555555556</v>
      </c>
      <c r="E2747" s="54">
        <f t="shared" si="168"/>
        <v>293224166.66666573</v>
      </c>
      <c r="F2747" s="5">
        <f t="shared" si="171"/>
        <v>138175833.33333427</v>
      </c>
    </row>
    <row r="2748" spans="2:6">
      <c r="B2748" s="59">
        <v>2506</v>
      </c>
      <c r="C2748" s="58">
        <f t="shared" si="169"/>
        <v>421400000</v>
      </c>
      <c r="D2748" s="54">
        <f t="shared" si="170"/>
        <v>117055.55555555556</v>
      </c>
      <c r="E2748" s="54">
        <f t="shared" si="168"/>
        <v>293341222.22222131</v>
      </c>
      <c r="F2748" s="5">
        <f t="shared" si="171"/>
        <v>138058777.77777869</v>
      </c>
    </row>
    <row r="2749" spans="2:6">
      <c r="B2749" s="59">
        <v>2507</v>
      </c>
      <c r="C2749" s="58">
        <f t="shared" si="169"/>
        <v>421400000</v>
      </c>
      <c r="D2749" s="54">
        <f t="shared" si="170"/>
        <v>117055.55555555556</v>
      </c>
      <c r="E2749" s="54">
        <f t="shared" si="168"/>
        <v>293458277.7777769</v>
      </c>
      <c r="F2749" s="5">
        <f t="shared" si="171"/>
        <v>137941722.2222231</v>
      </c>
    </row>
    <row r="2750" spans="2:6">
      <c r="B2750" s="59">
        <v>2508</v>
      </c>
      <c r="C2750" s="58">
        <f t="shared" si="169"/>
        <v>421400000</v>
      </c>
      <c r="D2750" s="54">
        <f t="shared" si="170"/>
        <v>117055.55555555556</v>
      </c>
      <c r="E2750" s="54">
        <f t="shared" si="168"/>
        <v>293575333.33333248</v>
      </c>
      <c r="F2750" s="5">
        <f t="shared" si="171"/>
        <v>137824666.66666752</v>
      </c>
    </row>
    <row r="2751" spans="2:6">
      <c r="B2751" s="59">
        <v>2509</v>
      </c>
      <c r="C2751" s="58">
        <f t="shared" si="169"/>
        <v>421400000</v>
      </c>
      <c r="D2751" s="54">
        <f t="shared" si="170"/>
        <v>117055.55555555556</v>
      </c>
      <c r="E2751" s="54">
        <f t="shared" si="168"/>
        <v>293692388.88888806</v>
      </c>
      <c r="F2751" s="5">
        <f t="shared" si="171"/>
        <v>137707611.11111194</v>
      </c>
    </row>
    <row r="2752" spans="2:6">
      <c r="B2752" s="59">
        <v>2510</v>
      </c>
      <c r="C2752" s="58">
        <f t="shared" si="169"/>
        <v>421400000</v>
      </c>
      <c r="D2752" s="54">
        <f t="shared" si="170"/>
        <v>117055.55555555556</v>
      </c>
      <c r="E2752" s="54">
        <f t="shared" si="168"/>
        <v>293809444.44444364</v>
      </c>
      <c r="F2752" s="5">
        <f t="shared" si="171"/>
        <v>137590555.55555636</v>
      </c>
    </row>
    <row r="2753" spans="2:6">
      <c r="B2753" s="59">
        <v>2511</v>
      </c>
      <c r="C2753" s="58">
        <f t="shared" si="169"/>
        <v>421400000</v>
      </c>
      <c r="D2753" s="54">
        <f t="shared" si="170"/>
        <v>117055.55555555556</v>
      </c>
      <c r="E2753" s="54">
        <f t="shared" si="168"/>
        <v>293926499.99999923</v>
      </c>
      <c r="F2753" s="5">
        <f t="shared" si="171"/>
        <v>137473500.00000077</v>
      </c>
    </row>
    <row r="2754" spans="2:6">
      <c r="B2754" s="59">
        <v>2512</v>
      </c>
      <c r="C2754" s="58">
        <f t="shared" si="169"/>
        <v>421400000</v>
      </c>
      <c r="D2754" s="54">
        <f t="shared" si="170"/>
        <v>117055.55555555556</v>
      </c>
      <c r="E2754" s="54">
        <f t="shared" si="168"/>
        <v>294043555.55555481</v>
      </c>
      <c r="F2754" s="5">
        <f t="shared" si="171"/>
        <v>137356444.44444519</v>
      </c>
    </row>
    <row r="2755" spans="2:6">
      <c r="B2755" s="59">
        <v>2513</v>
      </c>
      <c r="C2755" s="58">
        <f t="shared" si="169"/>
        <v>421400000</v>
      </c>
      <c r="D2755" s="54">
        <f t="shared" si="170"/>
        <v>117055.55555555556</v>
      </c>
      <c r="E2755" s="54">
        <f t="shared" si="168"/>
        <v>294160611.11111039</v>
      </c>
      <c r="F2755" s="5">
        <f t="shared" si="171"/>
        <v>137239388.88888961</v>
      </c>
    </row>
    <row r="2756" spans="2:6">
      <c r="B2756" s="59">
        <v>2514</v>
      </c>
      <c r="C2756" s="58">
        <f t="shared" si="169"/>
        <v>421400000</v>
      </c>
      <c r="D2756" s="54">
        <f t="shared" si="170"/>
        <v>117055.55555555556</v>
      </c>
      <c r="E2756" s="54">
        <f t="shared" si="168"/>
        <v>294277666.66666597</v>
      </c>
      <c r="F2756" s="5">
        <f t="shared" si="171"/>
        <v>137122333.33333403</v>
      </c>
    </row>
    <row r="2757" spans="2:6">
      <c r="B2757" s="59">
        <v>2515</v>
      </c>
      <c r="C2757" s="58">
        <f t="shared" si="169"/>
        <v>421400000</v>
      </c>
      <c r="D2757" s="54">
        <f t="shared" si="170"/>
        <v>117055.55555555556</v>
      </c>
      <c r="E2757" s="54">
        <f t="shared" si="168"/>
        <v>294394722.22222155</v>
      </c>
      <c r="F2757" s="5">
        <f t="shared" si="171"/>
        <v>137005277.77777845</v>
      </c>
    </row>
    <row r="2758" spans="2:6">
      <c r="B2758" s="59">
        <v>2516</v>
      </c>
      <c r="C2758" s="58">
        <f t="shared" si="169"/>
        <v>421400000</v>
      </c>
      <c r="D2758" s="54">
        <f t="shared" si="170"/>
        <v>117055.55555555556</v>
      </c>
      <c r="E2758" s="54">
        <f t="shared" si="168"/>
        <v>294511777.77777714</v>
      </c>
      <c r="F2758" s="5">
        <f t="shared" si="171"/>
        <v>136888222.22222286</v>
      </c>
    </row>
    <row r="2759" spans="2:6">
      <c r="B2759" s="59">
        <v>2517</v>
      </c>
      <c r="C2759" s="58">
        <f t="shared" si="169"/>
        <v>421400000</v>
      </c>
      <c r="D2759" s="54">
        <f t="shared" si="170"/>
        <v>117055.55555555556</v>
      </c>
      <c r="E2759" s="54">
        <f t="shared" si="168"/>
        <v>294628833.33333272</v>
      </c>
      <c r="F2759" s="5">
        <f t="shared" si="171"/>
        <v>136771166.66666728</v>
      </c>
    </row>
    <row r="2760" spans="2:6">
      <c r="B2760" s="59">
        <v>2518</v>
      </c>
      <c r="C2760" s="58">
        <f t="shared" si="169"/>
        <v>421400000</v>
      </c>
      <c r="D2760" s="54">
        <f t="shared" si="170"/>
        <v>117055.55555555556</v>
      </c>
      <c r="E2760" s="54">
        <f t="shared" si="168"/>
        <v>294745888.8888883</v>
      </c>
      <c r="F2760" s="5">
        <f t="shared" si="171"/>
        <v>136654111.1111117</v>
      </c>
    </row>
    <row r="2761" spans="2:6">
      <c r="B2761" s="59">
        <v>2519</v>
      </c>
      <c r="C2761" s="58">
        <f t="shared" si="169"/>
        <v>421400000</v>
      </c>
      <c r="D2761" s="54">
        <f t="shared" si="170"/>
        <v>117055.55555555556</v>
      </c>
      <c r="E2761" s="54">
        <f t="shared" si="168"/>
        <v>294862944.44444388</v>
      </c>
      <c r="F2761" s="5">
        <f t="shared" si="171"/>
        <v>136537055.55555612</v>
      </c>
    </row>
    <row r="2762" spans="2:6">
      <c r="B2762" s="59">
        <v>2520</v>
      </c>
      <c r="C2762" s="58">
        <f t="shared" si="169"/>
        <v>421400000</v>
      </c>
      <c r="D2762" s="54">
        <f t="shared" si="170"/>
        <v>117055.55555555556</v>
      </c>
      <c r="E2762" s="54">
        <f t="shared" si="168"/>
        <v>294979999.99999946</v>
      </c>
      <c r="F2762" s="5">
        <f t="shared" si="171"/>
        <v>136420000.00000054</v>
      </c>
    </row>
    <row r="2763" spans="2:6">
      <c r="B2763" s="59">
        <v>2521</v>
      </c>
      <c r="C2763" s="58">
        <f t="shared" si="169"/>
        <v>421400000</v>
      </c>
      <c r="D2763" s="54">
        <f t="shared" si="170"/>
        <v>117055.55555555556</v>
      </c>
      <c r="E2763" s="54">
        <f t="shared" si="168"/>
        <v>295097055.55555505</v>
      </c>
      <c r="F2763" s="5">
        <f t="shared" si="171"/>
        <v>136302944.44444495</v>
      </c>
    </row>
    <row r="2764" spans="2:6">
      <c r="B2764" s="59">
        <v>2522</v>
      </c>
      <c r="C2764" s="58">
        <f t="shared" si="169"/>
        <v>421400000</v>
      </c>
      <c r="D2764" s="54">
        <f t="shared" si="170"/>
        <v>117055.55555555556</v>
      </c>
      <c r="E2764" s="54">
        <f t="shared" si="168"/>
        <v>295214111.11111063</v>
      </c>
      <c r="F2764" s="5">
        <f t="shared" si="171"/>
        <v>136185888.88888937</v>
      </c>
    </row>
    <row r="2765" spans="2:6">
      <c r="B2765" s="59">
        <v>2523</v>
      </c>
      <c r="C2765" s="58">
        <f t="shared" si="169"/>
        <v>421400000</v>
      </c>
      <c r="D2765" s="54">
        <f t="shared" si="170"/>
        <v>117055.55555555556</v>
      </c>
      <c r="E2765" s="54">
        <f t="shared" si="168"/>
        <v>295331166.66666621</v>
      </c>
      <c r="F2765" s="5">
        <f t="shared" si="171"/>
        <v>136068833.33333379</v>
      </c>
    </row>
    <row r="2766" spans="2:6">
      <c r="B2766" s="59">
        <v>2524</v>
      </c>
      <c r="C2766" s="58">
        <f t="shared" si="169"/>
        <v>421400000</v>
      </c>
      <c r="D2766" s="54">
        <f t="shared" si="170"/>
        <v>117055.55555555556</v>
      </c>
      <c r="E2766" s="54">
        <f t="shared" si="168"/>
        <v>295448222.22222179</v>
      </c>
      <c r="F2766" s="5">
        <f t="shared" si="171"/>
        <v>135951777.77777821</v>
      </c>
    </row>
    <row r="2767" spans="2:6">
      <c r="B2767" s="59">
        <v>2525</v>
      </c>
      <c r="C2767" s="58">
        <f t="shared" si="169"/>
        <v>421400000</v>
      </c>
      <c r="D2767" s="54">
        <f t="shared" si="170"/>
        <v>117055.55555555556</v>
      </c>
      <c r="E2767" s="54">
        <f t="shared" si="168"/>
        <v>295565277.77777737</v>
      </c>
      <c r="F2767" s="5">
        <f t="shared" si="171"/>
        <v>135834722.22222263</v>
      </c>
    </row>
    <row r="2768" spans="2:6">
      <c r="B2768" s="59">
        <v>2526</v>
      </c>
      <c r="C2768" s="58">
        <f t="shared" si="169"/>
        <v>421400000</v>
      </c>
      <c r="D2768" s="54">
        <f t="shared" si="170"/>
        <v>117055.55555555556</v>
      </c>
      <c r="E2768" s="54">
        <f t="shared" si="168"/>
        <v>295682333.33333296</v>
      </c>
      <c r="F2768" s="5">
        <f t="shared" si="171"/>
        <v>135717666.66666704</v>
      </c>
    </row>
    <row r="2769" spans="2:6">
      <c r="B2769" s="59">
        <v>2527</v>
      </c>
      <c r="C2769" s="58">
        <f t="shared" si="169"/>
        <v>421400000</v>
      </c>
      <c r="D2769" s="54">
        <f t="shared" si="170"/>
        <v>117055.55555555556</v>
      </c>
      <c r="E2769" s="54">
        <f t="shared" si="168"/>
        <v>295799388.88888854</v>
      </c>
      <c r="F2769" s="5">
        <f t="shared" si="171"/>
        <v>135600611.11111146</v>
      </c>
    </row>
    <row r="2770" spans="2:6">
      <c r="B2770" s="59">
        <v>2528</v>
      </c>
      <c r="C2770" s="58">
        <f t="shared" si="169"/>
        <v>421400000</v>
      </c>
      <c r="D2770" s="54">
        <f t="shared" si="170"/>
        <v>117055.55555555556</v>
      </c>
      <c r="E2770" s="54">
        <f t="shared" si="168"/>
        <v>295916444.44444412</v>
      </c>
      <c r="F2770" s="5">
        <f t="shared" si="171"/>
        <v>135483555.55555588</v>
      </c>
    </row>
    <row r="2771" spans="2:6">
      <c r="B2771" s="59">
        <v>2529</v>
      </c>
      <c r="C2771" s="58">
        <f t="shared" si="169"/>
        <v>421400000</v>
      </c>
      <c r="D2771" s="54">
        <f t="shared" si="170"/>
        <v>117055.55555555556</v>
      </c>
      <c r="E2771" s="54">
        <f t="shared" si="168"/>
        <v>296033499.9999997</v>
      </c>
      <c r="F2771" s="5">
        <f t="shared" si="171"/>
        <v>135366500.0000003</v>
      </c>
    </row>
    <row r="2772" spans="2:6">
      <c r="B2772" s="59">
        <v>2530</v>
      </c>
      <c r="C2772" s="58">
        <f t="shared" si="169"/>
        <v>421400000</v>
      </c>
      <c r="D2772" s="54">
        <f t="shared" si="170"/>
        <v>117055.55555555556</v>
      </c>
      <c r="E2772" s="54">
        <f t="shared" si="168"/>
        <v>296150555.55555528</v>
      </c>
      <c r="F2772" s="5">
        <f t="shared" si="171"/>
        <v>135249444.44444472</v>
      </c>
    </row>
    <row r="2773" spans="2:6">
      <c r="B2773" s="59">
        <v>2531</v>
      </c>
      <c r="C2773" s="58">
        <f t="shared" si="169"/>
        <v>421400000</v>
      </c>
      <c r="D2773" s="54">
        <f t="shared" si="170"/>
        <v>117055.55555555556</v>
      </c>
      <c r="E2773" s="54">
        <f t="shared" si="168"/>
        <v>296267611.11111087</v>
      </c>
      <c r="F2773" s="5">
        <f t="shared" si="171"/>
        <v>135132388.88888913</v>
      </c>
    </row>
    <row r="2774" spans="2:6">
      <c r="B2774" s="59">
        <v>2532</v>
      </c>
      <c r="C2774" s="58">
        <f t="shared" si="169"/>
        <v>421400000</v>
      </c>
      <c r="D2774" s="54">
        <f t="shared" si="170"/>
        <v>117055.55555555556</v>
      </c>
      <c r="E2774" s="54">
        <f t="shared" si="168"/>
        <v>296384666.66666645</v>
      </c>
      <c r="F2774" s="5">
        <f t="shared" si="171"/>
        <v>135015333.33333355</v>
      </c>
    </row>
    <row r="2775" spans="2:6">
      <c r="B2775" s="59">
        <v>2533</v>
      </c>
      <c r="C2775" s="58">
        <f t="shared" si="169"/>
        <v>421400000</v>
      </c>
      <c r="D2775" s="54">
        <f t="shared" si="170"/>
        <v>117055.55555555556</v>
      </c>
      <c r="E2775" s="54">
        <f t="shared" si="168"/>
        <v>296501722.22222203</v>
      </c>
      <c r="F2775" s="5">
        <f t="shared" si="171"/>
        <v>134898277.77777797</v>
      </c>
    </row>
    <row r="2776" spans="2:6">
      <c r="B2776" s="59">
        <v>2534</v>
      </c>
      <c r="C2776" s="58">
        <f t="shared" si="169"/>
        <v>421400000</v>
      </c>
      <c r="D2776" s="54">
        <f t="shared" si="170"/>
        <v>117055.55555555556</v>
      </c>
      <c r="E2776" s="54">
        <f t="shared" si="168"/>
        <v>296618777.77777761</v>
      </c>
      <c r="F2776" s="5">
        <f t="shared" si="171"/>
        <v>134781222.22222239</v>
      </c>
    </row>
    <row r="2777" spans="2:6">
      <c r="B2777" s="59">
        <v>2535</v>
      </c>
      <c r="C2777" s="58">
        <f t="shared" si="169"/>
        <v>421400000</v>
      </c>
      <c r="D2777" s="54">
        <f t="shared" si="170"/>
        <v>117055.55555555556</v>
      </c>
      <c r="E2777" s="54">
        <f t="shared" si="168"/>
        <v>296735833.33333319</v>
      </c>
      <c r="F2777" s="5">
        <f t="shared" si="171"/>
        <v>134664166.66666681</v>
      </c>
    </row>
    <row r="2778" spans="2:6">
      <c r="B2778" s="59">
        <v>2536</v>
      </c>
      <c r="C2778" s="58">
        <f t="shared" si="169"/>
        <v>421400000</v>
      </c>
      <c r="D2778" s="54">
        <f t="shared" si="170"/>
        <v>117055.55555555556</v>
      </c>
      <c r="E2778" s="54">
        <f t="shared" si="168"/>
        <v>296852888.88888878</v>
      </c>
      <c r="F2778" s="5">
        <f t="shared" si="171"/>
        <v>134547111.11111122</v>
      </c>
    </row>
    <row r="2779" spans="2:6">
      <c r="B2779" s="59">
        <v>2537</v>
      </c>
      <c r="C2779" s="58">
        <f t="shared" si="169"/>
        <v>421400000</v>
      </c>
      <c r="D2779" s="54">
        <f t="shared" si="170"/>
        <v>117055.55555555556</v>
      </c>
      <c r="E2779" s="54">
        <f t="shared" si="168"/>
        <v>296969944.44444436</v>
      </c>
      <c r="F2779" s="5">
        <f t="shared" si="171"/>
        <v>134430055.55555564</v>
      </c>
    </row>
    <row r="2780" spans="2:6">
      <c r="B2780" s="59">
        <v>2538</v>
      </c>
      <c r="C2780" s="58">
        <f t="shared" si="169"/>
        <v>421400000</v>
      </c>
      <c r="D2780" s="54">
        <f t="shared" si="170"/>
        <v>117055.55555555556</v>
      </c>
      <c r="E2780" s="54">
        <f t="shared" si="168"/>
        <v>297086999.99999994</v>
      </c>
      <c r="F2780" s="5">
        <f t="shared" si="171"/>
        <v>134313000.00000006</v>
      </c>
    </row>
    <row r="2781" spans="2:6">
      <c r="B2781" s="59">
        <v>2539</v>
      </c>
      <c r="C2781" s="58">
        <f t="shared" si="169"/>
        <v>421400000</v>
      </c>
      <c r="D2781" s="54">
        <f t="shared" si="170"/>
        <v>117055.55555555556</v>
      </c>
      <c r="E2781" s="54">
        <f t="shared" si="168"/>
        <v>297204055.55555552</v>
      </c>
      <c r="F2781" s="5">
        <f t="shared" si="171"/>
        <v>134195944.44444448</v>
      </c>
    </row>
    <row r="2782" spans="2:6">
      <c r="B2782" s="59">
        <v>2540</v>
      </c>
      <c r="C2782" s="58">
        <f t="shared" si="169"/>
        <v>421400000</v>
      </c>
      <c r="D2782" s="54">
        <f t="shared" si="170"/>
        <v>117055.55555555556</v>
      </c>
      <c r="E2782" s="54">
        <f t="shared" si="168"/>
        <v>297321111.1111111</v>
      </c>
      <c r="F2782" s="5">
        <f t="shared" si="171"/>
        <v>134078888.8888889</v>
      </c>
    </row>
    <row r="2783" spans="2:6">
      <c r="B2783" s="59">
        <v>2541</v>
      </c>
      <c r="C2783" s="58">
        <f t="shared" si="169"/>
        <v>421400000</v>
      </c>
      <c r="D2783" s="54">
        <f t="shared" si="170"/>
        <v>117055.55555555556</v>
      </c>
      <c r="E2783" s="54">
        <f t="shared" si="168"/>
        <v>297438166.66666669</v>
      </c>
      <c r="F2783" s="5">
        <f t="shared" si="171"/>
        <v>133961833.33333331</v>
      </c>
    </row>
    <row r="2784" spans="2:6">
      <c r="B2784" s="59">
        <v>2542</v>
      </c>
      <c r="C2784" s="58">
        <f t="shared" si="169"/>
        <v>421400000</v>
      </c>
      <c r="D2784" s="54">
        <f t="shared" si="170"/>
        <v>117055.55555555556</v>
      </c>
      <c r="E2784" s="54">
        <f t="shared" si="168"/>
        <v>297555222.22222227</v>
      </c>
      <c r="F2784" s="5">
        <f t="shared" si="171"/>
        <v>133844777.77777773</v>
      </c>
    </row>
    <row r="2785" spans="2:6">
      <c r="B2785" s="59">
        <v>2543</v>
      </c>
      <c r="C2785" s="58">
        <f t="shared" si="169"/>
        <v>421400000</v>
      </c>
      <c r="D2785" s="54">
        <f t="shared" si="170"/>
        <v>117055.55555555556</v>
      </c>
      <c r="E2785" s="54">
        <f t="shared" si="168"/>
        <v>297672277.77777785</v>
      </c>
      <c r="F2785" s="5">
        <f t="shared" si="171"/>
        <v>133727722.22222215</v>
      </c>
    </row>
    <row r="2786" spans="2:6">
      <c r="B2786" s="59">
        <v>2544</v>
      </c>
      <c r="C2786" s="58">
        <f t="shared" si="169"/>
        <v>421400000</v>
      </c>
      <c r="D2786" s="54">
        <f t="shared" si="170"/>
        <v>117055.55555555556</v>
      </c>
      <c r="E2786" s="54">
        <f t="shared" si="168"/>
        <v>297789333.33333343</v>
      </c>
      <c r="F2786" s="5">
        <f t="shared" si="171"/>
        <v>133610666.66666657</v>
      </c>
    </row>
    <row r="2787" spans="2:6">
      <c r="B2787" s="59">
        <v>2545</v>
      </c>
      <c r="C2787" s="58">
        <f t="shared" si="169"/>
        <v>421400000</v>
      </c>
      <c r="D2787" s="54">
        <f t="shared" si="170"/>
        <v>117055.55555555556</v>
      </c>
      <c r="E2787" s="54">
        <f t="shared" si="168"/>
        <v>297906388.88888901</v>
      </c>
      <c r="F2787" s="5">
        <f t="shared" si="171"/>
        <v>133493611.11111099</v>
      </c>
    </row>
    <row r="2788" spans="2:6">
      <c r="B2788" s="59">
        <v>2546</v>
      </c>
      <c r="C2788" s="58">
        <f t="shared" si="169"/>
        <v>421400000</v>
      </c>
      <c r="D2788" s="54">
        <f t="shared" si="170"/>
        <v>117055.55555555556</v>
      </c>
      <c r="E2788" s="54">
        <f t="shared" si="168"/>
        <v>298023444.4444446</v>
      </c>
      <c r="F2788" s="5">
        <f t="shared" si="171"/>
        <v>133376555.5555554</v>
      </c>
    </row>
    <row r="2789" spans="2:6">
      <c r="B2789" s="59">
        <v>2547</v>
      </c>
      <c r="C2789" s="58">
        <f t="shared" si="169"/>
        <v>421400000</v>
      </c>
      <c r="D2789" s="54">
        <f t="shared" si="170"/>
        <v>117055.55555555556</v>
      </c>
      <c r="E2789" s="54">
        <f t="shared" si="168"/>
        <v>298140500.00000018</v>
      </c>
      <c r="F2789" s="5">
        <f t="shared" si="171"/>
        <v>133259499.99999982</v>
      </c>
    </row>
    <row r="2790" spans="2:6">
      <c r="B2790" s="59">
        <v>2548</v>
      </c>
      <c r="C2790" s="58">
        <f t="shared" si="169"/>
        <v>421400000</v>
      </c>
      <c r="D2790" s="54">
        <f t="shared" si="170"/>
        <v>117055.55555555556</v>
      </c>
      <c r="E2790" s="54">
        <f t="shared" si="168"/>
        <v>298257555.55555576</v>
      </c>
      <c r="F2790" s="5">
        <f t="shared" si="171"/>
        <v>133142444.44444424</v>
      </c>
    </row>
    <row r="2791" spans="2:6">
      <c r="B2791" s="59">
        <v>2549</v>
      </c>
      <c r="C2791" s="58">
        <f t="shared" si="169"/>
        <v>421400000</v>
      </c>
      <c r="D2791" s="54">
        <f t="shared" si="170"/>
        <v>117055.55555555556</v>
      </c>
      <c r="E2791" s="54">
        <f t="shared" si="168"/>
        <v>298374611.11111134</v>
      </c>
      <c r="F2791" s="5">
        <f t="shared" si="171"/>
        <v>133025388.88888866</v>
      </c>
    </row>
    <row r="2792" spans="2:6">
      <c r="B2792" s="59">
        <v>2550</v>
      </c>
      <c r="C2792" s="58">
        <f t="shared" si="169"/>
        <v>421400000</v>
      </c>
      <c r="D2792" s="54">
        <f t="shared" si="170"/>
        <v>117055.55555555556</v>
      </c>
      <c r="E2792" s="54">
        <f t="shared" si="168"/>
        <v>298491666.66666692</v>
      </c>
      <c r="F2792" s="5">
        <f t="shared" si="171"/>
        <v>132908333.33333308</v>
      </c>
    </row>
    <row r="2793" spans="2:6">
      <c r="B2793" s="59">
        <v>2551</v>
      </c>
      <c r="C2793" s="58">
        <f t="shared" si="169"/>
        <v>421400000</v>
      </c>
      <c r="D2793" s="54">
        <f t="shared" si="170"/>
        <v>117055.55555555556</v>
      </c>
      <c r="E2793" s="54">
        <f t="shared" si="168"/>
        <v>298608722.22222251</v>
      </c>
      <c r="F2793" s="5">
        <f t="shared" si="171"/>
        <v>132791277.77777749</v>
      </c>
    </row>
    <row r="2794" spans="2:6">
      <c r="B2794" s="59">
        <v>2552</v>
      </c>
      <c r="C2794" s="58">
        <f t="shared" si="169"/>
        <v>421400000</v>
      </c>
      <c r="D2794" s="54">
        <f t="shared" si="170"/>
        <v>117055.55555555556</v>
      </c>
      <c r="E2794" s="54">
        <f t="shared" si="168"/>
        <v>298725777.77777809</v>
      </c>
      <c r="F2794" s="5">
        <f t="shared" si="171"/>
        <v>132674222.22222191</v>
      </c>
    </row>
    <row r="2795" spans="2:6">
      <c r="B2795" s="59">
        <v>2553</v>
      </c>
      <c r="C2795" s="58">
        <f t="shared" si="169"/>
        <v>421400000</v>
      </c>
      <c r="D2795" s="54">
        <f t="shared" si="170"/>
        <v>117055.55555555556</v>
      </c>
      <c r="E2795" s="54">
        <f t="shared" ref="E2795:E2858" si="172">E2794+D2795</f>
        <v>298842833.33333367</v>
      </c>
      <c r="F2795" s="5">
        <f t="shared" si="171"/>
        <v>132557166.66666633</v>
      </c>
    </row>
    <row r="2796" spans="2:6">
      <c r="B2796" s="59">
        <v>2554</v>
      </c>
      <c r="C2796" s="58">
        <f t="shared" si="169"/>
        <v>421400000</v>
      </c>
      <c r="D2796" s="54">
        <f t="shared" si="170"/>
        <v>117055.55555555556</v>
      </c>
      <c r="E2796" s="54">
        <f t="shared" si="172"/>
        <v>298959888.88888925</v>
      </c>
      <c r="F2796" s="5">
        <f t="shared" si="171"/>
        <v>132440111.11111075</v>
      </c>
    </row>
    <row r="2797" spans="2:6">
      <c r="B2797" s="59">
        <v>2555</v>
      </c>
      <c r="C2797" s="58">
        <f t="shared" si="169"/>
        <v>421400000</v>
      </c>
      <c r="D2797" s="54">
        <f t="shared" si="170"/>
        <v>117055.55555555556</v>
      </c>
      <c r="E2797" s="54">
        <f t="shared" si="172"/>
        <v>299076944.44444484</v>
      </c>
      <c r="F2797" s="5">
        <f t="shared" si="171"/>
        <v>132323055.55555516</v>
      </c>
    </row>
    <row r="2798" spans="2:6">
      <c r="B2798" s="59">
        <v>2556</v>
      </c>
      <c r="C2798" s="58">
        <f t="shared" si="169"/>
        <v>421400000</v>
      </c>
      <c r="D2798" s="54">
        <f t="shared" si="170"/>
        <v>117055.55555555556</v>
      </c>
      <c r="E2798" s="54">
        <f t="shared" si="172"/>
        <v>299194000.00000042</v>
      </c>
      <c r="F2798" s="5">
        <f t="shared" si="171"/>
        <v>132205999.99999958</v>
      </c>
    </row>
    <row r="2799" spans="2:6">
      <c r="B2799" s="59">
        <v>2557</v>
      </c>
      <c r="C2799" s="58">
        <f t="shared" si="169"/>
        <v>421400000</v>
      </c>
      <c r="D2799" s="54">
        <f t="shared" si="170"/>
        <v>117055.55555555556</v>
      </c>
      <c r="E2799" s="54">
        <f t="shared" si="172"/>
        <v>299311055.555556</v>
      </c>
      <c r="F2799" s="5">
        <f t="shared" si="171"/>
        <v>132088944.444444</v>
      </c>
    </row>
    <row r="2800" spans="2:6">
      <c r="B2800" s="59">
        <v>2558</v>
      </c>
      <c r="C2800" s="58">
        <f t="shared" si="169"/>
        <v>421400000</v>
      </c>
      <c r="D2800" s="54">
        <f t="shared" si="170"/>
        <v>117055.55555555556</v>
      </c>
      <c r="E2800" s="54">
        <f t="shared" si="172"/>
        <v>299428111.11111158</v>
      </c>
      <c r="F2800" s="5">
        <f t="shared" si="171"/>
        <v>131971888.88888842</v>
      </c>
    </row>
    <row r="2801" spans="2:6">
      <c r="B2801" s="59">
        <v>2559</v>
      </c>
      <c r="C2801" s="58">
        <f t="shared" si="169"/>
        <v>421400000</v>
      </c>
      <c r="D2801" s="54">
        <f t="shared" si="170"/>
        <v>117055.55555555556</v>
      </c>
      <c r="E2801" s="54">
        <f t="shared" si="172"/>
        <v>299545166.66666716</v>
      </c>
      <c r="F2801" s="5">
        <f t="shared" si="171"/>
        <v>131854833.33333284</v>
      </c>
    </row>
    <row r="2802" spans="2:6">
      <c r="B2802" s="59">
        <v>2560</v>
      </c>
      <c r="C2802" s="58">
        <f t="shared" si="169"/>
        <v>421400000</v>
      </c>
      <c r="D2802" s="54">
        <f t="shared" si="170"/>
        <v>117055.55555555556</v>
      </c>
      <c r="E2802" s="54">
        <f t="shared" si="172"/>
        <v>299662222.22222275</v>
      </c>
      <c r="F2802" s="5">
        <f t="shared" si="171"/>
        <v>131737777.77777725</v>
      </c>
    </row>
    <row r="2803" spans="2:6">
      <c r="B2803" s="59">
        <v>2561</v>
      </c>
      <c r="C2803" s="58">
        <f t="shared" si="169"/>
        <v>421400000</v>
      </c>
      <c r="D2803" s="54">
        <f t="shared" si="170"/>
        <v>117055.55555555556</v>
      </c>
      <c r="E2803" s="54">
        <f t="shared" si="172"/>
        <v>299779277.77777833</v>
      </c>
      <c r="F2803" s="5">
        <f t="shared" si="171"/>
        <v>131620722.22222167</v>
      </c>
    </row>
    <row r="2804" spans="2:6">
      <c r="B2804" s="59">
        <v>2562</v>
      </c>
      <c r="C2804" s="58">
        <f t="shared" ref="C2804:C2867" si="173">$K$243-$K$245</f>
        <v>421400000</v>
      </c>
      <c r="D2804" s="54">
        <f t="shared" ref="D2804:D2867" si="174">C2804/$K$244</f>
        <v>117055.55555555556</v>
      </c>
      <c r="E2804" s="54">
        <f t="shared" si="172"/>
        <v>299896333.33333391</v>
      </c>
      <c r="F2804" s="5">
        <f t="shared" ref="F2804:F2867" si="175">$J$119-E2804</f>
        <v>131503666.66666609</v>
      </c>
    </row>
    <row r="2805" spans="2:6">
      <c r="B2805" s="59">
        <v>2563</v>
      </c>
      <c r="C2805" s="58">
        <f t="shared" si="173"/>
        <v>421400000</v>
      </c>
      <c r="D2805" s="54">
        <f t="shared" si="174"/>
        <v>117055.55555555556</v>
      </c>
      <c r="E2805" s="54">
        <f t="shared" si="172"/>
        <v>300013388.88888949</v>
      </c>
      <c r="F2805" s="5">
        <f t="shared" si="175"/>
        <v>131386611.11111051</v>
      </c>
    </row>
    <row r="2806" spans="2:6">
      <c r="B2806" s="59">
        <v>2564</v>
      </c>
      <c r="C2806" s="58">
        <f t="shared" si="173"/>
        <v>421400000</v>
      </c>
      <c r="D2806" s="54">
        <f t="shared" si="174"/>
        <v>117055.55555555556</v>
      </c>
      <c r="E2806" s="54">
        <f t="shared" si="172"/>
        <v>300130444.44444507</v>
      </c>
      <c r="F2806" s="5">
        <f t="shared" si="175"/>
        <v>131269555.55555493</v>
      </c>
    </row>
    <row r="2807" spans="2:6">
      <c r="B2807" s="59">
        <v>2565</v>
      </c>
      <c r="C2807" s="58">
        <f t="shared" si="173"/>
        <v>421400000</v>
      </c>
      <c r="D2807" s="54">
        <f t="shared" si="174"/>
        <v>117055.55555555556</v>
      </c>
      <c r="E2807" s="54">
        <f t="shared" si="172"/>
        <v>300247500.00000066</v>
      </c>
      <c r="F2807" s="5">
        <f t="shared" si="175"/>
        <v>131152499.99999934</v>
      </c>
    </row>
    <row r="2808" spans="2:6">
      <c r="B2808" s="59">
        <v>2566</v>
      </c>
      <c r="C2808" s="58">
        <f t="shared" si="173"/>
        <v>421400000</v>
      </c>
      <c r="D2808" s="54">
        <f t="shared" si="174"/>
        <v>117055.55555555556</v>
      </c>
      <c r="E2808" s="54">
        <f t="shared" si="172"/>
        <v>300364555.55555624</v>
      </c>
      <c r="F2808" s="5">
        <f t="shared" si="175"/>
        <v>131035444.44444376</v>
      </c>
    </row>
    <row r="2809" spans="2:6">
      <c r="B2809" s="59">
        <v>2567</v>
      </c>
      <c r="C2809" s="58">
        <f t="shared" si="173"/>
        <v>421400000</v>
      </c>
      <c r="D2809" s="54">
        <f t="shared" si="174"/>
        <v>117055.55555555556</v>
      </c>
      <c r="E2809" s="54">
        <f t="shared" si="172"/>
        <v>300481611.11111182</v>
      </c>
      <c r="F2809" s="5">
        <f t="shared" si="175"/>
        <v>130918388.88888818</v>
      </c>
    </row>
    <row r="2810" spans="2:6">
      <c r="B2810" s="59">
        <v>2568</v>
      </c>
      <c r="C2810" s="58">
        <f t="shared" si="173"/>
        <v>421400000</v>
      </c>
      <c r="D2810" s="54">
        <f t="shared" si="174"/>
        <v>117055.55555555556</v>
      </c>
      <c r="E2810" s="54">
        <f t="shared" si="172"/>
        <v>300598666.6666674</v>
      </c>
      <c r="F2810" s="5">
        <f t="shared" si="175"/>
        <v>130801333.3333326</v>
      </c>
    </row>
    <row r="2811" spans="2:6">
      <c r="B2811" s="59">
        <v>2569</v>
      </c>
      <c r="C2811" s="58">
        <f t="shared" si="173"/>
        <v>421400000</v>
      </c>
      <c r="D2811" s="54">
        <f t="shared" si="174"/>
        <v>117055.55555555556</v>
      </c>
      <c r="E2811" s="54">
        <f t="shared" si="172"/>
        <v>300715722.22222298</v>
      </c>
      <c r="F2811" s="5">
        <f t="shared" si="175"/>
        <v>130684277.77777702</v>
      </c>
    </row>
    <row r="2812" spans="2:6">
      <c r="B2812" s="59">
        <v>2570</v>
      </c>
      <c r="C2812" s="58">
        <f t="shared" si="173"/>
        <v>421400000</v>
      </c>
      <c r="D2812" s="54">
        <f t="shared" si="174"/>
        <v>117055.55555555556</v>
      </c>
      <c r="E2812" s="54">
        <f t="shared" si="172"/>
        <v>300832777.77777857</v>
      </c>
      <c r="F2812" s="5">
        <f t="shared" si="175"/>
        <v>130567222.22222143</v>
      </c>
    </row>
    <row r="2813" spans="2:6">
      <c r="B2813" s="59">
        <v>2571</v>
      </c>
      <c r="C2813" s="58">
        <f t="shared" si="173"/>
        <v>421400000</v>
      </c>
      <c r="D2813" s="54">
        <f t="shared" si="174"/>
        <v>117055.55555555556</v>
      </c>
      <c r="E2813" s="54">
        <f t="shared" si="172"/>
        <v>300949833.33333415</v>
      </c>
      <c r="F2813" s="5">
        <f t="shared" si="175"/>
        <v>130450166.66666585</v>
      </c>
    </row>
    <row r="2814" spans="2:6">
      <c r="B2814" s="59">
        <v>2572</v>
      </c>
      <c r="C2814" s="58">
        <f t="shared" si="173"/>
        <v>421400000</v>
      </c>
      <c r="D2814" s="54">
        <f t="shared" si="174"/>
        <v>117055.55555555556</v>
      </c>
      <c r="E2814" s="54">
        <f t="shared" si="172"/>
        <v>301066888.88888973</v>
      </c>
      <c r="F2814" s="5">
        <f t="shared" si="175"/>
        <v>130333111.11111027</v>
      </c>
    </row>
    <row r="2815" spans="2:6">
      <c r="B2815" s="59">
        <v>2573</v>
      </c>
      <c r="C2815" s="58">
        <f t="shared" si="173"/>
        <v>421400000</v>
      </c>
      <c r="D2815" s="54">
        <f t="shared" si="174"/>
        <v>117055.55555555556</v>
      </c>
      <c r="E2815" s="54">
        <f t="shared" si="172"/>
        <v>301183944.44444531</v>
      </c>
      <c r="F2815" s="5">
        <f t="shared" si="175"/>
        <v>130216055.55555469</v>
      </c>
    </row>
    <row r="2816" spans="2:6">
      <c r="B2816" s="59">
        <v>2574</v>
      </c>
      <c r="C2816" s="58">
        <f t="shared" si="173"/>
        <v>421400000</v>
      </c>
      <c r="D2816" s="54">
        <f t="shared" si="174"/>
        <v>117055.55555555556</v>
      </c>
      <c r="E2816" s="54">
        <f t="shared" si="172"/>
        <v>301301000.00000089</v>
      </c>
      <c r="F2816" s="5">
        <f t="shared" si="175"/>
        <v>130098999.99999911</v>
      </c>
    </row>
    <row r="2817" spans="2:6">
      <c r="B2817" s="59">
        <v>2575</v>
      </c>
      <c r="C2817" s="58">
        <f t="shared" si="173"/>
        <v>421400000</v>
      </c>
      <c r="D2817" s="54">
        <f t="shared" si="174"/>
        <v>117055.55555555556</v>
      </c>
      <c r="E2817" s="54">
        <f t="shared" si="172"/>
        <v>301418055.55555648</v>
      </c>
      <c r="F2817" s="5">
        <f t="shared" si="175"/>
        <v>129981944.44444352</v>
      </c>
    </row>
    <row r="2818" spans="2:6">
      <c r="B2818" s="59">
        <v>2576</v>
      </c>
      <c r="C2818" s="58">
        <f t="shared" si="173"/>
        <v>421400000</v>
      </c>
      <c r="D2818" s="54">
        <f t="shared" si="174"/>
        <v>117055.55555555556</v>
      </c>
      <c r="E2818" s="54">
        <f t="shared" si="172"/>
        <v>301535111.11111206</v>
      </c>
      <c r="F2818" s="5">
        <f t="shared" si="175"/>
        <v>129864888.88888794</v>
      </c>
    </row>
    <row r="2819" spans="2:6">
      <c r="B2819" s="59">
        <v>2577</v>
      </c>
      <c r="C2819" s="58">
        <f t="shared" si="173"/>
        <v>421400000</v>
      </c>
      <c r="D2819" s="54">
        <f t="shared" si="174"/>
        <v>117055.55555555556</v>
      </c>
      <c r="E2819" s="54">
        <f t="shared" si="172"/>
        <v>301652166.66666764</v>
      </c>
      <c r="F2819" s="5">
        <f t="shared" si="175"/>
        <v>129747833.33333236</v>
      </c>
    </row>
    <row r="2820" spans="2:6">
      <c r="B2820" s="59">
        <v>2578</v>
      </c>
      <c r="C2820" s="58">
        <f t="shared" si="173"/>
        <v>421400000</v>
      </c>
      <c r="D2820" s="54">
        <f t="shared" si="174"/>
        <v>117055.55555555556</v>
      </c>
      <c r="E2820" s="54">
        <f t="shared" si="172"/>
        <v>301769222.22222322</v>
      </c>
      <c r="F2820" s="5">
        <f t="shared" si="175"/>
        <v>129630777.77777678</v>
      </c>
    </row>
    <row r="2821" spans="2:6">
      <c r="B2821" s="59">
        <v>2579</v>
      </c>
      <c r="C2821" s="58">
        <f t="shared" si="173"/>
        <v>421400000</v>
      </c>
      <c r="D2821" s="54">
        <f t="shared" si="174"/>
        <v>117055.55555555556</v>
      </c>
      <c r="E2821" s="54">
        <f t="shared" si="172"/>
        <v>301886277.7777788</v>
      </c>
      <c r="F2821" s="5">
        <f t="shared" si="175"/>
        <v>129513722.2222212</v>
      </c>
    </row>
    <row r="2822" spans="2:6">
      <c r="B2822" s="59">
        <v>2580</v>
      </c>
      <c r="C2822" s="58">
        <f t="shared" si="173"/>
        <v>421400000</v>
      </c>
      <c r="D2822" s="54">
        <f t="shared" si="174"/>
        <v>117055.55555555556</v>
      </c>
      <c r="E2822" s="54">
        <f t="shared" si="172"/>
        <v>302003333.33333439</v>
      </c>
      <c r="F2822" s="5">
        <f t="shared" si="175"/>
        <v>129396666.66666561</v>
      </c>
    </row>
    <row r="2823" spans="2:6">
      <c r="B2823" s="59">
        <v>2581</v>
      </c>
      <c r="C2823" s="58">
        <f t="shared" si="173"/>
        <v>421400000</v>
      </c>
      <c r="D2823" s="54">
        <f t="shared" si="174"/>
        <v>117055.55555555556</v>
      </c>
      <c r="E2823" s="54">
        <f t="shared" si="172"/>
        <v>302120388.88888997</v>
      </c>
      <c r="F2823" s="5">
        <f t="shared" si="175"/>
        <v>129279611.11111003</v>
      </c>
    </row>
    <row r="2824" spans="2:6">
      <c r="B2824" s="59">
        <v>2582</v>
      </c>
      <c r="C2824" s="58">
        <f t="shared" si="173"/>
        <v>421400000</v>
      </c>
      <c r="D2824" s="54">
        <f t="shared" si="174"/>
        <v>117055.55555555556</v>
      </c>
      <c r="E2824" s="54">
        <f t="shared" si="172"/>
        <v>302237444.44444555</v>
      </c>
      <c r="F2824" s="5">
        <f t="shared" si="175"/>
        <v>129162555.55555445</v>
      </c>
    </row>
    <row r="2825" spans="2:6">
      <c r="B2825" s="59">
        <v>2583</v>
      </c>
      <c r="C2825" s="58">
        <f t="shared" si="173"/>
        <v>421400000</v>
      </c>
      <c r="D2825" s="54">
        <f t="shared" si="174"/>
        <v>117055.55555555556</v>
      </c>
      <c r="E2825" s="54">
        <f t="shared" si="172"/>
        <v>302354500.00000113</v>
      </c>
      <c r="F2825" s="5">
        <f t="shared" si="175"/>
        <v>129045499.99999887</v>
      </c>
    </row>
    <row r="2826" spans="2:6">
      <c r="B2826" s="59">
        <v>2584</v>
      </c>
      <c r="C2826" s="58">
        <f t="shared" si="173"/>
        <v>421400000</v>
      </c>
      <c r="D2826" s="54">
        <f t="shared" si="174"/>
        <v>117055.55555555556</v>
      </c>
      <c r="E2826" s="54">
        <f t="shared" si="172"/>
        <v>302471555.55555671</v>
      </c>
      <c r="F2826" s="5">
        <f t="shared" si="175"/>
        <v>128928444.44444329</v>
      </c>
    </row>
    <row r="2827" spans="2:6">
      <c r="B2827" s="59">
        <v>2585</v>
      </c>
      <c r="C2827" s="58">
        <f t="shared" si="173"/>
        <v>421400000</v>
      </c>
      <c r="D2827" s="54">
        <f t="shared" si="174"/>
        <v>117055.55555555556</v>
      </c>
      <c r="E2827" s="54">
        <f t="shared" si="172"/>
        <v>302588611.1111123</v>
      </c>
      <c r="F2827" s="5">
        <f t="shared" si="175"/>
        <v>128811388.8888877</v>
      </c>
    </row>
    <row r="2828" spans="2:6">
      <c r="B2828" s="59">
        <v>2586</v>
      </c>
      <c r="C2828" s="58">
        <f t="shared" si="173"/>
        <v>421400000</v>
      </c>
      <c r="D2828" s="54">
        <f t="shared" si="174"/>
        <v>117055.55555555556</v>
      </c>
      <c r="E2828" s="54">
        <f t="shared" si="172"/>
        <v>302705666.66666788</v>
      </c>
      <c r="F2828" s="5">
        <f t="shared" si="175"/>
        <v>128694333.33333212</v>
      </c>
    </row>
    <row r="2829" spans="2:6">
      <c r="B2829" s="59">
        <v>2587</v>
      </c>
      <c r="C2829" s="58">
        <f t="shared" si="173"/>
        <v>421400000</v>
      </c>
      <c r="D2829" s="54">
        <f t="shared" si="174"/>
        <v>117055.55555555556</v>
      </c>
      <c r="E2829" s="54">
        <f t="shared" si="172"/>
        <v>302822722.22222346</v>
      </c>
      <c r="F2829" s="5">
        <f t="shared" si="175"/>
        <v>128577277.77777654</v>
      </c>
    </row>
    <row r="2830" spans="2:6">
      <c r="B2830" s="59">
        <v>2588</v>
      </c>
      <c r="C2830" s="58">
        <f t="shared" si="173"/>
        <v>421400000</v>
      </c>
      <c r="D2830" s="54">
        <f t="shared" si="174"/>
        <v>117055.55555555556</v>
      </c>
      <c r="E2830" s="54">
        <f t="shared" si="172"/>
        <v>302939777.77777904</v>
      </c>
      <c r="F2830" s="5">
        <f t="shared" si="175"/>
        <v>128460222.22222096</v>
      </c>
    </row>
    <row r="2831" spans="2:6">
      <c r="B2831" s="59">
        <v>2589</v>
      </c>
      <c r="C2831" s="58">
        <f t="shared" si="173"/>
        <v>421400000</v>
      </c>
      <c r="D2831" s="54">
        <f t="shared" si="174"/>
        <v>117055.55555555556</v>
      </c>
      <c r="E2831" s="54">
        <f t="shared" si="172"/>
        <v>303056833.33333462</v>
      </c>
      <c r="F2831" s="5">
        <f t="shared" si="175"/>
        <v>128343166.66666538</v>
      </c>
    </row>
    <row r="2832" spans="2:6">
      <c r="B2832" s="59">
        <v>2590</v>
      </c>
      <c r="C2832" s="58">
        <f t="shared" si="173"/>
        <v>421400000</v>
      </c>
      <c r="D2832" s="54">
        <f t="shared" si="174"/>
        <v>117055.55555555556</v>
      </c>
      <c r="E2832" s="54">
        <f t="shared" si="172"/>
        <v>303173888.88889021</v>
      </c>
      <c r="F2832" s="5">
        <f t="shared" si="175"/>
        <v>128226111.11110979</v>
      </c>
    </row>
    <row r="2833" spans="2:6">
      <c r="B2833" s="59">
        <v>2591</v>
      </c>
      <c r="C2833" s="58">
        <f t="shared" si="173"/>
        <v>421400000</v>
      </c>
      <c r="D2833" s="54">
        <f t="shared" si="174"/>
        <v>117055.55555555556</v>
      </c>
      <c r="E2833" s="54">
        <f t="shared" si="172"/>
        <v>303290944.44444579</v>
      </c>
      <c r="F2833" s="5">
        <f t="shared" si="175"/>
        <v>128109055.55555421</v>
      </c>
    </row>
    <row r="2834" spans="2:6">
      <c r="B2834" s="59">
        <v>2592</v>
      </c>
      <c r="C2834" s="58">
        <f t="shared" si="173"/>
        <v>421400000</v>
      </c>
      <c r="D2834" s="54">
        <f t="shared" si="174"/>
        <v>117055.55555555556</v>
      </c>
      <c r="E2834" s="54">
        <f t="shared" si="172"/>
        <v>303408000.00000137</v>
      </c>
      <c r="F2834" s="5">
        <f t="shared" si="175"/>
        <v>127991999.99999863</v>
      </c>
    </row>
    <row r="2835" spans="2:6">
      <c r="B2835" s="59">
        <v>2593</v>
      </c>
      <c r="C2835" s="58">
        <f t="shared" si="173"/>
        <v>421400000</v>
      </c>
      <c r="D2835" s="54">
        <f t="shared" si="174"/>
        <v>117055.55555555556</v>
      </c>
      <c r="E2835" s="54">
        <f t="shared" si="172"/>
        <v>303525055.55555695</v>
      </c>
      <c r="F2835" s="5">
        <f t="shared" si="175"/>
        <v>127874944.44444305</v>
      </c>
    </row>
    <row r="2836" spans="2:6">
      <c r="B2836" s="59">
        <v>2594</v>
      </c>
      <c r="C2836" s="58">
        <f t="shared" si="173"/>
        <v>421400000</v>
      </c>
      <c r="D2836" s="54">
        <f t="shared" si="174"/>
        <v>117055.55555555556</v>
      </c>
      <c r="E2836" s="54">
        <f t="shared" si="172"/>
        <v>303642111.11111253</v>
      </c>
      <c r="F2836" s="5">
        <f t="shared" si="175"/>
        <v>127757888.88888747</v>
      </c>
    </row>
    <row r="2837" spans="2:6">
      <c r="B2837" s="59">
        <v>2595</v>
      </c>
      <c r="C2837" s="58">
        <f t="shared" si="173"/>
        <v>421400000</v>
      </c>
      <c r="D2837" s="54">
        <f t="shared" si="174"/>
        <v>117055.55555555556</v>
      </c>
      <c r="E2837" s="54">
        <f t="shared" si="172"/>
        <v>303759166.66666812</v>
      </c>
      <c r="F2837" s="5">
        <f t="shared" si="175"/>
        <v>127640833.33333188</v>
      </c>
    </row>
    <row r="2838" spans="2:6">
      <c r="B2838" s="59">
        <v>2596</v>
      </c>
      <c r="C2838" s="58">
        <f t="shared" si="173"/>
        <v>421400000</v>
      </c>
      <c r="D2838" s="54">
        <f t="shared" si="174"/>
        <v>117055.55555555556</v>
      </c>
      <c r="E2838" s="54">
        <f t="shared" si="172"/>
        <v>303876222.2222237</v>
      </c>
      <c r="F2838" s="5">
        <f t="shared" si="175"/>
        <v>127523777.7777763</v>
      </c>
    </row>
    <row r="2839" spans="2:6">
      <c r="B2839" s="59">
        <v>2597</v>
      </c>
      <c r="C2839" s="58">
        <f t="shared" si="173"/>
        <v>421400000</v>
      </c>
      <c r="D2839" s="54">
        <f t="shared" si="174"/>
        <v>117055.55555555556</v>
      </c>
      <c r="E2839" s="54">
        <f t="shared" si="172"/>
        <v>303993277.77777928</v>
      </c>
      <c r="F2839" s="5">
        <f t="shared" si="175"/>
        <v>127406722.22222072</v>
      </c>
    </row>
    <row r="2840" spans="2:6">
      <c r="B2840" s="59">
        <v>2598</v>
      </c>
      <c r="C2840" s="58">
        <f t="shared" si="173"/>
        <v>421400000</v>
      </c>
      <c r="D2840" s="54">
        <f t="shared" si="174"/>
        <v>117055.55555555556</v>
      </c>
      <c r="E2840" s="54">
        <f t="shared" si="172"/>
        <v>304110333.33333486</v>
      </c>
      <c r="F2840" s="5">
        <f t="shared" si="175"/>
        <v>127289666.66666514</v>
      </c>
    </row>
    <row r="2841" spans="2:6">
      <c r="B2841" s="59">
        <v>2599</v>
      </c>
      <c r="C2841" s="58">
        <f t="shared" si="173"/>
        <v>421400000</v>
      </c>
      <c r="D2841" s="54">
        <f t="shared" si="174"/>
        <v>117055.55555555556</v>
      </c>
      <c r="E2841" s="54">
        <f t="shared" si="172"/>
        <v>304227388.88889045</v>
      </c>
      <c r="F2841" s="5">
        <f t="shared" si="175"/>
        <v>127172611.11110955</v>
      </c>
    </row>
    <row r="2842" spans="2:6">
      <c r="B2842" s="59">
        <v>2600</v>
      </c>
      <c r="C2842" s="58">
        <f t="shared" si="173"/>
        <v>421400000</v>
      </c>
      <c r="D2842" s="54">
        <f t="shared" si="174"/>
        <v>117055.55555555556</v>
      </c>
      <c r="E2842" s="54">
        <f t="shared" si="172"/>
        <v>304344444.44444603</v>
      </c>
      <c r="F2842" s="5">
        <f t="shared" si="175"/>
        <v>127055555.55555397</v>
      </c>
    </row>
    <row r="2843" spans="2:6">
      <c r="B2843" s="59">
        <v>2601</v>
      </c>
      <c r="C2843" s="58">
        <f t="shared" si="173"/>
        <v>421400000</v>
      </c>
      <c r="D2843" s="54">
        <f t="shared" si="174"/>
        <v>117055.55555555556</v>
      </c>
      <c r="E2843" s="54">
        <f t="shared" si="172"/>
        <v>304461500.00000161</v>
      </c>
      <c r="F2843" s="5">
        <f t="shared" si="175"/>
        <v>126938499.99999839</v>
      </c>
    </row>
    <row r="2844" spans="2:6">
      <c r="B2844" s="59">
        <v>2602</v>
      </c>
      <c r="C2844" s="58">
        <f t="shared" si="173"/>
        <v>421400000</v>
      </c>
      <c r="D2844" s="54">
        <f t="shared" si="174"/>
        <v>117055.55555555556</v>
      </c>
      <c r="E2844" s="54">
        <f t="shared" si="172"/>
        <v>304578555.55555719</v>
      </c>
      <c r="F2844" s="5">
        <f t="shared" si="175"/>
        <v>126821444.44444281</v>
      </c>
    </row>
    <row r="2845" spans="2:6">
      <c r="B2845" s="59">
        <v>2603</v>
      </c>
      <c r="C2845" s="58">
        <f t="shared" si="173"/>
        <v>421400000</v>
      </c>
      <c r="D2845" s="54">
        <f t="shared" si="174"/>
        <v>117055.55555555556</v>
      </c>
      <c r="E2845" s="54">
        <f t="shared" si="172"/>
        <v>304695611.11111277</v>
      </c>
      <c r="F2845" s="5">
        <f t="shared" si="175"/>
        <v>126704388.88888723</v>
      </c>
    </row>
    <row r="2846" spans="2:6">
      <c r="B2846" s="59">
        <v>2604</v>
      </c>
      <c r="C2846" s="58">
        <f t="shared" si="173"/>
        <v>421400000</v>
      </c>
      <c r="D2846" s="54">
        <f t="shared" si="174"/>
        <v>117055.55555555556</v>
      </c>
      <c r="E2846" s="54">
        <f t="shared" si="172"/>
        <v>304812666.66666836</v>
      </c>
      <c r="F2846" s="5">
        <f t="shared" si="175"/>
        <v>126587333.33333164</v>
      </c>
    </row>
    <row r="2847" spans="2:6">
      <c r="B2847" s="59">
        <v>2605</v>
      </c>
      <c r="C2847" s="58">
        <f t="shared" si="173"/>
        <v>421400000</v>
      </c>
      <c r="D2847" s="54">
        <f t="shared" si="174"/>
        <v>117055.55555555556</v>
      </c>
      <c r="E2847" s="54">
        <f t="shared" si="172"/>
        <v>304929722.22222394</v>
      </c>
      <c r="F2847" s="5">
        <f t="shared" si="175"/>
        <v>126470277.77777606</v>
      </c>
    </row>
    <row r="2848" spans="2:6">
      <c r="B2848" s="59">
        <v>2606</v>
      </c>
      <c r="C2848" s="58">
        <f t="shared" si="173"/>
        <v>421400000</v>
      </c>
      <c r="D2848" s="54">
        <f t="shared" si="174"/>
        <v>117055.55555555556</v>
      </c>
      <c r="E2848" s="54">
        <f t="shared" si="172"/>
        <v>305046777.77777952</v>
      </c>
      <c r="F2848" s="5">
        <f t="shared" si="175"/>
        <v>126353222.22222048</v>
      </c>
    </row>
    <row r="2849" spans="2:6">
      <c r="B2849" s="59">
        <v>2607</v>
      </c>
      <c r="C2849" s="58">
        <f t="shared" si="173"/>
        <v>421400000</v>
      </c>
      <c r="D2849" s="54">
        <f t="shared" si="174"/>
        <v>117055.55555555556</v>
      </c>
      <c r="E2849" s="54">
        <f t="shared" si="172"/>
        <v>305163833.3333351</v>
      </c>
      <c r="F2849" s="5">
        <f t="shared" si="175"/>
        <v>126236166.6666649</v>
      </c>
    </row>
    <row r="2850" spans="2:6">
      <c r="B2850" s="59">
        <v>2608</v>
      </c>
      <c r="C2850" s="58">
        <f t="shared" si="173"/>
        <v>421400000</v>
      </c>
      <c r="D2850" s="54">
        <f t="shared" si="174"/>
        <v>117055.55555555556</v>
      </c>
      <c r="E2850" s="54">
        <f t="shared" si="172"/>
        <v>305280888.88889068</v>
      </c>
      <c r="F2850" s="5">
        <f t="shared" si="175"/>
        <v>126119111.11110932</v>
      </c>
    </row>
    <row r="2851" spans="2:6">
      <c r="B2851" s="59">
        <v>2609</v>
      </c>
      <c r="C2851" s="58">
        <f t="shared" si="173"/>
        <v>421400000</v>
      </c>
      <c r="D2851" s="54">
        <f t="shared" si="174"/>
        <v>117055.55555555556</v>
      </c>
      <c r="E2851" s="54">
        <f t="shared" si="172"/>
        <v>305397944.44444627</v>
      </c>
      <c r="F2851" s="5">
        <f t="shared" si="175"/>
        <v>126002055.55555373</v>
      </c>
    </row>
    <row r="2852" spans="2:6">
      <c r="B2852" s="59">
        <v>2610</v>
      </c>
      <c r="C2852" s="58">
        <f t="shared" si="173"/>
        <v>421400000</v>
      </c>
      <c r="D2852" s="54">
        <f t="shared" si="174"/>
        <v>117055.55555555556</v>
      </c>
      <c r="E2852" s="54">
        <f t="shared" si="172"/>
        <v>305515000.00000185</v>
      </c>
      <c r="F2852" s="5">
        <f t="shared" si="175"/>
        <v>125884999.99999815</v>
      </c>
    </row>
    <row r="2853" spans="2:6">
      <c r="B2853" s="59">
        <v>2611</v>
      </c>
      <c r="C2853" s="58">
        <f t="shared" si="173"/>
        <v>421400000</v>
      </c>
      <c r="D2853" s="54">
        <f t="shared" si="174"/>
        <v>117055.55555555556</v>
      </c>
      <c r="E2853" s="54">
        <f t="shared" si="172"/>
        <v>305632055.55555743</v>
      </c>
      <c r="F2853" s="5">
        <f t="shared" si="175"/>
        <v>125767944.44444257</v>
      </c>
    </row>
    <row r="2854" spans="2:6">
      <c r="B2854" s="59">
        <v>2612</v>
      </c>
      <c r="C2854" s="58">
        <f t="shared" si="173"/>
        <v>421400000</v>
      </c>
      <c r="D2854" s="54">
        <f t="shared" si="174"/>
        <v>117055.55555555556</v>
      </c>
      <c r="E2854" s="54">
        <f t="shared" si="172"/>
        <v>305749111.11111301</v>
      </c>
      <c r="F2854" s="5">
        <f t="shared" si="175"/>
        <v>125650888.88888699</v>
      </c>
    </row>
    <row r="2855" spans="2:6">
      <c r="B2855" s="59">
        <v>2613</v>
      </c>
      <c r="C2855" s="58">
        <f t="shared" si="173"/>
        <v>421400000</v>
      </c>
      <c r="D2855" s="54">
        <f t="shared" si="174"/>
        <v>117055.55555555556</v>
      </c>
      <c r="E2855" s="54">
        <f t="shared" si="172"/>
        <v>305866166.66666859</v>
      </c>
      <c r="F2855" s="5">
        <f t="shared" si="175"/>
        <v>125533833.33333141</v>
      </c>
    </row>
    <row r="2856" spans="2:6">
      <c r="B2856" s="59">
        <v>2614</v>
      </c>
      <c r="C2856" s="58">
        <f t="shared" si="173"/>
        <v>421400000</v>
      </c>
      <c r="D2856" s="54">
        <f t="shared" si="174"/>
        <v>117055.55555555556</v>
      </c>
      <c r="E2856" s="54">
        <f t="shared" si="172"/>
        <v>305983222.22222418</v>
      </c>
      <c r="F2856" s="5">
        <f t="shared" si="175"/>
        <v>125416777.77777582</v>
      </c>
    </row>
    <row r="2857" spans="2:6">
      <c r="B2857" s="59">
        <v>2615</v>
      </c>
      <c r="C2857" s="58">
        <f t="shared" si="173"/>
        <v>421400000</v>
      </c>
      <c r="D2857" s="54">
        <f t="shared" si="174"/>
        <v>117055.55555555556</v>
      </c>
      <c r="E2857" s="54">
        <f t="shared" si="172"/>
        <v>306100277.77777976</v>
      </c>
      <c r="F2857" s="5">
        <f t="shared" si="175"/>
        <v>125299722.22222024</v>
      </c>
    </row>
    <row r="2858" spans="2:6">
      <c r="B2858" s="59">
        <v>2616</v>
      </c>
      <c r="C2858" s="58">
        <f t="shared" si="173"/>
        <v>421400000</v>
      </c>
      <c r="D2858" s="54">
        <f t="shared" si="174"/>
        <v>117055.55555555556</v>
      </c>
      <c r="E2858" s="54">
        <f t="shared" si="172"/>
        <v>306217333.33333534</v>
      </c>
      <c r="F2858" s="5">
        <f t="shared" si="175"/>
        <v>125182666.66666466</v>
      </c>
    </row>
    <row r="2859" spans="2:6">
      <c r="B2859" s="59">
        <v>2617</v>
      </c>
      <c r="C2859" s="58">
        <f t="shared" si="173"/>
        <v>421400000</v>
      </c>
      <c r="D2859" s="54">
        <f t="shared" si="174"/>
        <v>117055.55555555556</v>
      </c>
      <c r="E2859" s="54">
        <f t="shared" ref="E2859:E2922" si="176">E2858+D2859</f>
        <v>306334388.88889092</v>
      </c>
      <c r="F2859" s="5">
        <f t="shared" si="175"/>
        <v>125065611.11110908</v>
      </c>
    </row>
    <row r="2860" spans="2:6">
      <c r="B2860" s="59">
        <v>2618</v>
      </c>
      <c r="C2860" s="58">
        <f t="shared" si="173"/>
        <v>421400000</v>
      </c>
      <c r="D2860" s="54">
        <f t="shared" si="174"/>
        <v>117055.55555555556</v>
      </c>
      <c r="E2860" s="54">
        <f t="shared" si="176"/>
        <v>306451444.4444465</v>
      </c>
      <c r="F2860" s="5">
        <f t="shared" si="175"/>
        <v>124948555.5555535</v>
      </c>
    </row>
    <row r="2861" spans="2:6">
      <c r="B2861" s="59">
        <v>2619</v>
      </c>
      <c r="C2861" s="58">
        <f t="shared" si="173"/>
        <v>421400000</v>
      </c>
      <c r="D2861" s="54">
        <f t="shared" si="174"/>
        <v>117055.55555555556</v>
      </c>
      <c r="E2861" s="54">
        <f t="shared" si="176"/>
        <v>306568500.00000209</v>
      </c>
      <c r="F2861" s="5">
        <f t="shared" si="175"/>
        <v>124831499.99999791</v>
      </c>
    </row>
    <row r="2862" spans="2:6">
      <c r="B2862" s="59">
        <v>2620</v>
      </c>
      <c r="C2862" s="58">
        <f t="shared" si="173"/>
        <v>421400000</v>
      </c>
      <c r="D2862" s="54">
        <f t="shared" si="174"/>
        <v>117055.55555555556</v>
      </c>
      <c r="E2862" s="54">
        <f t="shared" si="176"/>
        <v>306685555.55555767</v>
      </c>
      <c r="F2862" s="5">
        <f t="shared" si="175"/>
        <v>124714444.44444233</v>
      </c>
    </row>
    <row r="2863" spans="2:6">
      <c r="B2863" s="59">
        <v>2621</v>
      </c>
      <c r="C2863" s="58">
        <f t="shared" si="173"/>
        <v>421400000</v>
      </c>
      <c r="D2863" s="54">
        <f t="shared" si="174"/>
        <v>117055.55555555556</v>
      </c>
      <c r="E2863" s="54">
        <f t="shared" si="176"/>
        <v>306802611.11111325</v>
      </c>
      <c r="F2863" s="5">
        <f t="shared" si="175"/>
        <v>124597388.88888675</v>
      </c>
    </row>
    <row r="2864" spans="2:6">
      <c r="B2864" s="59">
        <v>2622</v>
      </c>
      <c r="C2864" s="58">
        <f t="shared" si="173"/>
        <v>421400000</v>
      </c>
      <c r="D2864" s="54">
        <f t="shared" si="174"/>
        <v>117055.55555555556</v>
      </c>
      <c r="E2864" s="54">
        <f t="shared" si="176"/>
        <v>306919666.66666883</v>
      </c>
      <c r="F2864" s="5">
        <f t="shared" si="175"/>
        <v>124480333.33333117</v>
      </c>
    </row>
    <row r="2865" spans="2:6">
      <c r="B2865" s="59">
        <v>2623</v>
      </c>
      <c r="C2865" s="58">
        <f t="shared" si="173"/>
        <v>421400000</v>
      </c>
      <c r="D2865" s="54">
        <f t="shared" si="174"/>
        <v>117055.55555555556</v>
      </c>
      <c r="E2865" s="54">
        <f t="shared" si="176"/>
        <v>307036722.22222441</v>
      </c>
      <c r="F2865" s="5">
        <f t="shared" si="175"/>
        <v>124363277.77777559</v>
      </c>
    </row>
    <row r="2866" spans="2:6">
      <c r="B2866" s="59">
        <v>2624</v>
      </c>
      <c r="C2866" s="58">
        <f t="shared" si="173"/>
        <v>421400000</v>
      </c>
      <c r="D2866" s="54">
        <f t="shared" si="174"/>
        <v>117055.55555555556</v>
      </c>
      <c r="E2866" s="54">
        <f t="shared" si="176"/>
        <v>307153777.77778</v>
      </c>
      <c r="F2866" s="5">
        <f t="shared" si="175"/>
        <v>124246222.22222</v>
      </c>
    </row>
    <row r="2867" spans="2:6">
      <c r="B2867" s="59">
        <v>2625</v>
      </c>
      <c r="C2867" s="58">
        <f t="shared" si="173"/>
        <v>421400000</v>
      </c>
      <c r="D2867" s="54">
        <f t="shared" si="174"/>
        <v>117055.55555555556</v>
      </c>
      <c r="E2867" s="54">
        <f t="shared" si="176"/>
        <v>307270833.33333558</v>
      </c>
      <c r="F2867" s="5">
        <f t="shared" si="175"/>
        <v>124129166.66666442</v>
      </c>
    </row>
    <row r="2868" spans="2:6">
      <c r="B2868" s="59">
        <v>2626</v>
      </c>
      <c r="C2868" s="58">
        <f t="shared" ref="C2868:C2931" si="177">$K$243-$K$245</f>
        <v>421400000</v>
      </c>
      <c r="D2868" s="54">
        <f t="shared" ref="D2868:D2931" si="178">C2868/$K$244</f>
        <v>117055.55555555556</v>
      </c>
      <c r="E2868" s="54">
        <f t="shared" si="176"/>
        <v>307387888.88889116</v>
      </c>
      <c r="F2868" s="5">
        <f t="shared" ref="F2868:F2931" si="179">$J$119-E2868</f>
        <v>124012111.11110884</v>
      </c>
    </row>
    <row r="2869" spans="2:6">
      <c r="B2869" s="59">
        <v>2627</v>
      </c>
      <c r="C2869" s="58">
        <f t="shared" si="177"/>
        <v>421400000</v>
      </c>
      <c r="D2869" s="54">
        <f t="shared" si="178"/>
        <v>117055.55555555556</v>
      </c>
      <c r="E2869" s="54">
        <f t="shared" si="176"/>
        <v>307504944.44444674</v>
      </c>
      <c r="F2869" s="5">
        <f t="shared" si="179"/>
        <v>123895055.55555326</v>
      </c>
    </row>
    <row r="2870" spans="2:6">
      <c r="B2870" s="59">
        <v>2628</v>
      </c>
      <c r="C2870" s="58">
        <f t="shared" si="177"/>
        <v>421400000</v>
      </c>
      <c r="D2870" s="54">
        <f t="shared" si="178"/>
        <v>117055.55555555556</v>
      </c>
      <c r="E2870" s="54">
        <f t="shared" si="176"/>
        <v>307622000.00000232</v>
      </c>
      <c r="F2870" s="5">
        <f t="shared" si="179"/>
        <v>123777999.99999768</v>
      </c>
    </row>
    <row r="2871" spans="2:6">
      <c r="B2871" s="59">
        <v>2629</v>
      </c>
      <c r="C2871" s="58">
        <f t="shared" si="177"/>
        <v>421400000</v>
      </c>
      <c r="D2871" s="54">
        <f t="shared" si="178"/>
        <v>117055.55555555556</v>
      </c>
      <c r="E2871" s="54">
        <f t="shared" si="176"/>
        <v>307739055.55555791</v>
      </c>
      <c r="F2871" s="5">
        <f t="shared" si="179"/>
        <v>123660944.44444209</v>
      </c>
    </row>
    <row r="2872" spans="2:6">
      <c r="B2872" s="59">
        <v>2630</v>
      </c>
      <c r="C2872" s="58">
        <f t="shared" si="177"/>
        <v>421400000</v>
      </c>
      <c r="D2872" s="54">
        <f t="shared" si="178"/>
        <v>117055.55555555556</v>
      </c>
      <c r="E2872" s="54">
        <f t="shared" si="176"/>
        <v>307856111.11111349</v>
      </c>
      <c r="F2872" s="5">
        <f t="shared" si="179"/>
        <v>123543888.88888651</v>
      </c>
    </row>
    <row r="2873" spans="2:6">
      <c r="B2873" s="59">
        <v>2631</v>
      </c>
      <c r="C2873" s="58">
        <f t="shared" si="177"/>
        <v>421400000</v>
      </c>
      <c r="D2873" s="54">
        <f t="shared" si="178"/>
        <v>117055.55555555556</v>
      </c>
      <c r="E2873" s="54">
        <f t="shared" si="176"/>
        <v>307973166.66666907</v>
      </c>
      <c r="F2873" s="5">
        <f t="shared" si="179"/>
        <v>123426833.33333093</v>
      </c>
    </row>
    <row r="2874" spans="2:6">
      <c r="B2874" s="59">
        <v>2632</v>
      </c>
      <c r="C2874" s="58">
        <f t="shared" si="177"/>
        <v>421400000</v>
      </c>
      <c r="D2874" s="54">
        <f t="shared" si="178"/>
        <v>117055.55555555556</v>
      </c>
      <c r="E2874" s="54">
        <f t="shared" si="176"/>
        <v>308090222.22222465</v>
      </c>
      <c r="F2874" s="5">
        <f t="shared" si="179"/>
        <v>123309777.77777535</v>
      </c>
    </row>
    <row r="2875" spans="2:6">
      <c r="B2875" s="59">
        <v>2633</v>
      </c>
      <c r="C2875" s="58">
        <f t="shared" si="177"/>
        <v>421400000</v>
      </c>
      <c r="D2875" s="54">
        <f t="shared" si="178"/>
        <v>117055.55555555556</v>
      </c>
      <c r="E2875" s="54">
        <f t="shared" si="176"/>
        <v>308207277.77778023</v>
      </c>
      <c r="F2875" s="5">
        <f t="shared" si="179"/>
        <v>123192722.22221977</v>
      </c>
    </row>
    <row r="2876" spans="2:6">
      <c r="B2876" s="59">
        <v>2634</v>
      </c>
      <c r="C2876" s="58">
        <f t="shared" si="177"/>
        <v>421400000</v>
      </c>
      <c r="D2876" s="54">
        <f t="shared" si="178"/>
        <v>117055.55555555556</v>
      </c>
      <c r="E2876" s="54">
        <f t="shared" si="176"/>
        <v>308324333.33333582</v>
      </c>
      <c r="F2876" s="5">
        <f t="shared" si="179"/>
        <v>123075666.66666418</v>
      </c>
    </row>
    <row r="2877" spans="2:6">
      <c r="B2877" s="59">
        <v>2635</v>
      </c>
      <c r="C2877" s="58">
        <f t="shared" si="177"/>
        <v>421400000</v>
      </c>
      <c r="D2877" s="54">
        <f t="shared" si="178"/>
        <v>117055.55555555556</v>
      </c>
      <c r="E2877" s="54">
        <f t="shared" si="176"/>
        <v>308441388.8888914</v>
      </c>
      <c r="F2877" s="5">
        <f t="shared" si="179"/>
        <v>122958611.1111086</v>
      </c>
    </row>
    <row r="2878" spans="2:6">
      <c r="B2878" s="59">
        <v>2636</v>
      </c>
      <c r="C2878" s="58">
        <f t="shared" si="177"/>
        <v>421400000</v>
      </c>
      <c r="D2878" s="54">
        <f t="shared" si="178"/>
        <v>117055.55555555556</v>
      </c>
      <c r="E2878" s="54">
        <f t="shared" si="176"/>
        <v>308558444.44444698</v>
      </c>
      <c r="F2878" s="5">
        <f t="shared" si="179"/>
        <v>122841555.55555302</v>
      </c>
    </row>
    <row r="2879" spans="2:6">
      <c r="B2879" s="59">
        <v>2637</v>
      </c>
      <c r="C2879" s="58">
        <f t="shared" si="177"/>
        <v>421400000</v>
      </c>
      <c r="D2879" s="54">
        <f t="shared" si="178"/>
        <v>117055.55555555556</v>
      </c>
      <c r="E2879" s="54">
        <f t="shared" si="176"/>
        <v>308675500.00000256</v>
      </c>
      <c r="F2879" s="5">
        <f t="shared" si="179"/>
        <v>122724499.99999744</v>
      </c>
    </row>
    <row r="2880" spans="2:6">
      <c r="B2880" s="59">
        <v>2638</v>
      </c>
      <c r="C2880" s="58">
        <f t="shared" si="177"/>
        <v>421400000</v>
      </c>
      <c r="D2880" s="54">
        <f t="shared" si="178"/>
        <v>117055.55555555556</v>
      </c>
      <c r="E2880" s="54">
        <f t="shared" si="176"/>
        <v>308792555.55555815</v>
      </c>
      <c r="F2880" s="5">
        <f t="shared" si="179"/>
        <v>122607444.44444185</v>
      </c>
    </row>
    <row r="2881" spans="2:6">
      <c r="B2881" s="59">
        <v>2639</v>
      </c>
      <c r="C2881" s="58">
        <f t="shared" si="177"/>
        <v>421400000</v>
      </c>
      <c r="D2881" s="54">
        <f t="shared" si="178"/>
        <v>117055.55555555556</v>
      </c>
      <c r="E2881" s="54">
        <f t="shared" si="176"/>
        <v>308909611.11111373</v>
      </c>
      <c r="F2881" s="5">
        <f t="shared" si="179"/>
        <v>122490388.88888627</v>
      </c>
    </row>
    <row r="2882" spans="2:6">
      <c r="B2882" s="59">
        <v>2640</v>
      </c>
      <c r="C2882" s="58">
        <f t="shared" si="177"/>
        <v>421400000</v>
      </c>
      <c r="D2882" s="54">
        <f t="shared" si="178"/>
        <v>117055.55555555556</v>
      </c>
      <c r="E2882" s="54">
        <f t="shared" si="176"/>
        <v>309026666.66666931</v>
      </c>
      <c r="F2882" s="5">
        <f t="shared" si="179"/>
        <v>122373333.33333069</v>
      </c>
    </row>
    <row r="2883" spans="2:6">
      <c r="B2883" s="59">
        <v>2641</v>
      </c>
      <c r="C2883" s="58">
        <f t="shared" si="177"/>
        <v>421400000</v>
      </c>
      <c r="D2883" s="54">
        <f t="shared" si="178"/>
        <v>117055.55555555556</v>
      </c>
      <c r="E2883" s="54">
        <f t="shared" si="176"/>
        <v>309143722.22222489</v>
      </c>
      <c r="F2883" s="5">
        <f t="shared" si="179"/>
        <v>122256277.77777511</v>
      </c>
    </row>
    <row r="2884" spans="2:6">
      <c r="B2884" s="59">
        <v>2642</v>
      </c>
      <c r="C2884" s="58">
        <f t="shared" si="177"/>
        <v>421400000</v>
      </c>
      <c r="D2884" s="54">
        <f t="shared" si="178"/>
        <v>117055.55555555556</v>
      </c>
      <c r="E2884" s="54">
        <f t="shared" si="176"/>
        <v>309260777.77778047</v>
      </c>
      <c r="F2884" s="5">
        <f t="shared" si="179"/>
        <v>122139222.22221953</v>
      </c>
    </row>
    <row r="2885" spans="2:6">
      <c r="B2885" s="59">
        <v>2643</v>
      </c>
      <c r="C2885" s="58">
        <f t="shared" si="177"/>
        <v>421400000</v>
      </c>
      <c r="D2885" s="54">
        <f t="shared" si="178"/>
        <v>117055.55555555556</v>
      </c>
      <c r="E2885" s="54">
        <f t="shared" si="176"/>
        <v>309377833.33333606</v>
      </c>
      <c r="F2885" s="5">
        <f t="shared" si="179"/>
        <v>122022166.66666394</v>
      </c>
    </row>
    <row r="2886" spans="2:6">
      <c r="B2886" s="59">
        <v>2644</v>
      </c>
      <c r="C2886" s="58">
        <f t="shared" si="177"/>
        <v>421400000</v>
      </c>
      <c r="D2886" s="54">
        <f t="shared" si="178"/>
        <v>117055.55555555556</v>
      </c>
      <c r="E2886" s="54">
        <f t="shared" si="176"/>
        <v>309494888.88889164</v>
      </c>
      <c r="F2886" s="5">
        <f t="shared" si="179"/>
        <v>121905111.11110836</v>
      </c>
    </row>
    <row r="2887" spans="2:6">
      <c r="B2887" s="59">
        <v>2645</v>
      </c>
      <c r="C2887" s="58">
        <f t="shared" si="177"/>
        <v>421400000</v>
      </c>
      <c r="D2887" s="54">
        <f t="shared" si="178"/>
        <v>117055.55555555556</v>
      </c>
      <c r="E2887" s="54">
        <f t="shared" si="176"/>
        <v>309611944.44444722</v>
      </c>
      <c r="F2887" s="5">
        <f t="shared" si="179"/>
        <v>121788055.55555278</v>
      </c>
    </row>
    <row r="2888" spans="2:6">
      <c r="B2888" s="59">
        <v>2646</v>
      </c>
      <c r="C2888" s="58">
        <f t="shared" si="177"/>
        <v>421400000</v>
      </c>
      <c r="D2888" s="54">
        <f t="shared" si="178"/>
        <v>117055.55555555556</v>
      </c>
      <c r="E2888" s="54">
        <f t="shared" si="176"/>
        <v>309729000.0000028</v>
      </c>
      <c r="F2888" s="5">
        <f t="shared" si="179"/>
        <v>121670999.9999972</v>
      </c>
    </row>
    <row r="2889" spans="2:6">
      <c r="B2889" s="59">
        <v>2647</v>
      </c>
      <c r="C2889" s="58">
        <f t="shared" si="177"/>
        <v>421400000</v>
      </c>
      <c r="D2889" s="54">
        <f t="shared" si="178"/>
        <v>117055.55555555556</v>
      </c>
      <c r="E2889" s="54">
        <f t="shared" si="176"/>
        <v>309846055.55555838</v>
      </c>
      <c r="F2889" s="5">
        <f t="shared" si="179"/>
        <v>121553944.44444162</v>
      </c>
    </row>
    <row r="2890" spans="2:6">
      <c r="B2890" s="59">
        <v>2648</v>
      </c>
      <c r="C2890" s="58">
        <f t="shared" si="177"/>
        <v>421400000</v>
      </c>
      <c r="D2890" s="54">
        <f t="shared" si="178"/>
        <v>117055.55555555556</v>
      </c>
      <c r="E2890" s="54">
        <f t="shared" si="176"/>
        <v>309963111.11111397</v>
      </c>
      <c r="F2890" s="5">
        <f t="shared" si="179"/>
        <v>121436888.88888603</v>
      </c>
    </row>
    <row r="2891" spans="2:6">
      <c r="B2891" s="59">
        <v>2649</v>
      </c>
      <c r="C2891" s="58">
        <f t="shared" si="177"/>
        <v>421400000</v>
      </c>
      <c r="D2891" s="54">
        <f t="shared" si="178"/>
        <v>117055.55555555556</v>
      </c>
      <c r="E2891" s="54">
        <f t="shared" si="176"/>
        <v>310080166.66666955</v>
      </c>
      <c r="F2891" s="5">
        <f t="shared" si="179"/>
        <v>121319833.33333045</v>
      </c>
    </row>
    <row r="2892" spans="2:6">
      <c r="B2892" s="59">
        <v>2650</v>
      </c>
      <c r="C2892" s="58">
        <f t="shared" si="177"/>
        <v>421400000</v>
      </c>
      <c r="D2892" s="54">
        <f t="shared" si="178"/>
        <v>117055.55555555556</v>
      </c>
      <c r="E2892" s="54">
        <f t="shared" si="176"/>
        <v>310197222.22222513</v>
      </c>
      <c r="F2892" s="5">
        <f t="shared" si="179"/>
        <v>121202777.77777487</v>
      </c>
    </row>
    <row r="2893" spans="2:6">
      <c r="B2893" s="59">
        <v>2651</v>
      </c>
      <c r="C2893" s="58">
        <f t="shared" si="177"/>
        <v>421400000</v>
      </c>
      <c r="D2893" s="54">
        <f t="shared" si="178"/>
        <v>117055.55555555556</v>
      </c>
      <c r="E2893" s="54">
        <f t="shared" si="176"/>
        <v>310314277.77778071</v>
      </c>
      <c r="F2893" s="5">
        <f t="shared" si="179"/>
        <v>121085722.22221929</v>
      </c>
    </row>
    <row r="2894" spans="2:6">
      <c r="B2894" s="59">
        <v>2652</v>
      </c>
      <c r="C2894" s="58">
        <f t="shared" si="177"/>
        <v>421400000</v>
      </c>
      <c r="D2894" s="54">
        <f t="shared" si="178"/>
        <v>117055.55555555556</v>
      </c>
      <c r="E2894" s="54">
        <f t="shared" si="176"/>
        <v>310431333.33333629</v>
      </c>
      <c r="F2894" s="5">
        <f t="shared" si="179"/>
        <v>120968666.66666371</v>
      </c>
    </row>
    <row r="2895" spans="2:6">
      <c r="B2895" s="59">
        <v>2653</v>
      </c>
      <c r="C2895" s="58">
        <f t="shared" si="177"/>
        <v>421400000</v>
      </c>
      <c r="D2895" s="54">
        <f t="shared" si="178"/>
        <v>117055.55555555556</v>
      </c>
      <c r="E2895" s="54">
        <f t="shared" si="176"/>
        <v>310548388.88889188</v>
      </c>
      <c r="F2895" s="5">
        <f t="shared" si="179"/>
        <v>120851611.11110812</v>
      </c>
    </row>
    <row r="2896" spans="2:6">
      <c r="B2896" s="59">
        <v>2654</v>
      </c>
      <c r="C2896" s="58">
        <f t="shared" si="177"/>
        <v>421400000</v>
      </c>
      <c r="D2896" s="54">
        <f t="shared" si="178"/>
        <v>117055.55555555556</v>
      </c>
      <c r="E2896" s="54">
        <f t="shared" si="176"/>
        <v>310665444.44444746</v>
      </c>
      <c r="F2896" s="5">
        <f t="shared" si="179"/>
        <v>120734555.55555254</v>
      </c>
    </row>
    <row r="2897" spans="2:6">
      <c r="B2897" s="59">
        <v>2655</v>
      </c>
      <c r="C2897" s="58">
        <f t="shared" si="177"/>
        <v>421400000</v>
      </c>
      <c r="D2897" s="54">
        <f t="shared" si="178"/>
        <v>117055.55555555556</v>
      </c>
      <c r="E2897" s="54">
        <f t="shared" si="176"/>
        <v>310782500.00000304</v>
      </c>
      <c r="F2897" s="5">
        <f t="shared" si="179"/>
        <v>120617499.99999696</v>
      </c>
    </row>
    <row r="2898" spans="2:6">
      <c r="B2898" s="59">
        <v>2656</v>
      </c>
      <c r="C2898" s="58">
        <f t="shared" si="177"/>
        <v>421400000</v>
      </c>
      <c r="D2898" s="54">
        <f t="shared" si="178"/>
        <v>117055.55555555556</v>
      </c>
      <c r="E2898" s="54">
        <f t="shared" si="176"/>
        <v>310899555.55555862</v>
      </c>
      <c r="F2898" s="5">
        <f t="shared" si="179"/>
        <v>120500444.44444138</v>
      </c>
    </row>
    <row r="2899" spans="2:6">
      <c r="B2899" s="59">
        <v>2657</v>
      </c>
      <c r="C2899" s="58">
        <f t="shared" si="177"/>
        <v>421400000</v>
      </c>
      <c r="D2899" s="54">
        <f t="shared" si="178"/>
        <v>117055.55555555556</v>
      </c>
      <c r="E2899" s="54">
        <f t="shared" si="176"/>
        <v>311016611.1111142</v>
      </c>
      <c r="F2899" s="5">
        <f t="shared" si="179"/>
        <v>120383388.8888858</v>
      </c>
    </row>
    <row r="2900" spans="2:6">
      <c r="B2900" s="59">
        <v>2658</v>
      </c>
      <c r="C2900" s="58">
        <f t="shared" si="177"/>
        <v>421400000</v>
      </c>
      <c r="D2900" s="54">
        <f t="shared" si="178"/>
        <v>117055.55555555556</v>
      </c>
      <c r="E2900" s="54">
        <f t="shared" si="176"/>
        <v>311133666.66666979</v>
      </c>
      <c r="F2900" s="5">
        <f t="shared" si="179"/>
        <v>120266333.33333021</v>
      </c>
    </row>
    <row r="2901" spans="2:6">
      <c r="B2901" s="59">
        <v>2659</v>
      </c>
      <c r="C2901" s="58">
        <f t="shared" si="177"/>
        <v>421400000</v>
      </c>
      <c r="D2901" s="54">
        <f t="shared" si="178"/>
        <v>117055.55555555556</v>
      </c>
      <c r="E2901" s="54">
        <f t="shared" si="176"/>
        <v>311250722.22222537</v>
      </c>
      <c r="F2901" s="5">
        <f t="shared" si="179"/>
        <v>120149277.77777463</v>
      </c>
    </row>
    <row r="2902" spans="2:6">
      <c r="B2902" s="59">
        <v>2660</v>
      </c>
      <c r="C2902" s="58">
        <f t="shared" si="177"/>
        <v>421400000</v>
      </c>
      <c r="D2902" s="54">
        <f t="shared" si="178"/>
        <v>117055.55555555556</v>
      </c>
      <c r="E2902" s="54">
        <f t="shared" si="176"/>
        <v>311367777.77778095</v>
      </c>
      <c r="F2902" s="5">
        <f t="shared" si="179"/>
        <v>120032222.22221905</v>
      </c>
    </row>
    <row r="2903" spans="2:6">
      <c r="B2903" s="59">
        <v>2661</v>
      </c>
      <c r="C2903" s="58">
        <f t="shared" si="177"/>
        <v>421400000</v>
      </c>
      <c r="D2903" s="54">
        <f t="shared" si="178"/>
        <v>117055.55555555556</v>
      </c>
      <c r="E2903" s="54">
        <f t="shared" si="176"/>
        <v>311484833.33333653</v>
      </c>
      <c r="F2903" s="5">
        <f t="shared" si="179"/>
        <v>119915166.66666347</v>
      </c>
    </row>
    <row r="2904" spans="2:6">
      <c r="B2904" s="59">
        <v>2662</v>
      </c>
      <c r="C2904" s="58">
        <f t="shared" si="177"/>
        <v>421400000</v>
      </c>
      <c r="D2904" s="54">
        <f t="shared" si="178"/>
        <v>117055.55555555556</v>
      </c>
      <c r="E2904" s="54">
        <f t="shared" si="176"/>
        <v>311601888.88889211</v>
      </c>
      <c r="F2904" s="5">
        <f t="shared" si="179"/>
        <v>119798111.11110789</v>
      </c>
    </row>
    <row r="2905" spans="2:6">
      <c r="B2905" s="59">
        <v>2663</v>
      </c>
      <c r="C2905" s="58">
        <f t="shared" si="177"/>
        <v>421400000</v>
      </c>
      <c r="D2905" s="54">
        <f t="shared" si="178"/>
        <v>117055.55555555556</v>
      </c>
      <c r="E2905" s="54">
        <f t="shared" si="176"/>
        <v>311718944.4444477</v>
      </c>
      <c r="F2905" s="5">
        <f t="shared" si="179"/>
        <v>119681055.5555523</v>
      </c>
    </row>
    <row r="2906" spans="2:6">
      <c r="B2906" s="59">
        <v>2664</v>
      </c>
      <c r="C2906" s="58">
        <f t="shared" si="177"/>
        <v>421400000</v>
      </c>
      <c r="D2906" s="54">
        <f t="shared" si="178"/>
        <v>117055.55555555556</v>
      </c>
      <c r="E2906" s="54">
        <f t="shared" si="176"/>
        <v>311836000.00000328</v>
      </c>
      <c r="F2906" s="5">
        <f t="shared" si="179"/>
        <v>119563999.99999672</v>
      </c>
    </row>
    <row r="2907" spans="2:6">
      <c r="B2907" s="59">
        <v>2665</v>
      </c>
      <c r="C2907" s="58">
        <f t="shared" si="177"/>
        <v>421400000</v>
      </c>
      <c r="D2907" s="54">
        <f t="shared" si="178"/>
        <v>117055.55555555556</v>
      </c>
      <c r="E2907" s="54">
        <f t="shared" si="176"/>
        <v>311953055.55555886</v>
      </c>
      <c r="F2907" s="5">
        <f t="shared" si="179"/>
        <v>119446944.44444114</v>
      </c>
    </row>
    <row r="2908" spans="2:6">
      <c r="B2908" s="59">
        <v>2666</v>
      </c>
      <c r="C2908" s="58">
        <f t="shared" si="177"/>
        <v>421400000</v>
      </c>
      <c r="D2908" s="54">
        <f t="shared" si="178"/>
        <v>117055.55555555556</v>
      </c>
      <c r="E2908" s="54">
        <f t="shared" si="176"/>
        <v>312070111.11111444</v>
      </c>
      <c r="F2908" s="5">
        <f t="shared" si="179"/>
        <v>119329888.88888556</v>
      </c>
    </row>
    <row r="2909" spans="2:6">
      <c r="B2909" s="59">
        <v>2667</v>
      </c>
      <c r="C2909" s="58">
        <f t="shared" si="177"/>
        <v>421400000</v>
      </c>
      <c r="D2909" s="54">
        <f t="shared" si="178"/>
        <v>117055.55555555556</v>
      </c>
      <c r="E2909" s="54">
        <f t="shared" si="176"/>
        <v>312187166.66667002</v>
      </c>
      <c r="F2909" s="5">
        <f t="shared" si="179"/>
        <v>119212833.33332998</v>
      </c>
    </row>
    <row r="2910" spans="2:6">
      <c r="B2910" s="59">
        <v>2668</v>
      </c>
      <c r="C2910" s="58">
        <f t="shared" si="177"/>
        <v>421400000</v>
      </c>
      <c r="D2910" s="54">
        <f t="shared" si="178"/>
        <v>117055.55555555556</v>
      </c>
      <c r="E2910" s="54">
        <f t="shared" si="176"/>
        <v>312304222.22222561</v>
      </c>
      <c r="F2910" s="5">
        <f t="shared" si="179"/>
        <v>119095777.77777439</v>
      </c>
    </row>
    <row r="2911" spans="2:6">
      <c r="B2911" s="59">
        <v>2669</v>
      </c>
      <c r="C2911" s="58">
        <f t="shared" si="177"/>
        <v>421400000</v>
      </c>
      <c r="D2911" s="54">
        <f t="shared" si="178"/>
        <v>117055.55555555556</v>
      </c>
      <c r="E2911" s="54">
        <f t="shared" si="176"/>
        <v>312421277.77778119</v>
      </c>
      <c r="F2911" s="5">
        <f t="shared" si="179"/>
        <v>118978722.22221881</v>
      </c>
    </row>
    <row r="2912" spans="2:6">
      <c r="B2912" s="59">
        <v>2670</v>
      </c>
      <c r="C2912" s="58">
        <f t="shared" si="177"/>
        <v>421400000</v>
      </c>
      <c r="D2912" s="54">
        <f t="shared" si="178"/>
        <v>117055.55555555556</v>
      </c>
      <c r="E2912" s="54">
        <f t="shared" si="176"/>
        <v>312538333.33333677</v>
      </c>
      <c r="F2912" s="5">
        <f t="shared" si="179"/>
        <v>118861666.66666323</v>
      </c>
    </row>
    <row r="2913" spans="2:6">
      <c r="B2913" s="59">
        <v>2671</v>
      </c>
      <c r="C2913" s="58">
        <f t="shared" si="177"/>
        <v>421400000</v>
      </c>
      <c r="D2913" s="54">
        <f t="shared" si="178"/>
        <v>117055.55555555556</v>
      </c>
      <c r="E2913" s="54">
        <f t="shared" si="176"/>
        <v>312655388.88889235</v>
      </c>
      <c r="F2913" s="5">
        <f t="shared" si="179"/>
        <v>118744611.11110765</v>
      </c>
    </row>
    <row r="2914" spans="2:6">
      <c r="B2914" s="59">
        <v>2672</v>
      </c>
      <c r="C2914" s="58">
        <f t="shared" si="177"/>
        <v>421400000</v>
      </c>
      <c r="D2914" s="54">
        <f t="shared" si="178"/>
        <v>117055.55555555556</v>
      </c>
      <c r="E2914" s="54">
        <f t="shared" si="176"/>
        <v>312772444.44444793</v>
      </c>
      <c r="F2914" s="5">
        <f t="shared" si="179"/>
        <v>118627555.55555207</v>
      </c>
    </row>
    <row r="2915" spans="2:6">
      <c r="B2915" s="59">
        <v>2673</v>
      </c>
      <c r="C2915" s="58">
        <f t="shared" si="177"/>
        <v>421400000</v>
      </c>
      <c r="D2915" s="54">
        <f t="shared" si="178"/>
        <v>117055.55555555556</v>
      </c>
      <c r="E2915" s="54">
        <f t="shared" si="176"/>
        <v>312889500.00000352</v>
      </c>
      <c r="F2915" s="5">
        <f t="shared" si="179"/>
        <v>118510499.99999648</v>
      </c>
    </row>
    <row r="2916" spans="2:6">
      <c r="B2916" s="59">
        <v>2674</v>
      </c>
      <c r="C2916" s="58">
        <f t="shared" si="177"/>
        <v>421400000</v>
      </c>
      <c r="D2916" s="54">
        <f t="shared" si="178"/>
        <v>117055.55555555556</v>
      </c>
      <c r="E2916" s="54">
        <f t="shared" si="176"/>
        <v>313006555.5555591</v>
      </c>
      <c r="F2916" s="5">
        <f t="shared" si="179"/>
        <v>118393444.4444409</v>
      </c>
    </row>
    <row r="2917" spans="2:6">
      <c r="B2917" s="59">
        <v>2675</v>
      </c>
      <c r="C2917" s="58">
        <f t="shared" si="177"/>
        <v>421400000</v>
      </c>
      <c r="D2917" s="54">
        <f t="shared" si="178"/>
        <v>117055.55555555556</v>
      </c>
      <c r="E2917" s="54">
        <f t="shared" si="176"/>
        <v>313123611.11111468</v>
      </c>
      <c r="F2917" s="5">
        <f t="shared" si="179"/>
        <v>118276388.88888532</v>
      </c>
    </row>
    <row r="2918" spans="2:6">
      <c r="B2918" s="59">
        <v>2676</v>
      </c>
      <c r="C2918" s="58">
        <f t="shared" si="177"/>
        <v>421400000</v>
      </c>
      <c r="D2918" s="54">
        <f t="shared" si="178"/>
        <v>117055.55555555556</v>
      </c>
      <c r="E2918" s="54">
        <f t="shared" si="176"/>
        <v>313240666.66667026</v>
      </c>
      <c r="F2918" s="5">
        <f t="shared" si="179"/>
        <v>118159333.33332974</v>
      </c>
    </row>
    <row r="2919" spans="2:6">
      <c r="B2919" s="59">
        <v>2677</v>
      </c>
      <c r="C2919" s="58">
        <f t="shared" si="177"/>
        <v>421400000</v>
      </c>
      <c r="D2919" s="54">
        <f t="shared" si="178"/>
        <v>117055.55555555556</v>
      </c>
      <c r="E2919" s="54">
        <f t="shared" si="176"/>
        <v>313357722.22222584</v>
      </c>
      <c r="F2919" s="5">
        <f t="shared" si="179"/>
        <v>118042277.77777416</v>
      </c>
    </row>
    <row r="2920" spans="2:6">
      <c r="B2920" s="59">
        <v>2678</v>
      </c>
      <c r="C2920" s="58">
        <f t="shared" si="177"/>
        <v>421400000</v>
      </c>
      <c r="D2920" s="54">
        <f t="shared" si="178"/>
        <v>117055.55555555556</v>
      </c>
      <c r="E2920" s="54">
        <f t="shared" si="176"/>
        <v>313474777.77778143</v>
      </c>
      <c r="F2920" s="5">
        <f t="shared" si="179"/>
        <v>117925222.22221857</v>
      </c>
    </row>
    <row r="2921" spans="2:6">
      <c r="B2921" s="59">
        <v>2679</v>
      </c>
      <c r="C2921" s="58">
        <f t="shared" si="177"/>
        <v>421400000</v>
      </c>
      <c r="D2921" s="54">
        <f t="shared" si="178"/>
        <v>117055.55555555556</v>
      </c>
      <c r="E2921" s="54">
        <f t="shared" si="176"/>
        <v>313591833.33333701</v>
      </c>
      <c r="F2921" s="5">
        <f t="shared" si="179"/>
        <v>117808166.66666299</v>
      </c>
    </row>
    <row r="2922" spans="2:6">
      <c r="B2922" s="59">
        <v>2680</v>
      </c>
      <c r="C2922" s="58">
        <f t="shared" si="177"/>
        <v>421400000</v>
      </c>
      <c r="D2922" s="54">
        <f t="shared" si="178"/>
        <v>117055.55555555556</v>
      </c>
      <c r="E2922" s="54">
        <f t="shared" si="176"/>
        <v>313708888.88889259</v>
      </c>
      <c r="F2922" s="5">
        <f t="shared" si="179"/>
        <v>117691111.11110741</v>
      </c>
    </row>
    <row r="2923" spans="2:6">
      <c r="B2923" s="59">
        <v>2681</v>
      </c>
      <c r="C2923" s="58">
        <f t="shared" si="177"/>
        <v>421400000</v>
      </c>
      <c r="D2923" s="54">
        <f t="shared" si="178"/>
        <v>117055.55555555556</v>
      </c>
      <c r="E2923" s="54">
        <f t="shared" ref="E2923:E2986" si="180">E2922+D2923</f>
        <v>313825944.44444817</v>
      </c>
      <c r="F2923" s="5">
        <f t="shared" si="179"/>
        <v>117574055.55555183</v>
      </c>
    </row>
    <row r="2924" spans="2:6">
      <c r="B2924" s="59">
        <v>2682</v>
      </c>
      <c r="C2924" s="58">
        <f t="shared" si="177"/>
        <v>421400000</v>
      </c>
      <c r="D2924" s="54">
        <f t="shared" si="178"/>
        <v>117055.55555555556</v>
      </c>
      <c r="E2924" s="54">
        <f t="shared" si="180"/>
        <v>313943000.00000376</v>
      </c>
      <c r="F2924" s="5">
        <f t="shared" si="179"/>
        <v>117456999.99999624</v>
      </c>
    </row>
    <row r="2925" spans="2:6">
      <c r="B2925" s="59">
        <v>2683</v>
      </c>
      <c r="C2925" s="58">
        <f t="shared" si="177"/>
        <v>421400000</v>
      </c>
      <c r="D2925" s="54">
        <f t="shared" si="178"/>
        <v>117055.55555555556</v>
      </c>
      <c r="E2925" s="54">
        <f t="shared" si="180"/>
        <v>314060055.55555934</v>
      </c>
      <c r="F2925" s="5">
        <f t="shared" si="179"/>
        <v>117339944.44444066</v>
      </c>
    </row>
    <row r="2926" spans="2:6">
      <c r="B2926" s="59">
        <v>2684</v>
      </c>
      <c r="C2926" s="58">
        <f t="shared" si="177"/>
        <v>421400000</v>
      </c>
      <c r="D2926" s="54">
        <f t="shared" si="178"/>
        <v>117055.55555555556</v>
      </c>
      <c r="E2926" s="54">
        <f t="shared" si="180"/>
        <v>314177111.11111492</v>
      </c>
      <c r="F2926" s="5">
        <f t="shared" si="179"/>
        <v>117222888.88888508</v>
      </c>
    </row>
    <row r="2927" spans="2:6">
      <c r="B2927" s="59">
        <v>2685</v>
      </c>
      <c r="C2927" s="58">
        <f t="shared" si="177"/>
        <v>421400000</v>
      </c>
      <c r="D2927" s="54">
        <f t="shared" si="178"/>
        <v>117055.55555555556</v>
      </c>
      <c r="E2927" s="54">
        <f t="shared" si="180"/>
        <v>314294166.6666705</v>
      </c>
      <c r="F2927" s="5">
        <f t="shared" si="179"/>
        <v>117105833.3333295</v>
      </c>
    </row>
    <row r="2928" spans="2:6">
      <c r="B2928" s="59">
        <v>2686</v>
      </c>
      <c r="C2928" s="58">
        <f t="shared" si="177"/>
        <v>421400000</v>
      </c>
      <c r="D2928" s="54">
        <f t="shared" si="178"/>
        <v>117055.55555555556</v>
      </c>
      <c r="E2928" s="54">
        <f t="shared" si="180"/>
        <v>314411222.22222608</v>
      </c>
      <c r="F2928" s="5">
        <f t="shared" si="179"/>
        <v>116988777.77777392</v>
      </c>
    </row>
    <row r="2929" spans="2:6">
      <c r="B2929" s="59">
        <v>2687</v>
      </c>
      <c r="C2929" s="58">
        <f t="shared" si="177"/>
        <v>421400000</v>
      </c>
      <c r="D2929" s="54">
        <f t="shared" si="178"/>
        <v>117055.55555555556</v>
      </c>
      <c r="E2929" s="54">
        <f t="shared" si="180"/>
        <v>314528277.77778167</v>
      </c>
      <c r="F2929" s="5">
        <f t="shared" si="179"/>
        <v>116871722.22221833</v>
      </c>
    </row>
    <row r="2930" spans="2:6">
      <c r="B2930" s="59">
        <v>2688</v>
      </c>
      <c r="C2930" s="58">
        <f t="shared" si="177"/>
        <v>421400000</v>
      </c>
      <c r="D2930" s="54">
        <f t="shared" si="178"/>
        <v>117055.55555555556</v>
      </c>
      <c r="E2930" s="54">
        <f t="shared" si="180"/>
        <v>314645333.33333725</v>
      </c>
      <c r="F2930" s="5">
        <f t="shared" si="179"/>
        <v>116754666.66666275</v>
      </c>
    </row>
    <row r="2931" spans="2:6">
      <c r="B2931" s="59">
        <v>2689</v>
      </c>
      <c r="C2931" s="58">
        <f t="shared" si="177"/>
        <v>421400000</v>
      </c>
      <c r="D2931" s="54">
        <f t="shared" si="178"/>
        <v>117055.55555555556</v>
      </c>
      <c r="E2931" s="54">
        <f t="shared" si="180"/>
        <v>314762388.88889283</v>
      </c>
      <c r="F2931" s="5">
        <f t="shared" si="179"/>
        <v>116637611.11110717</v>
      </c>
    </row>
    <row r="2932" spans="2:6">
      <c r="B2932" s="59">
        <v>2690</v>
      </c>
      <c r="C2932" s="58">
        <f t="shared" ref="C2932:C2995" si="181">$K$243-$K$245</f>
        <v>421400000</v>
      </c>
      <c r="D2932" s="54">
        <f t="shared" ref="D2932:D2995" si="182">C2932/$K$244</f>
        <v>117055.55555555556</v>
      </c>
      <c r="E2932" s="54">
        <f t="shared" si="180"/>
        <v>314879444.44444841</v>
      </c>
      <c r="F2932" s="5">
        <f t="shared" ref="F2932:F2995" si="183">$J$119-E2932</f>
        <v>116520555.55555159</v>
      </c>
    </row>
    <row r="2933" spans="2:6">
      <c r="B2933" s="59">
        <v>2691</v>
      </c>
      <c r="C2933" s="58">
        <f t="shared" si="181"/>
        <v>421400000</v>
      </c>
      <c r="D2933" s="54">
        <f t="shared" si="182"/>
        <v>117055.55555555556</v>
      </c>
      <c r="E2933" s="54">
        <f t="shared" si="180"/>
        <v>314996500.00000399</v>
      </c>
      <c r="F2933" s="5">
        <f t="shared" si="183"/>
        <v>116403499.99999601</v>
      </c>
    </row>
    <row r="2934" spans="2:6">
      <c r="B2934" s="59">
        <v>2692</v>
      </c>
      <c r="C2934" s="58">
        <f t="shared" si="181"/>
        <v>421400000</v>
      </c>
      <c r="D2934" s="54">
        <f t="shared" si="182"/>
        <v>117055.55555555556</v>
      </c>
      <c r="E2934" s="54">
        <f t="shared" si="180"/>
        <v>315113555.55555958</v>
      </c>
      <c r="F2934" s="5">
        <f t="shared" si="183"/>
        <v>116286444.44444042</v>
      </c>
    </row>
    <row r="2935" spans="2:6">
      <c r="B2935" s="59">
        <v>2693</v>
      </c>
      <c r="C2935" s="58">
        <f t="shared" si="181"/>
        <v>421400000</v>
      </c>
      <c r="D2935" s="54">
        <f t="shared" si="182"/>
        <v>117055.55555555556</v>
      </c>
      <c r="E2935" s="54">
        <f t="shared" si="180"/>
        <v>315230611.11111516</v>
      </c>
      <c r="F2935" s="5">
        <f t="shared" si="183"/>
        <v>116169388.88888484</v>
      </c>
    </row>
    <row r="2936" spans="2:6">
      <c r="B2936" s="59">
        <v>2694</v>
      </c>
      <c r="C2936" s="58">
        <f t="shared" si="181"/>
        <v>421400000</v>
      </c>
      <c r="D2936" s="54">
        <f t="shared" si="182"/>
        <v>117055.55555555556</v>
      </c>
      <c r="E2936" s="54">
        <f t="shared" si="180"/>
        <v>315347666.66667074</v>
      </c>
      <c r="F2936" s="5">
        <f t="shared" si="183"/>
        <v>116052333.33332926</v>
      </c>
    </row>
    <row r="2937" spans="2:6">
      <c r="B2937" s="59">
        <v>2695</v>
      </c>
      <c r="C2937" s="58">
        <f t="shared" si="181"/>
        <v>421400000</v>
      </c>
      <c r="D2937" s="54">
        <f t="shared" si="182"/>
        <v>117055.55555555556</v>
      </c>
      <c r="E2937" s="54">
        <f t="shared" si="180"/>
        <v>315464722.22222632</v>
      </c>
      <c r="F2937" s="5">
        <f t="shared" si="183"/>
        <v>115935277.77777368</v>
      </c>
    </row>
    <row r="2938" spans="2:6">
      <c r="B2938" s="59">
        <v>2696</v>
      </c>
      <c r="C2938" s="58">
        <f t="shared" si="181"/>
        <v>421400000</v>
      </c>
      <c r="D2938" s="54">
        <f t="shared" si="182"/>
        <v>117055.55555555556</v>
      </c>
      <c r="E2938" s="54">
        <f t="shared" si="180"/>
        <v>315581777.7777819</v>
      </c>
      <c r="F2938" s="5">
        <f t="shared" si="183"/>
        <v>115818222.2222181</v>
      </c>
    </row>
    <row r="2939" spans="2:6">
      <c r="B2939" s="59">
        <v>2697</v>
      </c>
      <c r="C2939" s="58">
        <f t="shared" si="181"/>
        <v>421400000</v>
      </c>
      <c r="D2939" s="54">
        <f t="shared" si="182"/>
        <v>117055.55555555556</v>
      </c>
      <c r="E2939" s="54">
        <f t="shared" si="180"/>
        <v>315698833.33333749</v>
      </c>
      <c r="F2939" s="5">
        <f t="shared" si="183"/>
        <v>115701166.66666251</v>
      </c>
    </row>
    <row r="2940" spans="2:6">
      <c r="B2940" s="59">
        <v>2698</v>
      </c>
      <c r="C2940" s="58">
        <f t="shared" si="181"/>
        <v>421400000</v>
      </c>
      <c r="D2940" s="54">
        <f t="shared" si="182"/>
        <v>117055.55555555556</v>
      </c>
      <c r="E2940" s="54">
        <f t="shared" si="180"/>
        <v>315815888.88889307</v>
      </c>
      <c r="F2940" s="5">
        <f t="shared" si="183"/>
        <v>115584111.11110693</v>
      </c>
    </row>
    <row r="2941" spans="2:6">
      <c r="B2941" s="59">
        <v>2699</v>
      </c>
      <c r="C2941" s="58">
        <f t="shared" si="181"/>
        <v>421400000</v>
      </c>
      <c r="D2941" s="54">
        <f t="shared" si="182"/>
        <v>117055.55555555556</v>
      </c>
      <c r="E2941" s="54">
        <f t="shared" si="180"/>
        <v>315932944.44444865</v>
      </c>
      <c r="F2941" s="5">
        <f t="shared" si="183"/>
        <v>115467055.55555135</v>
      </c>
    </row>
    <row r="2942" spans="2:6">
      <c r="B2942" s="59">
        <v>2700</v>
      </c>
      <c r="C2942" s="58">
        <f t="shared" si="181"/>
        <v>421400000</v>
      </c>
      <c r="D2942" s="54">
        <f t="shared" si="182"/>
        <v>117055.55555555556</v>
      </c>
      <c r="E2942" s="54">
        <f t="shared" si="180"/>
        <v>316050000.00000423</v>
      </c>
      <c r="F2942" s="5">
        <f t="shared" si="183"/>
        <v>115349999.99999577</v>
      </c>
    </row>
    <row r="2943" spans="2:6">
      <c r="B2943" s="59">
        <v>2701</v>
      </c>
      <c r="C2943" s="58">
        <f t="shared" si="181"/>
        <v>421400000</v>
      </c>
      <c r="D2943" s="54">
        <f t="shared" si="182"/>
        <v>117055.55555555556</v>
      </c>
      <c r="E2943" s="54">
        <f t="shared" si="180"/>
        <v>316167055.55555981</v>
      </c>
      <c r="F2943" s="5">
        <f t="shared" si="183"/>
        <v>115232944.44444019</v>
      </c>
    </row>
    <row r="2944" spans="2:6">
      <c r="B2944" s="59">
        <v>2702</v>
      </c>
      <c r="C2944" s="58">
        <f t="shared" si="181"/>
        <v>421400000</v>
      </c>
      <c r="D2944" s="54">
        <f t="shared" si="182"/>
        <v>117055.55555555556</v>
      </c>
      <c r="E2944" s="54">
        <f t="shared" si="180"/>
        <v>316284111.1111154</v>
      </c>
      <c r="F2944" s="5">
        <f t="shared" si="183"/>
        <v>115115888.8888846</v>
      </c>
    </row>
    <row r="2945" spans="2:6">
      <c r="B2945" s="59">
        <v>2703</v>
      </c>
      <c r="C2945" s="58">
        <f t="shared" si="181"/>
        <v>421400000</v>
      </c>
      <c r="D2945" s="54">
        <f t="shared" si="182"/>
        <v>117055.55555555556</v>
      </c>
      <c r="E2945" s="54">
        <f t="shared" si="180"/>
        <v>316401166.66667098</v>
      </c>
      <c r="F2945" s="5">
        <f t="shared" si="183"/>
        <v>114998833.33332902</v>
      </c>
    </row>
    <row r="2946" spans="2:6">
      <c r="B2946" s="59">
        <v>2704</v>
      </c>
      <c r="C2946" s="58">
        <f t="shared" si="181"/>
        <v>421400000</v>
      </c>
      <c r="D2946" s="54">
        <f t="shared" si="182"/>
        <v>117055.55555555556</v>
      </c>
      <c r="E2946" s="54">
        <f t="shared" si="180"/>
        <v>316518222.22222656</v>
      </c>
      <c r="F2946" s="5">
        <f t="shared" si="183"/>
        <v>114881777.77777344</v>
      </c>
    </row>
    <row r="2947" spans="2:6">
      <c r="B2947" s="59">
        <v>2705</v>
      </c>
      <c r="C2947" s="58">
        <f t="shared" si="181"/>
        <v>421400000</v>
      </c>
      <c r="D2947" s="54">
        <f t="shared" si="182"/>
        <v>117055.55555555556</v>
      </c>
      <c r="E2947" s="54">
        <f t="shared" si="180"/>
        <v>316635277.77778214</v>
      </c>
      <c r="F2947" s="5">
        <f t="shared" si="183"/>
        <v>114764722.22221786</v>
      </c>
    </row>
    <row r="2948" spans="2:6">
      <c r="B2948" s="59">
        <v>2706</v>
      </c>
      <c r="C2948" s="58">
        <f t="shared" si="181"/>
        <v>421400000</v>
      </c>
      <c r="D2948" s="54">
        <f t="shared" si="182"/>
        <v>117055.55555555556</v>
      </c>
      <c r="E2948" s="54">
        <f t="shared" si="180"/>
        <v>316752333.33333772</v>
      </c>
      <c r="F2948" s="5">
        <f t="shared" si="183"/>
        <v>114647666.66666228</v>
      </c>
    </row>
    <row r="2949" spans="2:6">
      <c r="B2949" s="59">
        <v>2707</v>
      </c>
      <c r="C2949" s="58">
        <f t="shared" si="181"/>
        <v>421400000</v>
      </c>
      <c r="D2949" s="54">
        <f t="shared" si="182"/>
        <v>117055.55555555556</v>
      </c>
      <c r="E2949" s="54">
        <f t="shared" si="180"/>
        <v>316869388.88889331</v>
      </c>
      <c r="F2949" s="5">
        <f t="shared" si="183"/>
        <v>114530611.11110669</v>
      </c>
    </row>
    <row r="2950" spans="2:6">
      <c r="B2950" s="59">
        <v>2708</v>
      </c>
      <c r="C2950" s="58">
        <f t="shared" si="181"/>
        <v>421400000</v>
      </c>
      <c r="D2950" s="54">
        <f t="shared" si="182"/>
        <v>117055.55555555556</v>
      </c>
      <c r="E2950" s="54">
        <f t="shared" si="180"/>
        <v>316986444.44444889</v>
      </c>
      <c r="F2950" s="5">
        <f t="shared" si="183"/>
        <v>114413555.55555111</v>
      </c>
    </row>
    <row r="2951" spans="2:6">
      <c r="B2951" s="59">
        <v>2709</v>
      </c>
      <c r="C2951" s="58">
        <f t="shared" si="181"/>
        <v>421400000</v>
      </c>
      <c r="D2951" s="54">
        <f t="shared" si="182"/>
        <v>117055.55555555556</v>
      </c>
      <c r="E2951" s="54">
        <f t="shared" si="180"/>
        <v>317103500.00000447</v>
      </c>
      <c r="F2951" s="5">
        <f t="shared" si="183"/>
        <v>114296499.99999553</v>
      </c>
    </row>
    <row r="2952" spans="2:6">
      <c r="B2952" s="59">
        <v>2710</v>
      </c>
      <c r="C2952" s="58">
        <f t="shared" si="181"/>
        <v>421400000</v>
      </c>
      <c r="D2952" s="54">
        <f t="shared" si="182"/>
        <v>117055.55555555556</v>
      </c>
      <c r="E2952" s="54">
        <f t="shared" si="180"/>
        <v>317220555.55556005</v>
      </c>
      <c r="F2952" s="5">
        <f t="shared" si="183"/>
        <v>114179444.44443995</v>
      </c>
    </row>
    <row r="2953" spans="2:6">
      <c r="B2953" s="59">
        <v>2711</v>
      </c>
      <c r="C2953" s="58">
        <f t="shared" si="181"/>
        <v>421400000</v>
      </c>
      <c r="D2953" s="54">
        <f t="shared" si="182"/>
        <v>117055.55555555556</v>
      </c>
      <c r="E2953" s="54">
        <f t="shared" si="180"/>
        <v>317337611.11111563</v>
      </c>
      <c r="F2953" s="5">
        <f t="shared" si="183"/>
        <v>114062388.88888437</v>
      </c>
    </row>
    <row r="2954" spans="2:6">
      <c r="B2954" s="59">
        <v>2712</v>
      </c>
      <c r="C2954" s="58">
        <f t="shared" si="181"/>
        <v>421400000</v>
      </c>
      <c r="D2954" s="54">
        <f t="shared" si="182"/>
        <v>117055.55555555556</v>
      </c>
      <c r="E2954" s="54">
        <f t="shared" si="180"/>
        <v>317454666.66667122</v>
      </c>
      <c r="F2954" s="5">
        <f t="shared" si="183"/>
        <v>113945333.33332878</v>
      </c>
    </row>
    <row r="2955" spans="2:6">
      <c r="B2955" s="59">
        <v>2713</v>
      </c>
      <c r="C2955" s="58">
        <f t="shared" si="181"/>
        <v>421400000</v>
      </c>
      <c r="D2955" s="54">
        <f t="shared" si="182"/>
        <v>117055.55555555556</v>
      </c>
      <c r="E2955" s="54">
        <f t="shared" si="180"/>
        <v>317571722.2222268</v>
      </c>
      <c r="F2955" s="5">
        <f t="shared" si="183"/>
        <v>113828277.7777732</v>
      </c>
    </row>
    <row r="2956" spans="2:6">
      <c r="B2956" s="59">
        <v>2714</v>
      </c>
      <c r="C2956" s="58">
        <f t="shared" si="181"/>
        <v>421400000</v>
      </c>
      <c r="D2956" s="54">
        <f t="shared" si="182"/>
        <v>117055.55555555556</v>
      </c>
      <c r="E2956" s="54">
        <f t="shared" si="180"/>
        <v>317688777.77778238</v>
      </c>
      <c r="F2956" s="5">
        <f t="shared" si="183"/>
        <v>113711222.22221762</v>
      </c>
    </row>
    <row r="2957" spans="2:6">
      <c r="B2957" s="59">
        <v>2715</v>
      </c>
      <c r="C2957" s="58">
        <f t="shared" si="181"/>
        <v>421400000</v>
      </c>
      <c r="D2957" s="54">
        <f t="shared" si="182"/>
        <v>117055.55555555556</v>
      </c>
      <c r="E2957" s="54">
        <f t="shared" si="180"/>
        <v>317805833.33333796</v>
      </c>
      <c r="F2957" s="5">
        <f t="shared" si="183"/>
        <v>113594166.66666204</v>
      </c>
    </row>
    <row r="2958" spans="2:6">
      <c r="B2958" s="59">
        <v>2716</v>
      </c>
      <c r="C2958" s="58">
        <f t="shared" si="181"/>
        <v>421400000</v>
      </c>
      <c r="D2958" s="54">
        <f t="shared" si="182"/>
        <v>117055.55555555556</v>
      </c>
      <c r="E2958" s="54">
        <f t="shared" si="180"/>
        <v>317922888.88889354</v>
      </c>
      <c r="F2958" s="5">
        <f t="shared" si="183"/>
        <v>113477111.11110646</v>
      </c>
    </row>
    <row r="2959" spans="2:6">
      <c r="B2959" s="59">
        <v>2717</v>
      </c>
      <c r="C2959" s="58">
        <f t="shared" si="181"/>
        <v>421400000</v>
      </c>
      <c r="D2959" s="54">
        <f t="shared" si="182"/>
        <v>117055.55555555556</v>
      </c>
      <c r="E2959" s="54">
        <f t="shared" si="180"/>
        <v>318039944.44444913</v>
      </c>
      <c r="F2959" s="5">
        <f t="shared" si="183"/>
        <v>113360055.55555087</v>
      </c>
    </row>
    <row r="2960" spans="2:6">
      <c r="B2960" s="59">
        <v>2718</v>
      </c>
      <c r="C2960" s="58">
        <f t="shared" si="181"/>
        <v>421400000</v>
      </c>
      <c r="D2960" s="54">
        <f t="shared" si="182"/>
        <v>117055.55555555556</v>
      </c>
      <c r="E2960" s="54">
        <f t="shared" si="180"/>
        <v>318157000.00000471</v>
      </c>
      <c r="F2960" s="5">
        <f t="shared" si="183"/>
        <v>113242999.99999529</v>
      </c>
    </row>
    <row r="2961" spans="2:6">
      <c r="B2961" s="59">
        <v>2719</v>
      </c>
      <c r="C2961" s="58">
        <f t="shared" si="181"/>
        <v>421400000</v>
      </c>
      <c r="D2961" s="54">
        <f t="shared" si="182"/>
        <v>117055.55555555556</v>
      </c>
      <c r="E2961" s="54">
        <f t="shared" si="180"/>
        <v>318274055.55556029</v>
      </c>
      <c r="F2961" s="5">
        <f t="shared" si="183"/>
        <v>113125944.44443971</v>
      </c>
    </row>
    <row r="2962" spans="2:6">
      <c r="B2962" s="59">
        <v>2720</v>
      </c>
      <c r="C2962" s="58">
        <f t="shared" si="181"/>
        <v>421400000</v>
      </c>
      <c r="D2962" s="54">
        <f t="shared" si="182"/>
        <v>117055.55555555556</v>
      </c>
      <c r="E2962" s="54">
        <f t="shared" si="180"/>
        <v>318391111.11111587</v>
      </c>
      <c r="F2962" s="5">
        <f t="shared" si="183"/>
        <v>113008888.88888413</v>
      </c>
    </row>
    <row r="2963" spans="2:6">
      <c r="B2963" s="59">
        <v>2721</v>
      </c>
      <c r="C2963" s="58">
        <f t="shared" si="181"/>
        <v>421400000</v>
      </c>
      <c r="D2963" s="54">
        <f t="shared" si="182"/>
        <v>117055.55555555556</v>
      </c>
      <c r="E2963" s="54">
        <f t="shared" si="180"/>
        <v>318508166.66667145</v>
      </c>
      <c r="F2963" s="5">
        <f t="shared" si="183"/>
        <v>112891833.33332855</v>
      </c>
    </row>
    <row r="2964" spans="2:6">
      <c r="B2964" s="59">
        <v>2722</v>
      </c>
      <c r="C2964" s="58">
        <f t="shared" si="181"/>
        <v>421400000</v>
      </c>
      <c r="D2964" s="54">
        <f t="shared" si="182"/>
        <v>117055.55555555556</v>
      </c>
      <c r="E2964" s="54">
        <f t="shared" si="180"/>
        <v>318625222.22222704</v>
      </c>
      <c r="F2964" s="5">
        <f t="shared" si="183"/>
        <v>112774777.77777296</v>
      </c>
    </row>
    <row r="2965" spans="2:6">
      <c r="B2965" s="59">
        <v>2723</v>
      </c>
      <c r="C2965" s="58">
        <f t="shared" si="181"/>
        <v>421400000</v>
      </c>
      <c r="D2965" s="54">
        <f t="shared" si="182"/>
        <v>117055.55555555556</v>
      </c>
      <c r="E2965" s="54">
        <f t="shared" si="180"/>
        <v>318742277.77778262</v>
      </c>
      <c r="F2965" s="5">
        <f t="shared" si="183"/>
        <v>112657722.22221738</v>
      </c>
    </row>
    <row r="2966" spans="2:6">
      <c r="B2966" s="59">
        <v>2724</v>
      </c>
      <c r="C2966" s="58">
        <f t="shared" si="181"/>
        <v>421400000</v>
      </c>
      <c r="D2966" s="54">
        <f t="shared" si="182"/>
        <v>117055.55555555556</v>
      </c>
      <c r="E2966" s="54">
        <f t="shared" si="180"/>
        <v>318859333.3333382</v>
      </c>
      <c r="F2966" s="5">
        <f t="shared" si="183"/>
        <v>112540666.6666618</v>
      </c>
    </row>
    <row r="2967" spans="2:6">
      <c r="B2967" s="59">
        <v>2725</v>
      </c>
      <c r="C2967" s="58">
        <f t="shared" si="181"/>
        <v>421400000</v>
      </c>
      <c r="D2967" s="54">
        <f t="shared" si="182"/>
        <v>117055.55555555556</v>
      </c>
      <c r="E2967" s="54">
        <f t="shared" si="180"/>
        <v>318976388.88889378</v>
      </c>
      <c r="F2967" s="5">
        <f t="shared" si="183"/>
        <v>112423611.11110622</v>
      </c>
    </row>
    <row r="2968" spans="2:6">
      <c r="B2968" s="59">
        <v>2726</v>
      </c>
      <c r="C2968" s="58">
        <f t="shared" si="181"/>
        <v>421400000</v>
      </c>
      <c r="D2968" s="54">
        <f t="shared" si="182"/>
        <v>117055.55555555556</v>
      </c>
      <c r="E2968" s="54">
        <f t="shared" si="180"/>
        <v>319093444.44444937</v>
      </c>
      <c r="F2968" s="5">
        <f t="shared" si="183"/>
        <v>112306555.55555063</v>
      </c>
    </row>
    <row r="2969" spans="2:6">
      <c r="B2969" s="59">
        <v>2727</v>
      </c>
      <c r="C2969" s="58">
        <f t="shared" si="181"/>
        <v>421400000</v>
      </c>
      <c r="D2969" s="54">
        <f t="shared" si="182"/>
        <v>117055.55555555556</v>
      </c>
      <c r="E2969" s="54">
        <f t="shared" si="180"/>
        <v>319210500.00000495</v>
      </c>
      <c r="F2969" s="5">
        <f t="shared" si="183"/>
        <v>112189499.99999505</v>
      </c>
    </row>
    <row r="2970" spans="2:6">
      <c r="B2970" s="59">
        <v>2728</v>
      </c>
      <c r="C2970" s="58">
        <f t="shared" si="181"/>
        <v>421400000</v>
      </c>
      <c r="D2970" s="54">
        <f t="shared" si="182"/>
        <v>117055.55555555556</v>
      </c>
      <c r="E2970" s="54">
        <f t="shared" si="180"/>
        <v>319327555.55556053</v>
      </c>
      <c r="F2970" s="5">
        <f t="shared" si="183"/>
        <v>112072444.44443947</v>
      </c>
    </row>
    <row r="2971" spans="2:6">
      <c r="B2971" s="59">
        <v>2729</v>
      </c>
      <c r="C2971" s="58">
        <f t="shared" si="181"/>
        <v>421400000</v>
      </c>
      <c r="D2971" s="54">
        <f t="shared" si="182"/>
        <v>117055.55555555556</v>
      </c>
      <c r="E2971" s="54">
        <f t="shared" si="180"/>
        <v>319444611.11111611</v>
      </c>
      <c r="F2971" s="5">
        <f t="shared" si="183"/>
        <v>111955388.88888389</v>
      </c>
    </row>
    <row r="2972" spans="2:6">
      <c r="B2972" s="59">
        <v>2730</v>
      </c>
      <c r="C2972" s="58">
        <f t="shared" si="181"/>
        <v>421400000</v>
      </c>
      <c r="D2972" s="54">
        <f t="shared" si="182"/>
        <v>117055.55555555556</v>
      </c>
      <c r="E2972" s="54">
        <f t="shared" si="180"/>
        <v>319561666.66667169</v>
      </c>
      <c r="F2972" s="5">
        <f t="shared" si="183"/>
        <v>111838333.33332831</v>
      </c>
    </row>
    <row r="2973" spans="2:6">
      <c r="B2973" s="59">
        <v>2731</v>
      </c>
      <c r="C2973" s="58">
        <f t="shared" si="181"/>
        <v>421400000</v>
      </c>
      <c r="D2973" s="54">
        <f t="shared" si="182"/>
        <v>117055.55555555556</v>
      </c>
      <c r="E2973" s="54">
        <f t="shared" si="180"/>
        <v>319678722.22222728</v>
      </c>
      <c r="F2973" s="5">
        <f t="shared" si="183"/>
        <v>111721277.77777272</v>
      </c>
    </row>
    <row r="2974" spans="2:6">
      <c r="B2974" s="59">
        <v>2732</v>
      </c>
      <c r="C2974" s="58">
        <f t="shared" si="181"/>
        <v>421400000</v>
      </c>
      <c r="D2974" s="54">
        <f t="shared" si="182"/>
        <v>117055.55555555556</v>
      </c>
      <c r="E2974" s="54">
        <f t="shared" si="180"/>
        <v>319795777.77778286</v>
      </c>
      <c r="F2974" s="5">
        <f t="shared" si="183"/>
        <v>111604222.22221714</v>
      </c>
    </row>
    <row r="2975" spans="2:6">
      <c r="B2975" s="59">
        <v>2733</v>
      </c>
      <c r="C2975" s="58">
        <f t="shared" si="181"/>
        <v>421400000</v>
      </c>
      <c r="D2975" s="54">
        <f t="shared" si="182"/>
        <v>117055.55555555556</v>
      </c>
      <c r="E2975" s="54">
        <f t="shared" si="180"/>
        <v>319912833.33333844</v>
      </c>
      <c r="F2975" s="5">
        <f t="shared" si="183"/>
        <v>111487166.66666156</v>
      </c>
    </row>
    <row r="2976" spans="2:6">
      <c r="B2976" s="59">
        <v>2734</v>
      </c>
      <c r="C2976" s="58">
        <f t="shared" si="181"/>
        <v>421400000</v>
      </c>
      <c r="D2976" s="54">
        <f t="shared" si="182"/>
        <v>117055.55555555556</v>
      </c>
      <c r="E2976" s="54">
        <f t="shared" si="180"/>
        <v>320029888.88889402</v>
      </c>
      <c r="F2976" s="5">
        <f t="shared" si="183"/>
        <v>111370111.11110598</v>
      </c>
    </row>
    <row r="2977" spans="2:6">
      <c r="B2977" s="59">
        <v>2735</v>
      </c>
      <c r="C2977" s="58">
        <f t="shared" si="181"/>
        <v>421400000</v>
      </c>
      <c r="D2977" s="54">
        <f t="shared" si="182"/>
        <v>117055.55555555556</v>
      </c>
      <c r="E2977" s="54">
        <f t="shared" si="180"/>
        <v>320146944.4444496</v>
      </c>
      <c r="F2977" s="5">
        <f t="shared" si="183"/>
        <v>111253055.5555504</v>
      </c>
    </row>
    <row r="2978" spans="2:6">
      <c r="B2978" s="59">
        <v>2736</v>
      </c>
      <c r="C2978" s="58">
        <f t="shared" si="181"/>
        <v>421400000</v>
      </c>
      <c r="D2978" s="54">
        <f t="shared" si="182"/>
        <v>117055.55555555556</v>
      </c>
      <c r="E2978" s="54">
        <f t="shared" si="180"/>
        <v>320264000.00000519</v>
      </c>
      <c r="F2978" s="5">
        <f t="shared" si="183"/>
        <v>111135999.99999481</v>
      </c>
    </row>
    <row r="2979" spans="2:6">
      <c r="B2979" s="59">
        <v>2737</v>
      </c>
      <c r="C2979" s="58">
        <f t="shared" si="181"/>
        <v>421400000</v>
      </c>
      <c r="D2979" s="54">
        <f t="shared" si="182"/>
        <v>117055.55555555556</v>
      </c>
      <c r="E2979" s="54">
        <f t="shared" si="180"/>
        <v>320381055.55556077</v>
      </c>
      <c r="F2979" s="5">
        <f t="shared" si="183"/>
        <v>111018944.44443923</v>
      </c>
    </row>
    <row r="2980" spans="2:6">
      <c r="B2980" s="59">
        <v>2738</v>
      </c>
      <c r="C2980" s="58">
        <f t="shared" si="181"/>
        <v>421400000</v>
      </c>
      <c r="D2980" s="54">
        <f t="shared" si="182"/>
        <v>117055.55555555556</v>
      </c>
      <c r="E2980" s="54">
        <f t="shared" si="180"/>
        <v>320498111.11111635</v>
      </c>
      <c r="F2980" s="5">
        <f t="shared" si="183"/>
        <v>110901888.88888365</v>
      </c>
    </row>
    <row r="2981" spans="2:6">
      <c r="B2981" s="59">
        <v>2739</v>
      </c>
      <c r="C2981" s="58">
        <f t="shared" si="181"/>
        <v>421400000</v>
      </c>
      <c r="D2981" s="54">
        <f t="shared" si="182"/>
        <v>117055.55555555556</v>
      </c>
      <c r="E2981" s="54">
        <f t="shared" si="180"/>
        <v>320615166.66667193</v>
      </c>
      <c r="F2981" s="5">
        <f t="shared" si="183"/>
        <v>110784833.33332807</v>
      </c>
    </row>
    <row r="2982" spans="2:6">
      <c r="B2982" s="59">
        <v>2740</v>
      </c>
      <c r="C2982" s="58">
        <f t="shared" si="181"/>
        <v>421400000</v>
      </c>
      <c r="D2982" s="54">
        <f t="shared" si="182"/>
        <v>117055.55555555556</v>
      </c>
      <c r="E2982" s="54">
        <f t="shared" si="180"/>
        <v>320732222.22222751</v>
      </c>
      <c r="F2982" s="5">
        <f t="shared" si="183"/>
        <v>110667777.77777249</v>
      </c>
    </row>
    <row r="2983" spans="2:6">
      <c r="B2983" s="59">
        <v>2741</v>
      </c>
      <c r="C2983" s="58">
        <f t="shared" si="181"/>
        <v>421400000</v>
      </c>
      <c r="D2983" s="54">
        <f t="shared" si="182"/>
        <v>117055.55555555556</v>
      </c>
      <c r="E2983" s="54">
        <f t="shared" si="180"/>
        <v>320849277.7777831</v>
      </c>
      <c r="F2983" s="5">
        <f t="shared" si="183"/>
        <v>110550722.2222169</v>
      </c>
    </row>
    <row r="2984" spans="2:6">
      <c r="B2984" s="59">
        <v>2742</v>
      </c>
      <c r="C2984" s="58">
        <f t="shared" si="181"/>
        <v>421400000</v>
      </c>
      <c r="D2984" s="54">
        <f t="shared" si="182"/>
        <v>117055.55555555556</v>
      </c>
      <c r="E2984" s="54">
        <f t="shared" si="180"/>
        <v>320966333.33333868</v>
      </c>
      <c r="F2984" s="5">
        <f t="shared" si="183"/>
        <v>110433666.66666132</v>
      </c>
    </row>
    <row r="2985" spans="2:6">
      <c r="B2985" s="59">
        <v>2743</v>
      </c>
      <c r="C2985" s="58">
        <f t="shared" si="181"/>
        <v>421400000</v>
      </c>
      <c r="D2985" s="54">
        <f t="shared" si="182"/>
        <v>117055.55555555556</v>
      </c>
      <c r="E2985" s="54">
        <f t="shared" si="180"/>
        <v>321083388.88889426</v>
      </c>
      <c r="F2985" s="5">
        <f t="shared" si="183"/>
        <v>110316611.11110574</v>
      </c>
    </row>
    <row r="2986" spans="2:6">
      <c r="B2986" s="59">
        <v>2744</v>
      </c>
      <c r="C2986" s="58">
        <f t="shared" si="181"/>
        <v>421400000</v>
      </c>
      <c r="D2986" s="54">
        <f t="shared" si="182"/>
        <v>117055.55555555556</v>
      </c>
      <c r="E2986" s="54">
        <f t="shared" si="180"/>
        <v>321200444.44444984</v>
      </c>
      <c r="F2986" s="5">
        <f t="shared" si="183"/>
        <v>110199555.55555016</v>
      </c>
    </row>
    <row r="2987" spans="2:6">
      <c r="B2987" s="59">
        <v>2745</v>
      </c>
      <c r="C2987" s="58">
        <f t="shared" si="181"/>
        <v>421400000</v>
      </c>
      <c r="D2987" s="54">
        <f t="shared" si="182"/>
        <v>117055.55555555556</v>
      </c>
      <c r="E2987" s="54">
        <f t="shared" ref="E2987:E3050" si="184">E2986+D2987</f>
        <v>321317500.00000542</v>
      </c>
      <c r="F2987" s="5">
        <f t="shared" si="183"/>
        <v>110082499.99999458</v>
      </c>
    </row>
    <row r="2988" spans="2:6">
      <c r="B2988" s="59">
        <v>2746</v>
      </c>
      <c r="C2988" s="58">
        <f t="shared" si="181"/>
        <v>421400000</v>
      </c>
      <c r="D2988" s="54">
        <f t="shared" si="182"/>
        <v>117055.55555555556</v>
      </c>
      <c r="E2988" s="54">
        <f t="shared" si="184"/>
        <v>321434555.55556101</v>
      </c>
      <c r="F2988" s="5">
        <f t="shared" si="183"/>
        <v>109965444.44443899</v>
      </c>
    </row>
    <row r="2989" spans="2:6">
      <c r="B2989" s="59">
        <v>2747</v>
      </c>
      <c r="C2989" s="58">
        <f t="shared" si="181"/>
        <v>421400000</v>
      </c>
      <c r="D2989" s="54">
        <f t="shared" si="182"/>
        <v>117055.55555555556</v>
      </c>
      <c r="E2989" s="54">
        <f t="shared" si="184"/>
        <v>321551611.11111659</v>
      </c>
      <c r="F2989" s="5">
        <f t="shared" si="183"/>
        <v>109848388.88888341</v>
      </c>
    </row>
    <row r="2990" spans="2:6">
      <c r="B2990" s="59">
        <v>2748</v>
      </c>
      <c r="C2990" s="58">
        <f t="shared" si="181"/>
        <v>421400000</v>
      </c>
      <c r="D2990" s="54">
        <f t="shared" si="182"/>
        <v>117055.55555555556</v>
      </c>
      <c r="E2990" s="54">
        <f t="shared" si="184"/>
        <v>321668666.66667217</v>
      </c>
      <c r="F2990" s="5">
        <f t="shared" si="183"/>
        <v>109731333.33332783</v>
      </c>
    </row>
    <row r="2991" spans="2:6">
      <c r="B2991" s="59">
        <v>2749</v>
      </c>
      <c r="C2991" s="58">
        <f t="shared" si="181"/>
        <v>421400000</v>
      </c>
      <c r="D2991" s="54">
        <f t="shared" si="182"/>
        <v>117055.55555555556</v>
      </c>
      <c r="E2991" s="54">
        <f t="shared" si="184"/>
        <v>321785722.22222775</v>
      </c>
      <c r="F2991" s="5">
        <f t="shared" si="183"/>
        <v>109614277.77777225</v>
      </c>
    </row>
    <row r="2992" spans="2:6">
      <c r="B2992" s="59">
        <v>2750</v>
      </c>
      <c r="C2992" s="58">
        <f t="shared" si="181"/>
        <v>421400000</v>
      </c>
      <c r="D2992" s="54">
        <f t="shared" si="182"/>
        <v>117055.55555555556</v>
      </c>
      <c r="E2992" s="54">
        <f t="shared" si="184"/>
        <v>321902777.77778333</v>
      </c>
      <c r="F2992" s="5">
        <f t="shared" si="183"/>
        <v>109497222.22221667</v>
      </c>
    </row>
    <row r="2993" spans="2:6">
      <c r="B2993" s="59">
        <v>2751</v>
      </c>
      <c r="C2993" s="58">
        <f t="shared" si="181"/>
        <v>421400000</v>
      </c>
      <c r="D2993" s="54">
        <f t="shared" si="182"/>
        <v>117055.55555555556</v>
      </c>
      <c r="E2993" s="54">
        <f t="shared" si="184"/>
        <v>322019833.33333892</v>
      </c>
      <c r="F2993" s="5">
        <f t="shared" si="183"/>
        <v>109380166.66666108</v>
      </c>
    </row>
    <row r="2994" spans="2:6">
      <c r="B2994" s="59">
        <v>2752</v>
      </c>
      <c r="C2994" s="58">
        <f t="shared" si="181"/>
        <v>421400000</v>
      </c>
      <c r="D2994" s="54">
        <f t="shared" si="182"/>
        <v>117055.55555555556</v>
      </c>
      <c r="E2994" s="54">
        <f t="shared" si="184"/>
        <v>322136888.8888945</v>
      </c>
      <c r="F2994" s="5">
        <f t="shared" si="183"/>
        <v>109263111.1111055</v>
      </c>
    </row>
    <row r="2995" spans="2:6">
      <c r="B2995" s="59">
        <v>2753</v>
      </c>
      <c r="C2995" s="58">
        <f t="shared" si="181"/>
        <v>421400000</v>
      </c>
      <c r="D2995" s="54">
        <f t="shared" si="182"/>
        <v>117055.55555555556</v>
      </c>
      <c r="E2995" s="54">
        <f t="shared" si="184"/>
        <v>322253944.44445008</v>
      </c>
      <c r="F2995" s="5">
        <f t="shared" si="183"/>
        <v>109146055.55554992</v>
      </c>
    </row>
    <row r="2996" spans="2:6">
      <c r="B2996" s="59">
        <v>2754</v>
      </c>
      <c r="C2996" s="58">
        <f t="shared" ref="C2996:C3059" si="185">$K$243-$K$245</f>
        <v>421400000</v>
      </c>
      <c r="D2996" s="54">
        <f t="shared" ref="D2996:D3059" si="186">C2996/$K$244</f>
        <v>117055.55555555556</v>
      </c>
      <c r="E2996" s="54">
        <f t="shared" si="184"/>
        <v>322371000.00000566</v>
      </c>
      <c r="F2996" s="5">
        <f t="shared" ref="F2996:F3059" si="187">$J$119-E2996</f>
        <v>109028999.99999434</v>
      </c>
    </row>
    <row r="2997" spans="2:6">
      <c r="B2997" s="59">
        <v>2755</v>
      </c>
      <c r="C2997" s="58">
        <f t="shared" si="185"/>
        <v>421400000</v>
      </c>
      <c r="D2997" s="54">
        <f t="shared" si="186"/>
        <v>117055.55555555556</v>
      </c>
      <c r="E2997" s="54">
        <f t="shared" si="184"/>
        <v>322488055.55556124</v>
      </c>
      <c r="F2997" s="5">
        <f t="shared" si="187"/>
        <v>108911944.44443876</v>
      </c>
    </row>
    <row r="2998" spans="2:6">
      <c r="B2998" s="59">
        <v>2756</v>
      </c>
      <c r="C2998" s="58">
        <f t="shared" si="185"/>
        <v>421400000</v>
      </c>
      <c r="D2998" s="54">
        <f t="shared" si="186"/>
        <v>117055.55555555556</v>
      </c>
      <c r="E2998" s="54">
        <f t="shared" si="184"/>
        <v>322605111.11111683</v>
      </c>
      <c r="F2998" s="5">
        <f t="shared" si="187"/>
        <v>108794888.88888317</v>
      </c>
    </row>
    <row r="2999" spans="2:6">
      <c r="B2999" s="59">
        <v>2757</v>
      </c>
      <c r="C2999" s="58">
        <f t="shared" si="185"/>
        <v>421400000</v>
      </c>
      <c r="D2999" s="54">
        <f t="shared" si="186"/>
        <v>117055.55555555556</v>
      </c>
      <c r="E2999" s="54">
        <f t="shared" si="184"/>
        <v>322722166.66667241</v>
      </c>
      <c r="F2999" s="5">
        <f t="shared" si="187"/>
        <v>108677833.33332759</v>
      </c>
    </row>
    <row r="3000" spans="2:6">
      <c r="B3000" s="59">
        <v>2758</v>
      </c>
      <c r="C3000" s="58">
        <f t="shared" si="185"/>
        <v>421400000</v>
      </c>
      <c r="D3000" s="54">
        <f t="shared" si="186"/>
        <v>117055.55555555556</v>
      </c>
      <c r="E3000" s="54">
        <f t="shared" si="184"/>
        <v>322839222.22222799</v>
      </c>
      <c r="F3000" s="5">
        <f t="shared" si="187"/>
        <v>108560777.77777201</v>
      </c>
    </row>
    <row r="3001" spans="2:6">
      <c r="B3001" s="59">
        <v>2759</v>
      </c>
      <c r="C3001" s="58">
        <f t="shared" si="185"/>
        <v>421400000</v>
      </c>
      <c r="D3001" s="54">
        <f t="shared" si="186"/>
        <v>117055.55555555556</v>
      </c>
      <c r="E3001" s="54">
        <f t="shared" si="184"/>
        <v>322956277.77778357</v>
      </c>
      <c r="F3001" s="5">
        <f t="shared" si="187"/>
        <v>108443722.22221643</v>
      </c>
    </row>
    <row r="3002" spans="2:6">
      <c r="B3002" s="59">
        <v>2760</v>
      </c>
      <c r="C3002" s="58">
        <f t="shared" si="185"/>
        <v>421400000</v>
      </c>
      <c r="D3002" s="54">
        <f t="shared" si="186"/>
        <v>117055.55555555556</v>
      </c>
      <c r="E3002" s="54">
        <f t="shared" si="184"/>
        <v>323073333.33333915</v>
      </c>
      <c r="F3002" s="5">
        <f t="shared" si="187"/>
        <v>108326666.66666085</v>
      </c>
    </row>
    <row r="3003" spans="2:6">
      <c r="B3003" s="59">
        <v>2761</v>
      </c>
      <c r="C3003" s="58">
        <f t="shared" si="185"/>
        <v>421400000</v>
      </c>
      <c r="D3003" s="54">
        <f t="shared" si="186"/>
        <v>117055.55555555556</v>
      </c>
      <c r="E3003" s="54">
        <f t="shared" si="184"/>
        <v>323190388.88889474</v>
      </c>
      <c r="F3003" s="5">
        <f t="shared" si="187"/>
        <v>108209611.11110526</v>
      </c>
    </row>
    <row r="3004" spans="2:6">
      <c r="B3004" s="59">
        <v>2762</v>
      </c>
      <c r="C3004" s="58">
        <f t="shared" si="185"/>
        <v>421400000</v>
      </c>
      <c r="D3004" s="54">
        <f t="shared" si="186"/>
        <v>117055.55555555556</v>
      </c>
      <c r="E3004" s="54">
        <f t="shared" si="184"/>
        <v>323307444.44445032</v>
      </c>
      <c r="F3004" s="5">
        <f t="shared" si="187"/>
        <v>108092555.55554968</v>
      </c>
    </row>
    <row r="3005" spans="2:6">
      <c r="B3005" s="59">
        <v>2763</v>
      </c>
      <c r="C3005" s="58">
        <f t="shared" si="185"/>
        <v>421400000</v>
      </c>
      <c r="D3005" s="54">
        <f t="shared" si="186"/>
        <v>117055.55555555556</v>
      </c>
      <c r="E3005" s="54">
        <f t="shared" si="184"/>
        <v>323424500.0000059</v>
      </c>
      <c r="F3005" s="5">
        <f t="shared" si="187"/>
        <v>107975499.9999941</v>
      </c>
    </row>
    <row r="3006" spans="2:6">
      <c r="B3006" s="59">
        <v>2764</v>
      </c>
      <c r="C3006" s="58">
        <f t="shared" si="185"/>
        <v>421400000</v>
      </c>
      <c r="D3006" s="54">
        <f t="shared" si="186"/>
        <v>117055.55555555556</v>
      </c>
      <c r="E3006" s="54">
        <f t="shared" si="184"/>
        <v>323541555.55556148</v>
      </c>
      <c r="F3006" s="5">
        <f t="shared" si="187"/>
        <v>107858444.44443852</v>
      </c>
    </row>
    <row r="3007" spans="2:6">
      <c r="B3007" s="59">
        <v>2765</v>
      </c>
      <c r="C3007" s="58">
        <f t="shared" si="185"/>
        <v>421400000</v>
      </c>
      <c r="D3007" s="54">
        <f t="shared" si="186"/>
        <v>117055.55555555556</v>
      </c>
      <c r="E3007" s="54">
        <f t="shared" si="184"/>
        <v>323658611.11111706</v>
      </c>
      <c r="F3007" s="5">
        <f t="shared" si="187"/>
        <v>107741388.88888294</v>
      </c>
    </row>
    <row r="3008" spans="2:6">
      <c r="B3008" s="59">
        <v>2766</v>
      </c>
      <c r="C3008" s="58">
        <f t="shared" si="185"/>
        <v>421400000</v>
      </c>
      <c r="D3008" s="54">
        <f t="shared" si="186"/>
        <v>117055.55555555556</v>
      </c>
      <c r="E3008" s="54">
        <f t="shared" si="184"/>
        <v>323775666.66667265</v>
      </c>
      <c r="F3008" s="5">
        <f t="shared" si="187"/>
        <v>107624333.33332735</v>
      </c>
    </row>
    <row r="3009" spans="2:6">
      <c r="B3009" s="59">
        <v>2767</v>
      </c>
      <c r="C3009" s="58">
        <f t="shared" si="185"/>
        <v>421400000</v>
      </c>
      <c r="D3009" s="54">
        <f t="shared" si="186"/>
        <v>117055.55555555556</v>
      </c>
      <c r="E3009" s="54">
        <f t="shared" si="184"/>
        <v>323892722.22222823</v>
      </c>
      <c r="F3009" s="5">
        <f t="shared" si="187"/>
        <v>107507277.77777177</v>
      </c>
    </row>
    <row r="3010" spans="2:6">
      <c r="B3010" s="59">
        <v>2768</v>
      </c>
      <c r="C3010" s="58">
        <f t="shared" si="185"/>
        <v>421400000</v>
      </c>
      <c r="D3010" s="54">
        <f t="shared" si="186"/>
        <v>117055.55555555556</v>
      </c>
      <c r="E3010" s="54">
        <f t="shared" si="184"/>
        <v>324009777.77778381</v>
      </c>
      <c r="F3010" s="5">
        <f t="shared" si="187"/>
        <v>107390222.22221619</v>
      </c>
    </row>
    <row r="3011" spans="2:6">
      <c r="B3011" s="59">
        <v>2769</v>
      </c>
      <c r="C3011" s="58">
        <f t="shared" si="185"/>
        <v>421400000</v>
      </c>
      <c r="D3011" s="54">
        <f t="shared" si="186"/>
        <v>117055.55555555556</v>
      </c>
      <c r="E3011" s="54">
        <f t="shared" si="184"/>
        <v>324126833.33333939</v>
      </c>
      <c r="F3011" s="5">
        <f t="shared" si="187"/>
        <v>107273166.66666061</v>
      </c>
    </row>
    <row r="3012" spans="2:6">
      <c r="B3012" s="59">
        <v>2770</v>
      </c>
      <c r="C3012" s="58">
        <f t="shared" si="185"/>
        <v>421400000</v>
      </c>
      <c r="D3012" s="54">
        <f t="shared" si="186"/>
        <v>117055.55555555556</v>
      </c>
      <c r="E3012" s="54">
        <f t="shared" si="184"/>
        <v>324243888.88889498</v>
      </c>
      <c r="F3012" s="5">
        <f t="shared" si="187"/>
        <v>107156111.11110502</v>
      </c>
    </row>
    <row r="3013" spans="2:6">
      <c r="B3013" s="59">
        <v>2771</v>
      </c>
      <c r="C3013" s="58">
        <f t="shared" si="185"/>
        <v>421400000</v>
      </c>
      <c r="D3013" s="54">
        <f t="shared" si="186"/>
        <v>117055.55555555556</v>
      </c>
      <c r="E3013" s="54">
        <f t="shared" si="184"/>
        <v>324360944.44445056</v>
      </c>
      <c r="F3013" s="5">
        <f t="shared" si="187"/>
        <v>107039055.55554944</v>
      </c>
    </row>
    <row r="3014" spans="2:6">
      <c r="B3014" s="59">
        <v>2772</v>
      </c>
      <c r="C3014" s="58">
        <f t="shared" si="185"/>
        <v>421400000</v>
      </c>
      <c r="D3014" s="54">
        <f t="shared" si="186"/>
        <v>117055.55555555556</v>
      </c>
      <c r="E3014" s="54">
        <f t="shared" si="184"/>
        <v>324478000.00000614</v>
      </c>
      <c r="F3014" s="5">
        <f t="shared" si="187"/>
        <v>106921999.99999386</v>
      </c>
    </row>
    <row r="3015" spans="2:6">
      <c r="B3015" s="59">
        <v>2773</v>
      </c>
      <c r="C3015" s="58">
        <f t="shared" si="185"/>
        <v>421400000</v>
      </c>
      <c r="D3015" s="54">
        <f t="shared" si="186"/>
        <v>117055.55555555556</v>
      </c>
      <c r="E3015" s="54">
        <f t="shared" si="184"/>
        <v>324595055.55556172</v>
      </c>
      <c r="F3015" s="5">
        <f t="shared" si="187"/>
        <v>106804944.44443828</v>
      </c>
    </row>
    <row r="3016" spans="2:6">
      <c r="B3016" s="59">
        <v>2774</v>
      </c>
      <c r="C3016" s="58">
        <f t="shared" si="185"/>
        <v>421400000</v>
      </c>
      <c r="D3016" s="54">
        <f t="shared" si="186"/>
        <v>117055.55555555556</v>
      </c>
      <c r="E3016" s="54">
        <f t="shared" si="184"/>
        <v>324712111.1111173</v>
      </c>
      <c r="F3016" s="5">
        <f t="shared" si="187"/>
        <v>106687888.8888827</v>
      </c>
    </row>
    <row r="3017" spans="2:6">
      <c r="B3017" s="59">
        <v>2775</v>
      </c>
      <c r="C3017" s="58">
        <f t="shared" si="185"/>
        <v>421400000</v>
      </c>
      <c r="D3017" s="54">
        <f t="shared" si="186"/>
        <v>117055.55555555556</v>
      </c>
      <c r="E3017" s="54">
        <f t="shared" si="184"/>
        <v>324829166.66667289</v>
      </c>
      <c r="F3017" s="5">
        <f t="shared" si="187"/>
        <v>106570833.33332711</v>
      </c>
    </row>
    <row r="3018" spans="2:6">
      <c r="B3018" s="59">
        <v>2776</v>
      </c>
      <c r="C3018" s="58">
        <f t="shared" si="185"/>
        <v>421400000</v>
      </c>
      <c r="D3018" s="54">
        <f t="shared" si="186"/>
        <v>117055.55555555556</v>
      </c>
      <c r="E3018" s="54">
        <f t="shared" si="184"/>
        <v>324946222.22222847</v>
      </c>
      <c r="F3018" s="5">
        <f t="shared" si="187"/>
        <v>106453777.77777153</v>
      </c>
    </row>
    <row r="3019" spans="2:6">
      <c r="B3019" s="59">
        <v>2777</v>
      </c>
      <c r="C3019" s="58">
        <f t="shared" si="185"/>
        <v>421400000</v>
      </c>
      <c r="D3019" s="54">
        <f t="shared" si="186"/>
        <v>117055.55555555556</v>
      </c>
      <c r="E3019" s="54">
        <f t="shared" si="184"/>
        <v>325063277.77778405</v>
      </c>
      <c r="F3019" s="5">
        <f t="shared" si="187"/>
        <v>106336722.22221595</v>
      </c>
    </row>
    <row r="3020" spans="2:6">
      <c r="B3020" s="59">
        <v>2778</v>
      </c>
      <c r="C3020" s="58">
        <f t="shared" si="185"/>
        <v>421400000</v>
      </c>
      <c r="D3020" s="54">
        <f t="shared" si="186"/>
        <v>117055.55555555556</v>
      </c>
      <c r="E3020" s="54">
        <f t="shared" si="184"/>
        <v>325180333.33333963</v>
      </c>
      <c r="F3020" s="5">
        <f t="shared" si="187"/>
        <v>106219666.66666037</v>
      </c>
    </row>
    <row r="3021" spans="2:6">
      <c r="B3021" s="59">
        <v>2779</v>
      </c>
      <c r="C3021" s="58">
        <f t="shared" si="185"/>
        <v>421400000</v>
      </c>
      <c r="D3021" s="54">
        <f t="shared" si="186"/>
        <v>117055.55555555556</v>
      </c>
      <c r="E3021" s="54">
        <f t="shared" si="184"/>
        <v>325297388.88889521</v>
      </c>
      <c r="F3021" s="5">
        <f t="shared" si="187"/>
        <v>106102611.11110479</v>
      </c>
    </row>
    <row r="3022" spans="2:6">
      <c r="B3022" s="59">
        <v>2780</v>
      </c>
      <c r="C3022" s="58">
        <f t="shared" si="185"/>
        <v>421400000</v>
      </c>
      <c r="D3022" s="54">
        <f t="shared" si="186"/>
        <v>117055.55555555556</v>
      </c>
      <c r="E3022" s="54">
        <f t="shared" si="184"/>
        <v>325414444.4444508</v>
      </c>
      <c r="F3022" s="5">
        <f t="shared" si="187"/>
        <v>105985555.5555492</v>
      </c>
    </row>
    <row r="3023" spans="2:6">
      <c r="B3023" s="59">
        <v>2781</v>
      </c>
      <c r="C3023" s="58">
        <f t="shared" si="185"/>
        <v>421400000</v>
      </c>
      <c r="D3023" s="54">
        <f t="shared" si="186"/>
        <v>117055.55555555556</v>
      </c>
      <c r="E3023" s="54">
        <f t="shared" si="184"/>
        <v>325531500.00000638</v>
      </c>
      <c r="F3023" s="5">
        <f t="shared" si="187"/>
        <v>105868499.99999362</v>
      </c>
    </row>
    <row r="3024" spans="2:6">
      <c r="B3024" s="59">
        <v>2782</v>
      </c>
      <c r="C3024" s="58">
        <f t="shared" si="185"/>
        <v>421400000</v>
      </c>
      <c r="D3024" s="54">
        <f t="shared" si="186"/>
        <v>117055.55555555556</v>
      </c>
      <c r="E3024" s="54">
        <f t="shared" si="184"/>
        <v>325648555.55556196</v>
      </c>
      <c r="F3024" s="5">
        <f t="shared" si="187"/>
        <v>105751444.44443804</v>
      </c>
    </row>
    <row r="3025" spans="2:6">
      <c r="B3025" s="59">
        <v>2783</v>
      </c>
      <c r="C3025" s="58">
        <f t="shared" si="185"/>
        <v>421400000</v>
      </c>
      <c r="D3025" s="54">
        <f t="shared" si="186"/>
        <v>117055.55555555556</v>
      </c>
      <c r="E3025" s="54">
        <f t="shared" si="184"/>
        <v>325765611.11111754</v>
      </c>
      <c r="F3025" s="5">
        <f t="shared" si="187"/>
        <v>105634388.88888246</v>
      </c>
    </row>
    <row r="3026" spans="2:6">
      <c r="B3026" s="59">
        <v>2784</v>
      </c>
      <c r="C3026" s="58">
        <f t="shared" si="185"/>
        <v>421400000</v>
      </c>
      <c r="D3026" s="54">
        <f t="shared" si="186"/>
        <v>117055.55555555556</v>
      </c>
      <c r="E3026" s="54">
        <f t="shared" si="184"/>
        <v>325882666.66667312</v>
      </c>
      <c r="F3026" s="5">
        <f t="shared" si="187"/>
        <v>105517333.33332688</v>
      </c>
    </row>
    <row r="3027" spans="2:6">
      <c r="B3027" s="59">
        <v>2785</v>
      </c>
      <c r="C3027" s="58">
        <f t="shared" si="185"/>
        <v>421400000</v>
      </c>
      <c r="D3027" s="54">
        <f t="shared" si="186"/>
        <v>117055.55555555556</v>
      </c>
      <c r="E3027" s="54">
        <f t="shared" si="184"/>
        <v>325999722.22222871</v>
      </c>
      <c r="F3027" s="5">
        <f t="shared" si="187"/>
        <v>105400277.77777129</v>
      </c>
    </row>
    <row r="3028" spans="2:6">
      <c r="B3028" s="59">
        <v>2786</v>
      </c>
      <c r="C3028" s="58">
        <f t="shared" si="185"/>
        <v>421400000</v>
      </c>
      <c r="D3028" s="54">
        <f t="shared" si="186"/>
        <v>117055.55555555556</v>
      </c>
      <c r="E3028" s="54">
        <f t="shared" si="184"/>
        <v>326116777.77778429</v>
      </c>
      <c r="F3028" s="5">
        <f t="shared" si="187"/>
        <v>105283222.22221571</v>
      </c>
    </row>
    <row r="3029" spans="2:6">
      <c r="B3029" s="59">
        <v>2787</v>
      </c>
      <c r="C3029" s="58">
        <f t="shared" si="185"/>
        <v>421400000</v>
      </c>
      <c r="D3029" s="54">
        <f t="shared" si="186"/>
        <v>117055.55555555556</v>
      </c>
      <c r="E3029" s="54">
        <f t="shared" si="184"/>
        <v>326233833.33333987</v>
      </c>
      <c r="F3029" s="5">
        <f t="shared" si="187"/>
        <v>105166166.66666013</v>
      </c>
    </row>
    <row r="3030" spans="2:6">
      <c r="B3030" s="59">
        <v>2788</v>
      </c>
      <c r="C3030" s="58">
        <f t="shared" si="185"/>
        <v>421400000</v>
      </c>
      <c r="D3030" s="54">
        <f t="shared" si="186"/>
        <v>117055.55555555556</v>
      </c>
      <c r="E3030" s="54">
        <f t="shared" si="184"/>
        <v>326350888.88889545</v>
      </c>
      <c r="F3030" s="5">
        <f t="shared" si="187"/>
        <v>105049111.11110455</v>
      </c>
    </row>
    <row r="3031" spans="2:6">
      <c r="B3031" s="59">
        <v>2789</v>
      </c>
      <c r="C3031" s="58">
        <f t="shared" si="185"/>
        <v>421400000</v>
      </c>
      <c r="D3031" s="54">
        <f t="shared" si="186"/>
        <v>117055.55555555556</v>
      </c>
      <c r="E3031" s="54">
        <f t="shared" si="184"/>
        <v>326467944.44445103</v>
      </c>
      <c r="F3031" s="5">
        <f t="shared" si="187"/>
        <v>104932055.55554897</v>
      </c>
    </row>
    <row r="3032" spans="2:6">
      <c r="B3032" s="59">
        <v>2790</v>
      </c>
      <c r="C3032" s="58">
        <f t="shared" si="185"/>
        <v>421400000</v>
      </c>
      <c r="D3032" s="54">
        <f t="shared" si="186"/>
        <v>117055.55555555556</v>
      </c>
      <c r="E3032" s="54">
        <f t="shared" si="184"/>
        <v>326585000.00000662</v>
      </c>
      <c r="F3032" s="5">
        <f t="shared" si="187"/>
        <v>104814999.99999338</v>
      </c>
    </row>
    <row r="3033" spans="2:6">
      <c r="B3033" s="59">
        <v>2791</v>
      </c>
      <c r="C3033" s="58">
        <f t="shared" si="185"/>
        <v>421400000</v>
      </c>
      <c r="D3033" s="54">
        <f t="shared" si="186"/>
        <v>117055.55555555556</v>
      </c>
      <c r="E3033" s="54">
        <f t="shared" si="184"/>
        <v>326702055.5555622</v>
      </c>
      <c r="F3033" s="5">
        <f t="shared" si="187"/>
        <v>104697944.4444378</v>
      </c>
    </row>
    <row r="3034" spans="2:6">
      <c r="B3034" s="59">
        <v>2792</v>
      </c>
      <c r="C3034" s="58">
        <f t="shared" si="185"/>
        <v>421400000</v>
      </c>
      <c r="D3034" s="54">
        <f t="shared" si="186"/>
        <v>117055.55555555556</v>
      </c>
      <c r="E3034" s="54">
        <f t="shared" si="184"/>
        <v>326819111.11111778</v>
      </c>
      <c r="F3034" s="5">
        <f t="shared" si="187"/>
        <v>104580888.88888222</v>
      </c>
    </row>
    <row r="3035" spans="2:6">
      <c r="B3035" s="59">
        <v>2793</v>
      </c>
      <c r="C3035" s="58">
        <f t="shared" si="185"/>
        <v>421400000</v>
      </c>
      <c r="D3035" s="54">
        <f t="shared" si="186"/>
        <v>117055.55555555556</v>
      </c>
      <c r="E3035" s="54">
        <f t="shared" si="184"/>
        <v>326936166.66667336</v>
      </c>
      <c r="F3035" s="5">
        <f t="shared" si="187"/>
        <v>104463833.33332664</v>
      </c>
    </row>
    <row r="3036" spans="2:6">
      <c r="B3036" s="59">
        <v>2794</v>
      </c>
      <c r="C3036" s="58">
        <f t="shared" si="185"/>
        <v>421400000</v>
      </c>
      <c r="D3036" s="54">
        <f t="shared" si="186"/>
        <v>117055.55555555556</v>
      </c>
      <c r="E3036" s="54">
        <f t="shared" si="184"/>
        <v>327053222.22222894</v>
      </c>
      <c r="F3036" s="5">
        <f t="shared" si="187"/>
        <v>104346777.77777106</v>
      </c>
    </row>
    <row r="3037" spans="2:6">
      <c r="B3037" s="59">
        <v>2795</v>
      </c>
      <c r="C3037" s="58">
        <f t="shared" si="185"/>
        <v>421400000</v>
      </c>
      <c r="D3037" s="54">
        <f t="shared" si="186"/>
        <v>117055.55555555556</v>
      </c>
      <c r="E3037" s="54">
        <f t="shared" si="184"/>
        <v>327170277.77778453</v>
      </c>
      <c r="F3037" s="5">
        <f t="shared" si="187"/>
        <v>104229722.22221547</v>
      </c>
    </row>
    <row r="3038" spans="2:6">
      <c r="B3038" s="59">
        <v>2796</v>
      </c>
      <c r="C3038" s="58">
        <f t="shared" si="185"/>
        <v>421400000</v>
      </c>
      <c r="D3038" s="54">
        <f t="shared" si="186"/>
        <v>117055.55555555556</v>
      </c>
      <c r="E3038" s="54">
        <f t="shared" si="184"/>
        <v>327287333.33334011</v>
      </c>
      <c r="F3038" s="5">
        <f t="shared" si="187"/>
        <v>104112666.66665989</v>
      </c>
    </row>
    <row r="3039" spans="2:6">
      <c r="B3039" s="59">
        <v>2797</v>
      </c>
      <c r="C3039" s="58">
        <f t="shared" si="185"/>
        <v>421400000</v>
      </c>
      <c r="D3039" s="54">
        <f t="shared" si="186"/>
        <v>117055.55555555556</v>
      </c>
      <c r="E3039" s="54">
        <f t="shared" si="184"/>
        <v>327404388.88889569</v>
      </c>
      <c r="F3039" s="5">
        <f t="shared" si="187"/>
        <v>103995611.11110431</v>
      </c>
    </row>
    <row r="3040" spans="2:6">
      <c r="B3040" s="59">
        <v>2798</v>
      </c>
      <c r="C3040" s="58">
        <f t="shared" si="185"/>
        <v>421400000</v>
      </c>
      <c r="D3040" s="54">
        <f t="shared" si="186"/>
        <v>117055.55555555556</v>
      </c>
      <c r="E3040" s="54">
        <f t="shared" si="184"/>
        <v>327521444.44445127</v>
      </c>
      <c r="F3040" s="5">
        <f t="shared" si="187"/>
        <v>103878555.55554873</v>
      </c>
    </row>
    <row r="3041" spans="2:6">
      <c r="B3041" s="59">
        <v>2799</v>
      </c>
      <c r="C3041" s="58">
        <f t="shared" si="185"/>
        <v>421400000</v>
      </c>
      <c r="D3041" s="54">
        <f t="shared" si="186"/>
        <v>117055.55555555556</v>
      </c>
      <c r="E3041" s="54">
        <f t="shared" si="184"/>
        <v>327638500.00000685</v>
      </c>
      <c r="F3041" s="5">
        <f t="shared" si="187"/>
        <v>103761499.99999315</v>
      </c>
    </row>
    <row r="3042" spans="2:6">
      <c r="B3042" s="59">
        <v>2800</v>
      </c>
      <c r="C3042" s="58">
        <f t="shared" si="185"/>
        <v>421400000</v>
      </c>
      <c r="D3042" s="54">
        <f t="shared" si="186"/>
        <v>117055.55555555556</v>
      </c>
      <c r="E3042" s="54">
        <f t="shared" si="184"/>
        <v>327755555.55556244</v>
      </c>
      <c r="F3042" s="5">
        <f t="shared" si="187"/>
        <v>103644444.44443756</v>
      </c>
    </row>
    <row r="3043" spans="2:6">
      <c r="B3043" s="59">
        <v>2801</v>
      </c>
      <c r="C3043" s="58">
        <f t="shared" si="185"/>
        <v>421400000</v>
      </c>
      <c r="D3043" s="54">
        <f t="shared" si="186"/>
        <v>117055.55555555556</v>
      </c>
      <c r="E3043" s="54">
        <f t="shared" si="184"/>
        <v>327872611.11111802</v>
      </c>
      <c r="F3043" s="5">
        <f t="shared" si="187"/>
        <v>103527388.88888198</v>
      </c>
    </row>
    <row r="3044" spans="2:6">
      <c r="B3044" s="59">
        <v>2802</v>
      </c>
      <c r="C3044" s="58">
        <f t="shared" si="185"/>
        <v>421400000</v>
      </c>
      <c r="D3044" s="54">
        <f t="shared" si="186"/>
        <v>117055.55555555556</v>
      </c>
      <c r="E3044" s="54">
        <f t="shared" si="184"/>
        <v>327989666.6666736</v>
      </c>
      <c r="F3044" s="5">
        <f t="shared" si="187"/>
        <v>103410333.3333264</v>
      </c>
    </row>
    <row r="3045" spans="2:6">
      <c r="B3045" s="59">
        <v>2803</v>
      </c>
      <c r="C3045" s="58">
        <f t="shared" si="185"/>
        <v>421400000</v>
      </c>
      <c r="D3045" s="54">
        <f t="shared" si="186"/>
        <v>117055.55555555556</v>
      </c>
      <c r="E3045" s="54">
        <f t="shared" si="184"/>
        <v>328106722.22222918</v>
      </c>
      <c r="F3045" s="5">
        <f t="shared" si="187"/>
        <v>103293277.77777082</v>
      </c>
    </row>
    <row r="3046" spans="2:6">
      <c r="B3046" s="59">
        <v>2804</v>
      </c>
      <c r="C3046" s="58">
        <f t="shared" si="185"/>
        <v>421400000</v>
      </c>
      <c r="D3046" s="54">
        <f t="shared" si="186"/>
        <v>117055.55555555556</v>
      </c>
      <c r="E3046" s="54">
        <f t="shared" si="184"/>
        <v>328223777.77778476</v>
      </c>
      <c r="F3046" s="5">
        <f t="shared" si="187"/>
        <v>103176222.22221524</v>
      </c>
    </row>
    <row r="3047" spans="2:6">
      <c r="B3047" s="59">
        <v>2805</v>
      </c>
      <c r="C3047" s="58">
        <f t="shared" si="185"/>
        <v>421400000</v>
      </c>
      <c r="D3047" s="54">
        <f t="shared" si="186"/>
        <v>117055.55555555556</v>
      </c>
      <c r="E3047" s="54">
        <f t="shared" si="184"/>
        <v>328340833.33334035</v>
      </c>
      <c r="F3047" s="5">
        <f t="shared" si="187"/>
        <v>103059166.66665965</v>
      </c>
    </row>
    <row r="3048" spans="2:6">
      <c r="B3048" s="59">
        <v>2806</v>
      </c>
      <c r="C3048" s="58">
        <f t="shared" si="185"/>
        <v>421400000</v>
      </c>
      <c r="D3048" s="54">
        <f t="shared" si="186"/>
        <v>117055.55555555556</v>
      </c>
      <c r="E3048" s="54">
        <f t="shared" si="184"/>
        <v>328457888.88889593</v>
      </c>
      <c r="F3048" s="5">
        <f t="shared" si="187"/>
        <v>102942111.11110407</v>
      </c>
    </row>
    <row r="3049" spans="2:6">
      <c r="B3049" s="59">
        <v>2807</v>
      </c>
      <c r="C3049" s="58">
        <f t="shared" si="185"/>
        <v>421400000</v>
      </c>
      <c r="D3049" s="54">
        <f t="shared" si="186"/>
        <v>117055.55555555556</v>
      </c>
      <c r="E3049" s="54">
        <f t="shared" si="184"/>
        <v>328574944.44445151</v>
      </c>
      <c r="F3049" s="5">
        <f t="shared" si="187"/>
        <v>102825055.55554849</v>
      </c>
    </row>
    <row r="3050" spans="2:6">
      <c r="B3050" s="59">
        <v>2808</v>
      </c>
      <c r="C3050" s="58">
        <f t="shared" si="185"/>
        <v>421400000</v>
      </c>
      <c r="D3050" s="54">
        <f t="shared" si="186"/>
        <v>117055.55555555556</v>
      </c>
      <c r="E3050" s="54">
        <f t="shared" si="184"/>
        <v>328692000.00000709</v>
      </c>
      <c r="F3050" s="5">
        <f t="shared" si="187"/>
        <v>102707999.99999291</v>
      </c>
    </row>
    <row r="3051" spans="2:6">
      <c r="B3051" s="59">
        <v>2809</v>
      </c>
      <c r="C3051" s="58">
        <f t="shared" si="185"/>
        <v>421400000</v>
      </c>
      <c r="D3051" s="54">
        <f t="shared" si="186"/>
        <v>117055.55555555556</v>
      </c>
      <c r="E3051" s="54">
        <f t="shared" ref="E3051:E3114" si="188">E3050+D3051</f>
        <v>328809055.55556267</v>
      </c>
      <c r="F3051" s="5">
        <f t="shared" si="187"/>
        <v>102590944.44443733</v>
      </c>
    </row>
    <row r="3052" spans="2:6">
      <c r="B3052" s="59">
        <v>2810</v>
      </c>
      <c r="C3052" s="58">
        <f t="shared" si="185"/>
        <v>421400000</v>
      </c>
      <c r="D3052" s="54">
        <f t="shared" si="186"/>
        <v>117055.55555555556</v>
      </c>
      <c r="E3052" s="54">
        <f t="shared" si="188"/>
        <v>328926111.11111826</v>
      </c>
      <c r="F3052" s="5">
        <f t="shared" si="187"/>
        <v>102473888.88888174</v>
      </c>
    </row>
    <row r="3053" spans="2:6">
      <c r="B3053" s="59">
        <v>2811</v>
      </c>
      <c r="C3053" s="58">
        <f t="shared" si="185"/>
        <v>421400000</v>
      </c>
      <c r="D3053" s="54">
        <f t="shared" si="186"/>
        <v>117055.55555555556</v>
      </c>
      <c r="E3053" s="54">
        <f t="shared" si="188"/>
        <v>329043166.66667384</v>
      </c>
      <c r="F3053" s="5">
        <f t="shared" si="187"/>
        <v>102356833.33332616</v>
      </c>
    </row>
    <row r="3054" spans="2:6">
      <c r="B3054" s="59">
        <v>2812</v>
      </c>
      <c r="C3054" s="58">
        <f t="shared" si="185"/>
        <v>421400000</v>
      </c>
      <c r="D3054" s="54">
        <f t="shared" si="186"/>
        <v>117055.55555555556</v>
      </c>
      <c r="E3054" s="54">
        <f t="shared" si="188"/>
        <v>329160222.22222942</v>
      </c>
      <c r="F3054" s="5">
        <f t="shared" si="187"/>
        <v>102239777.77777058</v>
      </c>
    </row>
    <row r="3055" spans="2:6">
      <c r="B3055" s="59">
        <v>2813</v>
      </c>
      <c r="C3055" s="58">
        <f t="shared" si="185"/>
        <v>421400000</v>
      </c>
      <c r="D3055" s="54">
        <f t="shared" si="186"/>
        <v>117055.55555555556</v>
      </c>
      <c r="E3055" s="54">
        <f t="shared" si="188"/>
        <v>329277277.777785</v>
      </c>
      <c r="F3055" s="5">
        <f t="shared" si="187"/>
        <v>102122722.222215</v>
      </c>
    </row>
    <row r="3056" spans="2:6">
      <c r="B3056" s="59">
        <v>2814</v>
      </c>
      <c r="C3056" s="58">
        <f t="shared" si="185"/>
        <v>421400000</v>
      </c>
      <c r="D3056" s="54">
        <f t="shared" si="186"/>
        <v>117055.55555555556</v>
      </c>
      <c r="E3056" s="54">
        <f t="shared" si="188"/>
        <v>329394333.33334059</v>
      </c>
      <c r="F3056" s="5">
        <f t="shared" si="187"/>
        <v>102005666.66665941</v>
      </c>
    </row>
    <row r="3057" spans="2:6">
      <c r="B3057" s="59">
        <v>2815</v>
      </c>
      <c r="C3057" s="58">
        <f t="shared" si="185"/>
        <v>421400000</v>
      </c>
      <c r="D3057" s="54">
        <f t="shared" si="186"/>
        <v>117055.55555555556</v>
      </c>
      <c r="E3057" s="54">
        <f t="shared" si="188"/>
        <v>329511388.88889617</v>
      </c>
      <c r="F3057" s="5">
        <f t="shared" si="187"/>
        <v>101888611.11110383</v>
      </c>
    </row>
    <row r="3058" spans="2:6">
      <c r="B3058" s="59">
        <v>2816</v>
      </c>
      <c r="C3058" s="58">
        <f t="shared" si="185"/>
        <v>421400000</v>
      </c>
      <c r="D3058" s="54">
        <f t="shared" si="186"/>
        <v>117055.55555555556</v>
      </c>
      <c r="E3058" s="54">
        <f t="shared" si="188"/>
        <v>329628444.44445175</v>
      </c>
      <c r="F3058" s="5">
        <f t="shared" si="187"/>
        <v>101771555.55554825</v>
      </c>
    </row>
    <row r="3059" spans="2:6">
      <c r="B3059" s="59">
        <v>2817</v>
      </c>
      <c r="C3059" s="58">
        <f t="shared" si="185"/>
        <v>421400000</v>
      </c>
      <c r="D3059" s="54">
        <f t="shared" si="186"/>
        <v>117055.55555555556</v>
      </c>
      <c r="E3059" s="54">
        <f t="shared" si="188"/>
        <v>329745500.00000733</v>
      </c>
      <c r="F3059" s="5">
        <f t="shared" si="187"/>
        <v>101654499.99999267</v>
      </c>
    </row>
    <row r="3060" spans="2:6">
      <c r="B3060" s="59">
        <v>2818</v>
      </c>
      <c r="C3060" s="58">
        <f t="shared" ref="C3060:C3123" si="189">$K$243-$K$245</f>
        <v>421400000</v>
      </c>
      <c r="D3060" s="54">
        <f t="shared" ref="D3060:D3123" si="190">C3060/$K$244</f>
        <v>117055.55555555556</v>
      </c>
      <c r="E3060" s="54">
        <f t="shared" si="188"/>
        <v>329862555.55556291</v>
      </c>
      <c r="F3060" s="5">
        <f t="shared" ref="F3060:F3123" si="191">$J$119-E3060</f>
        <v>101537444.44443709</v>
      </c>
    </row>
    <row r="3061" spans="2:6">
      <c r="B3061" s="59">
        <v>2819</v>
      </c>
      <c r="C3061" s="58">
        <f t="shared" si="189"/>
        <v>421400000</v>
      </c>
      <c r="D3061" s="54">
        <f t="shared" si="190"/>
        <v>117055.55555555556</v>
      </c>
      <c r="E3061" s="54">
        <f t="shared" si="188"/>
        <v>329979611.1111185</v>
      </c>
      <c r="F3061" s="5">
        <f t="shared" si="191"/>
        <v>101420388.8888815</v>
      </c>
    </row>
    <row r="3062" spans="2:6">
      <c r="B3062" s="59">
        <v>2820</v>
      </c>
      <c r="C3062" s="58">
        <f t="shared" si="189"/>
        <v>421400000</v>
      </c>
      <c r="D3062" s="54">
        <f t="shared" si="190"/>
        <v>117055.55555555556</v>
      </c>
      <c r="E3062" s="54">
        <f t="shared" si="188"/>
        <v>330096666.66667408</v>
      </c>
      <c r="F3062" s="5">
        <f t="shared" si="191"/>
        <v>101303333.33332592</v>
      </c>
    </row>
    <row r="3063" spans="2:6">
      <c r="B3063" s="59">
        <v>2821</v>
      </c>
      <c r="C3063" s="58">
        <f t="shared" si="189"/>
        <v>421400000</v>
      </c>
      <c r="D3063" s="54">
        <f t="shared" si="190"/>
        <v>117055.55555555556</v>
      </c>
      <c r="E3063" s="54">
        <f t="shared" si="188"/>
        <v>330213722.22222966</v>
      </c>
      <c r="F3063" s="5">
        <f t="shared" si="191"/>
        <v>101186277.77777034</v>
      </c>
    </row>
    <row r="3064" spans="2:6">
      <c r="B3064" s="59">
        <v>2822</v>
      </c>
      <c r="C3064" s="58">
        <f t="shared" si="189"/>
        <v>421400000</v>
      </c>
      <c r="D3064" s="54">
        <f t="shared" si="190"/>
        <v>117055.55555555556</v>
      </c>
      <c r="E3064" s="54">
        <f t="shared" si="188"/>
        <v>330330777.77778524</v>
      </c>
      <c r="F3064" s="5">
        <f t="shared" si="191"/>
        <v>101069222.22221476</v>
      </c>
    </row>
    <row r="3065" spans="2:6">
      <c r="B3065" s="59">
        <v>2823</v>
      </c>
      <c r="C3065" s="58">
        <f t="shared" si="189"/>
        <v>421400000</v>
      </c>
      <c r="D3065" s="54">
        <f t="shared" si="190"/>
        <v>117055.55555555556</v>
      </c>
      <c r="E3065" s="54">
        <f t="shared" si="188"/>
        <v>330447833.33334082</v>
      </c>
      <c r="F3065" s="5">
        <f t="shared" si="191"/>
        <v>100952166.66665918</v>
      </c>
    </row>
    <row r="3066" spans="2:6">
      <c r="B3066" s="59">
        <v>2824</v>
      </c>
      <c r="C3066" s="58">
        <f t="shared" si="189"/>
        <v>421400000</v>
      </c>
      <c r="D3066" s="54">
        <f t="shared" si="190"/>
        <v>117055.55555555556</v>
      </c>
      <c r="E3066" s="54">
        <f t="shared" si="188"/>
        <v>330564888.88889641</v>
      </c>
      <c r="F3066" s="5">
        <f t="shared" si="191"/>
        <v>100835111.11110359</v>
      </c>
    </row>
    <row r="3067" spans="2:6">
      <c r="B3067" s="59">
        <v>2825</v>
      </c>
      <c r="C3067" s="58">
        <f t="shared" si="189"/>
        <v>421400000</v>
      </c>
      <c r="D3067" s="54">
        <f t="shared" si="190"/>
        <v>117055.55555555556</v>
      </c>
      <c r="E3067" s="54">
        <f t="shared" si="188"/>
        <v>330681944.44445199</v>
      </c>
      <c r="F3067" s="5">
        <f t="shared" si="191"/>
        <v>100718055.55554801</v>
      </c>
    </row>
    <row r="3068" spans="2:6">
      <c r="B3068" s="59">
        <v>2826</v>
      </c>
      <c r="C3068" s="58">
        <f t="shared" si="189"/>
        <v>421400000</v>
      </c>
      <c r="D3068" s="54">
        <f t="shared" si="190"/>
        <v>117055.55555555556</v>
      </c>
      <c r="E3068" s="54">
        <f t="shared" si="188"/>
        <v>330799000.00000757</v>
      </c>
      <c r="F3068" s="5">
        <f t="shared" si="191"/>
        <v>100600999.99999243</v>
      </c>
    </row>
    <row r="3069" spans="2:6">
      <c r="B3069" s="59">
        <v>2827</v>
      </c>
      <c r="C3069" s="58">
        <f t="shared" si="189"/>
        <v>421400000</v>
      </c>
      <c r="D3069" s="54">
        <f t="shared" si="190"/>
        <v>117055.55555555556</v>
      </c>
      <c r="E3069" s="54">
        <f t="shared" si="188"/>
        <v>330916055.55556315</v>
      </c>
      <c r="F3069" s="5">
        <f t="shared" si="191"/>
        <v>100483944.44443685</v>
      </c>
    </row>
    <row r="3070" spans="2:6">
      <c r="B3070" s="59">
        <v>2828</v>
      </c>
      <c r="C3070" s="58">
        <f t="shared" si="189"/>
        <v>421400000</v>
      </c>
      <c r="D3070" s="54">
        <f t="shared" si="190"/>
        <v>117055.55555555556</v>
      </c>
      <c r="E3070" s="54">
        <f t="shared" si="188"/>
        <v>331033111.11111873</v>
      </c>
      <c r="F3070" s="5">
        <f t="shared" si="191"/>
        <v>100366888.88888127</v>
      </c>
    </row>
    <row r="3071" spans="2:6">
      <c r="B3071" s="59">
        <v>2829</v>
      </c>
      <c r="C3071" s="58">
        <f t="shared" si="189"/>
        <v>421400000</v>
      </c>
      <c r="D3071" s="54">
        <f t="shared" si="190"/>
        <v>117055.55555555556</v>
      </c>
      <c r="E3071" s="54">
        <f t="shared" si="188"/>
        <v>331150166.66667432</v>
      </c>
      <c r="F3071" s="5">
        <f t="shared" si="191"/>
        <v>100249833.33332568</v>
      </c>
    </row>
    <row r="3072" spans="2:6">
      <c r="B3072" s="59">
        <v>2830</v>
      </c>
      <c r="C3072" s="58">
        <f t="shared" si="189"/>
        <v>421400000</v>
      </c>
      <c r="D3072" s="54">
        <f t="shared" si="190"/>
        <v>117055.55555555556</v>
      </c>
      <c r="E3072" s="54">
        <f t="shared" si="188"/>
        <v>331267222.2222299</v>
      </c>
      <c r="F3072" s="5">
        <f t="shared" si="191"/>
        <v>100132777.7777701</v>
      </c>
    </row>
    <row r="3073" spans="2:6">
      <c r="B3073" s="59">
        <v>2831</v>
      </c>
      <c r="C3073" s="58">
        <f t="shared" si="189"/>
        <v>421400000</v>
      </c>
      <c r="D3073" s="54">
        <f t="shared" si="190"/>
        <v>117055.55555555556</v>
      </c>
      <c r="E3073" s="54">
        <f t="shared" si="188"/>
        <v>331384277.77778548</v>
      </c>
      <c r="F3073" s="5">
        <f t="shared" si="191"/>
        <v>100015722.22221452</v>
      </c>
    </row>
    <row r="3074" spans="2:6">
      <c r="B3074" s="59">
        <v>2832</v>
      </c>
      <c r="C3074" s="58">
        <f t="shared" si="189"/>
        <v>421400000</v>
      </c>
      <c r="D3074" s="54">
        <f t="shared" si="190"/>
        <v>117055.55555555556</v>
      </c>
      <c r="E3074" s="54">
        <f t="shared" si="188"/>
        <v>331501333.33334106</v>
      </c>
      <c r="F3074" s="5">
        <f t="shared" si="191"/>
        <v>99898666.666658938</v>
      </c>
    </row>
    <row r="3075" spans="2:6">
      <c r="B3075" s="59">
        <v>2833</v>
      </c>
      <c r="C3075" s="58">
        <f t="shared" si="189"/>
        <v>421400000</v>
      </c>
      <c r="D3075" s="54">
        <f t="shared" si="190"/>
        <v>117055.55555555556</v>
      </c>
      <c r="E3075" s="54">
        <f t="shared" si="188"/>
        <v>331618388.88889664</v>
      </c>
      <c r="F3075" s="5">
        <f t="shared" si="191"/>
        <v>99781611.111103356</v>
      </c>
    </row>
    <row r="3076" spans="2:6">
      <c r="B3076" s="59">
        <v>2834</v>
      </c>
      <c r="C3076" s="58">
        <f t="shared" si="189"/>
        <v>421400000</v>
      </c>
      <c r="D3076" s="54">
        <f t="shared" si="190"/>
        <v>117055.55555555556</v>
      </c>
      <c r="E3076" s="54">
        <f t="shared" si="188"/>
        <v>331735444.44445223</v>
      </c>
      <c r="F3076" s="5">
        <f t="shared" si="191"/>
        <v>99664555.555547774</v>
      </c>
    </row>
    <row r="3077" spans="2:6">
      <c r="B3077" s="59">
        <v>2835</v>
      </c>
      <c r="C3077" s="58">
        <f t="shared" si="189"/>
        <v>421400000</v>
      </c>
      <c r="D3077" s="54">
        <f t="shared" si="190"/>
        <v>117055.55555555556</v>
      </c>
      <c r="E3077" s="54">
        <f t="shared" si="188"/>
        <v>331852500.00000781</v>
      </c>
      <c r="F3077" s="5">
        <f t="shared" si="191"/>
        <v>99547499.999992192</v>
      </c>
    </row>
    <row r="3078" spans="2:6">
      <c r="B3078" s="59">
        <v>2836</v>
      </c>
      <c r="C3078" s="58">
        <f t="shared" si="189"/>
        <v>421400000</v>
      </c>
      <c r="D3078" s="54">
        <f t="shared" si="190"/>
        <v>117055.55555555556</v>
      </c>
      <c r="E3078" s="54">
        <f t="shared" si="188"/>
        <v>331969555.55556339</v>
      </c>
      <c r="F3078" s="5">
        <f t="shared" si="191"/>
        <v>99430444.44443661</v>
      </c>
    </row>
    <row r="3079" spans="2:6">
      <c r="B3079" s="59">
        <v>2837</v>
      </c>
      <c r="C3079" s="58">
        <f t="shared" si="189"/>
        <v>421400000</v>
      </c>
      <c r="D3079" s="54">
        <f t="shared" si="190"/>
        <v>117055.55555555556</v>
      </c>
      <c r="E3079" s="54">
        <f t="shared" si="188"/>
        <v>332086611.11111897</v>
      </c>
      <c r="F3079" s="5">
        <f t="shared" si="191"/>
        <v>99313388.888881028</v>
      </c>
    </row>
    <row r="3080" spans="2:6">
      <c r="B3080" s="59">
        <v>2838</v>
      </c>
      <c r="C3080" s="58">
        <f t="shared" si="189"/>
        <v>421400000</v>
      </c>
      <c r="D3080" s="54">
        <f t="shared" si="190"/>
        <v>117055.55555555556</v>
      </c>
      <c r="E3080" s="54">
        <f t="shared" si="188"/>
        <v>332203666.66667455</v>
      </c>
      <c r="F3080" s="5">
        <f t="shared" si="191"/>
        <v>99196333.333325446</v>
      </c>
    </row>
    <row r="3081" spans="2:6">
      <c r="B3081" s="59">
        <v>2839</v>
      </c>
      <c r="C3081" s="58">
        <f t="shared" si="189"/>
        <v>421400000</v>
      </c>
      <c r="D3081" s="54">
        <f t="shared" si="190"/>
        <v>117055.55555555556</v>
      </c>
      <c r="E3081" s="54">
        <f t="shared" si="188"/>
        <v>332320722.22223014</v>
      </c>
      <c r="F3081" s="5">
        <f t="shared" si="191"/>
        <v>99079277.777769864</v>
      </c>
    </row>
    <row r="3082" spans="2:6">
      <c r="B3082" s="59">
        <v>2840</v>
      </c>
      <c r="C3082" s="58">
        <f t="shared" si="189"/>
        <v>421400000</v>
      </c>
      <c r="D3082" s="54">
        <f t="shared" si="190"/>
        <v>117055.55555555556</v>
      </c>
      <c r="E3082" s="54">
        <f t="shared" si="188"/>
        <v>332437777.77778572</v>
      </c>
      <c r="F3082" s="5">
        <f t="shared" si="191"/>
        <v>98962222.222214282</v>
      </c>
    </row>
    <row r="3083" spans="2:6">
      <c r="B3083" s="59">
        <v>2841</v>
      </c>
      <c r="C3083" s="58">
        <f t="shared" si="189"/>
        <v>421400000</v>
      </c>
      <c r="D3083" s="54">
        <f t="shared" si="190"/>
        <v>117055.55555555556</v>
      </c>
      <c r="E3083" s="54">
        <f t="shared" si="188"/>
        <v>332554833.3333413</v>
      </c>
      <c r="F3083" s="5">
        <f t="shared" si="191"/>
        <v>98845166.6666587</v>
      </c>
    </row>
    <row r="3084" spans="2:6">
      <c r="B3084" s="59">
        <v>2842</v>
      </c>
      <c r="C3084" s="58">
        <f t="shared" si="189"/>
        <v>421400000</v>
      </c>
      <c r="D3084" s="54">
        <f t="shared" si="190"/>
        <v>117055.55555555556</v>
      </c>
      <c r="E3084" s="54">
        <f t="shared" si="188"/>
        <v>332671888.88889688</v>
      </c>
      <c r="F3084" s="5">
        <f t="shared" si="191"/>
        <v>98728111.111103117</v>
      </c>
    </row>
    <row r="3085" spans="2:6">
      <c r="B3085" s="59">
        <v>2843</v>
      </c>
      <c r="C3085" s="58">
        <f t="shared" si="189"/>
        <v>421400000</v>
      </c>
      <c r="D3085" s="54">
        <f t="shared" si="190"/>
        <v>117055.55555555556</v>
      </c>
      <c r="E3085" s="54">
        <f t="shared" si="188"/>
        <v>332788944.44445246</v>
      </c>
      <c r="F3085" s="5">
        <f t="shared" si="191"/>
        <v>98611055.555547535</v>
      </c>
    </row>
    <row r="3086" spans="2:6">
      <c r="B3086" s="59">
        <v>2844</v>
      </c>
      <c r="C3086" s="58">
        <f t="shared" si="189"/>
        <v>421400000</v>
      </c>
      <c r="D3086" s="54">
        <f t="shared" si="190"/>
        <v>117055.55555555556</v>
      </c>
      <c r="E3086" s="54">
        <f t="shared" si="188"/>
        <v>332906000.00000805</v>
      </c>
      <c r="F3086" s="5">
        <f t="shared" si="191"/>
        <v>98493999.999991953</v>
      </c>
    </row>
    <row r="3087" spans="2:6">
      <c r="B3087" s="59">
        <v>2845</v>
      </c>
      <c r="C3087" s="58">
        <f t="shared" si="189"/>
        <v>421400000</v>
      </c>
      <c r="D3087" s="54">
        <f t="shared" si="190"/>
        <v>117055.55555555556</v>
      </c>
      <c r="E3087" s="54">
        <f t="shared" si="188"/>
        <v>333023055.55556363</v>
      </c>
      <c r="F3087" s="5">
        <f t="shared" si="191"/>
        <v>98376944.444436371</v>
      </c>
    </row>
    <row r="3088" spans="2:6">
      <c r="B3088" s="59">
        <v>2846</v>
      </c>
      <c r="C3088" s="58">
        <f t="shared" si="189"/>
        <v>421400000</v>
      </c>
      <c r="D3088" s="54">
        <f t="shared" si="190"/>
        <v>117055.55555555556</v>
      </c>
      <c r="E3088" s="54">
        <f t="shared" si="188"/>
        <v>333140111.11111921</v>
      </c>
      <c r="F3088" s="5">
        <f t="shared" si="191"/>
        <v>98259888.888880789</v>
      </c>
    </row>
    <row r="3089" spans="2:6">
      <c r="B3089" s="59">
        <v>2847</v>
      </c>
      <c r="C3089" s="58">
        <f t="shared" si="189"/>
        <v>421400000</v>
      </c>
      <c r="D3089" s="54">
        <f t="shared" si="190"/>
        <v>117055.55555555556</v>
      </c>
      <c r="E3089" s="54">
        <f t="shared" si="188"/>
        <v>333257166.66667479</v>
      </c>
      <c r="F3089" s="5">
        <f t="shared" si="191"/>
        <v>98142833.333325207</v>
      </c>
    </row>
    <row r="3090" spans="2:6">
      <c r="B3090" s="59">
        <v>2848</v>
      </c>
      <c r="C3090" s="58">
        <f t="shared" si="189"/>
        <v>421400000</v>
      </c>
      <c r="D3090" s="54">
        <f t="shared" si="190"/>
        <v>117055.55555555556</v>
      </c>
      <c r="E3090" s="54">
        <f t="shared" si="188"/>
        <v>333374222.22223037</v>
      </c>
      <c r="F3090" s="5">
        <f t="shared" si="191"/>
        <v>98025777.777769625</v>
      </c>
    </row>
    <row r="3091" spans="2:6">
      <c r="B3091" s="59">
        <v>2849</v>
      </c>
      <c r="C3091" s="58">
        <f t="shared" si="189"/>
        <v>421400000</v>
      </c>
      <c r="D3091" s="54">
        <f t="shared" si="190"/>
        <v>117055.55555555556</v>
      </c>
      <c r="E3091" s="54">
        <f t="shared" si="188"/>
        <v>333491277.77778596</v>
      </c>
      <c r="F3091" s="5">
        <f t="shared" si="191"/>
        <v>97908722.222214043</v>
      </c>
    </row>
    <row r="3092" spans="2:6">
      <c r="B3092" s="59">
        <v>2850</v>
      </c>
      <c r="C3092" s="58">
        <f t="shared" si="189"/>
        <v>421400000</v>
      </c>
      <c r="D3092" s="54">
        <f t="shared" si="190"/>
        <v>117055.55555555556</v>
      </c>
      <c r="E3092" s="54">
        <f t="shared" si="188"/>
        <v>333608333.33334154</v>
      </c>
      <c r="F3092" s="5">
        <f t="shared" si="191"/>
        <v>97791666.666658461</v>
      </c>
    </row>
    <row r="3093" spans="2:6">
      <c r="B3093" s="59">
        <v>2851</v>
      </c>
      <c r="C3093" s="58">
        <f t="shared" si="189"/>
        <v>421400000</v>
      </c>
      <c r="D3093" s="54">
        <f t="shared" si="190"/>
        <v>117055.55555555556</v>
      </c>
      <c r="E3093" s="54">
        <f t="shared" si="188"/>
        <v>333725388.88889712</v>
      </c>
      <c r="F3093" s="5">
        <f t="shared" si="191"/>
        <v>97674611.111102879</v>
      </c>
    </row>
    <row r="3094" spans="2:6">
      <c r="B3094" s="59">
        <v>2852</v>
      </c>
      <c r="C3094" s="58">
        <f t="shared" si="189"/>
        <v>421400000</v>
      </c>
      <c r="D3094" s="54">
        <f t="shared" si="190"/>
        <v>117055.55555555556</v>
      </c>
      <c r="E3094" s="54">
        <f t="shared" si="188"/>
        <v>333842444.4444527</v>
      </c>
      <c r="F3094" s="5">
        <f t="shared" si="191"/>
        <v>97557555.555547297</v>
      </c>
    </row>
    <row r="3095" spans="2:6">
      <c r="B3095" s="59">
        <v>2853</v>
      </c>
      <c r="C3095" s="58">
        <f t="shared" si="189"/>
        <v>421400000</v>
      </c>
      <c r="D3095" s="54">
        <f t="shared" si="190"/>
        <v>117055.55555555556</v>
      </c>
      <c r="E3095" s="54">
        <f t="shared" si="188"/>
        <v>333959500.00000829</v>
      </c>
      <c r="F3095" s="5">
        <f t="shared" si="191"/>
        <v>97440499.999991715</v>
      </c>
    </row>
    <row r="3096" spans="2:6">
      <c r="B3096" s="59">
        <v>2854</v>
      </c>
      <c r="C3096" s="58">
        <f t="shared" si="189"/>
        <v>421400000</v>
      </c>
      <c r="D3096" s="54">
        <f t="shared" si="190"/>
        <v>117055.55555555556</v>
      </c>
      <c r="E3096" s="54">
        <f t="shared" si="188"/>
        <v>334076555.55556387</v>
      </c>
      <c r="F3096" s="5">
        <f t="shared" si="191"/>
        <v>97323444.444436133</v>
      </c>
    </row>
    <row r="3097" spans="2:6">
      <c r="B3097" s="59">
        <v>2855</v>
      </c>
      <c r="C3097" s="58">
        <f t="shared" si="189"/>
        <v>421400000</v>
      </c>
      <c r="D3097" s="54">
        <f t="shared" si="190"/>
        <v>117055.55555555556</v>
      </c>
      <c r="E3097" s="54">
        <f t="shared" si="188"/>
        <v>334193611.11111945</v>
      </c>
      <c r="F3097" s="5">
        <f t="shared" si="191"/>
        <v>97206388.888880551</v>
      </c>
    </row>
    <row r="3098" spans="2:6">
      <c r="B3098" s="59">
        <v>2856</v>
      </c>
      <c r="C3098" s="58">
        <f t="shared" si="189"/>
        <v>421400000</v>
      </c>
      <c r="D3098" s="54">
        <f t="shared" si="190"/>
        <v>117055.55555555556</v>
      </c>
      <c r="E3098" s="54">
        <f t="shared" si="188"/>
        <v>334310666.66667503</v>
      </c>
      <c r="F3098" s="5">
        <f t="shared" si="191"/>
        <v>97089333.333324969</v>
      </c>
    </row>
    <row r="3099" spans="2:6">
      <c r="B3099" s="59">
        <v>2857</v>
      </c>
      <c r="C3099" s="58">
        <f t="shared" si="189"/>
        <v>421400000</v>
      </c>
      <c r="D3099" s="54">
        <f t="shared" si="190"/>
        <v>117055.55555555556</v>
      </c>
      <c r="E3099" s="54">
        <f t="shared" si="188"/>
        <v>334427722.22223061</v>
      </c>
      <c r="F3099" s="5">
        <f t="shared" si="191"/>
        <v>96972277.777769387</v>
      </c>
    </row>
    <row r="3100" spans="2:6">
      <c r="B3100" s="59">
        <v>2858</v>
      </c>
      <c r="C3100" s="58">
        <f t="shared" si="189"/>
        <v>421400000</v>
      </c>
      <c r="D3100" s="54">
        <f t="shared" si="190"/>
        <v>117055.55555555556</v>
      </c>
      <c r="E3100" s="54">
        <f t="shared" si="188"/>
        <v>334544777.7777862</v>
      </c>
      <c r="F3100" s="5">
        <f t="shared" si="191"/>
        <v>96855222.222213805</v>
      </c>
    </row>
    <row r="3101" spans="2:6">
      <c r="B3101" s="59">
        <v>2859</v>
      </c>
      <c r="C3101" s="58">
        <f t="shared" si="189"/>
        <v>421400000</v>
      </c>
      <c r="D3101" s="54">
        <f t="shared" si="190"/>
        <v>117055.55555555556</v>
      </c>
      <c r="E3101" s="54">
        <f t="shared" si="188"/>
        <v>334661833.33334178</v>
      </c>
      <c r="F3101" s="5">
        <f t="shared" si="191"/>
        <v>96738166.666658223</v>
      </c>
    </row>
    <row r="3102" spans="2:6">
      <c r="B3102" s="59">
        <v>2860</v>
      </c>
      <c r="C3102" s="58">
        <f t="shared" si="189"/>
        <v>421400000</v>
      </c>
      <c r="D3102" s="54">
        <f t="shared" si="190"/>
        <v>117055.55555555556</v>
      </c>
      <c r="E3102" s="54">
        <f t="shared" si="188"/>
        <v>334778888.88889736</v>
      </c>
      <c r="F3102" s="5">
        <f t="shared" si="191"/>
        <v>96621111.111102641</v>
      </c>
    </row>
    <row r="3103" spans="2:6">
      <c r="B3103" s="59">
        <v>2861</v>
      </c>
      <c r="C3103" s="58">
        <f t="shared" si="189"/>
        <v>421400000</v>
      </c>
      <c r="D3103" s="54">
        <f t="shared" si="190"/>
        <v>117055.55555555556</v>
      </c>
      <c r="E3103" s="54">
        <f t="shared" si="188"/>
        <v>334895944.44445294</v>
      </c>
      <c r="F3103" s="5">
        <f t="shared" si="191"/>
        <v>96504055.555547059</v>
      </c>
    </row>
    <row r="3104" spans="2:6">
      <c r="B3104" s="59">
        <v>2862</v>
      </c>
      <c r="C3104" s="58">
        <f t="shared" si="189"/>
        <v>421400000</v>
      </c>
      <c r="D3104" s="54">
        <f t="shared" si="190"/>
        <v>117055.55555555556</v>
      </c>
      <c r="E3104" s="54">
        <f t="shared" si="188"/>
        <v>335013000.00000852</v>
      </c>
      <c r="F3104" s="5">
        <f t="shared" si="191"/>
        <v>96386999.999991477</v>
      </c>
    </row>
    <row r="3105" spans="2:6">
      <c r="B3105" s="59">
        <v>2863</v>
      </c>
      <c r="C3105" s="58">
        <f t="shared" si="189"/>
        <v>421400000</v>
      </c>
      <c r="D3105" s="54">
        <f t="shared" si="190"/>
        <v>117055.55555555556</v>
      </c>
      <c r="E3105" s="54">
        <f t="shared" si="188"/>
        <v>335130055.55556411</v>
      </c>
      <c r="F3105" s="5">
        <f t="shared" si="191"/>
        <v>96269944.444435894</v>
      </c>
    </row>
    <row r="3106" spans="2:6">
      <c r="B3106" s="59">
        <v>2864</v>
      </c>
      <c r="C3106" s="58">
        <f t="shared" si="189"/>
        <v>421400000</v>
      </c>
      <c r="D3106" s="54">
        <f t="shared" si="190"/>
        <v>117055.55555555556</v>
      </c>
      <c r="E3106" s="54">
        <f t="shared" si="188"/>
        <v>335247111.11111969</v>
      </c>
      <c r="F3106" s="5">
        <f t="shared" si="191"/>
        <v>96152888.888880312</v>
      </c>
    </row>
    <row r="3107" spans="2:6">
      <c r="B3107" s="59">
        <v>2865</v>
      </c>
      <c r="C3107" s="58">
        <f t="shared" si="189"/>
        <v>421400000</v>
      </c>
      <c r="D3107" s="54">
        <f t="shared" si="190"/>
        <v>117055.55555555556</v>
      </c>
      <c r="E3107" s="54">
        <f t="shared" si="188"/>
        <v>335364166.66667527</v>
      </c>
      <c r="F3107" s="5">
        <f t="shared" si="191"/>
        <v>96035833.33332473</v>
      </c>
    </row>
    <row r="3108" spans="2:6">
      <c r="B3108" s="59">
        <v>2866</v>
      </c>
      <c r="C3108" s="58">
        <f t="shared" si="189"/>
        <v>421400000</v>
      </c>
      <c r="D3108" s="54">
        <f t="shared" si="190"/>
        <v>117055.55555555556</v>
      </c>
      <c r="E3108" s="54">
        <f t="shared" si="188"/>
        <v>335481222.22223085</v>
      </c>
      <c r="F3108" s="5">
        <f t="shared" si="191"/>
        <v>95918777.777769148</v>
      </c>
    </row>
    <row r="3109" spans="2:6">
      <c r="B3109" s="59">
        <v>2867</v>
      </c>
      <c r="C3109" s="58">
        <f t="shared" si="189"/>
        <v>421400000</v>
      </c>
      <c r="D3109" s="54">
        <f t="shared" si="190"/>
        <v>117055.55555555556</v>
      </c>
      <c r="E3109" s="54">
        <f t="shared" si="188"/>
        <v>335598277.77778643</v>
      </c>
      <c r="F3109" s="5">
        <f t="shared" si="191"/>
        <v>95801722.222213566</v>
      </c>
    </row>
    <row r="3110" spans="2:6">
      <c r="B3110" s="59">
        <v>2868</v>
      </c>
      <c r="C3110" s="58">
        <f t="shared" si="189"/>
        <v>421400000</v>
      </c>
      <c r="D3110" s="54">
        <f t="shared" si="190"/>
        <v>117055.55555555556</v>
      </c>
      <c r="E3110" s="54">
        <f t="shared" si="188"/>
        <v>335715333.33334202</v>
      </c>
      <c r="F3110" s="5">
        <f t="shared" si="191"/>
        <v>95684666.666657984</v>
      </c>
    </row>
    <row r="3111" spans="2:6">
      <c r="B3111" s="59">
        <v>2869</v>
      </c>
      <c r="C3111" s="58">
        <f t="shared" si="189"/>
        <v>421400000</v>
      </c>
      <c r="D3111" s="54">
        <f t="shared" si="190"/>
        <v>117055.55555555556</v>
      </c>
      <c r="E3111" s="54">
        <f t="shared" si="188"/>
        <v>335832388.8888976</v>
      </c>
      <c r="F3111" s="5">
        <f t="shared" si="191"/>
        <v>95567611.111102402</v>
      </c>
    </row>
    <row r="3112" spans="2:6">
      <c r="B3112" s="59">
        <v>2870</v>
      </c>
      <c r="C3112" s="58">
        <f t="shared" si="189"/>
        <v>421400000</v>
      </c>
      <c r="D3112" s="54">
        <f t="shared" si="190"/>
        <v>117055.55555555556</v>
      </c>
      <c r="E3112" s="54">
        <f t="shared" si="188"/>
        <v>335949444.44445318</v>
      </c>
      <c r="F3112" s="5">
        <f t="shared" si="191"/>
        <v>95450555.55554682</v>
      </c>
    </row>
    <row r="3113" spans="2:6">
      <c r="B3113" s="59">
        <v>2871</v>
      </c>
      <c r="C3113" s="58">
        <f t="shared" si="189"/>
        <v>421400000</v>
      </c>
      <c r="D3113" s="54">
        <f t="shared" si="190"/>
        <v>117055.55555555556</v>
      </c>
      <c r="E3113" s="54">
        <f t="shared" si="188"/>
        <v>336066500.00000876</v>
      </c>
      <c r="F3113" s="5">
        <f t="shared" si="191"/>
        <v>95333499.999991238</v>
      </c>
    </row>
    <row r="3114" spans="2:6">
      <c r="B3114" s="59">
        <v>2872</v>
      </c>
      <c r="C3114" s="58">
        <f t="shared" si="189"/>
        <v>421400000</v>
      </c>
      <c r="D3114" s="54">
        <f t="shared" si="190"/>
        <v>117055.55555555556</v>
      </c>
      <c r="E3114" s="54">
        <f t="shared" si="188"/>
        <v>336183555.55556434</v>
      </c>
      <c r="F3114" s="5">
        <f t="shared" si="191"/>
        <v>95216444.444435656</v>
      </c>
    </row>
    <row r="3115" spans="2:6">
      <c r="B3115" s="59">
        <v>2873</v>
      </c>
      <c r="C3115" s="58">
        <f t="shared" si="189"/>
        <v>421400000</v>
      </c>
      <c r="D3115" s="54">
        <f t="shared" si="190"/>
        <v>117055.55555555556</v>
      </c>
      <c r="E3115" s="54">
        <f t="shared" ref="E3115:E3178" si="192">E3114+D3115</f>
        <v>336300611.11111993</v>
      </c>
      <c r="F3115" s="5">
        <f t="shared" si="191"/>
        <v>95099388.888880074</v>
      </c>
    </row>
    <row r="3116" spans="2:6">
      <c r="B3116" s="59">
        <v>2874</v>
      </c>
      <c r="C3116" s="58">
        <f t="shared" si="189"/>
        <v>421400000</v>
      </c>
      <c r="D3116" s="54">
        <f t="shared" si="190"/>
        <v>117055.55555555556</v>
      </c>
      <c r="E3116" s="54">
        <f t="shared" si="192"/>
        <v>336417666.66667551</v>
      </c>
      <c r="F3116" s="5">
        <f t="shared" si="191"/>
        <v>94982333.333324492</v>
      </c>
    </row>
    <row r="3117" spans="2:6">
      <c r="B3117" s="59">
        <v>2875</v>
      </c>
      <c r="C3117" s="58">
        <f t="shared" si="189"/>
        <v>421400000</v>
      </c>
      <c r="D3117" s="54">
        <f t="shared" si="190"/>
        <v>117055.55555555556</v>
      </c>
      <c r="E3117" s="54">
        <f t="shared" si="192"/>
        <v>336534722.22223109</v>
      </c>
      <c r="F3117" s="5">
        <f t="shared" si="191"/>
        <v>94865277.77776891</v>
      </c>
    </row>
    <row r="3118" spans="2:6">
      <c r="B3118" s="59">
        <v>2876</v>
      </c>
      <c r="C3118" s="58">
        <f t="shared" si="189"/>
        <v>421400000</v>
      </c>
      <c r="D3118" s="54">
        <f t="shared" si="190"/>
        <v>117055.55555555556</v>
      </c>
      <c r="E3118" s="54">
        <f t="shared" si="192"/>
        <v>336651777.77778667</v>
      </c>
      <c r="F3118" s="5">
        <f t="shared" si="191"/>
        <v>94748222.222213328</v>
      </c>
    </row>
    <row r="3119" spans="2:6">
      <c r="B3119" s="59">
        <v>2877</v>
      </c>
      <c r="C3119" s="58">
        <f t="shared" si="189"/>
        <v>421400000</v>
      </c>
      <c r="D3119" s="54">
        <f t="shared" si="190"/>
        <v>117055.55555555556</v>
      </c>
      <c r="E3119" s="54">
        <f t="shared" si="192"/>
        <v>336768833.33334225</v>
      </c>
      <c r="F3119" s="5">
        <f t="shared" si="191"/>
        <v>94631166.666657746</v>
      </c>
    </row>
    <row r="3120" spans="2:6">
      <c r="B3120" s="59">
        <v>2878</v>
      </c>
      <c r="C3120" s="58">
        <f t="shared" si="189"/>
        <v>421400000</v>
      </c>
      <c r="D3120" s="54">
        <f t="shared" si="190"/>
        <v>117055.55555555556</v>
      </c>
      <c r="E3120" s="54">
        <f t="shared" si="192"/>
        <v>336885888.88889784</v>
      </c>
      <c r="F3120" s="5">
        <f t="shared" si="191"/>
        <v>94514111.111102164</v>
      </c>
    </row>
    <row r="3121" spans="2:6">
      <c r="B3121" s="59">
        <v>2879</v>
      </c>
      <c r="C3121" s="58">
        <f t="shared" si="189"/>
        <v>421400000</v>
      </c>
      <c r="D3121" s="54">
        <f t="shared" si="190"/>
        <v>117055.55555555556</v>
      </c>
      <c r="E3121" s="54">
        <f t="shared" si="192"/>
        <v>337002944.44445342</v>
      </c>
      <c r="F3121" s="5">
        <f t="shared" si="191"/>
        <v>94397055.555546582</v>
      </c>
    </row>
    <row r="3122" spans="2:6">
      <c r="B3122" s="59">
        <v>2880</v>
      </c>
      <c r="C3122" s="58">
        <f t="shared" si="189"/>
        <v>421400000</v>
      </c>
      <c r="D3122" s="54">
        <f t="shared" si="190"/>
        <v>117055.55555555556</v>
      </c>
      <c r="E3122" s="54">
        <f t="shared" si="192"/>
        <v>337120000.000009</v>
      </c>
      <c r="F3122" s="5">
        <f t="shared" si="191"/>
        <v>94279999.999991</v>
      </c>
    </row>
    <row r="3123" spans="2:6">
      <c r="B3123" s="59">
        <v>2881</v>
      </c>
      <c r="C3123" s="58">
        <f t="shared" si="189"/>
        <v>421400000</v>
      </c>
      <c r="D3123" s="54">
        <f t="shared" si="190"/>
        <v>117055.55555555556</v>
      </c>
      <c r="E3123" s="54">
        <f t="shared" si="192"/>
        <v>337237055.55556458</v>
      </c>
      <c r="F3123" s="5">
        <f t="shared" si="191"/>
        <v>94162944.444435418</v>
      </c>
    </row>
    <row r="3124" spans="2:6">
      <c r="B3124" s="59">
        <v>2882</v>
      </c>
      <c r="C3124" s="58">
        <f t="shared" ref="C3124:C3187" si="193">$K$243-$K$245</f>
        <v>421400000</v>
      </c>
      <c r="D3124" s="54">
        <f t="shared" ref="D3124:D3187" si="194">C3124/$K$244</f>
        <v>117055.55555555556</v>
      </c>
      <c r="E3124" s="54">
        <f t="shared" si="192"/>
        <v>337354111.11112016</v>
      </c>
      <c r="F3124" s="5">
        <f t="shared" ref="F3124:F3187" si="195">$J$119-E3124</f>
        <v>94045888.888879836</v>
      </c>
    </row>
    <row r="3125" spans="2:6">
      <c r="B3125" s="59">
        <v>2883</v>
      </c>
      <c r="C3125" s="58">
        <f t="shared" si="193"/>
        <v>421400000</v>
      </c>
      <c r="D3125" s="54">
        <f t="shared" si="194"/>
        <v>117055.55555555556</v>
      </c>
      <c r="E3125" s="54">
        <f t="shared" si="192"/>
        <v>337471166.66667575</v>
      </c>
      <c r="F3125" s="5">
        <f t="shared" si="195"/>
        <v>93928833.333324254</v>
      </c>
    </row>
    <row r="3126" spans="2:6">
      <c r="B3126" s="59">
        <v>2884</v>
      </c>
      <c r="C3126" s="58">
        <f t="shared" si="193"/>
        <v>421400000</v>
      </c>
      <c r="D3126" s="54">
        <f t="shared" si="194"/>
        <v>117055.55555555556</v>
      </c>
      <c r="E3126" s="54">
        <f t="shared" si="192"/>
        <v>337588222.22223133</v>
      </c>
      <c r="F3126" s="5">
        <f t="shared" si="195"/>
        <v>93811777.777768672</v>
      </c>
    </row>
    <row r="3127" spans="2:6">
      <c r="B3127" s="59">
        <v>2885</v>
      </c>
      <c r="C3127" s="58">
        <f t="shared" si="193"/>
        <v>421400000</v>
      </c>
      <c r="D3127" s="54">
        <f t="shared" si="194"/>
        <v>117055.55555555556</v>
      </c>
      <c r="E3127" s="54">
        <f t="shared" si="192"/>
        <v>337705277.77778691</v>
      </c>
      <c r="F3127" s="5">
        <f t="shared" si="195"/>
        <v>93694722.222213089</v>
      </c>
    </row>
    <row r="3128" spans="2:6">
      <c r="B3128" s="59">
        <v>2886</v>
      </c>
      <c r="C3128" s="58">
        <f t="shared" si="193"/>
        <v>421400000</v>
      </c>
      <c r="D3128" s="54">
        <f t="shared" si="194"/>
        <v>117055.55555555556</v>
      </c>
      <c r="E3128" s="54">
        <f t="shared" si="192"/>
        <v>337822333.33334249</v>
      </c>
      <c r="F3128" s="5">
        <f t="shared" si="195"/>
        <v>93577666.666657507</v>
      </c>
    </row>
    <row r="3129" spans="2:6">
      <c r="B3129" s="59">
        <v>2887</v>
      </c>
      <c r="C3129" s="58">
        <f t="shared" si="193"/>
        <v>421400000</v>
      </c>
      <c r="D3129" s="54">
        <f t="shared" si="194"/>
        <v>117055.55555555556</v>
      </c>
      <c r="E3129" s="54">
        <f t="shared" si="192"/>
        <v>337939388.88889807</v>
      </c>
      <c r="F3129" s="5">
        <f t="shared" si="195"/>
        <v>93460611.111101925</v>
      </c>
    </row>
    <row r="3130" spans="2:6">
      <c r="B3130" s="59">
        <v>2888</v>
      </c>
      <c r="C3130" s="58">
        <f t="shared" si="193"/>
        <v>421400000</v>
      </c>
      <c r="D3130" s="54">
        <f t="shared" si="194"/>
        <v>117055.55555555556</v>
      </c>
      <c r="E3130" s="54">
        <f t="shared" si="192"/>
        <v>338056444.44445366</v>
      </c>
      <c r="F3130" s="5">
        <f t="shared" si="195"/>
        <v>93343555.555546343</v>
      </c>
    </row>
    <row r="3131" spans="2:6">
      <c r="B3131" s="59">
        <v>2889</v>
      </c>
      <c r="C3131" s="58">
        <f t="shared" si="193"/>
        <v>421400000</v>
      </c>
      <c r="D3131" s="54">
        <f t="shared" si="194"/>
        <v>117055.55555555556</v>
      </c>
      <c r="E3131" s="54">
        <f t="shared" si="192"/>
        <v>338173500.00000924</v>
      </c>
      <c r="F3131" s="5">
        <f t="shared" si="195"/>
        <v>93226499.999990761</v>
      </c>
    </row>
    <row r="3132" spans="2:6">
      <c r="B3132" s="59">
        <v>2890</v>
      </c>
      <c r="C3132" s="58">
        <f t="shared" si="193"/>
        <v>421400000</v>
      </c>
      <c r="D3132" s="54">
        <f t="shared" si="194"/>
        <v>117055.55555555556</v>
      </c>
      <c r="E3132" s="54">
        <f t="shared" si="192"/>
        <v>338290555.55556482</v>
      </c>
      <c r="F3132" s="5">
        <f t="shared" si="195"/>
        <v>93109444.444435179</v>
      </c>
    </row>
    <row r="3133" spans="2:6">
      <c r="B3133" s="59">
        <v>2891</v>
      </c>
      <c r="C3133" s="58">
        <f t="shared" si="193"/>
        <v>421400000</v>
      </c>
      <c r="D3133" s="54">
        <f t="shared" si="194"/>
        <v>117055.55555555556</v>
      </c>
      <c r="E3133" s="54">
        <f t="shared" si="192"/>
        <v>338407611.1111204</v>
      </c>
      <c r="F3133" s="5">
        <f t="shared" si="195"/>
        <v>92992388.888879597</v>
      </c>
    </row>
    <row r="3134" spans="2:6">
      <c r="B3134" s="59">
        <v>2892</v>
      </c>
      <c r="C3134" s="58">
        <f t="shared" si="193"/>
        <v>421400000</v>
      </c>
      <c r="D3134" s="54">
        <f t="shared" si="194"/>
        <v>117055.55555555556</v>
      </c>
      <c r="E3134" s="54">
        <f t="shared" si="192"/>
        <v>338524666.66667598</v>
      </c>
      <c r="F3134" s="5">
        <f t="shared" si="195"/>
        <v>92875333.333324015</v>
      </c>
    </row>
    <row r="3135" spans="2:6">
      <c r="B3135" s="59">
        <v>2893</v>
      </c>
      <c r="C3135" s="58">
        <f t="shared" si="193"/>
        <v>421400000</v>
      </c>
      <c r="D3135" s="54">
        <f t="shared" si="194"/>
        <v>117055.55555555556</v>
      </c>
      <c r="E3135" s="54">
        <f t="shared" si="192"/>
        <v>338641722.22223157</v>
      </c>
      <c r="F3135" s="5">
        <f t="shared" si="195"/>
        <v>92758277.777768433</v>
      </c>
    </row>
    <row r="3136" spans="2:6">
      <c r="B3136" s="59">
        <v>2894</v>
      </c>
      <c r="C3136" s="58">
        <f t="shared" si="193"/>
        <v>421400000</v>
      </c>
      <c r="D3136" s="54">
        <f t="shared" si="194"/>
        <v>117055.55555555556</v>
      </c>
      <c r="E3136" s="54">
        <f t="shared" si="192"/>
        <v>338758777.77778715</v>
      </c>
      <c r="F3136" s="5">
        <f t="shared" si="195"/>
        <v>92641222.222212851</v>
      </c>
    </row>
    <row r="3137" spans="2:6">
      <c r="B3137" s="59">
        <v>2895</v>
      </c>
      <c r="C3137" s="58">
        <f t="shared" si="193"/>
        <v>421400000</v>
      </c>
      <c r="D3137" s="54">
        <f t="shared" si="194"/>
        <v>117055.55555555556</v>
      </c>
      <c r="E3137" s="54">
        <f t="shared" si="192"/>
        <v>338875833.33334273</v>
      </c>
      <c r="F3137" s="5">
        <f t="shared" si="195"/>
        <v>92524166.666657269</v>
      </c>
    </row>
    <row r="3138" spans="2:6">
      <c r="B3138" s="59">
        <v>2896</v>
      </c>
      <c r="C3138" s="58">
        <f t="shared" si="193"/>
        <v>421400000</v>
      </c>
      <c r="D3138" s="54">
        <f t="shared" si="194"/>
        <v>117055.55555555556</v>
      </c>
      <c r="E3138" s="54">
        <f t="shared" si="192"/>
        <v>338992888.88889831</v>
      </c>
      <c r="F3138" s="5">
        <f t="shared" si="195"/>
        <v>92407111.111101687</v>
      </c>
    </row>
    <row r="3139" spans="2:6">
      <c r="B3139" s="59">
        <v>2897</v>
      </c>
      <c r="C3139" s="58">
        <f t="shared" si="193"/>
        <v>421400000</v>
      </c>
      <c r="D3139" s="54">
        <f t="shared" si="194"/>
        <v>117055.55555555556</v>
      </c>
      <c r="E3139" s="54">
        <f t="shared" si="192"/>
        <v>339109944.4444539</v>
      </c>
      <c r="F3139" s="5">
        <f t="shared" si="195"/>
        <v>92290055.555546105</v>
      </c>
    </row>
    <row r="3140" spans="2:6">
      <c r="B3140" s="59">
        <v>2898</v>
      </c>
      <c r="C3140" s="58">
        <f t="shared" si="193"/>
        <v>421400000</v>
      </c>
      <c r="D3140" s="54">
        <f t="shared" si="194"/>
        <v>117055.55555555556</v>
      </c>
      <c r="E3140" s="54">
        <f t="shared" si="192"/>
        <v>339227000.00000948</v>
      </c>
      <c r="F3140" s="5">
        <f t="shared" si="195"/>
        <v>92172999.999990523</v>
      </c>
    </row>
    <row r="3141" spans="2:6">
      <c r="B3141" s="59">
        <v>2899</v>
      </c>
      <c r="C3141" s="58">
        <f t="shared" si="193"/>
        <v>421400000</v>
      </c>
      <c r="D3141" s="54">
        <f t="shared" si="194"/>
        <v>117055.55555555556</v>
      </c>
      <c r="E3141" s="54">
        <f t="shared" si="192"/>
        <v>339344055.55556506</v>
      </c>
      <c r="F3141" s="5">
        <f t="shared" si="195"/>
        <v>92055944.444434941</v>
      </c>
    </row>
    <row r="3142" spans="2:6">
      <c r="B3142" s="59">
        <v>2900</v>
      </c>
      <c r="C3142" s="58">
        <f t="shared" si="193"/>
        <v>421400000</v>
      </c>
      <c r="D3142" s="54">
        <f t="shared" si="194"/>
        <v>117055.55555555556</v>
      </c>
      <c r="E3142" s="54">
        <f t="shared" si="192"/>
        <v>339461111.11112064</v>
      </c>
      <c r="F3142" s="5">
        <f t="shared" si="195"/>
        <v>91938888.888879359</v>
      </c>
    </row>
    <row r="3143" spans="2:6">
      <c r="B3143" s="59">
        <v>2901</v>
      </c>
      <c r="C3143" s="58">
        <f t="shared" si="193"/>
        <v>421400000</v>
      </c>
      <c r="D3143" s="54">
        <f t="shared" si="194"/>
        <v>117055.55555555556</v>
      </c>
      <c r="E3143" s="54">
        <f t="shared" si="192"/>
        <v>339578166.66667622</v>
      </c>
      <c r="F3143" s="5">
        <f t="shared" si="195"/>
        <v>91821833.333323777</v>
      </c>
    </row>
    <row r="3144" spans="2:6">
      <c r="B3144" s="59">
        <v>2902</v>
      </c>
      <c r="C3144" s="58">
        <f t="shared" si="193"/>
        <v>421400000</v>
      </c>
      <c r="D3144" s="54">
        <f t="shared" si="194"/>
        <v>117055.55555555556</v>
      </c>
      <c r="E3144" s="54">
        <f t="shared" si="192"/>
        <v>339695222.22223181</v>
      </c>
      <c r="F3144" s="5">
        <f t="shared" si="195"/>
        <v>91704777.777768195</v>
      </c>
    </row>
    <row r="3145" spans="2:6">
      <c r="B3145" s="59">
        <v>2903</v>
      </c>
      <c r="C3145" s="58">
        <f t="shared" si="193"/>
        <v>421400000</v>
      </c>
      <c r="D3145" s="54">
        <f t="shared" si="194"/>
        <v>117055.55555555556</v>
      </c>
      <c r="E3145" s="54">
        <f t="shared" si="192"/>
        <v>339812277.77778739</v>
      </c>
      <c r="F3145" s="5">
        <f t="shared" si="195"/>
        <v>91587722.222212613</v>
      </c>
    </row>
    <row r="3146" spans="2:6">
      <c r="B3146" s="59">
        <v>2904</v>
      </c>
      <c r="C3146" s="58">
        <f t="shared" si="193"/>
        <v>421400000</v>
      </c>
      <c r="D3146" s="54">
        <f t="shared" si="194"/>
        <v>117055.55555555556</v>
      </c>
      <c r="E3146" s="54">
        <f t="shared" si="192"/>
        <v>339929333.33334297</v>
      </c>
      <c r="F3146" s="5">
        <f t="shared" si="195"/>
        <v>91470666.666657031</v>
      </c>
    </row>
    <row r="3147" spans="2:6">
      <c r="B3147" s="59">
        <v>2905</v>
      </c>
      <c r="C3147" s="58">
        <f t="shared" si="193"/>
        <v>421400000</v>
      </c>
      <c r="D3147" s="54">
        <f t="shared" si="194"/>
        <v>117055.55555555556</v>
      </c>
      <c r="E3147" s="54">
        <f t="shared" si="192"/>
        <v>340046388.88889855</v>
      </c>
      <c r="F3147" s="5">
        <f t="shared" si="195"/>
        <v>91353611.111101449</v>
      </c>
    </row>
    <row r="3148" spans="2:6">
      <c r="B3148" s="59">
        <v>2906</v>
      </c>
      <c r="C3148" s="58">
        <f t="shared" si="193"/>
        <v>421400000</v>
      </c>
      <c r="D3148" s="54">
        <f t="shared" si="194"/>
        <v>117055.55555555556</v>
      </c>
      <c r="E3148" s="54">
        <f t="shared" si="192"/>
        <v>340163444.44445413</v>
      </c>
      <c r="F3148" s="5">
        <f t="shared" si="195"/>
        <v>91236555.555545866</v>
      </c>
    </row>
    <row r="3149" spans="2:6">
      <c r="B3149" s="59">
        <v>2907</v>
      </c>
      <c r="C3149" s="58">
        <f t="shared" si="193"/>
        <v>421400000</v>
      </c>
      <c r="D3149" s="54">
        <f t="shared" si="194"/>
        <v>117055.55555555556</v>
      </c>
      <c r="E3149" s="54">
        <f t="shared" si="192"/>
        <v>340280500.00000972</v>
      </c>
      <c r="F3149" s="5">
        <f t="shared" si="195"/>
        <v>91119499.999990284</v>
      </c>
    </row>
    <row r="3150" spans="2:6">
      <c r="B3150" s="59">
        <v>2908</v>
      </c>
      <c r="C3150" s="58">
        <f t="shared" si="193"/>
        <v>421400000</v>
      </c>
      <c r="D3150" s="54">
        <f t="shared" si="194"/>
        <v>117055.55555555556</v>
      </c>
      <c r="E3150" s="54">
        <f t="shared" si="192"/>
        <v>340397555.5555653</v>
      </c>
      <c r="F3150" s="5">
        <f t="shared" si="195"/>
        <v>91002444.444434702</v>
      </c>
    </row>
    <row r="3151" spans="2:6">
      <c r="B3151" s="59">
        <v>2909</v>
      </c>
      <c r="C3151" s="58">
        <f t="shared" si="193"/>
        <v>421400000</v>
      </c>
      <c r="D3151" s="54">
        <f t="shared" si="194"/>
        <v>117055.55555555556</v>
      </c>
      <c r="E3151" s="54">
        <f t="shared" si="192"/>
        <v>340514611.11112088</v>
      </c>
      <c r="F3151" s="5">
        <f t="shared" si="195"/>
        <v>90885388.88887912</v>
      </c>
    </row>
    <row r="3152" spans="2:6">
      <c r="B3152" s="59">
        <v>2910</v>
      </c>
      <c r="C3152" s="58">
        <f t="shared" si="193"/>
        <v>421400000</v>
      </c>
      <c r="D3152" s="54">
        <f t="shared" si="194"/>
        <v>117055.55555555556</v>
      </c>
      <c r="E3152" s="54">
        <f t="shared" si="192"/>
        <v>340631666.66667646</v>
      </c>
      <c r="F3152" s="5">
        <f t="shared" si="195"/>
        <v>90768333.333323538</v>
      </c>
    </row>
    <row r="3153" spans="2:6">
      <c r="B3153" s="59">
        <v>2911</v>
      </c>
      <c r="C3153" s="58">
        <f t="shared" si="193"/>
        <v>421400000</v>
      </c>
      <c r="D3153" s="54">
        <f t="shared" si="194"/>
        <v>117055.55555555556</v>
      </c>
      <c r="E3153" s="54">
        <f t="shared" si="192"/>
        <v>340748722.22223204</v>
      </c>
      <c r="F3153" s="5">
        <f t="shared" si="195"/>
        <v>90651277.777767956</v>
      </c>
    </row>
    <row r="3154" spans="2:6">
      <c r="B3154" s="59">
        <v>2912</v>
      </c>
      <c r="C3154" s="58">
        <f t="shared" si="193"/>
        <v>421400000</v>
      </c>
      <c r="D3154" s="54">
        <f t="shared" si="194"/>
        <v>117055.55555555556</v>
      </c>
      <c r="E3154" s="54">
        <f t="shared" si="192"/>
        <v>340865777.77778763</v>
      </c>
      <c r="F3154" s="5">
        <f t="shared" si="195"/>
        <v>90534222.222212374</v>
      </c>
    </row>
    <row r="3155" spans="2:6">
      <c r="B3155" s="59">
        <v>2913</v>
      </c>
      <c r="C3155" s="58">
        <f t="shared" si="193"/>
        <v>421400000</v>
      </c>
      <c r="D3155" s="54">
        <f t="shared" si="194"/>
        <v>117055.55555555556</v>
      </c>
      <c r="E3155" s="54">
        <f t="shared" si="192"/>
        <v>340982833.33334321</v>
      </c>
      <c r="F3155" s="5">
        <f t="shared" si="195"/>
        <v>90417166.666656792</v>
      </c>
    </row>
    <row r="3156" spans="2:6">
      <c r="B3156" s="59">
        <v>2914</v>
      </c>
      <c r="C3156" s="58">
        <f t="shared" si="193"/>
        <v>421400000</v>
      </c>
      <c r="D3156" s="54">
        <f t="shared" si="194"/>
        <v>117055.55555555556</v>
      </c>
      <c r="E3156" s="54">
        <f t="shared" si="192"/>
        <v>341099888.88889879</v>
      </c>
      <c r="F3156" s="5">
        <f t="shared" si="195"/>
        <v>90300111.11110121</v>
      </c>
    </row>
    <row r="3157" spans="2:6">
      <c r="B3157" s="59">
        <v>2915</v>
      </c>
      <c r="C3157" s="58">
        <f t="shared" si="193"/>
        <v>421400000</v>
      </c>
      <c r="D3157" s="54">
        <f t="shared" si="194"/>
        <v>117055.55555555556</v>
      </c>
      <c r="E3157" s="54">
        <f t="shared" si="192"/>
        <v>341216944.44445437</v>
      </c>
      <c r="F3157" s="5">
        <f t="shared" si="195"/>
        <v>90183055.555545628</v>
      </c>
    </row>
    <row r="3158" spans="2:6">
      <c r="B3158" s="59">
        <v>2916</v>
      </c>
      <c r="C3158" s="58">
        <f t="shared" si="193"/>
        <v>421400000</v>
      </c>
      <c r="D3158" s="54">
        <f t="shared" si="194"/>
        <v>117055.55555555556</v>
      </c>
      <c r="E3158" s="54">
        <f t="shared" si="192"/>
        <v>341334000.00000995</v>
      </c>
      <c r="F3158" s="5">
        <f t="shared" si="195"/>
        <v>90065999.999990046</v>
      </c>
    </row>
    <row r="3159" spans="2:6">
      <c r="B3159" s="59">
        <v>2917</v>
      </c>
      <c r="C3159" s="58">
        <f t="shared" si="193"/>
        <v>421400000</v>
      </c>
      <c r="D3159" s="54">
        <f t="shared" si="194"/>
        <v>117055.55555555556</v>
      </c>
      <c r="E3159" s="54">
        <f t="shared" si="192"/>
        <v>341451055.55556554</v>
      </c>
      <c r="F3159" s="5">
        <f t="shared" si="195"/>
        <v>89948944.444434464</v>
      </c>
    </row>
    <row r="3160" spans="2:6">
      <c r="B3160" s="59">
        <v>2918</v>
      </c>
      <c r="C3160" s="58">
        <f t="shared" si="193"/>
        <v>421400000</v>
      </c>
      <c r="D3160" s="54">
        <f t="shared" si="194"/>
        <v>117055.55555555556</v>
      </c>
      <c r="E3160" s="54">
        <f t="shared" si="192"/>
        <v>341568111.11112112</v>
      </c>
      <c r="F3160" s="5">
        <f t="shared" si="195"/>
        <v>89831888.888878882</v>
      </c>
    </row>
    <row r="3161" spans="2:6">
      <c r="B3161" s="59">
        <v>2919</v>
      </c>
      <c r="C3161" s="58">
        <f t="shared" si="193"/>
        <v>421400000</v>
      </c>
      <c r="D3161" s="54">
        <f t="shared" si="194"/>
        <v>117055.55555555556</v>
      </c>
      <c r="E3161" s="54">
        <f t="shared" si="192"/>
        <v>341685166.6666767</v>
      </c>
      <c r="F3161" s="5">
        <f t="shared" si="195"/>
        <v>89714833.3333233</v>
      </c>
    </row>
    <row r="3162" spans="2:6">
      <c r="B3162" s="59">
        <v>2920</v>
      </c>
      <c r="C3162" s="58">
        <f t="shared" si="193"/>
        <v>421400000</v>
      </c>
      <c r="D3162" s="54">
        <f t="shared" si="194"/>
        <v>117055.55555555556</v>
      </c>
      <c r="E3162" s="54">
        <f t="shared" si="192"/>
        <v>341802222.22223228</v>
      </c>
      <c r="F3162" s="5">
        <f t="shared" si="195"/>
        <v>89597777.777767718</v>
      </c>
    </row>
    <row r="3163" spans="2:6">
      <c r="B3163" s="59">
        <v>2921</v>
      </c>
      <c r="C3163" s="58">
        <f t="shared" si="193"/>
        <v>421400000</v>
      </c>
      <c r="D3163" s="54">
        <f t="shared" si="194"/>
        <v>117055.55555555556</v>
      </c>
      <c r="E3163" s="54">
        <f t="shared" si="192"/>
        <v>341919277.77778786</v>
      </c>
      <c r="F3163" s="5">
        <f t="shared" si="195"/>
        <v>89480722.222212136</v>
      </c>
    </row>
    <row r="3164" spans="2:6">
      <c r="B3164" s="59">
        <v>2922</v>
      </c>
      <c r="C3164" s="58">
        <f t="shared" si="193"/>
        <v>421400000</v>
      </c>
      <c r="D3164" s="54">
        <f t="shared" si="194"/>
        <v>117055.55555555556</v>
      </c>
      <c r="E3164" s="54">
        <f t="shared" si="192"/>
        <v>342036333.33334345</v>
      </c>
      <c r="F3164" s="5">
        <f t="shared" si="195"/>
        <v>89363666.666656554</v>
      </c>
    </row>
    <row r="3165" spans="2:6">
      <c r="B3165" s="59">
        <v>2923</v>
      </c>
      <c r="C3165" s="58">
        <f t="shared" si="193"/>
        <v>421400000</v>
      </c>
      <c r="D3165" s="54">
        <f t="shared" si="194"/>
        <v>117055.55555555556</v>
      </c>
      <c r="E3165" s="54">
        <f t="shared" si="192"/>
        <v>342153388.88889903</v>
      </c>
      <c r="F3165" s="5">
        <f t="shared" si="195"/>
        <v>89246611.111100972</v>
      </c>
    </row>
    <row r="3166" spans="2:6">
      <c r="B3166" s="59">
        <v>2924</v>
      </c>
      <c r="C3166" s="58">
        <f t="shared" si="193"/>
        <v>421400000</v>
      </c>
      <c r="D3166" s="54">
        <f t="shared" si="194"/>
        <v>117055.55555555556</v>
      </c>
      <c r="E3166" s="54">
        <f t="shared" si="192"/>
        <v>342270444.44445461</v>
      </c>
      <c r="F3166" s="5">
        <f t="shared" si="195"/>
        <v>89129555.55554539</v>
      </c>
    </row>
    <row r="3167" spans="2:6">
      <c r="B3167" s="59">
        <v>2925</v>
      </c>
      <c r="C3167" s="58">
        <f t="shared" si="193"/>
        <v>421400000</v>
      </c>
      <c r="D3167" s="54">
        <f t="shared" si="194"/>
        <v>117055.55555555556</v>
      </c>
      <c r="E3167" s="54">
        <f t="shared" si="192"/>
        <v>342387500.00001019</v>
      </c>
      <c r="F3167" s="5">
        <f t="shared" si="195"/>
        <v>89012499.999989808</v>
      </c>
    </row>
    <row r="3168" spans="2:6">
      <c r="B3168" s="59">
        <v>2926</v>
      </c>
      <c r="C3168" s="58">
        <f t="shared" si="193"/>
        <v>421400000</v>
      </c>
      <c r="D3168" s="54">
        <f t="shared" si="194"/>
        <v>117055.55555555556</v>
      </c>
      <c r="E3168" s="54">
        <f t="shared" si="192"/>
        <v>342504555.55556577</v>
      </c>
      <c r="F3168" s="5">
        <f t="shared" si="195"/>
        <v>88895444.444434226</v>
      </c>
    </row>
    <row r="3169" spans="2:6">
      <c r="B3169" s="59">
        <v>2927</v>
      </c>
      <c r="C3169" s="58">
        <f t="shared" si="193"/>
        <v>421400000</v>
      </c>
      <c r="D3169" s="54">
        <f t="shared" si="194"/>
        <v>117055.55555555556</v>
      </c>
      <c r="E3169" s="54">
        <f t="shared" si="192"/>
        <v>342621611.11112136</v>
      </c>
      <c r="F3169" s="5">
        <f t="shared" si="195"/>
        <v>88778388.888878644</v>
      </c>
    </row>
    <row r="3170" spans="2:6">
      <c r="B3170" s="59">
        <v>2928</v>
      </c>
      <c r="C3170" s="58">
        <f t="shared" si="193"/>
        <v>421400000</v>
      </c>
      <c r="D3170" s="54">
        <f t="shared" si="194"/>
        <v>117055.55555555556</v>
      </c>
      <c r="E3170" s="54">
        <f t="shared" si="192"/>
        <v>342738666.66667694</v>
      </c>
      <c r="F3170" s="5">
        <f t="shared" si="195"/>
        <v>88661333.333323061</v>
      </c>
    </row>
    <row r="3171" spans="2:6">
      <c r="B3171" s="59">
        <v>2929</v>
      </c>
      <c r="C3171" s="58">
        <f t="shared" si="193"/>
        <v>421400000</v>
      </c>
      <c r="D3171" s="54">
        <f t="shared" si="194"/>
        <v>117055.55555555556</v>
      </c>
      <c r="E3171" s="54">
        <f t="shared" si="192"/>
        <v>342855722.22223252</v>
      </c>
      <c r="F3171" s="5">
        <f t="shared" si="195"/>
        <v>88544277.777767479</v>
      </c>
    </row>
    <row r="3172" spans="2:6">
      <c r="B3172" s="59">
        <v>2930</v>
      </c>
      <c r="C3172" s="58">
        <f t="shared" si="193"/>
        <v>421400000</v>
      </c>
      <c r="D3172" s="54">
        <f t="shared" si="194"/>
        <v>117055.55555555556</v>
      </c>
      <c r="E3172" s="54">
        <f t="shared" si="192"/>
        <v>342972777.7777881</v>
      </c>
      <c r="F3172" s="5">
        <f t="shared" si="195"/>
        <v>88427222.222211897</v>
      </c>
    </row>
    <row r="3173" spans="2:6">
      <c r="B3173" s="59">
        <v>2931</v>
      </c>
      <c r="C3173" s="58">
        <f t="shared" si="193"/>
        <v>421400000</v>
      </c>
      <c r="D3173" s="54">
        <f t="shared" si="194"/>
        <v>117055.55555555556</v>
      </c>
      <c r="E3173" s="54">
        <f t="shared" si="192"/>
        <v>343089833.33334368</v>
      </c>
      <c r="F3173" s="5">
        <f t="shared" si="195"/>
        <v>88310166.666656315</v>
      </c>
    </row>
    <row r="3174" spans="2:6">
      <c r="B3174" s="59">
        <v>2932</v>
      </c>
      <c r="C3174" s="58">
        <f t="shared" si="193"/>
        <v>421400000</v>
      </c>
      <c r="D3174" s="54">
        <f t="shared" si="194"/>
        <v>117055.55555555556</v>
      </c>
      <c r="E3174" s="54">
        <f t="shared" si="192"/>
        <v>343206888.88889927</v>
      </c>
      <c r="F3174" s="5">
        <f t="shared" si="195"/>
        <v>88193111.111100733</v>
      </c>
    </row>
    <row r="3175" spans="2:6">
      <c r="B3175" s="59">
        <v>2933</v>
      </c>
      <c r="C3175" s="58">
        <f t="shared" si="193"/>
        <v>421400000</v>
      </c>
      <c r="D3175" s="54">
        <f t="shared" si="194"/>
        <v>117055.55555555556</v>
      </c>
      <c r="E3175" s="54">
        <f t="shared" si="192"/>
        <v>343323944.44445485</v>
      </c>
      <c r="F3175" s="5">
        <f t="shared" si="195"/>
        <v>88076055.555545151</v>
      </c>
    </row>
    <row r="3176" spans="2:6">
      <c r="B3176" s="59">
        <v>2934</v>
      </c>
      <c r="C3176" s="58">
        <f t="shared" si="193"/>
        <v>421400000</v>
      </c>
      <c r="D3176" s="54">
        <f t="shared" si="194"/>
        <v>117055.55555555556</v>
      </c>
      <c r="E3176" s="54">
        <f t="shared" si="192"/>
        <v>343441000.00001043</v>
      </c>
      <c r="F3176" s="5">
        <f t="shared" si="195"/>
        <v>87958999.999989569</v>
      </c>
    </row>
    <row r="3177" spans="2:6">
      <c r="B3177" s="59">
        <v>2935</v>
      </c>
      <c r="C3177" s="58">
        <f t="shared" si="193"/>
        <v>421400000</v>
      </c>
      <c r="D3177" s="54">
        <f t="shared" si="194"/>
        <v>117055.55555555556</v>
      </c>
      <c r="E3177" s="54">
        <f t="shared" si="192"/>
        <v>343558055.55556601</v>
      </c>
      <c r="F3177" s="5">
        <f t="shared" si="195"/>
        <v>87841944.444433987</v>
      </c>
    </row>
    <row r="3178" spans="2:6">
      <c r="B3178" s="59">
        <v>2936</v>
      </c>
      <c r="C3178" s="58">
        <f t="shared" si="193"/>
        <v>421400000</v>
      </c>
      <c r="D3178" s="54">
        <f t="shared" si="194"/>
        <v>117055.55555555556</v>
      </c>
      <c r="E3178" s="54">
        <f t="shared" si="192"/>
        <v>343675111.11112159</v>
      </c>
      <c r="F3178" s="5">
        <f t="shared" si="195"/>
        <v>87724888.888878405</v>
      </c>
    </row>
    <row r="3179" spans="2:6">
      <c r="B3179" s="59">
        <v>2937</v>
      </c>
      <c r="C3179" s="58">
        <f t="shared" si="193"/>
        <v>421400000</v>
      </c>
      <c r="D3179" s="54">
        <f t="shared" si="194"/>
        <v>117055.55555555556</v>
      </c>
      <c r="E3179" s="54">
        <f t="shared" ref="E3179:E3242" si="196">E3178+D3179</f>
        <v>343792166.66667718</v>
      </c>
      <c r="F3179" s="5">
        <f t="shared" si="195"/>
        <v>87607833.333322823</v>
      </c>
    </row>
    <row r="3180" spans="2:6">
      <c r="B3180" s="59">
        <v>2938</v>
      </c>
      <c r="C3180" s="58">
        <f t="shared" si="193"/>
        <v>421400000</v>
      </c>
      <c r="D3180" s="54">
        <f t="shared" si="194"/>
        <v>117055.55555555556</v>
      </c>
      <c r="E3180" s="54">
        <f t="shared" si="196"/>
        <v>343909222.22223276</v>
      </c>
      <c r="F3180" s="5">
        <f t="shared" si="195"/>
        <v>87490777.777767241</v>
      </c>
    </row>
    <row r="3181" spans="2:6">
      <c r="B3181" s="59">
        <v>2939</v>
      </c>
      <c r="C3181" s="58">
        <f t="shared" si="193"/>
        <v>421400000</v>
      </c>
      <c r="D3181" s="54">
        <f t="shared" si="194"/>
        <v>117055.55555555556</v>
      </c>
      <c r="E3181" s="54">
        <f t="shared" si="196"/>
        <v>344026277.77778834</v>
      </c>
      <c r="F3181" s="5">
        <f t="shared" si="195"/>
        <v>87373722.222211659</v>
      </c>
    </row>
    <row r="3182" spans="2:6">
      <c r="B3182" s="59">
        <v>2940</v>
      </c>
      <c r="C3182" s="58">
        <f t="shared" si="193"/>
        <v>421400000</v>
      </c>
      <c r="D3182" s="54">
        <f t="shared" si="194"/>
        <v>117055.55555555556</v>
      </c>
      <c r="E3182" s="54">
        <f t="shared" si="196"/>
        <v>344143333.33334392</v>
      </c>
      <c r="F3182" s="5">
        <f t="shared" si="195"/>
        <v>87256666.666656077</v>
      </c>
    </row>
    <row r="3183" spans="2:6">
      <c r="B3183" s="59">
        <v>2941</v>
      </c>
      <c r="C3183" s="58">
        <f t="shared" si="193"/>
        <v>421400000</v>
      </c>
      <c r="D3183" s="54">
        <f t="shared" si="194"/>
        <v>117055.55555555556</v>
      </c>
      <c r="E3183" s="54">
        <f t="shared" si="196"/>
        <v>344260388.88889951</v>
      </c>
      <c r="F3183" s="5">
        <f t="shared" si="195"/>
        <v>87139611.111100495</v>
      </c>
    </row>
    <row r="3184" spans="2:6">
      <c r="B3184" s="59">
        <v>2942</v>
      </c>
      <c r="C3184" s="58">
        <f t="shared" si="193"/>
        <v>421400000</v>
      </c>
      <c r="D3184" s="54">
        <f t="shared" si="194"/>
        <v>117055.55555555556</v>
      </c>
      <c r="E3184" s="54">
        <f t="shared" si="196"/>
        <v>344377444.44445509</v>
      </c>
      <c r="F3184" s="5">
        <f t="shared" si="195"/>
        <v>87022555.555544913</v>
      </c>
    </row>
    <row r="3185" spans="2:6">
      <c r="B3185" s="59">
        <v>2943</v>
      </c>
      <c r="C3185" s="58">
        <f t="shared" si="193"/>
        <v>421400000</v>
      </c>
      <c r="D3185" s="54">
        <f t="shared" si="194"/>
        <v>117055.55555555556</v>
      </c>
      <c r="E3185" s="54">
        <f t="shared" si="196"/>
        <v>344494500.00001067</v>
      </c>
      <c r="F3185" s="5">
        <f t="shared" si="195"/>
        <v>86905499.999989331</v>
      </c>
    </row>
    <row r="3186" spans="2:6">
      <c r="B3186" s="59">
        <v>2944</v>
      </c>
      <c r="C3186" s="58">
        <f t="shared" si="193"/>
        <v>421400000</v>
      </c>
      <c r="D3186" s="54">
        <f t="shared" si="194"/>
        <v>117055.55555555556</v>
      </c>
      <c r="E3186" s="54">
        <f t="shared" si="196"/>
        <v>344611555.55556625</v>
      </c>
      <c r="F3186" s="5">
        <f t="shared" si="195"/>
        <v>86788444.444433749</v>
      </c>
    </row>
    <row r="3187" spans="2:6">
      <c r="B3187" s="59">
        <v>2945</v>
      </c>
      <c r="C3187" s="58">
        <f t="shared" si="193"/>
        <v>421400000</v>
      </c>
      <c r="D3187" s="54">
        <f t="shared" si="194"/>
        <v>117055.55555555556</v>
      </c>
      <c r="E3187" s="54">
        <f t="shared" si="196"/>
        <v>344728611.11112183</v>
      </c>
      <c r="F3187" s="5">
        <f t="shared" si="195"/>
        <v>86671388.888878167</v>
      </c>
    </row>
    <row r="3188" spans="2:6">
      <c r="B3188" s="59">
        <v>2946</v>
      </c>
      <c r="C3188" s="58">
        <f t="shared" ref="C3188:C3251" si="197">$K$243-$K$245</f>
        <v>421400000</v>
      </c>
      <c r="D3188" s="54">
        <f t="shared" ref="D3188:D3251" si="198">C3188/$K$244</f>
        <v>117055.55555555556</v>
      </c>
      <c r="E3188" s="54">
        <f t="shared" si="196"/>
        <v>344845666.66667742</v>
      </c>
      <c r="F3188" s="5">
        <f t="shared" ref="F3188:F3251" si="199">$J$119-E3188</f>
        <v>86554333.333322585</v>
      </c>
    </row>
    <row r="3189" spans="2:6">
      <c r="B3189" s="59">
        <v>2947</v>
      </c>
      <c r="C3189" s="58">
        <f t="shared" si="197"/>
        <v>421400000</v>
      </c>
      <c r="D3189" s="54">
        <f t="shared" si="198"/>
        <v>117055.55555555556</v>
      </c>
      <c r="E3189" s="54">
        <f t="shared" si="196"/>
        <v>344962722.222233</v>
      </c>
      <c r="F3189" s="5">
        <f t="shared" si="199"/>
        <v>86437277.777767003</v>
      </c>
    </row>
    <row r="3190" spans="2:6">
      <c r="B3190" s="59">
        <v>2948</v>
      </c>
      <c r="C3190" s="58">
        <f t="shared" si="197"/>
        <v>421400000</v>
      </c>
      <c r="D3190" s="54">
        <f t="shared" si="198"/>
        <v>117055.55555555556</v>
      </c>
      <c r="E3190" s="54">
        <f t="shared" si="196"/>
        <v>345079777.77778858</v>
      </c>
      <c r="F3190" s="5">
        <f t="shared" si="199"/>
        <v>86320222.222211421</v>
      </c>
    </row>
    <row r="3191" spans="2:6">
      <c r="B3191" s="59">
        <v>2949</v>
      </c>
      <c r="C3191" s="58">
        <f t="shared" si="197"/>
        <v>421400000</v>
      </c>
      <c r="D3191" s="54">
        <f t="shared" si="198"/>
        <v>117055.55555555556</v>
      </c>
      <c r="E3191" s="54">
        <f t="shared" si="196"/>
        <v>345196833.33334416</v>
      </c>
      <c r="F3191" s="5">
        <f t="shared" si="199"/>
        <v>86203166.666655838</v>
      </c>
    </row>
    <row r="3192" spans="2:6">
      <c r="B3192" s="59">
        <v>2950</v>
      </c>
      <c r="C3192" s="58">
        <f t="shared" si="197"/>
        <v>421400000</v>
      </c>
      <c r="D3192" s="54">
        <f t="shared" si="198"/>
        <v>117055.55555555556</v>
      </c>
      <c r="E3192" s="54">
        <f t="shared" si="196"/>
        <v>345313888.88889974</v>
      </c>
      <c r="F3192" s="5">
        <f t="shared" si="199"/>
        <v>86086111.111100256</v>
      </c>
    </row>
    <row r="3193" spans="2:6">
      <c r="B3193" s="59">
        <v>2951</v>
      </c>
      <c r="C3193" s="58">
        <f t="shared" si="197"/>
        <v>421400000</v>
      </c>
      <c r="D3193" s="54">
        <f t="shared" si="198"/>
        <v>117055.55555555556</v>
      </c>
      <c r="E3193" s="54">
        <f t="shared" si="196"/>
        <v>345430944.44445533</v>
      </c>
      <c r="F3193" s="5">
        <f t="shared" si="199"/>
        <v>85969055.555544674</v>
      </c>
    </row>
    <row r="3194" spans="2:6">
      <c r="B3194" s="59">
        <v>2952</v>
      </c>
      <c r="C3194" s="58">
        <f t="shared" si="197"/>
        <v>421400000</v>
      </c>
      <c r="D3194" s="54">
        <f t="shared" si="198"/>
        <v>117055.55555555556</v>
      </c>
      <c r="E3194" s="54">
        <f t="shared" si="196"/>
        <v>345548000.00001091</v>
      </c>
      <c r="F3194" s="5">
        <f t="shared" si="199"/>
        <v>85851999.999989092</v>
      </c>
    </row>
    <row r="3195" spans="2:6">
      <c r="B3195" s="59">
        <v>2953</v>
      </c>
      <c r="C3195" s="58">
        <f t="shared" si="197"/>
        <v>421400000</v>
      </c>
      <c r="D3195" s="54">
        <f t="shared" si="198"/>
        <v>117055.55555555556</v>
      </c>
      <c r="E3195" s="54">
        <f t="shared" si="196"/>
        <v>345665055.55556649</v>
      </c>
      <c r="F3195" s="5">
        <f t="shared" si="199"/>
        <v>85734944.44443351</v>
      </c>
    </row>
    <row r="3196" spans="2:6">
      <c r="B3196" s="59">
        <v>2954</v>
      </c>
      <c r="C3196" s="58">
        <f t="shared" si="197"/>
        <v>421400000</v>
      </c>
      <c r="D3196" s="54">
        <f t="shared" si="198"/>
        <v>117055.55555555556</v>
      </c>
      <c r="E3196" s="54">
        <f t="shared" si="196"/>
        <v>345782111.11112207</v>
      </c>
      <c r="F3196" s="5">
        <f t="shared" si="199"/>
        <v>85617888.888877928</v>
      </c>
    </row>
    <row r="3197" spans="2:6">
      <c r="B3197" s="59">
        <v>2955</v>
      </c>
      <c r="C3197" s="58">
        <f t="shared" si="197"/>
        <v>421400000</v>
      </c>
      <c r="D3197" s="54">
        <f t="shared" si="198"/>
        <v>117055.55555555556</v>
      </c>
      <c r="E3197" s="54">
        <f t="shared" si="196"/>
        <v>345899166.66667765</v>
      </c>
      <c r="F3197" s="5">
        <f t="shared" si="199"/>
        <v>85500833.333322346</v>
      </c>
    </row>
    <row r="3198" spans="2:6">
      <c r="B3198" s="59">
        <v>2956</v>
      </c>
      <c r="C3198" s="58">
        <f t="shared" si="197"/>
        <v>421400000</v>
      </c>
      <c r="D3198" s="54">
        <f t="shared" si="198"/>
        <v>117055.55555555556</v>
      </c>
      <c r="E3198" s="54">
        <f t="shared" si="196"/>
        <v>346016222.22223324</v>
      </c>
      <c r="F3198" s="5">
        <f t="shared" si="199"/>
        <v>85383777.777766764</v>
      </c>
    </row>
    <row r="3199" spans="2:6">
      <c r="B3199" s="59">
        <v>2957</v>
      </c>
      <c r="C3199" s="58">
        <f t="shared" si="197"/>
        <v>421400000</v>
      </c>
      <c r="D3199" s="54">
        <f t="shared" si="198"/>
        <v>117055.55555555556</v>
      </c>
      <c r="E3199" s="54">
        <f t="shared" si="196"/>
        <v>346133277.77778882</v>
      </c>
      <c r="F3199" s="5">
        <f t="shared" si="199"/>
        <v>85266722.222211182</v>
      </c>
    </row>
    <row r="3200" spans="2:6">
      <c r="B3200" s="59">
        <v>2958</v>
      </c>
      <c r="C3200" s="58">
        <f t="shared" si="197"/>
        <v>421400000</v>
      </c>
      <c r="D3200" s="54">
        <f t="shared" si="198"/>
        <v>117055.55555555556</v>
      </c>
      <c r="E3200" s="54">
        <f t="shared" si="196"/>
        <v>346250333.3333444</v>
      </c>
      <c r="F3200" s="5">
        <f t="shared" si="199"/>
        <v>85149666.6666556</v>
      </c>
    </row>
    <row r="3201" spans="2:6">
      <c r="B3201" s="59">
        <v>2959</v>
      </c>
      <c r="C3201" s="58">
        <f t="shared" si="197"/>
        <v>421400000</v>
      </c>
      <c r="D3201" s="54">
        <f t="shared" si="198"/>
        <v>117055.55555555556</v>
      </c>
      <c r="E3201" s="54">
        <f t="shared" si="196"/>
        <v>346367388.88889998</v>
      </c>
      <c r="F3201" s="5">
        <f t="shared" si="199"/>
        <v>85032611.111100018</v>
      </c>
    </row>
    <row r="3202" spans="2:6">
      <c r="B3202" s="59">
        <v>2960</v>
      </c>
      <c r="C3202" s="58">
        <f t="shared" si="197"/>
        <v>421400000</v>
      </c>
      <c r="D3202" s="54">
        <f t="shared" si="198"/>
        <v>117055.55555555556</v>
      </c>
      <c r="E3202" s="54">
        <f t="shared" si="196"/>
        <v>346484444.44445556</v>
      </c>
      <c r="F3202" s="5">
        <f t="shared" si="199"/>
        <v>84915555.555544436</v>
      </c>
    </row>
    <row r="3203" spans="2:6">
      <c r="B3203" s="59">
        <v>2961</v>
      </c>
      <c r="C3203" s="58">
        <f t="shared" si="197"/>
        <v>421400000</v>
      </c>
      <c r="D3203" s="54">
        <f t="shared" si="198"/>
        <v>117055.55555555556</v>
      </c>
      <c r="E3203" s="54">
        <f t="shared" si="196"/>
        <v>346601500.00001115</v>
      </c>
      <c r="F3203" s="5">
        <f t="shared" si="199"/>
        <v>84798499.999988854</v>
      </c>
    </row>
    <row r="3204" spans="2:6">
      <c r="B3204" s="59">
        <v>2962</v>
      </c>
      <c r="C3204" s="58">
        <f t="shared" si="197"/>
        <v>421400000</v>
      </c>
      <c r="D3204" s="54">
        <f t="shared" si="198"/>
        <v>117055.55555555556</v>
      </c>
      <c r="E3204" s="54">
        <f t="shared" si="196"/>
        <v>346718555.55556673</v>
      </c>
      <c r="F3204" s="5">
        <f t="shared" si="199"/>
        <v>84681444.444433272</v>
      </c>
    </row>
    <row r="3205" spans="2:6">
      <c r="B3205" s="59">
        <v>2963</v>
      </c>
      <c r="C3205" s="58">
        <f t="shared" si="197"/>
        <v>421400000</v>
      </c>
      <c r="D3205" s="54">
        <f t="shared" si="198"/>
        <v>117055.55555555556</v>
      </c>
      <c r="E3205" s="54">
        <f t="shared" si="196"/>
        <v>346835611.11112231</v>
      </c>
      <c r="F3205" s="5">
        <f t="shared" si="199"/>
        <v>84564388.88887769</v>
      </c>
    </row>
    <row r="3206" spans="2:6">
      <c r="B3206" s="59">
        <v>2964</v>
      </c>
      <c r="C3206" s="58">
        <f t="shared" si="197"/>
        <v>421400000</v>
      </c>
      <c r="D3206" s="54">
        <f t="shared" si="198"/>
        <v>117055.55555555556</v>
      </c>
      <c r="E3206" s="54">
        <f t="shared" si="196"/>
        <v>346952666.66667789</v>
      </c>
      <c r="F3206" s="5">
        <f t="shared" si="199"/>
        <v>84447333.333322108</v>
      </c>
    </row>
    <row r="3207" spans="2:6">
      <c r="B3207" s="59">
        <v>2965</v>
      </c>
      <c r="C3207" s="58">
        <f t="shared" si="197"/>
        <v>421400000</v>
      </c>
      <c r="D3207" s="54">
        <f t="shared" si="198"/>
        <v>117055.55555555556</v>
      </c>
      <c r="E3207" s="54">
        <f t="shared" si="196"/>
        <v>347069722.22223347</v>
      </c>
      <c r="F3207" s="5">
        <f t="shared" si="199"/>
        <v>84330277.777766526</v>
      </c>
    </row>
    <row r="3208" spans="2:6">
      <c r="B3208" s="59">
        <v>2966</v>
      </c>
      <c r="C3208" s="58">
        <f t="shared" si="197"/>
        <v>421400000</v>
      </c>
      <c r="D3208" s="54">
        <f t="shared" si="198"/>
        <v>117055.55555555556</v>
      </c>
      <c r="E3208" s="54">
        <f t="shared" si="196"/>
        <v>347186777.77778906</v>
      </c>
      <c r="F3208" s="5">
        <f t="shared" si="199"/>
        <v>84213222.222210944</v>
      </c>
    </row>
    <row r="3209" spans="2:6">
      <c r="B3209" s="59">
        <v>2967</v>
      </c>
      <c r="C3209" s="58">
        <f t="shared" si="197"/>
        <v>421400000</v>
      </c>
      <c r="D3209" s="54">
        <f t="shared" si="198"/>
        <v>117055.55555555556</v>
      </c>
      <c r="E3209" s="54">
        <f t="shared" si="196"/>
        <v>347303833.33334464</v>
      </c>
      <c r="F3209" s="5">
        <f t="shared" si="199"/>
        <v>84096166.666655362</v>
      </c>
    </row>
    <row r="3210" spans="2:6">
      <c r="B3210" s="59">
        <v>2968</v>
      </c>
      <c r="C3210" s="58">
        <f t="shared" si="197"/>
        <v>421400000</v>
      </c>
      <c r="D3210" s="54">
        <f t="shared" si="198"/>
        <v>117055.55555555556</v>
      </c>
      <c r="E3210" s="54">
        <f t="shared" si="196"/>
        <v>347420888.88890022</v>
      </c>
      <c r="F3210" s="5">
        <f t="shared" si="199"/>
        <v>83979111.11109978</v>
      </c>
    </row>
    <row r="3211" spans="2:6">
      <c r="B3211" s="59">
        <v>2969</v>
      </c>
      <c r="C3211" s="58">
        <f t="shared" si="197"/>
        <v>421400000</v>
      </c>
      <c r="D3211" s="54">
        <f t="shared" si="198"/>
        <v>117055.55555555556</v>
      </c>
      <c r="E3211" s="54">
        <f t="shared" si="196"/>
        <v>347537944.4444558</v>
      </c>
      <c r="F3211" s="5">
        <f t="shared" si="199"/>
        <v>83862055.555544198</v>
      </c>
    </row>
    <row r="3212" spans="2:6">
      <c r="B3212" s="59">
        <v>2970</v>
      </c>
      <c r="C3212" s="58">
        <f t="shared" si="197"/>
        <v>421400000</v>
      </c>
      <c r="D3212" s="54">
        <f t="shared" si="198"/>
        <v>117055.55555555556</v>
      </c>
      <c r="E3212" s="54">
        <f t="shared" si="196"/>
        <v>347655000.00001138</v>
      </c>
      <c r="F3212" s="5">
        <f t="shared" si="199"/>
        <v>83744999.999988616</v>
      </c>
    </row>
    <row r="3213" spans="2:6">
      <c r="B3213" s="59">
        <v>2971</v>
      </c>
      <c r="C3213" s="58">
        <f t="shared" si="197"/>
        <v>421400000</v>
      </c>
      <c r="D3213" s="54">
        <f t="shared" si="198"/>
        <v>117055.55555555556</v>
      </c>
      <c r="E3213" s="54">
        <f t="shared" si="196"/>
        <v>347772055.55556697</v>
      </c>
      <c r="F3213" s="5">
        <f t="shared" si="199"/>
        <v>83627944.444433033</v>
      </c>
    </row>
    <row r="3214" spans="2:6">
      <c r="B3214" s="59">
        <v>2972</v>
      </c>
      <c r="C3214" s="58">
        <f t="shared" si="197"/>
        <v>421400000</v>
      </c>
      <c r="D3214" s="54">
        <f t="shared" si="198"/>
        <v>117055.55555555556</v>
      </c>
      <c r="E3214" s="54">
        <f t="shared" si="196"/>
        <v>347889111.11112255</v>
      </c>
      <c r="F3214" s="5">
        <f t="shared" si="199"/>
        <v>83510888.888877451</v>
      </c>
    </row>
    <row r="3215" spans="2:6">
      <c r="B3215" s="59">
        <v>2973</v>
      </c>
      <c r="C3215" s="58">
        <f t="shared" si="197"/>
        <v>421400000</v>
      </c>
      <c r="D3215" s="54">
        <f t="shared" si="198"/>
        <v>117055.55555555556</v>
      </c>
      <c r="E3215" s="54">
        <f t="shared" si="196"/>
        <v>348006166.66667813</v>
      </c>
      <c r="F3215" s="5">
        <f t="shared" si="199"/>
        <v>83393833.333321869</v>
      </c>
    </row>
    <row r="3216" spans="2:6">
      <c r="B3216" s="59">
        <v>2974</v>
      </c>
      <c r="C3216" s="58">
        <f t="shared" si="197"/>
        <v>421400000</v>
      </c>
      <c r="D3216" s="54">
        <f t="shared" si="198"/>
        <v>117055.55555555556</v>
      </c>
      <c r="E3216" s="54">
        <f t="shared" si="196"/>
        <v>348123222.22223371</v>
      </c>
      <c r="F3216" s="5">
        <f t="shared" si="199"/>
        <v>83276777.777766287</v>
      </c>
    </row>
    <row r="3217" spans="2:6">
      <c r="B3217" s="59">
        <v>2975</v>
      </c>
      <c r="C3217" s="58">
        <f t="shared" si="197"/>
        <v>421400000</v>
      </c>
      <c r="D3217" s="54">
        <f t="shared" si="198"/>
        <v>117055.55555555556</v>
      </c>
      <c r="E3217" s="54">
        <f t="shared" si="196"/>
        <v>348240277.77778929</v>
      </c>
      <c r="F3217" s="5">
        <f t="shared" si="199"/>
        <v>83159722.222210705</v>
      </c>
    </row>
    <row r="3218" spans="2:6">
      <c r="B3218" s="59">
        <v>2976</v>
      </c>
      <c r="C3218" s="58">
        <f t="shared" si="197"/>
        <v>421400000</v>
      </c>
      <c r="D3218" s="54">
        <f t="shared" si="198"/>
        <v>117055.55555555556</v>
      </c>
      <c r="E3218" s="54">
        <f t="shared" si="196"/>
        <v>348357333.33334488</v>
      </c>
      <c r="F3218" s="5">
        <f t="shared" si="199"/>
        <v>83042666.666655123</v>
      </c>
    </row>
    <row r="3219" spans="2:6">
      <c r="B3219" s="59">
        <v>2977</v>
      </c>
      <c r="C3219" s="58">
        <f t="shared" si="197"/>
        <v>421400000</v>
      </c>
      <c r="D3219" s="54">
        <f t="shared" si="198"/>
        <v>117055.55555555556</v>
      </c>
      <c r="E3219" s="54">
        <f t="shared" si="196"/>
        <v>348474388.88890046</v>
      </c>
      <c r="F3219" s="5">
        <f t="shared" si="199"/>
        <v>82925611.111099541</v>
      </c>
    </row>
    <row r="3220" spans="2:6">
      <c r="B3220" s="59">
        <v>2978</v>
      </c>
      <c r="C3220" s="58">
        <f t="shared" si="197"/>
        <v>421400000</v>
      </c>
      <c r="D3220" s="54">
        <f t="shared" si="198"/>
        <v>117055.55555555556</v>
      </c>
      <c r="E3220" s="54">
        <f t="shared" si="196"/>
        <v>348591444.44445604</v>
      </c>
      <c r="F3220" s="5">
        <f t="shared" si="199"/>
        <v>82808555.555543959</v>
      </c>
    </row>
    <row r="3221" spans="2:6">
      <c r="B3221" s="59">
        <v>2979</v>
      </c>
      <c r="C3221" s="58">
        <f t="shared" si="197"/>
        <v>421400000</v>
      </c>
      <c r="D3221" s="54">
        <f t="shared" si="198"/>
        <v>117055.55555555556</v>
      </c>
      <c r="E3221" s="54">
        <f t="shared" si="196"/>
        <v>348708500.00001162</v>
      </c>
      <c r="F3221" s="5">
        <f t="shared" si="199"/>
        <v>82691499.999988377</v>
      </c>
    </row>
    <row r="3222" spans="2:6">
      <c r="B3222" s="59">
        <v>2980</v>
      </c>
      <c r="C3222" s="58">
        <f t="shared" si="197"/>
        <v>421400000</v>
      </c>
      <c r="D3222" s="54">
        <f t="shared" si="198"/>
        <v>117055.55555555556</v>
      </c>
      <c r="E3222" s="54">
        <f t="shared" si="196"/>
        <v>348825555.5555672</v>
      </c>
      <c r="F3222" s="5">
        <f t="shared" si="199"/>
        <v>82574444.444432795</v>
      </c>
    </row>
    <row r="3223" spans="2:6">
      <c r="B3223" s="59">
        <v>2981</v>
      </c>
      <c r="C3223" s="58">
        <f t="shared" si="197"/>
        <v>421400000</v>
      </c>
      <c r="D3223" s="54">
        <f t="shared" si="198"/>
        <v>117055.55555555556</v>
      </c>
      <c r="E3223" s="54">
        <f t="shared" si="196"/>
        <v>348942611.11112279</v>
      </c>
      <c r="F3223" s="5">
        <f t="shared" si="199"/>
        <v>82457388.888877213</v>
      </c>
    </row>
    <row r="3224" spans="2:6">
      <c r="B3224" s="59">
        <v>2982</v>
      </c>
      <c r="C3224" s="58">
        <f t="shared" si="197"/>
        <v>421400000</v>
      </c>
      <c r="D3224" s="54">
        <f t="shared" si="198"/>
        <v>117055.55555555556</v>
      </c>
      <c r="E3224" s="54">
        <f t="shared" si="196"/>
        <v>349059666.66667837</v>
      </c>
      <c r="F3224" s="5">
        <f t="shared" si="199"/>
        <v>82340333.333321631</v>
      </c>
    </row>
    <row r="3225" spans="2:6">
      <c r="B3225" s="59">
        <v>2983</v>
      </c>
      <c r="C3225" s="58">
        <f t="shared" si="197"/>
        <v>421400000</v>
      </c>
      <c r="D3225" s="54">
        <f t="shared" si="198"/>
        <v>117055.55555555556</v>
      </c>
      <c r="E3225" s="54">
        <f t="shared" si="196"/>
        <v>349176722.22223395</v>
      </c>
      <c r="F3225" s="5">
        <f t="shared" si="199"/>
        <v>82223277.777766049</v>
      </c>
    </row>
    <row r="3226" spans="2:6">
      <c r="B3226" s="59">
        <v>2984</v>
      </c>
      <c r="C3226" s="58">
        <f t="shared" si="197"/>
        <v>421400000</v>
      </c>
      <c r="D3226" s="54">
        <f t="shared" si="198"/>
        <v>117055.55555555556</v>
      </c>
      <c r="E3226" s="54">
        <f t="shared" si="196"/>
        <v>349293777.77778953</v>
      </c>
      <c r="F3226" s="5">
        <f t="shared" si="199"/>
        <v>82106222.222210467</v>
      </c>
    </row>
    <row r="3227" spans="2:6">
      <c r="B3227" s="59">
        <v>2985</v>
      </c>
      <c r="C3227" s="58">
        <f t="shared" si="197"/>
        <v>421400000</v>
      </c>
      <c r="D3227" s="54">
        <f t="shared" si="198"/>
        <v>117055.55555555556</v>
      </c>
      <c r="E3227" s="54">
        <f t="shared" si="196"/>
        <v>349410833.33334512</v>
      </c>
      <c r="F3227" s="5">
        <f t="shared" si="199"/>
        <v>81989166.666654885</v>
      </c>
    </row>
    <row r="3228" spans="2:6">
      <c r="B3228" s="59">
        <v>2986</v>
      </c>
      <c r="C3228" s="58">
        <f t="shared" si="197"/>
        <v>421400000</v>
      </c>
      <c r="D3228" s="54">
        <f t="shared" si="198"/>
        <v>117055.55555555556</v>
      </c>
      <c r="E3228" s="54">
        <f t="shared" si="196"/>
        <v>349527888.8889007</v>
      </c>
      <c r="F3228" s="5">
        <f t="shared" si="199"/>
        <v>81872111.111099303</v>
      </c>
    </row>
    <row r="3229" spans="2:6">
      <c r="B3229" s="59">
        <v>2987</v>
      </c>
      <c r="C3229" s="58">
        <f t="shared" si="197"/>
        <v>421400000</v>
      </c>
      <c r="D3229" s="54">
        <f t="shared" si="198"/>
        <v>117055.55555555556</v>
      </c>
      <c r="E3229" s="54">
        <f t="shared" si="196"/>
        <v>349644944.44445628</v>
      </c>
      <c r="F3229" s="5">
        <f t="shared" si="199"/>
        <v>81755055.555543721</v>
      </c>
    </row>
    <row r="3230" spans="2:6">
      <c r="B3230" s="59">
        <v>2988</v>
      </c>
      <c r="C3230" s="58">
        <f t="shared" si="197"/>
        <v>421400000</v>
      </c>
      <c r="D3230" s="54">
        <f t="shared" si="198"/>
        <v>117055.55555555556</v>
      </c>
      <c r="E3230" s="54">
        <f t="shared" si="196"/>
        <v>349762000.00001186</v>
      </c>
      <c r="F3230" s="5">
        <f t="shared" si="199"/>
        <v>81637999.999988139</v>
      </c>
    </row>
    <row r="3231" spans="2:6">
      <c r="B3231" s="59">
        <v>2989</v>
      </c>
      <c r="C3231" s="58">
        <f t="shared" si="197"/>
        <v>421400000</v>
      </c>
      <c r="D3231" s="54">
        <f t="shared" si="198"/>
        <v>117055.55555555556</v>
      </c>
      <c r="E3231" s="54">
        <f t="shared" si="196"/>
        <v>349879055.55556744</v>
      </c>
      <c r="F3231" s="5">
        <f t="shared" si="199"/>
        <v>81520944.444432557</v>
      </c>
    </row>
    <row r="3232" spans="2:6">
      <c r="B3232" s="59">
        <v>2990</v>
      </c>
      <c r="C3232" s="58">
        <f t="shared" si="197"/>
        <v>421400000</v>
      </c>
      <c r="D3232" s="54">
        <f t="shared" si="198"/>
        <v>117055.55555555556</v>
      </c>
      <c r="E3232" s="54">
        <f t="shared" si="196"/>
        <v>349996111.11112303</v>
      </c>
      <c r="F3232" s="5">
        <f t="shared" si="199"/>
        <v>81403888.888876975</v>
      </c>
    </row>
    <row r="3233" spans="2:6">
      <c r="B3233" s="59">
        <v>2991</v>
      </c>
      <c r="C3233" s="58">
        <f t="shared" si="197"/>
        <v>421400000</v>
      </c>
      <c r="D3233" s="54">
        <f t="shared" si="198"/>
        <v>117055.55555555556</v>
      </c>
      <c r="E3233" s="54">
        <f t="shared" si="196"/>
        <v>350113166.66667861</v>
      </c>
      <c r="F3233" s="5">
        <f t="shared" si="199"/>
        <v>81286833.333321393</v>
      </c>
    </row>
    <row r="3234" spans="2:6">
      <c r="B3234" s="59">
        <v>2992</v>
      </c>
      <c r="C3234" s="58">
        <f t="shared" si="197"/>
        <v>421400000</v>
      </c>
      <c r="D3234" s="54">
        <f t="shared" si="198"/>
        <v>117055.55555555556</v>
      </c>
      <c r="E3234" s="54">
        <f t="shared" si="196"/>
        <v>350230222.22223419</v>
      </c>
      <c r="F3234" s="5">
        <f t="shared" si="199"/>
        <v>81169777.77776581</v>
      </c>
    </row>
    <row r="3235" spans="2:6">
      <c r="B3235" s="59">
        <v>2993</v>
      </c>
      <c r="C3235" s="58">
        <f t="shared" si="197"/>
        <v>421400000</v>
      </c>
      <c r="D3235" s="54">
        <f t="shared" si="198"/>
        <v>117055.55555555556</v>
      </c>
      <c r="E3235" s="54">
        <f t="shared" si="196"/>
        <v>350347277.77778977</v>
      </c>
      <c r="F3235" s="5">
        <f t="shared" si="199"/>
        <v>81052722.222210228</v>
      </c>
    </row>
    <row r="3236" spans="2:6">
      <c r="B3236" s="59">
        <v>2994</v>
      </c>
      <c r="C3236" s="58">
        <f t="shared" si="197"/>
        <v>421400000</v>
      </c>
      <c r="D3236" s="54">
        <f t="shared" si="198"/>
        <v>117055.55555555556</v>
      </c>
      <c r="E3236" s="54">
        <f t="shared" si="196"/>
        <v>350464333.33334535</v>
      </c>
      <c r="F3236" s="5">
        <f t="shared" si="199"/>
        <v>80935666.666654646</v>
      </c>
    </row>
    <row r="3237" spans="2:6">
      <c r="B3237" s="59">
        <v>2995</v>
      </c>
      <c r="C3237" s="58">
        <f t="shared" si="197"/>
        <v>421400000</v>
      </c>
      <c r="D3237" s="54">
        <f t="shared" si="198"/>
        <v>117055.55555555556</v>
      </c>
      <c r="E3237" s="54">
        <f t="shared" si="196"/>
        <v>350581388.88890094</v>
      </c>
      <c r="F3237" s="5">
        <f t="shared" si="199"/>
        <v>80818611.111099064</v>
      </c>
    </row>
    <row r="3238" spans="2:6">
      <c r="B3238" s="59">
        <v>2996</v>
      </c>
      <c r="C3238" s="58">
        <f t="shared" si="197"/>
        <v>421400000</v>
      </c>
      <c r="D3238" s="54">
        <f t="shared" si="198"/>
        <v>117055.55555555556</v>
      </c>
      <c r="E3238" s="54">
        <f t="shared" si="196"/>
        <v>350698444.44445652</v>
      </c>
      <c r="F3238" s="5">
        <f t="shared" si="199"/>
        <v>80701555.555543482</v>
      </c>
    </row>
    <row r="3239" spans="2:6">
      <c r="B3239" s="59">
        <v>2997</v>
      </c>
      <c r="C3239" s="58">
        <f t="shared" si="197"/>
        <v>421400000</v>
      </c>
      <c r="D3239" s="54">
        <f t="shared" si="198"/>
        <v>117055.55555555556</v>
      </c>
      <c r="E3239" s="54">
        <f t="shared" si="196"/>
        <v>350815500.0000121</v>
      </c>
      <c r="F3239" s="5">
        <f t="shared" si="199"/>
        <v>80584499.9999879</v>
      </c>
    </row>
    <row r="3240" spans="2:6">
      <c r="B3240" s="59">
        <v>2998</v>
      </c>
      <c r="C3240" s="58">
        <f t="shared" si="197"/>
        <v>421400000</v>
      </c>
      <c r="D3240" s="54">
        <f t="shared" si="198"/>
        <v>117055.55555555556</v>
      </c>
      <c r="E3240" s="54">
        <f t="shared" si="196"/>
        <v>350932555.55556768</v>
      </c>
      <c r="F3240" s="5">
        <f t="shared" si="199"/>
        <v>80467444.444432318</v>
      </c>
    </row>
    <row r="3241" spans="2:6">
      <c r="B3241" s="59">
        <v>2999</v>
      </c>
      <c r="C3241" s="58">
        <f t="shared" si="197"/>
        <v>421400000</v>
      </c>
      <c r="D3241" s="54">
        <f t="shared" si="198"/>
        <v>117055.55555555556</v>
      </c>
      <c r="E3241" s="54">
        <f t="shared" si="196"/>
        <v>351049611.11112326</v>
      </c>
      <c r="F3241" s="5">
        <f t="shared" si="199"/>
        <v>80350388.888876736</v>
      </c>
    </row>
    <row r="3242" spans="2:6">
      <c r="B3242" s="59">
        <v>3000</v>
      </c>
      <c r="C3242" s="58">
        <f t="shared" si="197"/>
        <v>421400000</v>
      </c>
      <c r="D3242" s="54">
        <f t="shared" si="198"/>
        <v>117055.55555555556</v>
      </c>
      <c r="E3242" s="54">
        <f t="shared" si="196"/>
        <v>351166666.66667885</v>
      </c>
      <c r="F3242" s="5">
        <f t="shared" si="199"/>
        <v>80233333.333321154</v>
      </c>
    </row>
    <row r="3243" spans="2:6">
      <c r="B3243" s="59">
        <v>3001</v>
      </c>
      <c r="C3243" s="58">
        <f t="shared" si="197"/>
        <v>421400000</v>
      </c>
      <c r="D3243" s="54">
        <f t="shared" si="198"/>
        <v>117055.55555555556</v>
      </c>
      <c r="E3243" s="54">
        <f t="shared" ref="E3243:E3306" si="200">E3242+D3243</f>
        <v>351283722.22223443</v>
      </c>
      <c r="F3243" s="5">
        <f t="shared" si="199"/>
        <v>80116277.777765572</v>
      </c>
    </row>
    <row r="3244" spans="2:6">
      <c r="B3244" s="59">
        <v>3002</v>
      </c>
      <c r="C3244" s="58">
        <f t="shared" si="197"/>
        <v>421400000</v>
      </c>
      <c r="D3244" s="54">
        <f t="shared" si="198"/>
        <v>117055.55555555556</v>
      </c>
      <c r="E3244" s="54">
        <f t="shared" si="200"/>
        <v>351400777.77779001</v>
      </c>
      <c r="F3244" s="5">
        <f t="shared" si="199"/>
        <v>79999222.22220999</v>
      </c>
    </row>
    <row r="3245" spans="2:6">
      <c r="B3245" s="59">
        <v>3003</v>
      </c>
      <c r="C3245" s="58">
        <f t="shared" si="197"/>
        <v>421400000</v>
      </c>
      <c r="D3245" s="54">
        <f t="shared" si="198"/>
        <v>117055.55555555556</v>
      </c>
      <c r="E3245" s="54">
        <f t="shared" si="200"/>
        <v>351517833.33334559</v>
      </c>
      <c r="F3245" s="5">
        <f t="shared" si="199"/>
        <v>79882166.666654408</v>
      </c>
    </row>
    <row r="3246" spans="2:6">
      <c r="B3246" s="59">
        <v>3004</v>
      </c>
      <c r="C3246" s="58">
        <f t="shared" si="197"/>
        <v>421400000</v>
      </c>
      <c r="D3246" s="54">
        <f t="shared" si="198"/>
        <v>117055.55555555556</v>
      </c>
      <c r="E3246" s="54">
        <f t="shared" si="200"/>
        <v>351634888.88890117</v>
      </c>
      <c r="F3246" s="5">
        <f t="shared" si="199"/>
        <v>79765111.111098826</v>
      </c>
    </row>
    <row r="3247" spans="2:6">
      <c r="B3247" s="59">
        <v>3005</v>
      </c>
      <c r="C3247" s="58">
        <f t="shared" si="197"/>
        <v>421400000</v>
      </c>
      <c r="D3247" s="54">
        <f t="shared" si="198"/>
        <v>117055.55555555556</v>
      </c>
      <c r="E3247" s="54">
        <f t="shared" si="200"/>
        <v>351751944.44445676</v>
      </c>
      <c r="F3247" s="5">
        <f t="shared" si="199"/>
        <v>79648055.555543244</v>
      </c>
    </row>
    <row r="3248" spans="2:6">
      <c r="B3248" s="59">
        <v>3006</v>
      </c>
      <c r="C3248" s="58">
        <f t="shared" si="197"/>
        <v>421400000</v>
      </c>
      <c r="D3248" s="54">
        <f t="shared" si="198"/>
        <v>117055.55555555556</v>
      </c>
      <c r="E3248" s="54">
        <f t="shared" si="200"/>
        <v>351869000.00001234</v>
      </c>
      <c r="F3248" s="5">
        <f t="shared" si="199"/>
        <v>79530999.999987662</v>
      </c>
    </row>
    <row r="3249" spans="2:6">
      <c r="B3249" s="59">
        <v>3007</v>
      </c>
      <c r="C3249" s="58">
        <f t="shared" si="197"/>
        <v>421400000</v>
      </c>
      <c r="D3249" s="54">
        <f t="shared" si="198"/>
        <v>117055.55555555556</v>
      </c>
      <c r="E3249" s="54">
        <f t="shared" si="200"/>
        <v>351986055.55556792</v>
      </c>
      <c r="F3249" s="5">
        <f t="shared" si="199"/>
        <v>79413944.44443208</v>
      </c>
    </row>
    <row r="3250" spans="2:6">
      <c r="B3250" s="59">
        <v>3008</v>
      </c>
      <c r="C3250" s="58">
        <f t="shared" si="197"/>
        <v>421400000</v>
      </c>
      <c r="D3250" s="54">
        <f t="shared" si="198"/>
        <v>117055.55555555556</v>
      </c>
      <c r="E3250" s="54">
        <f t="shared" si="200"/>
        <v>352103111.1111235</v>
      </c>
      <c r="F3250" s="5">
        <f t="shared" si="199"/>
        <v>79296888.888876498</v>
      </c>
    </row>
    <row r="3251" spans="2:6">
      <c r="B3251" s="59">
        <v>3009</v>
      </c>
      <c r="C3251" s="58">
        <f t="shared" si="197"/>
        <v>421400000</v>
      </c>
      <c r="D3251" s="54">
        <f t="shared" si="198"/>
        <v>117055.55555555556</v>
      </c>
      <c r="E3251" s="54">
        <f t="shared" si="200"/>
        <v>352220166.66667908</v>
      </c>
      <c r="F3251" s="5">
        <f t="shared" si="199"/>
        <v>79179833.333320916</v>
      </c>
    </row>
    <row r="3252" spans="2:6">
      <c r="B3252" s="59">
        <v>3010</v>
      </c>
      <c r="C3252" s="58">
        <f t="shared" ref="C3252:C3315" si="201">$K$243-$K$245</f>
        <v>421400000</v>
      </c>
      <c r="D3252" s="54">
        <f t="shared" ref="D3252:D3315" si="202">C3252/$K$244</f>
        <v>117055.55555555556</v>
      </c>
      <c r="E3252" s="54">
        <f t="shared" si="200"/>
        <v>352337222.22223467</v>
      </c>
      <c r="F3252" s="5">
        <f t="shared" ref="F3252:F3315" si="203">$J$119-E3252</f>
        <v>79062777.777765334</v>
      </c>
    </row>
    <row r="3253" spans="2:6">
      <c r="B3253" s="59">
        <v>3011</v>
      </c>
      <c r="C3253" s="58">
        <f t="shared" si="201"/>
        <v>421400000</v>
      </c>
      <c r="D3253" s="54">
        <f t="shared" si="202"/>
        <v>117055.55555555556</v>
      </c>
      <c r="E3253" s="54">
        <f t="shared" si="200"/>
        <v>352454277.77779025</v>
      </c>
      <c r="F3253" s="5">
        <f t="shared" si="203"/>
        <v>78945722.222209752</v>
      </c>
    </row>
    <row r="3254" spans="2:6">
      <c r="B3254" s="59">
        <v>3012</v>
      </c>
      <c r="C3254" s="58">
        <f t="shared" si="201"/>
        <v>421400000</v>
      </c>
      <c r="D3254" s="54">
        <f t="shared" si="202"/>
        <v>117055.55555555556</v>
      </c>
      <c r="E3254" s="54">
        <f t="shared" si="200"/>
        <v>352571333.33334583</v>
      </c>
      <c r="F3254" s="5">
        <f t="shared" si="203"/>
        <v>78828666.66665417</v>
      </c>
    </row>
    <row r="3255" spans="2:6">
      <c r="B3255" s="59">
        <v>3013</v>
      </c>
      <c r="C3255" s="58">
        <f t="shared" si="201"/>
        <v>421400000</v>
      </c>
      <c r="D3255" s="54">
        <f t="shared" si="202"/>
        <v>117055.55555555556</v>
      </c>
      <c r="E3255" s="54">
        <f t="shared" si="200"/>
        <v>352688388.88890141</v>
      </c>
      <c r="F3255" s="5">
        <f t="shared" si="203"/>
        <v>78711611.111098588</v>
      </c>
    </row>
    <row r="3256" spans="2:6">
      <c r="B3256" s="59">
        <v>3014</v>
      </c>
      <c r="C3256" s="58">
        <f t="shared" si="201"/>
        <v>421400000</v>
      </c>
      <c r="D3256" s="54">
        <f t="shared" si="202"/>
        <v>117055.55555555556</v>
      </c>
      <c r="E3256" s="54">
        <f t="shared" si="200"/>
        <v>352805444.44445699</v>
      </c>
      <c r="F3256" s="5">
        <f t="shared" si="203"/>
        <v>78594555.555543005</v>
      </c>
    </row>
    <row r="3257" spans="2:6">
      <c r="B3257" s="59">
        <v>3015</v>
      </c>
      <c r="C3257" s="58">
        <f t="shared" si="201"/>
        <v>421400000</v>
      </c>
      <c r="D3257" s="54">
        <f t="shared" si="202"/>
        <v>117055.55555555556</v>
      </c>
      <c r="E3257" s="54">
        <f t="shared" si="200"/>
        <v>352922500.00001258</v>
      </c>
      <c r="F3257" s="5">
        <f t="shared" si="203"/>
        <v>78477499.999987423</v>
      </c>
    </row>
    <row r="3258" spans="2:6">
      <c r="B3258" s="59">
        <v>3016</v>
      </c>
      <c r="C3258" s="58">
        <f t="shared" si="201"/>
        <v>421400000</v>
      </c>
      <c r="D3258" s="54">
        <f t="shared" si="202"/>
        <v>117055.55555555556</v>
      </c>
      <c r="E3258" s="54">
        <f t="shared" si="200"/>
        <v>353039555.55556816</v>
      </c>
      <c r="F3258" s="5">
        <f t="shared" si="203"/>
        <v>78360444.444431841</v>
      </c>
    </row>
    <row r="3259" spans="2:6">
      <c r="B3259" s="59">
        <v>3017</v>
      </c>
      <c r="C3259" s="58">
        <f t="shared" si="201"/>
        <v>421400000</v>
      </c>
      <c r="D3259" s="54">
        <f t="shared" si="202"/>
        <v>117055.55555555556</v>
      </c>
      <c r="E3259" s="54">
        <f t="shared" si="200"/>
        <v>353156611.11112374</v>
      </c>
      <c r="F3259" s="5">
        <f t="shared" si="203"/>
        <v>78243388.888876259</v>
      </c>
    </row>
    <row r="3260" spans="2:6">
      <c r="B3260" s="59">
        <v>3018</v>
      </c>
      <c r="C3260" s="58">
        <f t="shared" si="201"/>
        <v>421400000</v>
      </c>
      <c r="D3260" s="54">
        <f t="shared" si="202"/>
        <v>117055.55555555556</v>
      </c>
      <c r="E3260" s="54">
        <f t="shared" si="200"/>
        <v>353273666.66667932</v>
      </c>
      <c r="F3260" s="5">
        <f t="shared" si="203"/>
        <v>78126333.333320677</v>
      </c>
    </row>
    <row r="3261" spans="2:6">
      <c r="B3261" s="59">
        <v>3019</v>
      </c>
      <c r="C3261" s="58">
        <f t="shared" si="201"/>
        <v>421400000</v>
      </c>
      <c r="D3261" s="54">
        <f t="shared" si="202"/>
        <v>117055.55555555556</v>
      </c>
      <c r="E3261" s="54">
        <f t="shared" si="200"/>
        <v>353390722.2222349</v>
      </c>
      <c r="F3261" s="5">
        <f t="shared" si="203"/>
        <v>78009277.777765095</v>
      </c>
    </row>
    <row r="3262" spans="2:6">
      <c r="B3262" s="59">
        <v>3020</v>
      </c>
      <c r="C3262" s="58">
        <f t="shared" si="201"/>
        <v>421400000</v>
      </c>
      <c r="D3262" s="54">
        <f t="shared" si="202"/>
        <v>117055.55555555556</v>
      </c>
      <c r="E3262" s="54">
        <f t="shared" si="200"/>
        <v>353507777.77779049</v>
      </c>
      <c r="F3262" s="5">
        <f t="shared" si="203"/>
        <v>77892222.222209513</v>
      </c>
    </row>
    <row r="3263" spans="2:6">
      <c r="B3263" s="59">
        <v>3021</v>
      </c>
      <c r="C3263" s="58">
        <f t="shared" si="201"/>
        <v>421400000</v>
      </c>
      <c r="D3263" s="54">
        <f t="shared" si="202"/>
        <v>117055.55555555556</v>
      </c>
      <c r="E3263" s="54">
        <f t="shared" si="200"/>
        <v>353624833.33334607</v>
      </c>
      <c r="F3263" s="5">
        <f t="shared" si="203"/>
        <v>77775166.666653931</v>
      </c>
    </row>
    <row r="3264" spans="2:6">
      <c r="B3264" s="59">
        <v>3022</v>
      </c>
      <c r="C3264" s="58">
        <f t="shared" si="201"/>
        <v>421400000</v>
      </c>
      <c r="D3264" s="54">
        <f t="shared" si="202"/>
        <v>117055.55555555556</v>
      </c>
      <c r="E3264" s="54">
        <f t="shared" si="200"/>
        <v>353741888.88890165</v>
      </c>
      <c r="F3264" s="5">
        <f t="shared" si="203"/>
        <v>77658111.111098349</v>
      </c>
    </row>
    <row r="3265" spans="2:6">
      <c r="B3265" s="59">
        <v>3023</v>
      </c>
      <c r="C3265" s="58">
        <f t="shared" si="201"/>
        <v>421400000</v>
      </c>
      <c r="D3265" s="54">
        <f t="shared" si="202"/>
        <v>117055.55555555556</v>
      </c>
      <c r="E3265" s="54">
        <f t="shared" si="200"/>
        <v>353858944.44445723</v>
      </c>
      <c r="F3265" s="5">
        <f t="shared" si="203"/>
        <v>77541055.555542767</v>
      </c>
    </row>
    <row r="3266" spans="2:6">
      <c r="B3266" s="59">
        <v>3024</v>
      </c>
      <c r="C3266" s="58">
        <f t="shared" si="201"/>
        <v>421400000</v>
      </c>
      <c r="D3266" s="54">
        <f t="shared" si="202"/>
        <v>117055.55555555556</v>
      </c>
      <c r="E3266" s="54">
        <f t="shared" si="200"/>
        <v>353976000.00001281</v>
      </c>
      <c r="F3266" s="5">
        <f t="shared" si="203"/>
        <v>77423999.999987185</v>
      </c>
    </row>
    <row r="3267" spans="2:6">
      <c r="B3267" s="59">
        <v>3025</v>
      </c>
      <c r="C3267" s="58">
        <f t="shared" si="201"/>
        <v>421400000</v>
      </c>
      <c r="D3267" s="54">
        <f t="shared" si="202"/>
        <v>117055.55555555556</v>
      </c>
      <c r="E3267" s="54">
        <f t="shared" si="200"/>
        <v>354093055.5555684</v>
      </c>
      <c r="F3267" s="5">
        <f t="shared" si="203"/>
        <v>77306944.444431603</v>
      </c>
    </row>
    <row r="3268" spans="2:6">
      <c r="B3268" s="59">
        <v>3026</v>
      </c>
      <c r="C3268" s="58">
        <f t="shared" si="201"/>
        <v>421400000</v>
      </c>
      <c r="D3268" s="54">
        <f t="shared" si="202"/>
        <v>117055.55555555556</v>
      </c>
      <c r="E3268" s="54">
        <f t="shared" si="200"/>
        <v>354210111.11112398</v>
      </c>
      <c r="F3268" s="5">
        <f t="shared" si="203"/>
        <v>77189888.888876021</v>
      </c>
    </row>
    <row r="3269" spans="2:6">
      <c r="B3269" s="59">
        <v>3027</v>
      </c>
      <c r="C3269" s="58">
        <f t="shared" si="201"/>
        <v>421400000</v>
      </c>
      <c r="D3269" s="54">
        <f t="shared" si="202"/>
        <v>117055.55555555556</v>
      </c>
      <c r="E3269" s="54">
        <f t="shared" si="200"/>
        <v>354327166.66667956</v>
      </c>
      <c r="F3269" s="5">
        <f t="shared" si="203"/>
        <v>77072833.333320439</v>
      </c>
    </row>
    <row r="3270" spans="2:6">
      <c r="B3270" s="59">
        <v>3028</v>
      </c>
      <c r="C3270" s="58">
        <f t="shared" si="201"/>
        <v>421400000</v>
      </c>
      <c r="D3270" s="54">
        <f t="shared" si="202"/>
        <v>117055.55555555556</v>
      </c>
      <c r="E3270" s="54">
        <f t="shared" si="200"/>
        <v>354444222.22223514</v>
      </c>
      <c r="F3270" s="5">
        <f t="shared" si="203"/>
        <v>76955777.777764857</v>
      </c>
    </row>
    <row r="3271" spans="2:6">
      <c r="B3271" s="59">
        <v>3029</v>
      </c>
      <c r="C3271" s="58">
        <f t="shared" si="201"/>
        <v>421400000</v>
      </c>
      <c r="D3271" s="54">
        <f t="shared" si="202"/>
        <v>117055.55555555556</v>
      </c>
      <c r="E3271" s="54">
        <f t="shared" si="200"/>
        <v>354561277.77779073</v>
      </c>
      <c r="F3271" s="5">
        <f t="shared" si="203"/>
        <v>76838722.222209275</v>
      </c>
    </row>
    <row r="3272" spans="2:6">
      <c r="B3272" s="59">
        <v>3030</v>
      </c>
      <c r="C3272" s="58">
        <f t="shared" si="201"/>
        <v>421400000</v>
      </c>
      <c r="D3272" s="54">
        <f t="shared" si="202"/>
        <v>117055.55555555556</v>
      </c>
      <c r="E3272" s="54">
        <f t="shared" si="200"/>
        <v>354678333.33334631</v>
      </c>
      <c r="F3272" s="5">
        <f t="shared" si="203"/>
        <v>76721666.666653693</v>
      </c>
    </row>
    <row r="3273" spans="2:6">
      <c r="B3273" s="59">
        <v>3031</v>
      </c>
      <c r="C3273" s="58">
        <f t="shared" si="201"/>
        <v>421400000</v>
      </c>
      <c r="D3273" s="54">
        <f t="shared" si="202"/>
        <v>117055.55555555556</v>
      </c>
      <c r="E3273" s="54">
        <f t="shared" si="200"/>
        <v>354795388.88890189</v>
      </c>
      <c r="F3273" s="5">
        <f t="shared" si="203"/>
        <v>76604611.111098111</v>
      </c>
    </row>
    <row r="3274" spans="2:6">
      <c r="B3274" s="59">
        <v>3032</v>
      </c>
      <c r="C3274" s="58">
        <f t="shared" si="201"/>
        <v>421400000</v>
      </c>
      <c r="D3274" s="54">
        <f t="shared" si="202"/>
        <v>117055.55555555556</v>
      </c>
      <c r="E3274" s="54">
        <f t="shared" si="200"/>
        <v>354912444.44445747</v>
      </c>
      <c r="F3274" s="5">
        <f t="shared" si="203"/>
        <v>76487555.555542529</v>
      </c>
    </row>
    <row r="3275" spans="2:6">
      <c r="B3275" s="59">
        <v>3033</v>
      </c>
      <c r="C3275" s="58">
        <f t="shared" si="201"/>
        <v>421400000</v>
      </c>
      <c r="D3275" s="54">
        <f t="shared" si="202"/>
        <v>117055.55555555556</v>
      </c>
      <c r="E3275" s="54">
        <f t="shared" si="200"/>
        <v>355029500.00001305</v>
      </c>
      <c r="F3275" s="5">
        <f t="shared" si="203"/>
        <v>76370499.999986947</v>
      </c>
    </row>
    <row r="3276" spans="2:6">
      <c r="B3276" s="59">
        <v>3034</v>
      </c>
      <c r="C3276" s="58">
        <f t="shared" si="201"/>
        <v>421400000</v>
      </c>
      <c r="D3276" s="54">
        <f t="shared" si="202"/>
        <v>117055.55555555556</v>
      </c>
      <c r="E3276" s="54">
        <f t="shared" si="200"/>
        <v>355146555.55556864</v>
      </c>
      <c r="F3276" s="5">
        <f t="shared" si="203"/>
        <v>76253444.444431365</v>
      </c>
    </row>
    <row r="3277" spans="2:6">
      <c r="B3277" s="59">
        <v>3035</v>
      </c>
      <c r="C3277" s="58">
        <f t="shared" si="201"/>
        <v>421400000</v>
      </c>
      <c r="D3277" s="54">
        <f t="shared" si="202"/>
        <v>117055.55555555556</v>
      </c>
      <c r="E3277" s="54">
        <f t="shared" si="200"/>
        <v>355263611.11112422</v>
      </c>
      <c r="F3277" s="5">
        <f t="shared" si="203"/>
        <v>76136388.888875782</v>
      </c>
    </row>
    <row r="3278" spans="2:6">
      <c r="B3278" s="59">
        <v>3036</v>
      </c>
      <c r="C3278" s="58">
        <f t="shared" si="201"/>
        <v>421400000</v>
      </c>
      <c r="D3278" s="54">
        <f t="shared" si="202"/>
        <v>117055.55555555556</v>
      </c>
      <c r="E3278" s="54">
        <f t="shared" si="200"/>
        <v>355380666.6666798</v>
      </c>
      <c r="F3278" s="5">
        <f t="shared" si="203"/>
        <v>76019333.3333202</v>
      </c>
    </row>
    <row r="3279" spans="2:6">
      <c r="B3279" s="59">
        <v>3037</v>
      </c>
      <c r="C3279" s="58">
        <f t="shared" si="201"/>
        <v>421400000</v>
      </c>
      <c r="D3279" s="54">
        <f t="shared" si="202"/>
        <v>117055.55555555556</v>
      </c>
      <c r="E3279" s="54">
        <f t="shared" si="200"/>
        <v>355497722.22223538</v>
      </c>
      <c r="F3279" s="5">
        <f t="shared" si="203"/>
        <v>75902277.777764618</v>
      </c>
    </row>
    <row r="3280" spans="2:6">
      <c r="B3280" s="59">
        <v>3038</v>
      </c>
      <c r="C3280" s="58">
        <f t="shared" si="201"/>
        <v>421400000</v>
      </c>
      <c r="D3280" s="54">
        <f t="shared" si="202"/>
        <v>117055.55555555556</v>
      </c>
      <c r="E3280" s="54">
        <f t="shared" si="200"/>
        <v>355614777.77779096</v>
      </c>
      <c r="F3280" s="5">
        <f t="shared" si="203"/>
        <v>75785222.222209036</v>
      </c>
    </row>
    <row r="3281" spans="2:6">
      <c r="B3281" s="59">
        <v>3039</v>
      </c>
      <c r="C3281" s="58">
        <f t="shared" si="201"/>
        <v>421400000</v>
      </c>
      <c r="D3281" s="54">
        <f t="shared" si="202"/>
        <v>117055.55555555556</v>
      </c>
      <c r="E3281" s="54">
        <f t="shared" si="200"/>
        <v>355731833.33334655</v>
      </c>
      <c r="F3281" s="5">
        <f t="shared" si="203"/>
        <v>75668166.666653454</v>
      </c>
    </row>
    <row r="3282" spans="2:6">
      <c r="B3282" s="59">
        <v>3040</v>
      </c>
      <c r="C3282" s="58">
        <f t="shared" si="201"/>
        <v>421400000</v>
      </c>
      <c r="D3282" s="54">
        <f t="shared" si="202"/>
        <v>117055.55555555556</v>
      </c>
      <c r="E3282" s="54">
        <f t="shared" si="200"/>
        <v>355848888.88890213</v>
      </c>
      <c r="F3282" s="5">
        <f t="shared" si="203"/>
        <v>75551111.111097872</v>
      </c>
    </row>
    <row r="3283" spans="2:6">
      <c r="B3283" s="59">
        <v>3041</v>
      </c>
      <c r="C3283" s="58">
        <f t="shared" si="201"/>
        <v>421400000</v>
      </c>
      <c r="D3283" s="54">
        <f t="shared" si="202"/>
        <v>117055.55555555556</v>
      </c>
      <c r="E3283" s="54">
        <f t="shared" si="200"/>
        <v>355965944.44445771</v>
      </c>
      <c r="F3283" s="5">
        <f t="shared" si="203"/>
        <v>75434055.55554229</v>
      </c>
    </row>
    <row r="3284" spans="2:6">
      <c r="B3284" s="59">
        <v>3042</v>
      </c>
      <c r="C3284" s="58">
        <f t="shared" si="201"/>
        <v>421400000</v>
      </c>
      <c r="D3284" s="54">
        <f t="shared" si="202"/>
        <v>117055.55555555556</v>
      </c>
      <c r="E3284" s="54">
        <f t="shared" si="200"/>
        <v>356083000.00001329</v>
      </c>
      <c r="F3284" s="5">
        <f t="shared" si="203"/>
        <v>75316999.999986708</v>
      </c>
    </row>
    <row r="3285" spans="2:6">
      <c r="B3285" s="59">
        <v>3043</v>
      </c>
      <c r="C3285" s="58">
        <f t="shared" si="201"/>
        <v>421400000</v>
      </c>
      <c r="D3285" s="54">
        <f t="shared" si="202"/>
        <v>117055.55555555556</v>
      </c>
      <c r="E3285" s="54">
        <f t="shared" si="200"/>
        <v>356200055.55556887</v>
      </c>
      <c r="F3285" s="5">
        <f t="shared" si="203"/>
        <v>75199944.444431126</v>
      </c>
    </row>
    <row r="3286" spans="2:6">
      <c r="B3286" s="59">
        <v>3044</v>
      </c>
      <c r="C3286" s="58">
        <f t="shared" si="201"/>
        <v>421400000</v>
      </c>
      <c r="D3286" s="54">
        <f t="shared" si="202"/>
        <v>117055.55555555556</v>
      </c>
      <c r="E3286" s="54">
        <f t="shared" si="200"/>
        <v>356317111.11112446</v>
      </c>
      <c r="F3286" s="5">
        <f t="shared" si="203"/>
        <v>75082888.888875544</v>
      </c>
    </row>
    <row r="3287" spans="2:6">
      <c r="B3287" s="59">
        <v>3045</v>
      </c>
      <c r="C3287" s="58">
        <f t="shared" si="201"/>
        <v>421400000</v>
      </c>
      <c r="D3287" s="54">
        <f t="shared" si="202"/>
        <v>117055.55555555556</v>
      </c>
      <c r="E3287" s="54">
        <f t="shared" si="200"/>
        <v>356434166.66668004</v>
      </c>
      <c r="F3287" s="5">
        <f t="shared" si="203"/>
        <v>74965833.333319962</v>
      </c>
    </row>
    <row r="3288" spans="2:6">
      <c r="B3288" s="59">
        <v>3046</v>
      </c>
      <c r="C3288" s="58">
        <f t="shared" si="201"/>
        <v>421400000</v>
      </c>
      <c r="D3288" s="54">
        <f t="shared" si="202"/>
        <v>117055.55555555556</v>
      </c>
      <c r="E3288" s="54">
        <f t="shared" si="200"/>
        <v>356551222.22223562</v>
      </c>
      <c r="F3288" s="5">
        <f t="shared" si="203"/>
        <v>74848777.77776438</v>
      </c>
    </row>
    <row r="3289" spans="2:6">
      <c r="B3289" s="59">
        <v>3047</v>
      </c>
      <c r="C3289" s="58">
        <f t="shared" si="201"/>
        <v>421400000</v>
      </c>
      <c r="D3289" s="54">
        <f t="shared" si="202"/>
        <v>117055.55555555556</v>
      </c>
      <c r="E3289" s="54">
        <f t="shared" si="200"/>
        <v>356668277.7777912</v>
      </c>
      <c r="F3289" s="5">
        <f t="shared" si="203"/>
        <v>74731722.222208798</v>
      </c>
    </row>
    <row r="3290" spans="2:6">
      <c r="B3290" s="59">
        <v>3048</v>
      </c>
      <c r="C3290" s="58">
        <f t="shared" si="201"/>
        <v>421400000</v>
      </c>
      <c r="D3290" s="54">
        <f t="shared" si="202"/>
        <v>117055.55555555556</v>
      </c>
      <c r="E3290" s="54">
        <f t="shared" si="200"/>
        <v>356785333.33334678</v>
      </c>
      <c r="F3290" s="5">
        <f t="shared" si="203"/>
        <v>74614666.666653216</v>
      </c>
    </row>
    <row r="3291" spans="2:6">
      <c r="B3291" s="59">
        <v>3049</v>
      </c>
      <c r="C3291" s="58">
        <f t="shared" si="201"/>
        <v>421400000</v>
      </c>
      <c r="D3291" s="54">
        <f t="shared" si="202"/>
        <v>117055.55555555556</v>
      </c>
      <c r="E3291" s="54">
        <f t="shared" si="200"/>
        <v>356902388.88890237</v>
      </c>
      <c r="F3291" s="5">
        <f t="shared" si="203"/>
        <v>74497611.111097634</v>
      </c>
    </row>
    <row r="3292" spans="2:6">
      <c r="B3292" s="59">
        <v>3050</v>
      </c>
      <c r="C3292" s="58">
        <f t="shared" si="201"/>
        <v>421400000</v>
      </c>
      <c r="D3292" s="54">
        <f t="shared" si="202"/>
        <v>117055.55555555556</v>
      </c>
      <c r="E3292" s="54">
        <f t="shared" si="200"/>
        <v>357019444.44445795</v>
      </c>
      <c r="F3292" s="5">
        <f t="shared" si="203"/>
        <v>74380555.555542052</v>
      </c>
    </row>
    <row r="3293" spans="2:6">
      <c r="B3293" s="59">
        <v>3051</v>
      </c>
      <c r="C3293" s="58">
        <f t="shared" si="201"/>
        <v>421400000</v>
      </c>
      <c r="D3293" s="54">
        <f t="shared" si="202"/>
        <v>117055.55555555556</v>
      </c>
      <c r="E3293" s="54">
        <f t="shared" si="200"/>
        <v>357136500.00001353</v>
      </c>
      <c r="F3293" s="5">
        <f t="shared" si="203"/>
        <v>74263499.99998647</v>
      </c>
    </row>
    <row r="3294" spans="2:6">
      <c r="B3294" s="59">
        <v>3052</v>
      </c>
      <c r="C3294" s="58">
        <f t="shared" si="201"/>
        <v>421400000</v>
      </c>
      <c r="D3294" s="54">
        <f t="shared" si="202"/>
        <v>117055.55555555556</v>
      </c>
      <c r="E3294" s="54">
        <f t="shared" si="200"/>
        <v>357253555.55556911</v>
      </c>
      <c r="F3294" s="5">
        <f t="shared" si="203"/>
        <v>74146444.444430888</v>
      </c>
    </row>
    <row r="3295" spans="2:6">
      <c r="B3295" s="59">
        <v>3053</v>
      </c>
      <c r="C3295" s="58">
        <f t="shared" si="201"/>
        <v>421400000</v>
      </c>
      <c r="D3295" s="54">
        <f t="shared" si="202"/>
        <v>117055.55555555556</v>
      </c>
      <c r="E3295" s="54">
        <f t="shared" si="200"/>
        <v>357370611.11112469</v>
      </c>
      <c r="F3295" s="5">
        <f t="shared" si="203"/>
        <v>74029388.888875306</v>
      </c>
    </row>
    <row r="3296" spans="2:6">
      <c r="B3296" s="59">
        <v>3054</v>
      </c>
      <c r="C3296" s="58">
        <f t="shared" si="201"/>
        <v>421400000</v>
      </c>
      <c r="D3296" s="54">
        <f t="shared" si="202"/>
        <v>117055.55555555556</v>
      </c>
      <c r="E3296" s="54">
        <f t="shared" si="200"/>
        <v>357487666.66668028</v>
      </c>
      <c r="F3296" s="5">
        <f t="shared" si="203"/>
        <v>73912333.333319724</v>
      </c>
    </row>
    <row r="3297" spans="2:6">
      <c r="B3297" s="59">
        <v>3055</v>
      </c>
      <c r="C3297" s="58">
        <f t="shared" si="201"/>
        <v>421400000</v>
      </c>
      <c r="D3297" s="54">
        <f t="shared" si="202"/>
        <v>117055.55555555556</v>
      </c>
      <c r="E3297" s="54">
        <f t="shared" si="200"/>
        <v>357604722.22223586</v>
      </c>
      <c r="F3297" s="5">
        <f t="shared" si="203"/>
        <v>73795277.777764142</v>
      </c>
    </row>
    <row r="3298" spans="2:6">
      <c r="B3298" s="59">
        <v>3056</v>
      </c>
      <c r="C3298" s="58">
        <f t="shared" si="201"/>
        <v>421400000</v>
      </c>
      <c r="D3298" s="54">
        <f t="shared" si="202"/>
        <v>117055.55555555556</v>
      </c>
      <c r="E3298" s="54">
        <f t="shared" si="200"/>
        <v>357721777.77779144</v>
      </c>
      <c r="F3298" s="5">
        <f t="shared" si="203"/>
        <v>73678222.22220856</v>
      </c>
    </row>
    <row r="3299" spans="2:6">
      <c r="B3299" s="59">
        <v>3057</v>
      </c>
      <c r="C3299" s="58">
        <f t="shared" si="201"/>
        <v>421400000</v>
      </c>
      <c r="D3299" s="54">
        <f t="shared" si="202"/>
        <v>117055.55555555556</v>
      </c>
      <c r="E3299" s="54">
        <f t="shared" si="200"/>
        <v>357838833.33334702</v>
      </c>
      <c r="F3299" s="5">
        <f t="shared" si="203"/>
        <v>73561166.666652977</v>
      </c>
    </row>
    <row r="3300" spans="2:6">
      <c r="B3300" s="59">
        <v>3058</v>
      </c>
      <c r="C3300" s="58">
        <f t="shared" si="201"/>
        <v>421400000</v>
      </c>
      <c r="D3300" s="54">
        <f t="shared" si="202"/>
        <v>117055.55555555556</v>
      </c>
      <c r="E3300" s="54">
        <f t="shared" si="200"/>
        <v>357955888.8889026</v>
      </c>
      <c r="F3300" s="5">
        <f t="shared" si="203"/>
        <v>73444111.111097395</v>
      </c>
    </row>
    <row r="3301" spans="2:6">
      <c r="B3301" s="59">
        <v>3059</v>
      </c>
      <c r="C3301" s="58">
        <f t="shared" si="201"/>
        <v>421400000</v>
      </c>
      <c r="D3301" s="54">
        <f t="shared" si="202"/>
        <v>117055.55555555556</v>
      </c>
      <c r="E3301" s="54">
        <f t="shared" si="200"/>
        <v>358072944.44445819</v>
      </c>
      <c r="F3301" s="5">
        <f t="shared" si="203"/>
        <v>73327055.555541813</v>
      </c>
    </row>
    <row r="3302" spans="2:6">
      <c r="B3302" s="59">
        <v>3060</v>
      </c>
      <c r="C3302" s="58">
        <f t="shared" si="201"/>
        <v>421400000</v>
      </c>
      <c r="D3302" s="54">
        <f t="shared" si="202"/>
        <v>117055.55555555556</v>
      </c>
      <c r="E3302" s="54">
        <f t="shared" si="200"/>
        <v>358190000.00001377</v>
      </c>
      <c r="F3302" s="5">
        <f t="shared" si="203"/>
        <v>73209999.999986231</v>
      </c>
    </row>
    <row r="3303" spans="2:6">
      <c r="B3303" s="59">
        <v>3061</v>
      </c>
      <c r="C3303" s="58">
        <f t="shared" si="201"/>
        <v>421400000</v>
      </c>
      <c r="D3303" s="54">
        <f t="shared" si="202"/>
        <v>117055.55555555556</v>
      </c>
      <c r="E3303" s="54">
        <f t="shared" si="200"/>
        <v>358307055.55556935</v>
      </c>
      <c r="F3303" s="5">
        <f t="shared" si="203"/>
        <v>73092944.444430649</v>
      </c>
    </row>
    <row r="3304" spans="2:6">
      <c r="B3304" s="59">
        <v>3062</v>
      </c>
      <c r="C3304" s="58">
        <f t="shared" si="201"/>
        <v>421400000</v>
      </c>
      <c r="D3304" s="54">
        <f t="shared" si="202"/>
        <v>117055.55555555556</v>
      </c>
      <c r="E3304" s="54">
        <f t="shared" si="200"/>
        <v>358424111.11112493</v>
      </c>
      <c r="F3304" s="5">
        <f t="shared" si="203"/>
        <v>72975888.888875067</v>
      </c>
    </row>
    <row r="3305" spans="2:6">
      <c r="B3305" s="59">
        <v>3063</v>
      </c>
      <c r="C3305" s="58">
        <f t="shared" si="201"/>
        <v>421400000</v>
      </c>
      <c r="D3305" s="54">
        <f t="shared" si="202"/>
        <v>117055.55555555556</v>
      </c>
      <c r="E3305" s="54">
        <f t="shared" si="200"/>
        <v>358541166.66668051</v>
      </c>
      <c r="F3305" s="5">
        <f t="shared" si="203"/>
        <v>72858833.333319485</v>
      </c>
    </row>
    <row r="3306" spans="2:6">
      <c r="B3306" s="59">
        <v>3064</v>
      </c>
      <c r="C3306" s="58">
        <f t="shared" si="201"/>
        <v>421400000</v>
      </c>
      <c r="D3306" s="54">
        <f t="shared" si="202"/>
        <v>117055.55555555556</v>
      </c>
      <c r="E3306" s="54">
        <f t="shared" si="200"/>
        <v>358658222.2222361</v>
      </c>
      <c r="F3306" s="5">
        <f t="shared" si="203"/>
        <v>72741777.777763903</v>
      </c>
    </row>
    <row r="3307" spans="2:6">
      <c r="B3307" s="59">
        <v>3065</v>
      </c>
      <c r="C3307" s="58">
        <f t="shared" si="201"/>
        <v>421400000</v>
      </c>
      <c r="D3307" s="54">
        <f t="shared" si="202"/>
        <v>117055.55555555556</v>
      </c>
      <c r="E3307" s="54">
        <f t="shared" ref="E3307:E3370" si="204">E3306+D3307</f>
        <v>358775277.77779168</v>
      </c>
      <c r="F3307" s="5">
        <f t="shared" si="203"/>
        <v>72624722.222208321</v>
      </c>
    </row>
    <row r="3308" spans="2:6">
      <c r="B3308" s="59">
        <v>3066</v>
      </c>
      <c r="C3308" s="58">
        <f t="shared" si="201"/>
        <v>421400000</v>
      </c>
      <c r="D3308" s="54">
        <f t="shared" si="202"/>
        <v>117055.55555555556</v>
      </c>
      <c r="E3308" s="54">
        <f t="shared" si="204"/>
        <v>358892333.33334726</v>
      </c>
      <c r="F3308" s="5">
        <f t="shared" si="203"/>
        <v>72507666.666652739</v>
      </c>
    </row>
    <row r="3309" spans="2:6">
      <c r="B3309" s="59">
        <v>3067</v>
      </c>
      <c r="C3309" s="58">
        <f t="shared" si="201"/>
        <v>421400000</v>
      </c>
      <c r="D3309" s="54">
        <f t="shared" si="202"/>
        <v>117055.55555555556</v>
      </c>
      <c r="E3309" s="54">
        <f t="shared" si="204"/>
        <v>359009388.88890284</v>
      </c>
      <c r="F3309" s="5">
        <f t="shared" si="203"/>
        <v>72390611.111097157</v>
      </c>
    </row>
    <row r="3310" spans="2:6">
      <c r="B3310" s="59">
        <v>3068</v>
      </c>
      <c r="C3310" s="58">
        <f t="shared" si="201"/>
        <v>421400000</v>
      </c>
      <c r="D3310" s="54">
        <f t="shared" si="202"/>
        <v>117055.55555555556</v>
      </c>
      <c r="E3310" s="54">
        <f t="shared" si="204"/>
        <v>359126444.44445843</v>
      </c>
      <c r="F3310" s="5">
        <f t="shared" si="203"/>
        <v>72273555.555541575</v>
      </c>
    </row>
    <row r="3311" spans="2:6">
      <c r="B3311" s="59">
        <v>3069</v>
      </c>
      <c r="C3311" s="58">
        <f t="shared" si="201"/>
        <v>421400000</v>
      </c>
      <c r="D3311" s="54">
        <f t="shared" si="202"/>
        <v>117055.55555555556</v>
      </c>
      <c r="E3311" s="54">
        <f t="shared" si="204"/>
        <v>359243500.00001401</v>
      </c>
      <c r="F3311" s="5">
        <f t="shared" si="203"/>
        <v>72156499.999985993</v>
      </c>
    </row>
    <row r="3312" spans="2:6">
      <c r="B3312" s="59">
        <v>3070</v>
      </c>
      <c r="C3312" s="58">
        <f t="shared" si="201"/>
        <v>421400000</v>
      </c>
      <c r="D3312" s="54">
        <f t="shared" si="202"/>
        <v>117055.55555555556</v>
      </c>
      <c r="E3312" s="54">
        <f t="shared" si="204"/>
        <v>359360555.55556959</v>
      </c>
      <c r="F3312" s="5">
        <f t="shared" si="203"/>
        <v>72039444.444430411</v>
      </c>
    </row>
    <row r="3313" spans="2:6">
      <c r="B3313" s="59">
        <v>3071</v>
      </c>
      <c r="C3313" s="58">
        <f t="shared" si="201"/>
        <v>421400000</v>
      </c>
      <c r="D3313" s="54">
        <f t="shared" si="202"/>
        <v>117055.55555555556</v>
      </c>
      <c r="E3313" s="54">
        <f t="shared" si="204"/>
        <v>359477611.11112517</v>
      </c>
      <c r="F3313" s="5">
        <f t="shared" si="203"/>
        <v>71922388.888874829</v>
      </c>
    </row>
    <row r="3314" spans="2:6">
      <c r="B3314" s="59">
        <v>3072</v>
      </c>
      <c r="C3314" s="58">
        <f t="shared" si="201"/>
        <v>421400000</v>
      </c>
      <c r="D3314" s="54">
        <f t="shared" si="202"/>
        <v>117055.55555555556</v>
      </c>
      <c r="E3314" s="54">
        <f t="shared" si="204"/>
        <v>359594666.66668075</v>
      </c>
      <c r="F3314" s="5">
        <f t="shared" si="203"/>
        <v>71805333.333319247</v>
      </c>
    </row>
    <row r="3315" spans="2:6">
      <c r="B3315" s="59">
        <v>3073</v>
      </c>
      <c r="C3315" s="58">
        <f t="shared" si="201"/>
        <v>421400000</v>
      </c>
      <c r="D3315" s="54">
        <f t="shared" si="202"/>
        <v>117055.55555555556</v>
      </c>
      <c r="E3315" s="54">
        <f t="shared" si="204"/>
        <v>359711722.22223634</v>
      </c>
      <c r="F3315" s="5">
        <f t="shared" si="203"/>
        <v>71688277.777763665</v>
      </c>
    </row>
    <row r="3316" spans="2:6">
      <c r="B3316" s="59">
        <v>3074</v>
      </c>
      <c r="C3316" s="58">
        <f t="shared" ref="C3316:C3379" si="205">$K$243-$K$245</f>
        <v>421400000</v>
      </c>
      <c r="D3316" s="54">
        <f t="shared" ref="D3316:D3379" si="206">C3316/$K$244</f>
        <v>117055.55555555556</v>
      </c>
      <c r="E3316" s="54">
        <f t="shared" si="204"/>
        <v>359828777.77779192</v>
      </c>
      <c r="F3316" s="5">
        <f t="shared" ref="F3316:F3379" si="207">$J$119-E3316</f>
        <v>71571222.222208083</v>
      </c>
    </row>
    <row r="3317" spans="2:6">
      <c r="B3317" s="59">
        <v>3075</v>
      </c>
      <c r="C3317" s="58">
        <f t="shared" si="205"/>
        <v>421400000</v>
      </c>
      <c r="D3317" s="54">
        <f t="shared" si="206"/>
        <v>117055.55555555556</v>
      </c>
      <c r="E3317" s="54">
        <f t="shared" si="204"/>
        <v>359945833.3333475</v>
      </c>
      <c r="F3317" s="5">
        <f t="shared" si="207"/>
        <v>71454166.666652501</v>
      </c>
    </row>
    <row r="3318" spans="2:6">
      <c r="B3318" s="59">
        <v>3076</v>
      </c>
      <c r="C3318" s="58">
        <f t="shared" si="205"/>
        <v>421400000</v>
      </c>
      <c r="D3318" s="54">
        <f t="shared" si="206"/>
        <v>117055.55555555556</v>
      </c>
      <c r="E3318" s="54">
        <f t="shared" si="204"/>
        <v>360062888.88890308</v>
      </c>
      <c r="F3318" s="5">
        <f t="shared" si="207"/>
        <v>71337111.111096919</v>
      </c>
    </row>
    <row r="3319" spans="2:6">
      <c r="B3319" s="59">
        <v>3077</v>
      </c>
      <c r="C3319" s="58">
        <f t="shared" si="205"/>
        <v>421400000</v>
      </c>
      <c r="D3319" s="54">
        <f t="shared" si="206"/>
        <v>117055.55555555556</v>
      </c>
      <c r="E3319" s="54">
        <f t="shared" si="204"/>
        <v>360179944.44445866</v>
      </c>
      <c r="F3319" s="5">
        <f t="shared" si="207"/>
        <v>71220055.555541337</v>
      </c>
    </row>
    <row r="3320" spans="2:6">
      <c r="B3320" s="59">
        <v>3078</v>
      </c>
      <c r="C3320" s="58">
        <f t="shared" si="205"/>
        <v>421400000</v>
      </c>
      <c r="D3320" s="54">
        <f t="shared" si="206"/>
        <v>117055.55555555556</v>
      </c>
      <c r="E3320" s="54">
        <f t="shared" si="204"/>
        <v>360297000.00001425</v>
      </c>
      <c r="F3320" s="5">
        <f t="shared" si="207"/>
        <v>71102999.999985754</v>
      </c>
    </row>
    <row r="3321" spans="2:6">
      <c r="B3321" s="59">
        <v>3079</v>
      </c>
      <c r="C3321" s="58">
        <f t="shared" si="205"/>
        <v>421400000</v>
      </c>
      <c r="D3321" s="54">
        <f t="shared" si="206"/>
        <v>117055.55555555556</v>
      </c>
      <c r="E3321" s="54">
        <f t="shared" si="204"/>
        <v>360414055.55556983</v>
      </c>
      <c r="F3321" s="5">
        <f t="shared" si="207"/>
        <v>70985944.444430172</v>
      </c>
    </row>
    <row r="3322" spans="2:6">
      <c r="B3322" s="59">
        <v>3080</v>
      </c>
      <c r="C3322" s="58">
        <f t="shared" si="205"/>
        <v>421400000</v>
      </c>
      <c r="D3322" s="54">
        <f t="shared" si="206"/>
        <v>117055.55555555556</v>
      </c>
      <c r="E3322" s="54">
        <f t="shared" si="204"/>
        <v>360531111.11112541</v>
      </c>
      <c r="F3322" s="5">
        <f t="shared" si="207"/>
        <v>70868888.88887459</v>
      </c>
    </row>
    <row r="3323" spans="2:6">
      <c r="B3323" s="59">
        <v>3081</v>
      </c>
      <c r="C3323" s="58">
        <f t="shared" si="205"/>
        <v>421400000</v>
      </c>
      <c r="D3323" s="54">
        <f t="shared" si="206"/>
        <v>117055.55555555556</v>
      </c>
      <c r="E3323" s="54">
        <f t="shared" si="204"/>
        <v>360648166.66668099</v>
      </c>
      <c r="F3323" s="5">
        <f t="shared" si="207"/>
        <v>70751833.333319008</v>
      </c>
    </row>
    <row r="3324" spans="2:6">
      <c r="B3324" s="59">
        <v>3082</v>
      </c>
      <c r="C3324" s="58">
        <f t="shared" si="205"/>
        <v>421400000</v>
      </c>
      <c r="D3324" s="54">
        <f t="shared" si="206"/>
        <v>117055.55555555556</v>
      </c>
      <c r="E3324" s="54">
        <f t="shared" si="204"/>
        <v>360765222.22223657</v>
      </c>
      <c r="F3324" s="5">
        <f t="shared" si="207"/>
        <v>70634777.777763426</v>
      </c>
    </row>
    <row r="3325" spans="2:6">
      <c r="B3325" s="59">
        <v>3083</v>
      </c>
      <c r="C3325" s="58">
        <f t="shared" si="205"/>
        <v>421400000</v>
      </c>
      <c r="D3325" s="54">
        <f t="shared" si="206"/>
        <v>117055.55555555556</v>
      </c>
      <c r="E3325" s="54">
        <f t="shared" si="204"/>
        <v>360882277.77779216</v>
      </c>
      <c r="F3325" s="5">
        <f t="shared" si="207"/>
        <v>70517722.222207844</v>
      </c>
    </row>
    <row r="3326" spans="2:6">
      <c r="B3326" s="59">
        <v>3084</v>
      </c>
      <c r="C3326" s="58">
        <f t="shared" si="205"/>
        <v>421400000</v>
      </c>
      <c r="D3326" s="54">
        <f t="shared" si="206"/>
        <v>117055.55555555556</v>
      </c>
      <c r="E3326" s="54">
        <f t="shared" si="204"/>
        <v>360999333.33334774</v>
      </c>
      <c r="F3326" s="5">
        <f t="shared" si="207"/>
        <v>70400666.666652262</v>
      </c>
    </row>
    <row r="3327" spans="2:6">
      <c r="B3327" s="59">
        <v>3085</v>
      </c>
      <c r="C3327" s="58">
        <f t="shared" si="205"/>
        <v>421400000</v>
      </c>
      <c r="D3327" s="54">
        <f t="shared" si="206"/>
        <v>117055.55555555556</v>
      </c>
      <c r="E3327" s="54">
        <f t="shared" si="204"/>
        <v>361116388.88890332</v>
      </c>
      <c r="F3327" s="5">
        <f t="shared" si="207"/>
        <v>70283611.11109668</v>
      </c>
    </row>
    <row r="3328" spans="2:6">
      <c r="B3328" s="59">
        <v>3086</v>
      </c>
      <c r="C3328" s="58">
        <f t="shared" si="205"/>
        <v>421400000</v>
      </c>
      <c r="D3328" s="54">
        <f t="shared" si="206"/>
        <v>117055.55555555556</v>
      </c>
      <c r="E3328" s="54">
        <f t="shared" si="204"/>
        <v>361233444.4444589</v>
      </c>
      <c r="F3328" s="5">
        <f t="shared" si="207"/>
        <v>70166555.555541098</v>
      </c>
    </row>
    <row r="3329" spans="2:6">
      <c r="B3329" s="59">
        <v>3087</v>
      </c>
      <c r="C3329" s="58">
        <f t="shared" si="205"/>
        <v>421400000</v>
      </c>
      <c r="D3329" s="54">
        <f t="shared" si="206"/>
        <v>117055.55555555556</v>
      </c>
      <c r="E3329" s="54">
        <f t="shared" si="204"/>
        <v>361350500.00001448</v>
      </c>
      <c r="F3329" s="5">
        <f t="shared" si="207"/>
        <v>70049499.999985516</v>
      </c>
    </row>
    <row r="3330" spans="2:6">
      <c r="B3330" s="59">
        <v>3088</v>
      </c>
      <c r="C3330" s="58">
        <f t="shared" si="205"/>
        <v>421400000</v>
      </c>
      <c r="D3330" s="54">
        <f t="shared" si="206"/>
        <v>117055.55555555556</v>
      </c>
      <c r="E3330" s="54">
        <f t="shared" si="204"/>
        <v>361467555.55557007</v>
      </c>
      <c r="F3330" s="5">
        <f t="shared" si="207"/>
        <v>69932444.444429934</v>
      </c>
    </row>
    <row r="3331" spans="2:6">
      <c r="B3331" s="59">
        <v>3089</v>
      </c>
      <c r="C3331" s="58">
        <f t="shared" si="205"/>
        <v>421400000</v>
      </c>
      <c r="D3331" s="54">
        <f t="shared" si="206"/>
        <v>117055.55555555556</v>
      </c>
      <c r="E3331" s="54">
        <f t="shared" si="204"/>
        <v>361584611.11112565</v>
      </c>
      <c r="F3331" s="5">
        <f t="shared" si="207"/>
        <v>69815388.888874352</v>
      </c>
    </row>
    <row r="3332" spans="2:6">
      <c r="B3332" s="59">
        <v>3090</v>
      </c>
      <c r="C3332" s="58">
        <f t="shared" si="205"/>
        <v>421400000</v>
      </c>
      <c r="D3332" s="54">
        <f t="shared" si="206"/>
        <v>117055.55555555556</v>
      </c>
      <c r="E3332" s="54">
        <f t="shared" si="204"/>
        <v>361701666.66668123</v>
      </c>
      <c r="F3332" s="5">
        <f t="shared" si="207"/>
        <v>69698333.33331877</v>
      </c>
    </row>
    <row r="3333" spans="2:6">
      <c r="B3333" s="59">
        <v>3091</v>
      </c>
      <c r="C3333" s="58">
        <f t="shared" si="205"/>
        <v>421400000</v>
      </c>
      <c r="D3333" s="54">
        <f t="shared" si="206"/>
        <v>117055.55555555556</v>
      </c>
      <c r="E3333" s="54">
        <f t="shared" si="204"/>
        <v>361818722.22223681</v>
      </c>
      <c r="F3333" s="5">
        <f t="shared" si="207"/>
        <v>69581277.777763188</v>
      </c>
    </row>
    <row r="3334" spans="2:6">
      <c r="B3334" s="59">
        <v>3092</v>
      </c>
      <c r="C3334" s="58">
        <f t="shared" si="205"/>
        <v>421400000</v>
      </c>
      <c r="D3334" s="54">
        <f t="shared" si="206"/>
        <v>117055.55555555556</v>
      </c>
      <c r="E3334" s="54">
        <f t="shared" si="204"/>
        <v>361935777.77779239</v>
      </c>
      <c r="F3334" s="5">
        <f t="shared" si="207"/>
        <v>69464222.222207606</v>
      </c>
    </row>
    <row r="3335" spans="2:6">
      <c r="B3335" s="59">
        <v>3093</v>
      </c>
      <c r="C3335" s="58">
        <f t="shared" si="205"/>
        <v>421400000</v>
      </c>
      <c r="D3335" s="54">
        <f t="shared" si="206"/>
        <v>117055.55555555556</v>
      </c>
      <c r="E3335" s="54">
        <f t="shared" si="204"/>
        <v>362052833.33334798</v>
      </c>
      <c r="F3335" s="5">
        <f t="shared" si="207"/>
        <v>69347166.666652024</v>
      </c>
    </row>
    <row r="3336" spans="2:6">
      <c r="B3336" s="59">
        <v>3094</v>
      </c>
      <c r="C3336" s="58">
        <f t="shared" si="205"/>
        <v>421400000</v>
      </c>
      <c r="D3336" s="54">
        <f t="shared" si="206"/>
        <v>117055.55555555556</v>
      </c>
      <c r="E3336" s="54">
        <f t="shared" si="204"/>
        <v>362169888.88890356</v>
      </c>
      <c r="F3336" s="5">
        <f t="shared" si="207"/>
        <v>69230111.111096442</v>
      </c>
    </row>
    <row r="3337" spans="2:6">
      <c r="B3337" s="59">
        <v>3095</v>
      </c>
      <c r="C3337" s="58">
        <f t="shared" si="205"/>
        <v>421400000</v>
      </c>
      <c r="D3337" s="54">
        <f t="shared" si="206"/>
        <v>117055.55555555556</v>
      </c>
      <c r="E3337" s="54">
        <f t="shared" si="204"/>
        <v>362286944.44445914</v>
      </c>
      <c r="F3337" s="5">
        <f t="shared" si="207"/>
        <v>69113055.55554086</v>
      </c>
    </row>
    <row r="3338" spans="2:6">
      <c r="B3338" s="59">
        <v>3096</v>
      </c>
      <c r="C3338" s="58">
        <f t="shared" si="205"/>
        <v>421400000</v>
      </c>
      <c r="D3338" s="54">
        <f t="shared" si="206"/>
        <v>117055.55555555556</v>
      </c>
      <c r="E3338" s="54">
        <f t="shared" si="204"/>
        <v>362404000.00001472</v>
      </c>
      <c r="F3338" s="5">
        <f t="shared" si="207"/>
        <v>68995999.999985278</v>
      </c>
    </row>
    <row r="3339" spans="2:6">
      <c r="B3339" s="59">
        <v>3097</v>
      </c>
      <c r="C3339" s="58">
        <f t="shared" si="205"/>
        <v>421400000</v>
      </c>
      <c r="D3339" s="54">
        <f t="shared" si="206"/>
        <v>117055.55555555556</v>
      </c>
      <c r="E3339" s="54">
        <f t="shared" si="204"/>
        <v>362521055.5555703</v>
      </c>
      <c r="F3339" s="5">
        <f t="shared" si="207"/>
        <v>68878944.444429696</v>
      </c>
    </row>
    <row r="3340" spans="2:6">
      <c r="B3340" s="59">
        <v>3098</v>
      </c>
      <c r="C3340" s="58">
        <f t="shared" si="205"/>
        <v>421400000</v>
      </c>
      <c r="D3340" s="54">
        <f t="shared" si="206"/>
        <v>117055.55555555556</v>
      </c>
      <c r="E3340" s="54">
        <f t="shared" si="204"/>
        <v>362638111.11112589</v>
      </c>
      <c r="F3340" s="5">
        <f t="shared" si="207"/>
        <v>68761888.888874114</v>
      </c>
    </row>
    <row r="3341" spans="2:6">
      <c r="B3341" s="59">
        <v>3099</v>
      </c>
      <c r="C3341" s="58">
        <f t="shared" si="205"/>
        <v>421400000</v>
      </c>
      <c r="D3341" s="54">
        <f t="shared" si="206"/>
        <v>117055.55555555556</v>
      </c>
      <c r="E3341" s="54">
        <f t="shared" si="204"/>
        <v>362755166.66668147</v>
      </c>
      <c r="F3341" s="5">
        <f t="shared" si="207"/>
        <v>68644833.333318532</v>
      </c>
    </row>
    <row r="3342" spans="2:6">
      <c r="B3342" s="59">
        <v>3100</v>
      </c>
      <c r="C3342" s="58">
        <f t="shared" si="205"/>
        <v>421400000</v>
      </c>
      <c r="D3342" s="54">
        <f t="shared" si="206"/>
        <v>117055.55555555556</v>
      </c>
      <c r="E3342" s="54">
        <f t="shared" si="204"/>
        <v>362872222.22223705</v>
      </c>
      <c r="F3342" s="5">
        <f t="shared" si="207"/>
        <v>68527777.777762949</v>
      </c>
    </row>
    <row r="3343" spans="2:6">
      <c r="B3343" s="59">
        <v>3101</v>
      </c>
      <c r="C3343" s="58">
        <f t="shared" si="205"/>
        <v>421400000</v>
      </c>
      <c r="D3343" s="54">
        <f t="shared" si="206"/>
        <v>117055.55555555556</v>
      </c>
      <c r="E3343" s="54">
        <f t="shared" si="204"/>
        <v>362989277.77779263</v>
      </c>
      <c r="F3343" s="5">
        <f t="shared" si="207"/>
        <v>68410722.222207367</v>
      </c>
    </row>
    <row r="3344" spans="2:6">
      <c r="B3344" s="59">
        <v>3102</v>
      </c>
      <c r="C3344" s="58">
        <f t="shared" si="205"/>
        <v>421400000</v>
      </c>
      <c r="D3344" s="54">
        <f t="shared" si="206"/>
        <v>117055.55555555556</v>
      </c>
      <c r="E3344" s="54">
        <f t="shared" si="204"/>
        <v>363106333.33334821</v>
      </c>
      <c r="F3344" s="5">
        <f t="shared" si="207"/>
        <v>68293666.666651785</v>
      </c>
    </row>
    <row r="3345" spans="2:6">
      <c r="B3345" s="59">
        <v>3103</v>
      </c>
      <c r="C3345" s="58">
        <f t="shared" si="205"/>
        <v>421400000</v>
      </c>
      <c r="D3345" s="54">
        <f t="shared" si="206"/>
        <v>117055.55555555556</v>
      </c>
      <c r="E3345" s="54">
        <f t="shared" si="204"/>
        <v>363223388.8889038</v>
      </c>
      <c r="F3345" s="5">
        <f t="shared" si="207"/>
        <v>68176611.111096203</v>
      </c>
    </row>
    <row r="3346" spans="2:6">
      <c r="B3346" s="59">
        <v>3104</v>
      </c>
      <c r="C3346" s="58">
        <f t="shared" si="205"/>
        <v>421400000</v>
      </c>
      <c r="D3346" s="54">
        <f t="shared" si="206"/>
        <v>117055.55555555556</v>
      </c>
      <c r="E3346" s="54">
        <f t="shared" si="204"/>
        <v>363340444.44445938</v>
      </c>
      <c r="F3346" s="5">
        <f t="shared" si="207"/>
        <v>68059555.555540621</v>
      </c>
    </row>
    <row r="3347" spans="2:6">
      <c r="B3347" s="59">
        <v>3105</v>
      </c>
      <c r="C3347" s="58">
        <f t="shared" si="205"/>
        <v>421400000</v>
      </c>
      <c r="D3347" s="54">
        <f t="shared" si="206"/>
        <v>117055.55555555556</v>
      </c>
      <c r="E3347" s="54">
        <f t="shared" si="204"/>
        <v>363457500.00001496</v>
      </c>
      <c r="F3347" s="5">
        <f t="shared" si="207"/>
        <v>67942499.999985039</v>
      </c>
    </row>
    <row r="3348" spans="2:6">
      <c r="B3348" s="59">
        <v>3106</v>
      </c>
      <c r="C3348" s="58">
        <f t="shared" si="205"/>
        <v>421400000</v>
      </c>
      <c r="D3348" s="54">
        <f t="shared" si="206"/>
        <v>117055.55555555556</v>
      </c>
      <c r="E3348" s="54">
        <f t="shared" si="204"/>
        <v>363574555.55557054</v>
      </c>
      <c r="F3348" s="5">
        <f t="shared" si="207"/>
        <v>67825444.444429457</v>
      </c>
    </row>
    <row r="3349" spans="2:6">
      <c r="B3349" s="59">
        <v>3107</v>
      </c>
      <c r="C3349" s="58">
        <f t="shared" si="205"/>
        <v>421400000</v>
      </c>
      <c r="D3349" s="54">
        <f t="shared" si="206"/>
        <v>117055.55555555556</v>
      </c>
      <c r="E3349" s="54">
        <f t="shared" si="204"/>
        <v>363691611.11112612</v>
      </c>
      <c r="F3349" s="5">
        <f t="shared" si="207"/>
        <v>67708388.888873875</v>
      </c>
    </row>
    <row r="3350" spans="2:6">
      <c r="B3350" s="59">
        <v>3108</v>
      </c>
      <c r="C3350" s="58">
        <f t="shared" si="205"/>
        <v>421400000</v>
      </c>
      <c r="D3350" s="54">
        <f t="shared" si="206"/>
        <v>117055.55555555556</v>
      </c>
      <c r="E3350" s="54">
        <f t="shared" si="204"/>
        <v>363808666.66668171</v>
      </c>
      <c r="F3350" s="5">
        <f t="shared" si="207"/>
        <v>67591333.333318293</v>
      </c>
    </row>
    <row r="3351" spans="2:6">
      <c r="B3351" s="59">
        <v>3109</v>
      </c>
      <c r="C3351" s="58">
        <f t="shared" si="205"/>
        <v>421400000</v>
      </c>
      <c r="D3351" s="54">
        <f t="shared" si="206"/>
        <v>117055.55555555556</v>
      </c>
      <c r="E3351" s="54">
        <f t="shared" si="204"/>
        <v>363925722.22223729</v>
      </c>
      <c r="F3351" s="5">
        <f t="shared" si="207"/>
        <v>67474277.777762711</v>
      </c>
    </row>
    <row r="3352" spans="2:6">
      <c r="B3352" s="59">
        <v>3110</v>
      </c>
      <c r="C3352" s="58">
        <f t="shared" si="205"/>
        <v>421400000</v>
      </c>
      <c r="D3352" s="54">
        <f t="shared" si="206"/>
        <v>117055.55555555556</v>
      </c>
      <c r="E3352" s="54">
        <f t="shared" si="204"/>
        <v>364042777.77779287</v>
      </c>
      <c r="F3352" s="5">
        <f t="shared" si="207"/>
        <v>67357222.222207129</v>
      </c>
    </row>
    <row r="3353" spans="2:6">
      <c r="B3353" s="59">
        <v>3111</v>
      </c>
      <c r="C3353" s="58">
        <f t="shared" si="205"/>
        <v>421400000</v>
      </c>
      <c r="D3353" s="54">
        <f t="shared" si="206"/>
        <v>117055.55555555556</v>
      </c>
      <c r="E3353" s="54">
        <f t="shared" si="204"/>
        <v>364159833.33334845</v>
      </c>
      <c r="F3353" s="5">
        <f t="shared" si="207"/>
        <v>67240166.666651547</v>
      </c>
    </row>
    <row r="3354" spans="2:6">
      <c r="B3354" s="59">
        <v>3112</v>
      </c>
      <c r="C3354" s="58">
        <f t="shared" si="205"/>
        <v>421400000</v>
      </c>
      <c r="D3354" s="54">
        <f t="shared" si="206"/>
        <v>117055.55555555556</v>
      </c>
      <c r="E3354" s="54">
        <f t="shared" si="204"/>
        <v>364276888.88890404</v>
      </c>
      <c r="F3354" s="5">
        <f t="shared" si="207"/>
        <v>67123111.111095965</v>
      </c>
    </row>
    <row r="3355" spans="2:6">
      <c r="B3355" s="59">
        <v>3113</v>
      </c>
      <c r="C3355" s="58">
        <f t="shared" si="205"/>
        <v>421400000</v>
      </c>
      <c r="D3355" s="54">
        <f t="shared" si="206"/>
        <v>117055.55555555556</v>
      </c>
      <c r="E3355" s="54">
        <f t="shared" si="204"/>
        <v>364393944.44445962</v>
      </c>
      <c r="F3355" s="5">
        <f t="shared" si="207"/>
        <v>67006055.555540383</v>
      </c>
    </row>
    <row r="3356" spans="2:6">
      <c r="B3356" s="59">
        <v>3114</v>
      </c>
      <c r="C3356" s="58">
        <f t="shared" si="205"/>
        <v>421400000</v>
      </c>
      <c r="D3356" s="54">
        <f t="shared" si="206"/>
        <v>117055.55555555556</v>
      </c>
      <c r="E3356" s="54">
        <f t="shared" si="204"/>
        <v>364511000.0000152</v>
      </c>
      <c r="F3356" s="5">
        <f t="shared" si="207"/>
        <v>66888999.999984801</v>
      </c>
    </row>
    <row r="3357" spans="2:6">
      <c r="B3357" s="59">
        <v>3115</v>
      </c>
      <c r="C3357" s="58">
        <f t="shared" si="205"/>
        <v>421400000</v>
      </c>
      <c r="D3357" s="54">
        <f t="shared" si="206"/>
        <v>117055.55555555556</v>
      </c>
      <c r="E3357" s="54">
        <f t="shared" si="204"/>
        <v>364628055.55557078</v>
      </c>
      <c r="F3357" s="5">
        <f t="shared" si="207"/>
        <v>66771944.444429219</v>
      </c>
    </row>
    <row r="3358" spans="2:6">
      <c r="B3358" s="59">
        <v>3116</v>
      </c>
      <c r="C3358" s="58">
        <f t="shared" si="205"/>
        <v>421400000</v>
      </c>
      <c r="D3358" s="54">
        <f t="shared" si="206"/>
        <v>117055.55555555556</v>
      </c>
      <c r="E3358" s="54">
        <f t="shared" si="204"/>
        <v>364745111.11112636</v>
      </c>
      <c r="F3358" s="5">
        <f t="shared" si="207"/>
        <v>66654888.888873637</v>
      </c>
    </row>
    <row r="3359" spans="2:6">
      <c r="B3359" s="59">
        <v>3117</v>
      </c>
      <c r="C3359" s="58">
        <f t="shared" si="205"/>
        <v>421400000</v>
      </c>
      <c r="D3359" s="54">
        <f t="shared" si="206"/>
        <v>117055.55555555556</v>
      </c>
      <c r="E3359" s="54">
        <f t="shared" si="204"/>
        <v>364862166.66668195</v>
      </c>
      <c r="F3359" s="5">
        <f t="shared" si="207"/>
        <v>66537833.333318055</v>
      </c>
    </row>
    <row r="3360" spans="2:6">
      <c r="B3360" s="59">
        <v>3118</v>
      </c>
      <c r="C3360" s="58">
        <f t="shared" si="205"/>
        <v>421400000</v>
      </c>
      <c r="D3360" s="54">
        <f t="shared" si="206"/>
        <v>117055.55555555556</v>
      </c>
      <c r="E3360" s="54">
        <f t="shared" si="204"/>
        <v>364979222.22223753</v>
      </c>
      <c r="F3360" s="5">
        <f t="shared" si="207"/>
        <v>66420777.777762473</v>
      </c>
    </row>
    <row r="3361" spans="2:6">
      <c r="B3361" s="59">
        <v>3119</v>
      </c>
      <c r="C3361" s="58">
        <f t="shared" si="205"/>
        <v>421400000</v>
      </c>
      <c r="D3361" s="54">
        <f t="shared" si="206"/>
        <v>117055.55555555556</v>
      </c>
      <c r="E3361" s="54">
        <f t="shared" si="204"/>
        <v>365096277.77779311</v>
      </c>
      <c r="F3361" s="5">
        <f t="shared" si="207"/>
        <v>66303722.222206891</v>
      </c>
    </row>
    <row r="3362" spans="2:6">
      <c r="B3362" s="59">
        <v>3120</v>
      </c>
      <c r="C3362" s="58">
        <f t="shared" si="205"/>
        <v>421400000</v>
      </c>
      <c r="D3362" s="54">
        <f t="shared" si="206"/>
        <v>117055.55555555556</v>
      </c>
      <c r="E3362" s="54">
        <f t="shared" si="204"/>
        <v>365213333.33334869</v>
      </c>
      <c r="F3362" s="5">
        <f t="shared" si="207"/>
        <v>66186666.666651309</v>
      </c>
    </row>
    <row r="3363" spans="2:6">
      <c r="B3363" s="59">
        <v>3121</v>
      </c>
      <c r="C3363" s="58">
        <f t="shared" si="205"/>
        <v>421400000</v>
      </c>
      <c r="D3363" s="54">
        <f t="shared" si="206"/>
        <v>117055.55555555556</v>
      </c>
      <c r="E3363" s="54">
        <f t="shared" si="204"/>
        <v>365330388.88890427</v>
      </c>
      <c r="F3363" s="5">
        <f t="shared" si="207"/>
        <v>66069611.111095726</v>
      </c>
    </row>
    <row r="3364" spans="2:6">
      <c r="B3364" s="59">
        <v>3122</v>
      </c>
      <c r="C3364" s="58">
        <f t="shared" si="205"/>
        <v>421400000</v>
      </c>
      <c r="D3364" s="54">
        <f t="shared" si="206"/>
        <v>117055.55555555556</v>
      </c>
      <c r="E3364" s="54">
        <f t="shared" si="204"/>
        <v>365447444.44445986</v>
      </c>
      <c r="F3364" s="5">
        <f t="shared" si="207"/>
        <v>65952555.555540144</v>
      </c>
    </row>
    <row r="3365" spans="2:6">
      <c r="B3365" s="59">
        <v>3123</v>
      </c>
      <c r="C3365" s="58">
        <f t="shared" si="205"/>
        <v>421400000</v>
      </c>
      <c r="D3365" s="54">
        <f t="shared" si="206"/>
        <v>117055.55555555556</v>
      </c>
      <c r="E3365" s="54">
        <f t="shared" si="204"/>
        <v>365564500.00001544</v>
      </c>
      <c r="F3365" s="5">
        <f t="shared" si="207"/>
        <v>65835499.999984562</v>
      </c>
    </row>
    <row r="3366" spans="2:6">
      <c r="B3366" s="59">
        <v>3124</v>
      </c>
      <c r="C3366" s="58">
        <f t="shared" si="205"/>
        <v>421400000</v>
      </c>
      <c r="D3366" s="54">
        <f t="shared" si="206"/>
        <v>117055.55555555556</v>
      </c>
      <c r="E3366" s="54">
        <f t="shared" si="204"/>
        <v>365681555.55557102</v>
      </c>
      <c r="F3366" s="5">
        <f t="shared" si="207"/>
        <v>65718444.44442898</v>
      </c>
    </row>
    <row r="3367" spans="2:6">
      <c r="B3367" s="59">
        <v>3125</v>
      </c>
      <c r="C3367" s="58">
        <f t="shared" si="205"/>
        <v>421400000</v>
      </c>
      <c r="D3367" s="54">
        <f t="shared" si="206"/>
        <v>117055.55555555556</v>
      </c>
      <c r="E3367" s="54">
        <f t="shared" si="204"/>
        <v>365798611.1111266</v>
      </c>
      <c r="F3367" s="5">
        <f t="shared" si="207"/>
        <v>65601388.888873398</v>
      </c>
    </row>
    <row r="3368" spans="2:6">
      <c r="B3368" s="59">
        <v>3126</v>
      </c>
      <c r="C3368" s="58">
        <f t="shared" si="205"/>
        <v>421400000</v>
      </c>
      <c r="D3368" s="54">
        <f t="shared" si="206"/>
        <v>117055.55555555556</v>
      </c>
      <c r="E3368" s="54">
        <f t="shared" si="204"/>
        <v>365915666.66668218</v>
      </c>
      <c r="F3368" s="5">
        <f t="shared" si="207"/>
        <v>65484333.333317816</v>
      </c>
    </row>
    <row r="3369" spans="2:6">
      <c r="B3369" s="59">
        <v>3127</v>
      </c>
      <c r="C3369" s="58">
        <f t="shared" si="205"/>
        <v>421400000</v>
      </c>
      <c r="D3369" s="54">
        <f t="shared" si="206"/>
        <v>117055.55555555556</v>
      </c>
      <c r="E3369" s="54">
        <f t="shared" si="204"/>
        <v>366032722.22223777</v>
      </c>
      <c r="F3369" s="5">
        <f t="shared" si="207"/>
        <v>65367277.777762234</v>
      </c>
    </row>
    <row r="3370" spans="2:6">
      <c r="B3370" s="59">
        <v>3128</v>
      </c>
      <c r="C3370" s="58">
        <f t="shared" si="205"/>
        <v>421400000</v>
      </c>
      <c r="D3370" s="54">
        <f t="shared" si="206"/>
        <v>117055.55555555556</v>
      </c>
      <c r="E3370" s="54">
        <f t="shared" si="204"/>
        <v>366149777.77779335</v>
      </c>
      <c r="F3370" s="5">
        <f t="shared" si="207"/>
        <v>65250222.222206652</v>
      </c>
    </row>
    <row r="3371" spans="2:6">
      <c r="B3371" s="59">
        <v>3129</v>
      </c>
      <c r="C3371" s="58">
        <f t="shared" si="205"/>
        <v>421400000</v>
      </c>
      <c r="D3371" s="54">
        <f t="shared" si="206"/>
        <v>117055.55555555556</v>
      </c>
      <c r="E3371" s="54">
        <f t="shared" ref="E3371:E3434" si="208">E3370+D3371</f>
        <v>366266833.33334893</v>
      </c>
      <c r="F3371" s="5">
        <f t="shared" si="207"/>
        <v>65133166.66665107</v>
      </c>
    </row>
    <row r="3372" spans="2:6">
      <c r="B3372" s="59">
        <v>3130</v>
      </c>
      <c r="C3372" s="58">
        <f t="shared" si="205"/>
        <v>421400000</v>
      </c>
      <c r="D3372" s="54">
        <f t="shared" si="206"/>
        <v>117055.55555555556</v>
      </c>
      <c r="E3372" s="54">
        <f t="shared" si="208"/>
        <v>366383888.88890451</v>
      </c>
      <c r="F3372" s="5">
        <f t="shared" si="207"/>
        <v>65016111.111095488</v>
      </c>
    </row>
    <row r="3373" spans="2:6">
      <c r="B3373" s="59">
        <v>3131</v>
      </c>
      <c r="C3373" s="58">
        <f t="shared" si="205"/>
        <v>421400000</v>
      </c>
      <c r="D3373" s="54">
        <f t="shared" si="206"/>
        <v>117055.55555555556</v>
      </c>
      <c r="E3373" s="54">
        <f t="shared" si="208"/>
        <v>366500944.44446009</v>
      </c>
      <c r="F3373" s="5">
        <f t="shared" si="207"/>
        <v>64899055.555539906</v>
      </c>
    </row>
    <row r="3374" spans="2:6">
      <c r="B3374" s="59">
        <v>3132</v>
      </c>
      <c r="C3374" s="58">
        <f t="shared" si="205"/>
        <v>421400000</v>
      </c>
      <c r="D3374" s="54">
        <f t="shared" si="206"/>
        <v>117055.55555555556</v>
      </c>
      <c r="E3374" s="54">
        <f t="shared" si="208"/>
        <v>366618000.00001568</v>
      </c>
      <c r="F3374" s="5">
        <f t="shared" si="207"/>
        <v>64781999.999984324</v>
      </c>
    </row>
    <row r="3375" spans="2:6">
      <c r="B3375" s="59">
        <v>3133</v>
      </c>
      <c r="C3375" s="58">
        <f t="shared" si="205"/>
        <v>421400000</v>
      </c>
      <c r="D3375" s="54">
        <f t="shared" si="206"/>
        <v>117055.55555555556</v>
      </c>
      <c r="E3375" s="54">
        <f t="shared" si="208"/>
        <v>366735055.55557126</v>
      </c>
      <c r="F3375" s="5">
        <f t="shared" si="207"/>
        <v>64664944.444428742</v>
      </c>
    </row>
    <row r="3376" spans="2:6">
      <c r="B3376" s="59">
        <v>3134</v>
      </c>
      <c r="C3376" s="58">
        <f t="shared" si="205"/>
        <v>421400000</v>
      </c>
      <c r="D3376" s="54">
        <f t="shared" si="206"/>
        <v>117055.55555555556</v>
      </c>
      <c r="E3376" s="54">
        <f t="shared" si="208"/>
        <v>366852111.11112684</v>
      </c>
      <c r="F3376" s="5">
        <f t="shared" si="207"/>
        <v>64547888.88887316</v>
      </c>
    </row>
    <row r="3377" spans="2:6">
      <c r="B3377" s="59">
        <v>3135</v>
      </c>
      <c r="C3377" s="58">
        <f t="shared" si="205"/>
        <v>421400000</v>
      </c>
      <c r="D3377" s="54">
        <f t="shared" si="206"/>
        <v>117055.55555555556</v>
      </c>
      <c r="E3377" s="54">
        <f t="shared" si="208"/>
        <v>366969166.66668242</v>
      </c>
      <c r="F3377" s="5">
        <f t="shared" si="207"/>
        <v>64430833.333317578</v>
      </c>
    </row>
    <row r="3378" spans="2:6">
      <c r="B3378" s="59">
        <v>3136</v>
      </c>
      <c r="C3378" s="58">
        <f t="shared" si="205"/>
        <v>421400000</v>
      </c>
      <c r="D3378" s="54">
        <f t="shared" si="206"/>
        <v>117055.55555555556</v>
      </c>
      <c r="E3378" s="54">
        <f t="shared" si="208"/>
        <v>367086222.222238</v>
      </c>
      <c r="F3378" s="5">
        <f t="shared" si="207"/>
        <v>64313777.777761996</v>
      </c>
    </row>
    <row r="3379" spans="2:6">
      <c r="B3379" s="59">
        <v>3137</v>
      </c>
      <c r="C3379" s="58">
        <f t="shared" si="205"/>
        <v>421400000</v>
      </c>
      <c r="D3379" s="54">
        <f t="shared" si="206"/>
        <v>117055.55555555556</v>
      </c>
      <c r="E3379" s="54">
        <f t="shared" si="208"/>
        <v>367203277.77779359</v>
      </c>
      <c r="F3379" s="5">
        <f t="shared" si="207"/>
        <v>64196722.222206414</v>
      </c>
    </row>
    <row r="3380" spans="2:6">
      <c r="B3380" s="59">
        <v>3138</v>
      </c>
      <c r="C3380" s="58">
        <f t="shared" ref="C3380:C3443" si="209">$K$243-$K$245</f>
        <v>421400000</v>
      </c>
      <c r="D3380" s="54">
        <f t="shared" ref="D3380:D3443" si="210">C3380/$K$244</f>
        <v>117055.55555555556</v>
      </c>
      <c r="E3380" s="54">
        <f t="shared" si="208"/>
        <v>367320333.33334917</v>
      </c>
      <c r="F3380" s="5">
        <f t="shared" ref="F3380:F3443" si="211">$J$119-E3380</f>
        <v>64079666.666650832</v>
      </c>
    </row>
    <row r="3381" spans="2:6">
      <c r="B3381" s="59">
        <v>3139</v>
      </c>
      <c r="C3381" s="58">
        <f t="shared" si="209"/>
        <v>421400000</v>
      </c>
      <c r="D3381" s="54">
        <f t="shared" si="210"/>
        <v>117055.55555555556</v>
      </c>
      <c r="E3381" s="54">
        <f t="shared" si="208"/>
        <v>367437388.88890475</v>
      </c>
      <c r="F3381" s="5">
        <f t="shared" si="211"/>
        <v>63962611.11109525</v>
      </c>
    </row>
    <row r="3382" spans="2:6">
      <c r="B3382" s="59">
        <v>3140</v>
      </c>
      <c r="C3382" s="58">
        <f t="shared" si="209"/>
        <v>421400000</v>
      </c>
      <c r="D3382" s="54">
        <f t="shared" si="210"/>
        <v>117055.55555555556</v>
      </c>
      <c r="E3382" s="54">
        <f t="shared" si="208"/>
        <v>367554444.44446033</v>
      </c>
      <c r="F3382" s="5">
        <f t="shared" si="211"/>
        <v>63845555.555539668</v>
      </c>
    </row>
    <row r="3383" spans="2:6">
      <c r="B3383" s="59">
        <v>3141</v>
      </c>
      <c r="C3383" s="58">
        <f t="shared" si="209"/>
        <v>421400000</v>
      </c>
      <c r="D3383" s="54">
        <f t="shared" si="210"/>
        <v>117055.55555555556</v>
      </c>
      <c r="E3383" s="54">
        <f t="shared" si="208"/>
        <v>367671500.00001591</v>
      </c>
      <c r="F3383" s="5">
        <f t="shared" si="211"/>
        <v>63728499.999984086</v>
      </c>
    </row>
    <row r="3384" spans="2:6">
      <c r="B3384" s="59">
        <v>3142</v>
      </c>
      <c r="C3384" s="58">
        <f t="shared" si="209"/>
        <v>421400000</v>
      </c>
      <c r="D3384" s="54">
        <f t="shared" si="210"/>
        <v>117055.55555555556</v>
      </c>
      <c r="E3384" s="54">
        <f t="shared" si="208"/>
        <v>367788555.5555715</v>
      </c>
      <c r="F3384" s="5">
        <f t="shared" si="211"/>
        <v>63611444.444428504</v>
      </c>
    </row>
    <row r="3385" spans="2:6">
      <c r="B3385" s="59">
        <v>3143</v>
      </c>
      <c r="C3385" s="58">
        <f t="shared" si="209"/>
        <v>421400000</v>
      </c>
      <c r="D3385" s="54">
        <f t="shared" si="210"/>
        <v>117055.55555555556</v>
      </c>
      <c r="E3385" s="54">
        <f t="shared" si="208"/>
        <v>367905611.11112708</v>
      </c>
      <c r="F3385" s="5">
        <f t="shared" si="211"/>
        <v>63494388.888872921</v>
      </c>
    </row>
    <row r="3386" spans="2:6">
      <c r="B3386" s="59">
        <v>3144</v>
      </c>
      <c r="C3386" s="58">
        <f t="shared" si="209"/>
        <v>421400000</v>
      </c>
      <c r="D3386" s="54">
        <f t="shared" si="210"/>
        <v>117055.55555555556</v>
      </c>
      <c r="E3386" s="54">
        <f t="shared" si="208"/>
        <v>368022666.66668266</v>
      </c>
      <c r="F3386" s="5">
        <f t="shared" si="211"/>
        <v>63377333.333317339</v>
      </c>
    </row>
    <row r="3387" spans="2:6">
      <c r="B3387" s="59">
        <v>3145</v>
      </c>
      <c r="C3387" s="58">
        <f t="shared" si="209"/>
        <v>421400000</v>
      </c>
      <c r="D3387" s="54">
        <f t="shared" si="210"/>
        <v>117055.55555555556</v>
      </c>
      <c r="E3387" s="54">
        <f t="shared" si="208"/>
        <v>368139722.22223824</v>
      </c>
      <c r="F3387" s="5">
        <f t="shared" si="211"/>
        <v>63260277.777761757</v>
      </c>
    </row>
    <row r="3388" spans="2:6">
      <c r="B3388" s="59">
        <v>3146</v>
      </c>
      <c r="C3388" s="58">
        <f t="shared" si="209"/>
        <v>421400000</v>
      </c>
      <c r="D3388" s="54">
        <f t="shared" si="210"/>
        <v>117055.55555555556</v>
      </c>
      <c r="E3388" s="54">
        <f t="shared" si="208"/>
        <v>368256777.77779382</v>
      </c>
      <c r="F3388" s="5">
        <f t="shared" si="211"/>
        <v>63143222.222206175</v>
      </c>
    </row>
    <row r="3389" spans="2:6">
      <c r="B3389" s="59">
        <v>3147</v>
      </c>
      <c r="C3389" s="58">
        <f t="shared" si="209"/>
        <v>421400000</v>
      </c>
      <c r="D3389" s="54">
        <f t="shared" si="210"/>
        <v>117055.55555555556</v>
      </c>
      <c r="E3389" s="54">
        <f t="shared" si="208"/>
        <v>368373833.33334941</v>
      </c>
      <c r="F3389" s="5">
        <f t="shared" si="211"/>
        <v>63026166.666650593</v>
      </c>
    </row>
    <row r="3390" spans="2:6">
      <c r="B3390" s="59">
        <v>3148</v>
      </c>
      <c r="C3390" s="58">
        <f t="shared" si="209"/>
        <v>421400000</v>
      </c>
      <c r="D3390" s="54">
        <f t="shared" si="210"/>
        <v>117055.55555555556</v>
      </c>
      <c r="E3390" s="54">
        <f t="shared" si="208"/>
        <v>368490888.88890499</v>
      </c>
      <c r="F3390" s="5">
        <f t="shared" si="211"/>
        <v>62909111.111095011</v>
      </c>
    </row>
    <row r="3391" spans="2:6">
      <c r="B3391" s="59">
        <v>3149</v>
      </c>
      <c r="C3391" s="58">
        <f t="shared" si="209"/>
        <v>421400000</v>
      </c>
      <c r="D3391" s="54">
        <f t="shared" si="210"/>
        <v>117055.55555555556</v>
      </c>
      <c r="E3391" s="54">
        <f t="shared" si="208"/>
        <v>368607944.44446057</v>
      </c>
      <c r="F3391" s="5">
        <f t="shared" si="211"/>
        <v>62792055.555539429</v>
      </c>
    </row>
    <row r="3392" spans="2:6">
      <c r="B3392" s="59">
        <v>3150</v>
      </c>
      <c r="C3392" s="58">
        <f t="shared" si="209"/>
        <v>421400000</v>
      </c>
      <c r="D3392" s="54">
        <f t="shared" si="210"/>
        <v>117055.55555555556</v>
      </c>
      <c r="E3392" s="54">
        <f t="shared" si="208"/>
        <v>368725000.00001615</v>
      </c>
      <c r="F3392" s="5">
        <f t="shared" si="211"/>
        <v>62674999.999983847</v>
      </c>
    </row>
    <row r="3393" spans="2:6">
      <c r="B3393" s="59">
        <v>3151</v>
      </c>
      <c r="C3393" s="58">
        <f t="shared" si="209"/>
        <v>421400000</v>
      </c>
      <c r="D3393" s="54">
        <f t="shared" si="210"/>
        <v>117055.55555555556</v>
      </c>
      <c r="E3393" s="54">
        <f t="shared" si="208"/>
        <v>368842055.55557173</v>
      </c>
      <c r="F3393" s="5">
        <f t="shared" si="211"/>
        <v>62557944.444428265</v>
      </c>
    </row>
    <row r="3394" spans="2:6">
      <c r="B3394" s="59">
        <v>3152</v>
      </c>
      <c r="C3394" s="58">
        <f t="shared" si="209"/>
        <v>421400000</v>
      </c>
      <c r="D3394" s="54">
        <f t="shared" si="210"/>
        <v>117055.55555555556</v>
      </c>
      <c r="E3394" s="54">
        <f t="shared" si="208"/>
        <v>368959111.11112732</v>
      </c>
      <c r="F3394" s="5">
        <f t="shared" si="211"/>
        <v>62440888.888872683</v>
      </c>
    </row>
    <row r="3395" spans="2:6">
      <c r="B3395" s="59">
        <v>3153</v>
      </c>
      <c r="C3395" s="58">
        <f t="shared" si="209"/>
        <v>421400000</v>
      </c>
      <c r="D3395" s="54">
        <f t="shared" si="210"/>
        <v>117055.55555555556</v>
      </c>
      <c r="E3395" s="54">
        <f t="shared" si="208"/>
        <v>369076166.6666829</v>
      </c>
      <c r="F3395" s="5">
        <f t="shared" si="211"/>
        <v>62323833.333317101</v>
      </c>
    </row>
    <row r="3396" spans="2:6">
      <c r="B3396" s="59">
        <v>3154</v>
      </c>
      <c r="C3396" s="58">
        <f t="shared" si="209"/>
        <v>421400000</v>
      </c>
      <c r="D3396" s="54">
        <f t="shared" si="210"/>
        <v>117055.55555555556</v>
      </c>
      <c r="E3396" s="54">
        <f t="shared" si="208"/>
        <v>369193222.22223848</v>
      </c>
      <c r="F3396" s="5">
        <f t="shared" si="211"/>
        <v>62206777.777761519</v>
      </c>
    </row>
    <row r="3397" spans="2:6">
      <c r="B3397" s="59">
        <v>3155</v>
      </c>
      <c r="C3397" s="58">
        <f t="shared" si="209"/>
        <v>421400000</v>
      </c>
      <c r="D3397" s="54">
        <f t="shared" si="210"/>
        <v>117055.55555555556</v>
      </c>
      <c r="E3397" s="54">
        <f t="shared" si="208"/>
        <v>369310277.77779406</v>
      </c>
      <c r="F3397" s="5">
        <f t="shared" si="211"/>
        <v>62089722.222205937</v>
      </c>
    </row>
    <row r="3398" spans="2:6">
      <c r="B3398" s="59">
        <v>3156</v>
      </c>
      <c r="C3398" s="58">
        <f t="shared" si="209"/>
        <v>421400000</v>
      </c>
      <c r="D3398" s="54">
        <f t="shared" si="210"/>
        <v>117055.55555555556</v>
      </c>
      <c r="E3398" s="54">
        <f t="shared" si="208"/>
        <v>369427333.33334965</v>
      </c>
      <c r="F3398" s="5">
        <f t="shared" si="211"/>
        <v>61972666.666650355</v>
      </c>
    </row>
    <row r="3399" spans="2:6">
      <c r="B3399" s="59">
        <v>3157</v>
      </c>
      <c r="C3399" s="58">
        <f t="shared" si="209"/>
        <v>421400000</v>
      </c>
      <c r="D3399" s="54">
        <f t="shared" si="210"/>
        <v>117055.55555555556</v>
      </c>
      <c r="E3399" s="54">
        <f t="shared" si="208"/>
        <v>369544388.88890523</v>
      </c>
      <c r="F3399" s="5">
        <f t="shared" si="211"/>
        <v>61855611.111094773</v>
      </c>
    </row>
    <row r="3400" spans="2:6">
      <c r="B3400" s="59">
        <v>3158</v>
      </c>
      <c r="C3400" s="58">
        <f t="shared" si="209"/>
        <v>421400000</v>
      </c>
      <c r="D3400" s="54">
        <f t="shared" si="210"/>
        <v>117055.55555555556</v>
      </c>
      <c r="E3400" s="54">
        <f t="shared" si="208"/>
        <v>369661444.44446081</v>
      </c>
      <c r="F3400" s="5">
        <f t="shared" si="211"/>
        <v>61738555.555539191</v>
      </c>
    </row>
    <row r="3401" spans="2:6">
      <c r="B3401" s="59">
        <v>3159</v>
      </c>
      <c r="C3401" s="58">
        <f t="shared" si="209"/>
        <v>421400000</v>
      </c>
      <c r="D3401" s="54">
        <f t="shared" si="210"/>
        <v>117055.55555555556</v>
      </c>
      <c r="E3401" s="54">
        <f t="shared" si="208"/>
        <v>369778500.00001639</v>
      </c>
      <c r="F3401" s="5">
        <f t="shared" si="211"/>
        <v>61621499.999983609</v>
      </c>
    </row>
    <row r="3402" spans="2:6">
      <c r="B3402" s="59">
        <v>3160</v>
      </c>
      <c r="C3402" s="58">
        <f t="shared" si="209"/>
        <v>421400000</v>
      </c>
      <c r="D3402" s="54">
        <f t="shared" si="210"/>
        <v>117055.55555555556</v>
      </c>
      <c r="E3402" s="54">
        <f t="shared" si="208"/>
        <v>369895555.55557197</v>
      </c>
      <c r="F3402" s="5">
        <f t="shared" si="211"/>
        <v>61504444.444428027</v>
      </c>
    </row>
    <row r="3403" spans="2:6">
      <c r="B3403" s="59">
        <v>3161</v>
      </c>
      <c r="C3403" s="58">
        <f t="shared" si="209"/>
        <v>421400000</v>
      </c>
      <c r="D3403" s="54">
        <f t="shared" si="210"/>
        <v>117055.55555555556</v>
      </c>
      <c r="E3403" s="54">
        <f t="shared" si="208"/>
        <v>370012611.11112756</v>
      </c>
      <c r="F3403" s="5">
        <f t="shared" si="211"/>
        <v>61387388.888872445</v>
      </c>
    </row>
    <row r="3404" spans="2:6">
      <c r="B3404" s="59">
        <v>3162</v>
      </c>
      <c r="C3404" s="58">
        <f t="shared" si="209"/>
        <v>421400000</v>
      </c>
      <c r="D3404" s="54">
        <f t="shared" si="210"/>
        <v>117055.55555555556</v>
      </c>
      <c r="E3404" s="54">
        <f t="shared" si="208"/>
        <v>370129666.66668314</v>
      </c>
      <c r="F3404" s="5">
        <f t="shared" si="211"/>
        <v>61270333.333316863</v>
      </c>
    </row>
    <row r="3405" spans="2:6">
      <c r="B3405" s="59">
        <v>3163</v>
      </c>
      <c r="C3405" s="58">
        <f t="shared" si="209"/>
        <v>421400000</v>
      </c>
      <c r="D3405" s="54">
        <f t="shared" si="210"/>
        <v>117055.55555555556</v>
      </c>
      <c r="E3405" s="54">
        <f t="shared" si="208"/>
        <v>370246722.22223872</v>
      </c>
      <c r="F3405" s="5">
        <f t="shared" si="211"/>
        <v>61153277.777761281</v>
      </c>
    </row>
    <row r="3406" spans="2:6">
      <c r="B3406" s="59">
        <v>3164</v>
      </c>
      <c r="C3406" s="58">
        <f t="shared" si="209"/>
        <v>421400000</v>
      </c>
      <c r="D3406" s="54">
        <f t="shared" si="210"/>
        <v>117055.55555555556</v>
      </c>
      <c r="E3406" s="54">
        <f t="shared" si="208"/>
        <v>370363777.7777943</v>
      </c>
      <c r="F3406" s="5">
        <f t="shared" si="211"/>
        <v>61036222.222205698</v>
      </c>
    </row>
    <row r="3407" spans="2:6">
      <c r="B3407" s="59">
        <v>3165</v>
      </c>
      <c r="C3407" s="58">
        <f t="shared" si="209"/>
        <v>421400000</v>
      </c>
      <c r="D3407" s="54">
        <f t="shared" si="210"/>
        <v>117055.55555555556</v>
      </c>
      <c r="E3407" s="54">
        <f t="shared" si="208"/>
        <v>370480833.33334988</v>
      </c>
      <c r="F3407" s="5">
        <f t="shared" si="211"/>
        <v>60919166.666650116</v>
      </c>
    </row>
    <row r="3408" spans="2:6">
      <c r="B3408" s="59">
        <v>3166</v>
      </c>
      <c r="C3408" s="58">
        <f t="shared" si="209"/>
        <v>421400000</v>
      </c>
      <c r="D3408" s="54">
        <f t="shared" si="210"/>
        <v>117055.55555555556</v>
      </c>
      <c r="E3408" s="54">
        <f t="shared" si="208"/>
        <v>370597888.88890547</v>
      </c>
      <c r="F3408" s="5">
        <f t="shared" si="211"/>
        <v>60802111.111094534</v>
      </c>
    </row>
    <row r="3409" spans="2:6">
      <c r="B3409" s="59">
        <v>3167</v>
      </c>
      <c r="C3409" s="58">
        <f t="shared" si="209"/>
        <v>421400000</v>
      </c>
      <c r="D3409" s="54">
        <f t="shared" si="210"/>
        <v>117055.55555555556</v>
      </c>
      <c r="E3409" s="54">
        <f t="shared" si="208"/>
        <v>370714944.44446105</v>
      </c>
      <c r="F3409" s="5">
        <f t="shared" si="211"/>
        <v>60685055.555538952</v>
      </c>
    </row>
    <row r="3410" spans="2:6">
      <c r="B3410" s="59">
        <v>3168</v>
      </c>
      <c r="C3410" s="58">
        <f t="shared" si="209"/>
        <v>421400000</v>
      </c>
      <c r="D3410" s="54">
        <f t="shared" si="210"/>
        <v>117055.55555555556</v>
      </c>
      <c r="E3410" s="54">
        <f t="shared" si="208"/>
        <v>370832000.00001663</v>
      </c>
      <c r="F3410" s="5">
        <f t="shared" si="211"/>
        <v>60567999.99998337</v>
      </c>
    </row>
    <row r="3411" spans="2:6">
      <c r="B3411" s="59">
        <v>3169</v>
      </c>
      <c r="C3411" s="58">
        <f t="shared" si="209"/>
        <v>421400000</v>
      </c>
      <c r="D3411" s="54">
        <f t="shared" si="210"/>
        <v>117055.55555555556</v>
      </c>
      <c r="E3411" s="54">
        <f t="shared" si="208"/>
        <v>370949055.55557221</v>
      </c>
      <c r="F3411" s="5">
        <f t="shared" si="211"/>
        <v>60450944.444427788</v>
      </c>
    </row>
    <row r="3412" spans="2:6">
      <c r="B3412" s="59">
        <v>3170</v>
      </c>
      <c r="C3412" s="58">
        <f t="shared" si="209"/>
        <v>421400000</v>
      </c>
      <c r="D3412" s="54">
        <f t="shared" si="210"/>
        <v>117055.55555555556</v>
      </c>
      <c r="E3412" s="54">
        <f t="shared" si="208"/>
        <v>371066111.11112779</v>
      </c>
      <c r="F3412" s="5">
        <f t="shared" si="211"/>
        <v>60333888.888872206</v>
      </c>
    </row>
    <row r="3413" spans="2:6">
      <c r="B3413" s="59">
        <v>3171</v>
      </c>
      <c r="C3413" s="58">
        <f t="shared" si="209"/>
        <v>421400000</v>
      </c>
      <c r="D3413" s="54">
        <f t="shared" si="210"/>
        <v>117055.55555555556</v>
      </c>
      <c r="E3413" s="54">
        <f t="shared" si="208"/>
        <v>371183166.66668338</v>
      </c>
      <c r="F3413" s="5">
        <f t="shared" si="211"/>
        <v>60216833.333316624</v>
      </c>
    </row>
    <row r="3414" spans="2:6">
      <c r="B3414" s="59">
        <v>3172</v>
      </c>
      <c r="C3414" s="58">
        <f t="shared" si="209"/>
        <v>421400000</v>
      </c>
      <c r="D3414" s="54">
        <f t="shared" si="210"/>
        <v>117055.55555555556</v>
      </c>
      <c r="E3414" s="54">
        <f t="shared" si="208"/>
        <v>371300222.22223896</v>
      </c>
      <c r="F3414" s="5">
        <f t="shared" si="211"/>
        <v>60099777.777761042</v>
      </c>
    </row>
    <row r="3415" spans="2:6">
      <c r="B3415" s="59">
        <v>3173</v>
      </c>
      <c r="C3415" s="58">
        <f t="shared" si="209"/>
        <v>421400000</v>
      </c>
      <c r="D3415" s="54">
        <f t="shared" si="210"/>
        <v>117055.55555555556</v>
      </c>
      <c r="E3415" s="54">
        <f t="shared" si="208"/>
        <v>371417277.77779454</v>
      </c>
      <c r="F3415" s="5">
        <f t="shared" si="211"/>
        <v>59982722.22220546</v>
      </c>
    </row>
    <row r="3416" spans="2:6">
      <c r="B3416" s="59">
        <v>3174</v>
      </c>
      <c r="C3416" s="58">
        <f t="shared" si="209"/>
        <v>421400000</v>
      </c>
      <c r="D3416" s="54">
        <f t="shared" si="210"/>
        <v>117055.55555555556</v>
      </c>
      <c r="E3416" s="54">
        <f t="shared" si="208"/>
        <v>371534333.33335012</v>
      </c>
      <c r="F3416" s="5">
        <f t="shared" si="211"/>
        <v>59865666.666649878</v>
      </c>
    </row>
    <row r="3417" spans="2:6">
      <c r="B3417" s="59">
        <v>3175</v>
      </c>
      <c r="C3417" s="58">
        <f t="shared" si="209"/>
        <v>421400000</v>
      </c>
      <c r="D3417" s="54">
        <f t="shared" si="210"/>
        <v>117055.55555555556</v>
      </c>
      <c r="E3417" s="54">
        <f t="shared" si="208"/>
        <v>371651388.8889057</v>
      </c>
      <c r="F3417" s="5">
        <f t="shared" si="211"/>
        <v>59748611.111094296</v>
      </c>
    </row>
    <row r="3418" spans="2:6">
      <c r="B3418" s="59">
        <v>3176</v>
      </c>
      <c r="C3418" s="58">
        <f t="shared" si="209"/>
        <v>421400000</v>
      </c>
      <c r="D3418" s="54">
        <f t="shared" si="210"/>
        <v>117055.55555555556</v>
      </c>
      <c r="E3418" s="54">
        <f t="shared" si="208"/>
        <v>371768444.44446129</v>
      </c>
      <c r="F3418" s="5">
        <f t="shared" si="211"/>
        <v>59631555.555538714</v>
      </c>
    </row>
    <row r="3419" spans="2:6">
      <c r="B3419" s="59">
        <v>3177</v>
      </c>
      <c r="C3419" s="58">
        <f t="shared" si="209"/>
        <v>421400000</v>
      </c>
      <c r="D3419" s="54">
        <f t="shared" si="210"/>
        <v>117055.55555555556</v>
      </c>
      <c r="E3419" s="54">
        <f t="shared" si="208"/>
        <v>371885500.00001687</v>
      </c>
      <c r="F3419" s="5">
        <f t="shared" si="211"/>
        <v>59514499.999983132</v>
      </c>
    </row>
    <row r="3420" spans="2:6">
      <c r="B3420" s="59">
        <v>3178</v>
      </c>
      <c r="C3420" s="58">
        <f t="shared" si="209"/>
        <v>421400000</v>
      </c>
      <c r="D3420" s="54">
        <f t="shared" si="210"/>
        <v>117055.55555555556</v>
      </c>
      <c r="E3420" s="54">
        <f t="shared" si="208"/>
        <v>372002555.55557245</v>
      </c>
      <c r="F3420" s="5">
        <f t="shared" si="211"/>
        <v>59397444.44442755</v>
      </c>
    </row>
    <row r="3421" spans="2:6">
      <c r="B3421" s="59">
        <v>3179</v>
      </c>
      <c r="C3421" s="58">
        <f t="shared" si="209"/>
        <v>421400000</v>
      </c>
      <c r="D3421" s="54">
        <f t="shared" si="210"/>
        <v>117055.55555555556</v>
      </c>
      <c r="E3421" s="54">
        <f t="shared" si="208"/>
        <v>372119611.11112803</v>
      </c>
      <c r="F3421" s="5">
        <f t="shared" si="211"/>
        <v>59280388.888871968</v>
      </c>
    </row>
    <row r="3422" spans="2:6">
      <c r="B3422" s="59">
        <v>3180</v>
      </c>
      <c r="C3422" s="58">
        <f t="shared" si="209"/>
        <v>421400000</v>
      </c>
      <c r="D3422" s="54">
        <f t="shared" si="210"/>
        <v>117055.55555555556</v>
      </c>
      <c r="E3422" s="54">
        <f t="shared" si="208"/>
        <v>372236666.66668361</v>
      </c>
      <c r="F3422" s="5">
        <f t="shared" si="211"/>
        <v>59163333.333316386</v>
      </c>
    </row>
    <row r="3423" spans="2:6">
      <c r="B3423" s="59">
        <v>3181</v>
      </c>
      <c r="C3423" s="58">
        <f t="shared" si="209"/>
        <v>421400000</v>
      </c>
      <c r="D3423" s="54">
        <f t="shared" si="210"/>
        <v>117055.55555555556</v>
      </c>
      <c r="E3423" s="54">
        <f t="shared" si="208"/>
        <v>372353722.2222392</v>
      </c>
      <c r="F3423" s="5">
        <f t="shared" si="211"/>
        <v>59046277.777760804</v>
      </c>
    </row>
    <row r="3424" spans="2:6">
      <c r="B3424" s="59">
        <v>3182</v>
      </c>
      <c r="C3424" s="58">
        <f t="shared" si="209"/>
        <v>421400000</v>
      </c>
      <c r="D3424" s="54">
        <f t="shared" si="210"/>
        <v>117055.55555555556</v>
      </c>
      <c r="E3424" s="54">
        <f t="shared" si="208"/>
        <v>372470777.77779478</v>
      </c>
      <c r="F3424" s="5">
        <f t="shared" si="211"/>
        <v>58929222.222205222</v>
      </c>
    </row>
    <row r="3425" spans="2:6">
      <c r="B3425" s="59">
        <v>3183</v>
      </c>
      <c r="C3425" s="58">
        <f t="shared" si="209"/>
        <v>421400000</v>
      </c>
      <c r="D3425" s="54">
        <f t="shared" si="210"/>
        <v>117055.55555555556</v>
      </c>
      <c r="E3425" s="54">
        <f t="shared" si="208"/>
        <v>372587833.33335036</v>
      </c>
      <c r="F3425" s="5">
        <f t="shared" si="211"/>
        <v>58812166.66664964</v>
      </c>
    </row>
    <row r="3426" spans="2:6">
      <c r="B3426" s="59">
        <v>3184</v>
      </c>
      <c r="C3426" s="58">
        <f t="shared" si="209"/>
        <v>421400000</v>
      </c>
      <c r="D3426" s="54">
        <f t="shared" si="210"/>
        <v>117055.55555555556</v>
      </c>
      <c r="E3426" s="54">
        <f t="shared" si="208"/>
        <v>372704888.88890594</v>
      </c>
      <c r="F3426" s="5">
        <f t="shared" si="211"/>
        <v>58695111.111094058</v>
      </c>
    </row>
    <row r="3427" spans="2:6">
      <c r="B3427" s="59">
        <v>3185</v>
      </c>
      <c r="C3427" s="58">
        <f t="shared" si="209"/>
        <v>421400000</v>
      </c>
      <c r="D3427" s="54">
        <f t="shared" si="210"/>
        <v>117055.55555555556</v>
      </c>
      <c r="E3427" s="54">
        <f t="shared" si="208"/>
        <v>372821944.44446152</v>
      </c>
      <c r="F3427" s="5">
        <f t="shared" si="211"/>
        <v>58578055.555538476</v>
      </c>
    </row>
    <row r="3428" spans="2:6">
      <c r="B3428" s="59">
        <v>3186</v>
      </c>
      <c r="C3428" s="58">
        <f t="shared" si="209"/>
        <v>421400000</v>
      </c>
      <c r="D3428" s="54">
        <f t="shared" si="210"/>
        <v>117055.55555555556</v>
      </c>
      <c r="E3428" s="54">
        <f t="shared" si="208"/>
        <v>372939000.00001711</v>
      </c>
      <c r="F3428" s="5">
        <f t="shared" si="211"/>
        <v>58460999.999982893</v>
      </c>
    </row>
    <row r="3429" spans="2:6">
      <c r="B3429" s="59">
        <v>3187</v>
      </c>
      <c r="C3429" s="58">
        <f t="shared" si="209"/>
        <v>421400000</v>
      </c>
      <c r="D3429" s="54">
        <f t="shared" si="210"/>
        <v>117055.55555555556</v>
      </c>
      <c r="E3429" s="54">
        <f t="shared" si="208"/>
        <v>373056055.55557269</v>
      </c>
      <c r="F3429" s="5">
        <f t="shared" si="211"/>
        <v>58343944.444427311</v>
      </c>
    </row>
    <row r="3430" spans="2:6">
      <c r="B3430" s="59">
        <v>3188</v>
      </c>
      <c r="C3430" s="58">
        <f t="shared" si="209"/>
        <v>421400000</v>
      </c>
      <c r="D3430" s="54">
        <f t="shared" si="210"/>
        <v>117055.55555555556</v>
      </c>
      <c r="E3430" s="54">
        <f t="shared" si="208"/>
        <v>373173111.11112827</v>
      </c>
      <c r="F3430" s="5">
        <f t="shared" si="211"/>
        <v>58226888.888871729</v>
      </c>
    </row>
    <row r="3431" spans="2:6">
      <c r="B3431" s="59">
        <v>3189</v>
      </c>
      <c r="C3431" s="58">
        <f t="shared" si="209"/>
        <v>421400000</v>
      </c>
      <c r="D3431" s="54">
        <f t="shared" si="210"/>
        <v>117055.55555555556</v>
      </c>
      <c r="E3431" s="54">
        <f t="shared" si="208"/>
        <v>373290166.66668385</v>
      </c>
      <c r="F3431" s="5">
        <f t="shared" si="211"/>
        <v>58109833.333316147</v>
      </c>
    </row>
    <row r="3432" spans="2:6">
      <c r="B3432" s="59">
        <v>3190</v>
      </c>
      <c r="C3432" s="58">
        <f t="shared" si="209"/>
        <v>421400000</v>
      </c>
      <c r="D3432" s="54">
        <f t="shared" si="210"/>
        <v>117055.55555555556</v>
      </c>
      <c r="E3432" s="54">
        <f t="shared" si="208"/>
        <v>373407222.22223943</v>
      </c>
      <c r="F3432" s="5">
        <f t="shared" si="211"/>
        <v>57992777.777760565</v>
      </c>
    </row>
    <row r="3433" spans="2:6">
      <c r="B3433" s="59">
        <v>3191</v>
      </c>
      <c r="C3433" s="58">
        <f t="shared" si="209"/>
        <v>421400000</v>
      </c>
      <c r="D3433" s="54">
        <f t="shared" si="210"/>
        <v>117055.55555555556</v>
      </c>
      <c r="E3433" s="54">
        <f t="shared" si="208"/>
        <v>373524277.77779502</v>
      </c>
      <c r="F3433" s="5">
        <f t="shared" si="211"/>
        <v>57875722.222204983</v>
      </c>
    </row>
    <row r="3434" spans="2:6">
      <c r="B3434" s="59">
        <v>3192</v>
      </c>
      <c r="C3434" s="58">
        <f t="shared" si="209"/>
        <v>421400000</v>
      </c>
      <c r="D3434" s="54">
        <f t="shared" si="210"/>
        <v>117055.55555555556</v>
      </c>
      <c r="E3434" s="54">
        <f t="shared" si="208"/>
        <v>373641333.3333506</v>
      </c>
      <c r="F3434" s="5">
        <f t="shared" si="211"/>
        <v>57758666.666649401</v>
      </c>
    </row>
    <row r="3435" spans="2:6">
      <c r="B3435" s="59">
        <v>3193</v>
      </c>
      <c r="C3435" s="58">
        <f t="shared" si="209"/>
        <v>421400000</v>
      </c>
      <c r="D3435" s="54">
        <f t="shared" si="210"/>
        <v>117055.55555555556</v>
      </c>
      <c r="E3435" s="54">
        <f t="shared" ref="E3435:E3498" si="212">E3434+D3435</f>
        <v>373758388.88890618</v>
      </c>
      <c r="F3435" s="5">
        <f t="shared" si="211"/>
        <v>57641611.111093819</v>
      </c>
    </row>
    <row r="3436" spans="2:6">
      <c r="B3436" s="59">
        <v>3194</v>
      </c>
      <c r="C3436" s="58">
        <f t="shared" si="209"/>
        <v>421400000</v>
      </c>
      <c r="D3436" s="54">
        <f t="shared" si="210"/>
        <v>117055.55555555556</v>
      </c>
      <c r="E3436" s="54">
        <f t="shared" si="212"/>
        <v>373875444.44446176</v>
      </c>
      <c r="F3436" s="5">
        <f t="shared" si="211"/>
        <v>57524555.555538237</v>
      </c>
    </row>
    <row r="3437" spans="2:6">
      <c r="B3437" s="59">
        <v>3195</v>
      </c>
      <c r="C3437" s="58">
        <f t="shared" si="209"/>
        <v>421400000</v>
      </c>
      <c r="D3437" s="54">
        <f t="shared" si="210"/>
        <v>117055.55555555556</v>
      </c>
      <c r="E3437" s="54">
        <f t="shared" si="212"/>
        <v>373992500.00001734</v>
      </c>
      <c r="F3437" s="5">
        <f t="shared" si="211"/>
        <v>57407499.999982655</v>
      </c>
    </row>
    <row r="3438" spans="2:6">
      <c r="B3438" s="59">
        <v>3196</v>
      </c>
      <c r="C3438" s="58">
        <f t="shared" si="209"/>
        <v>421400000</v>
      </c>
      <c r="D3438" s="54">
        <f t="shared" si="210"/>
        <v>117055.55555555556</v>
      </c>
      <c r="E3438" s="54">
        <f t="shared" si="212"/>
        <v>374109555.55557293</v>
      </c>
      <c r="F3438" s="5">
        <f t="shared" si="211"/>
        <v>57290444.444427073</v>
      </c>
    </row>
    <row r="3439" spans="2:6">
      <c r="B3439" s="59">
        <v>3197</v>
      </c>
      <c r="C3439" s="58">
        <f t="shared" si="209"/>
        <v>421400000</v>
      </c>
      <c r="D3439" s="54">
        <f t="shared" si="210"/>
        <v>117055.55555555556</v>
      </c>
      <c r="E3439" s="54">
        <f t="shared" si="212"/>
        <v>374226611.11112851</v>
      </c>
      <c r="F3439" s="5">
        <f t="shared" si="211"/>
        <v>57173388.888871491</v>
      </c>
    </row>
    <row r="3440" spans="2:6">
      <c r="B3440" s="59">
        <v>3198</v>
      </c>
      <c r="C3440" s="58">
        <f t="shared" si="209"/>
        <v>421400000</v>
      </c>
      <c r="D3440" s="54">
        <f t="shared" si="210"/>
        <v>117055.55555555556</v>
      </c>
      <c r="E3440" s="54">
        <f t="shared" si="212"/>
        <v>374343666.66668409</v>
      </c>
      <c r="F3440" s="5">
        <f t="shared" si="211"/>
        <v>57056333.333315909</v>
      </c>
    </row>
    <row r="3441" spans="2:6">
      <c r="B3441" s="59">
        <v>3199</v>
      </c>
      <c r="C3441" s="58">
        <f t="shared" si="209"/>
        <v>421400000</v>
      </c>
      <c r="D3441" s="54">
        <f t="shared" si="210"/>
        <v>117055.55555555556</v>
      </c>
      <c r="E3441" s="54">
        <f t="shared" si="212"/>
        <v>374460722.22223967</v>
      </c>
      <c r="F3441" s="5">
        <f t="shared" si="211"/>
        <v>56939277.777760327</v>
      </c>
    </row>
    <row r="3442" spans="2:6">
      <c r="B3442" s="59">
        <v>3200</v>
      </c>
      <c r="C3442" s="58">
        <f t="shared" si="209"/>
        <v>421400000</v>
      </c>
      <c r="D3442" s="54">
        <f t="shared" si="210"/>
        <v>117055.55555555556</v>
      </c>
      <c r="E3442" s="54">
        <f t="shared" si="212"/>
        <v>374577777.77779526</v>
      </c>
      <c r="F3442" s="5">
        <f t="shared" si="211"/>
        <v>56822222.222204745</v>
      </c>
    </row>
    <row r="3443" spans="2:6">
      <c r="B3443" s="59">
        <v>3201</v>
      </c>
      <c r="C3443" s="58">
        <f t="shared" si="209"/>
        <v>421400000</v>
      </c>
      <c r="D3443" s="54">
        <f t="shared" si="210"/>
        <v>117055.55555555556</v>
      </c>
      <c r="E3443" s="54">
        <f t="shared" si="212"/>
        <v>374694833.33335084</v>
      </c>
      <c r="F3443" s="5">
        <f t="shared" si="211"/>
        <v>56705166.666649163</v>
      </c>
    </row>
    <row r="3444" spans="2:6">
      <c r="B3444" s="59">
        <v>3202</v>
      </c>
      <c r="C3444" s="58">
        <f t="shared" ref="C3444:C3507" si="213">$K$243-$K$245</f>
        <v>421400000</v>
      </c>
      <c r="D3444" s="54">
        <f t="shared" ref="D3444:D3507" si="214">C3444/$K$244</f>
        <v>117055.55555555556</v>
      </c>
      <c r="E3444" s="54">
        <f t="shared" si="212"/>
        <v>374811888.88890642</v>
      </c>
      <c r="F3444" s="5">
        <f t="shared" ref="F3444:F3507" si="215">$J$119-E3444</f>
        <v>56588111.111093581</v>
      </c>
    </row>
    <row r="3445" spans="2:6">
      <c r="B3445" s="59">
        <v>3203</v>
      </c>
      <c r="C3445" s="58">
        <f t="shared" si="213"/>
        <v>421400000</v>
      </c>
      <c r="D3445" s="54">
        <f t="shared" si="214"/>
        <v>117055.55555555556</v>
      </c>
      <c r="E3445" s="54">
        <f t="shared" si="212"/>
        <v>374928944.444462</v>
      </c>
      <c r="F3445" s="5">
        <f t="shared" si="215"/>
        <v>56471055.555537999</v>
      </c>
    </row>
    <row r="3446" spans="2:6">
      <c r="B3446" s="59">
        <v>3204</v>
      </c>
      <c r="C3446" s="58">
        <f t="shared" si="213"/>
        <v>421400000</v>
      </c>
      <c r="D3446" s="54">
        <f t="shared" si="214"/>
        <v>117055.55555555556</v>
      </c>
      <c r="E3446" s="54">
        <f t="shared" si="212"/>
        <v>375046000.00001758</v>
      </c>
      <c r="F3446" s="5">
        <f t="shared" si="215"/>
        <v>56353999.999982417</v>
      </c>
    </row>
    <row r="3447" spans="2:6">
      <c r="B3447" s="59">
        <v>3205</v>
      </c>
      <c r="C3447" s="58">
        <f t="shared" si="213"/>
        <v>421400000</v>
      </c>
      <c r="D3447" s="54">
        <f t="shared" si="214"/>
        <v>117055.55555555556</v>
      </c>
      <c r="E3447" s="54">
        <f t="shared" si="212"/>
        <v>375163055.55557317</v>
      </c>
      <c r="F3447" s="5">
        <f t="shared" si="215"/>
        <v>56236944.444426835</v>
      </c>
    </row>
    <row r="3448" spans="2:6">
      <c r="B3448" s="59">
        <v>3206</v>
      </c>
      <c r="C3448" s="58">
        <f t="shared" si="213"/>
        <v>421400000</v>
      </c>
      <c r="D3448" s="54">
        <f t="shared" si="214"/>
        <v>117055.55555555556</v>
      </c>
      <c r="E3448" s="54">
        <f t="shared" si="212"/>
        <v>375280111.11112875</v>
      </c>
      <c r="F3448" s="5">
        <f t="shared" si="215"/>
        <v>56119888.888871253</v>
      </c>
    </row>
    <row r="3449" spans="2:6">
      <c r="B3449" s="59">
        <v>3207</v>
      </c>
      <c r="C3449" s="58">
        <f t="shared" si="213"/>
        <v>421400000</v>
      </c>
      <c r="D3449" s="54">
        <f t="shared" si="214"/>
        <v>117055.55555555556</v>
      </c>
      <c r="E3449" s="54">
        <f t="shared" si="212"/>
        <v>375397166.66668433</v>
      </c>
      <c r="F3449" s="5">
        <f t="shared" si="215"/>
        <v>56002833.33331567</v>
      </c>
    </row>
    <row r="3450" spans="2:6">
      <c r="B3450" s="59">
        <v>3208</v>
      </c>
      <c r="C3450" s="58">
        <f t="shared" si="213"/>
        <v>421400000</v>
      </c>
      <c r="D3450" s="54">
        <f t="shared" si="214"/>
        <v>117055.55555555556</v>
      </c>
      <c r="E3450" s="54">
        <f t="shared" si="212"/>
        <v>375514222.22223991</v>
      </c>
      <c r="F3450" s="5">
        <f t="shared" si="215"/>
        <v>55885777.777760088</v>
      </c>
    </row>
    <row r="3451" spans="2:6">
      <c r="B3451" s="59">
        <v>3209</v>
      </c>
      <c r="C3451" s="58">
        <f t="shared" si="213"/>
        <v>421400000</v>
      </c>
      <c r="D3451" s="54">
        <f t="shared" si="214"/>
        <v>117055.55555555556</v>
      </c>
      <c r="E3451" s="54">
        <f t="shared" si="212"/>
        <v>375631277.77779549</v>
      </c>
      <c r="F3451" s="5">
        <f t="shared" si="215"/>
        <v>55768722.222204506</v>
      </c>
    </row>
    <row r="3452" spans="2:6">
      <c r="B3452" s="59">
        <v>3210</v>
      </c>
      <c r="C3452" s="58">
        <f t="shared" si="213"/>
        <v>421400000</v>
      </c>
      <c r="D3452" s="54">
        <f t="shared" si="214"/>
        <v>117055.55555555556</v>
      </c>
      <c r="E3452" s="54">
        <f t="shared" si="212"/>
        <v>375748333.33335108</v>
      </c>
      <c r="F3452" s="5">
        <f t="shared" si="215"/>
        <v>55651666.666648924</v>
      </c>
    </row>
    <row r="3453" spans="2:6">
      <c r="B3453" s="59">
        <v>3211</v>
      </c>
      <c r="C3453" s="58">
        <f t="shared" si="213"/>
        <v>421400000</v>
      </c>
      <c r="D3453" s="54">
        <f t="shared" si="214"/>
        <v>117055.55555555556</v>
      </c>
      <c r="E3453" s="54">
        <f t="shared" si="212"/>
        <v>375865388.88890666</v>
      </c>
      <c r="F3453" s="5">
        <f t="shared" si="215"/>
        <v>55534611.111093342</v>
      </c>
    </row>
    <row r="3454" spans="2:6">
      <c r="B3454" s="59">
        <v>3212</v>
      </c>
      <c r="C3454" s="58">
        <f t="shared" si="213"/>
        <v>421400000</v>
      </c>
      <c r="D3454" s="54">
        <f t="shared" si="214"/>
        <v>117055.55555555556</v>
      </c>
      <c r="E3454" s="54">
        <f t="shared" si="212"/>
        <v>375982444.44446224</v>
      </c>
      <c r="F3454" s="5">
        <f t="shared" si="215"/>
        <v>55417555.55553776</v>
      </c>
    </row>
    <row r="3455" spans="2:6">
      <c r="B3455" s="59">
        <v>3213</v>
      </c>
      <c r="C3455" s="58">
        <f t="shared" si="213"/>
        <v>421400000</v>
      </c>
      <c r="D3455" s="54">
        <f t="shared" si="214"/>
        <v>117055.55555555556</v>
      </c>
      <c r="E3455" s="54">
        <f t="shared" si="212"/>
        <v>376099500.00001782</v>
      </c>
      <c r="F3455" s="5">
        <f t="shared" si="215"/>
        <v>55300499.999982178</v>
      </c>
    </row>
    <row r="3456" spans="2:6">
      <c r="B3456" s="59">
        <v>3214</v>
      </c>
      <c r="C3456" s="58">
        <f t="shared" si="213"/>
        <v>421400000</v>
      </c>
      <c r="D3456" s="54">
        <f t="shared" si="214"/>
        <v>117055.55555555556</v>
      </c>
      <c r="E3456" s="54">
        <f t="shared" si="212"/>
        <v>376216555.5555734</v>
      </c>
      <c r="F3456" s="5">
        <f t="shared" si="215"/>
        <v>55183444.444426596</v>
      </c>
    </row>
    <row r="3457" spans="2:6">
      <c r="B3457" s="59">
        <v>3215</v>
      </c>
      <c r="C3457" s="58">
        <f t="shared" si="213"/>
        <v>421400000</v>
      </c>
      <c r="D3457" s="54">
        <f t="shared" si="214"/>
        <v>117055.55555555556</v>
      </c>
      <c r="E3457" s="54">
        <f t="shared" si="212"/>
        <v>376333611.11112899</v>
      </c>
      <c r="F3457" s="5">
        <f t="shared" si="215"/>
        <v>55066388.888871014</v>
      </c>
    </row>
    <row r="3458" spans="2:6">
      <c r="B3458" s="59">
        <v>3216</v>
      </c>
      <c r="C3458" s="58">
        <f t="shared" si="213"/>
        <v>421400000</v>
      </c>
      <c r="D3458" s="54">
        <f t="shared" si="214"/>
        <v>117055.55555555556</v>
      </c>
      <c r="E3458" s="54">
        <f t="shared" si="212"/>
        <v>376450666.66668457</v>
      </c>
      <c r="F3458" s="5">
        <f t="shared" si="215"/>
        <v>54949333.333315432</v>
      </c>
    </row>
    <row r="3459" spans="2:6">
      <c r="B3459" s="59">
        <v>3217</v>
      </c>
      <c r="C3459" s="58">
        <f t="shared" si="213"/>
        <v>421400000</v>
      </c>
      <c r="D3459" s="54">
        <f t="shared" si="214"/>
        <v>117055.55555555556</v>
      </c>
      <c r="E3459" s="54">
        <f t="shared" si="212"/>
        <v>376567722.22224015</v>
      </c>
      <c r="F3459" s="5">
        <f t="shared" si="215"/>
        <v>54832277.77775985</v>
      </c>
    </row>
    <row r="3460" spans="2:6">
      <c r="B3460" s="59">
        <v>3218</v>
      </c>
      <c r="C3460" s="58">
        <f t="shared" si="213"/>
        <v>421400000</v>
      </c>
      <c r="D3460" s="54">
        <f t="shared" si="214"/>
        <v>117055.55555555556</v>
      </c>
      <c r="E3460" s="54">
        <f t="shared" si="212"/>
        <v>376684777.77779573</v>
      </c>
      <c r="F3460" s="5">
        <f t="shared" si="215"/>
        <v>54715222.222204268</v>
      </c>
    </row>
    <row r="3461" spans="2:6">
      <c r="B3461" s="59">
        <v>3219</v>
      </c>
      <c r="C3461" s="58">
        <f t="shared" si="213"/>
        <v>421400000</v>
      </c>
      <c r="D3461" s="54">
        <f t="shared" si="214"/>
        <v>117055.55555555556</v>
      </c>
      <c r="E3461" s="54">
        <f t="shared" si="212"/>
        <v>376801833.33335131</v>
      </c>
      <c r="F3461" s="5">
        <f t="shared" si="215"/>
        <v>54598166.666648686</v>
      </c>
    </row>
    <row r="3462" spans="2:6">
      <c r="B3462" s="59">
        <v>3220</v>
      </c>
      <c r="C3462" s="58">
        <f t="shared" si="213"/>
        <v>421400000</v>
      </c>
      <c r="D3462" s="54">
        <f t="shared" si="214"/>
        <v>117055.55555555556</v>
      </c>
      <c r="E3462" s="54">
        <f t="shared" si="212"/>
        <v>376918888.8889069</v>
      </c>
      <c r="F3462" s="5">
        <f t="shared" si="215"/>
        <v>54481111.111093104</v>
      </c>
    </row>
    <row r="3463" spans="2:6">
      <c r="B3463" s="59">
        <v>3221</v>
      </c>
      <c r="C3463" s="58">
        <f t="shared" si="213"/>
        <v>421400000</v>
      </c>
      <c r="D3463" s="54">
        <f t="shared" si="214"/>
        <v>117055.55555555556</v>
      </c>
      <c r="E3463" s="54">
        <f t="shared" si="212"/>
        <v>377035944.44446248</v>
      </c>
      <c r="F3463" s="5">
        <f t="shared" si="215"/>
        <v>54364055.555537522</v>
      </c>
    </row>
    <row r="3464" spans="2:6">
      <c r="B3464" s="59">
        <v>3222</v>
      </c>
      <c r="C3464" s="58">
        <f t="shared" si="213"/>
        <v>421400000</v>
      </c>
      <c r="D3464" s="54">
        <f t="shared" si="214"/>
        <v>117055.55555555556</v>
      </c>
      <c r="E3464" s="54">
        <f t="shared" si="212"/>
        <v>377153000.00001806</v>
      </c>
      <c r="F3464" s="5">
        <f t="shared" si="215"/>
        <v>54246999.99998194</v>
      </c>
    </row>
    <row r="3465" spans="2:6">
      <c r="B3465" s="59">
        <v>3223</v>
      </c>
      <c r="C3465" s="58">
        <f t="shared" si="213"/>
        <v>421400000</v>
      </c>
      <c r="D3465" s="54">
        <f t="shared" si="214"/>
        <v>117055.55555555556</v>
      </c>
      <c r="E3465" s="54">
        <f t="shared" si="212"/>
        <v>377270055.55557364</v>
      </c>
      <c r="F3465" s="5">
        <f t="shared" si="215"/>
        <v>54129944.444426358</v>
      </c>
    </row>
    <row r="3466" spans="2:6">
      <c r="B3466" s="59">
        <v>3224</v>
      </c>
      <c r="C3466" s="58">
        <f t="shared" si="213"/>
        <v>421400000</v>
      </c>
      <c r="D3466" s="54">
        <f t="shared" si="214"/>
        <v>117055.55555555556</v>
      </c>
      <c r="E3466" s="54">
        <f t="shared" si="212"/>
        <v>377387111.11112922</v>
      </c>
      <c r="F3466" s="5">
        <f t="shared" si="215"/>
        <v>54012888.888870776</v>
      </c>
    </row>
    <row r="3467" spans="2:6">
      <c r="B3467" s="59">
        <v>3225</v>
      </c>
      <c r="C3467" s="58">
        <f t="shared" si="213"/>
        <v>421400000</v>
      </c>
      <c r="D3467" s="54">
        <f t="shared" si="214"/>
        <v>117055.55555555556</v>
      </c>
      <c r="E3467" s="54">
        <f t="shared" si="212"/>
        <v>377504166.66668481</v>
      </c>
      <c r="F3467" s="5">
        <f t="shared" si="215"/>
        <v>53895833.333315194</v>
      </c>
    </row>
    <row r="3468" spans="2:6">
      <c r="B3468" s="59">
        <v>3226</v>
      </c>
      <c r="C3468" s="58">
        <f t="shared" si="213"/>
        <v>421400000</v>
      </c>
      <c r="D3468" s="54">
        <f t="shared" si="214"/>
        <v>117055.55555555556</v>
      </c>
      <c r="E3468" s="54">
        <f t="shared" si="212"/>
        <v>377621222.22224039</v>
      </c>
      <c r="F3468" s="5">
        <f t="shared" si="215"/>
        <v>53778777.777759612</v>
      </c>
    </row>
    <row r="3469" spans="2:6">
      <c r="B3469" s="59">
        <v>3227</v>
      </c>
      <c r="C3469" s="58">
        <f t="shared" si="213"/>
        <v>421400000</v>
      </c>
      <c r="D3469" s="54">
        <f t="shared" si="214"/>
        <v>117055.55555555556</v>
      </c>
      <c r="E3469" s="54">
        <f t="shared" si="212"/>
        <v>377738277.77779597</v>
      </c>
      <c r="F3469" s="5">
        <f t="shared" si="215"/>
        <v>53661722.22220403</v>
      </c>
    </row>
    <row r="3470" spans="2:6">
      <c r="B3470" s="59">
        <v>3228</v>
      </c>
      <c r="C3470" s="58">
        <f t="shared" si="213"/>
        <v>421400000</v>
      </c>
      <c r="D3470" s="54">
        <f t="shared" si="214"/>
        <v>117055.55555555556</v>
      </c>
      <c r="E3470" s="54">
        <f t="shared" si="212"/>
        <v>377855333.33335155</v>
      </c>
      <c r="F3470" s="5">
        <f t="shared" si="215"/>
        <v>53544666.666648448</v>
      </c>
    </row>
    <row r="3471" spans="2:6">
      <c r="B3471" s="59">
        <v>3229</v>
      </c>
      <c r="C3471" s="58">
        <f t="shared" si="213"/>
        <v>421400000</v>
      </c>
      <c r="D3471" s="54">
        <f t="shared" si="214"/>
        <v>117055.55555555556</v>
      </c>
      <c r="E3471" s="54">
        <f t="shared" si="212"/>
        <v>377972388.88890713</v>
      </c>
      <c r="F3471" s="5">
        <f t="shared" si="215"/>
        <v>53427611.111092865</v>
      </c>
    </row>
    <row r="3472" spans="2:6">
      <c r="B3472" s="59">
        <v>3230</v>
      </c>
      <c r="C3472" s="58">
        <f t="shared" si="213"/>
        <v>421400000</v>
      </c>
      <c r="D3472" s="54">
        <f t="shared" si="214"/>
        <v>117055.55555555556</v>
      </c>
      <c r="E3472" s="54">
        <f t="shared" si="212"/>
        <v>378089444.44446272</v>
      </c>
      <c r="F3472" s="5">
        <f t="shared" si="215"/>
        <v>53310555.555537283</v>
      </c>
    </row>
    <row r="3473" spans="2:6">
      <c r="B3473" s="59">
        <v>3231</v>
      </c>
      <c r="C3473" s="58">
        <f t="shared" si="213"/>
        <v>421400000</v>
      </c>
      <c r="D3473" s="54">
        <f t="shared" si="214"/>
        <v>117055.55555555556</v>
      </c>
      <c r="E3473" s="54">
        <f t="shared" si="212"/>
        <v>378206500.0000183</v>
      </c>
      <c r="F3473" s="5">
        <f t="shared" si="215"/>
        <v>53193499.999981701</v>
      </c>
    </row>
    <row r="3474" spans="2:6">
      <c r="B3474" s="59">
        <v>3232</v>
      </c>
      <c r="C3474" s="58">
        <f t="shared" si="213"/>
        <v>421400000</v>
      </c>
      <c r="D3474" s="54">
        <f t="shared" si="214"/>
        <v>117055.55555555556</v>
      </c>
      <c r="E3474" s="54">
        <f t="shared" si="212"/>
        <v>378323555.55557388</v>
      </c>
      <c r="F3474" s="5">
        <f t="shared" si="215"/>
        <v>53076444.444426119</v>
      </c>
    </row>
    <row r="3475" spans="2:6">
      <c r="B3475" s="59">
        <v>3233</v>
      </c>
      <c r="C3475" s="58">
        <f t="shared" si="213"/>
        <v>421400000</v>
      </c>
      <c r="D3475" s="54">
        <f t="shared" si="214"/>
        <v>117055.55555555556</v>
      </c>
      <c r="E3475" s="54">
        <f t="shared" si="212"/>
        <v>378440611.11112946</v>
      </c>
      <c r="F3475" s="5">
        <f t="shared" si="215"/>
        <v>52959388.888870537</v>
      </c>
    </row>
    <row r="3476" spans="2:6">
      <c r="B3476" s="59">
        <v>3234</v>
      </c>
      <c r="C3476" s="58">
        <f t="shared" si="213"/>
        <v>421400000</v>
      </c>
      <c r="D3476" s="54">
        <f t="shared" si="214"/>
        <v>117055.55555555556</v>
      </c>
      <c r="E3476" s="54">
        <f t="shared" si="212"/>
        <v>378557666.66668504</v>
      </c>
      <c r="F3476" s="5">
        <f t="shared" si="215"/>
        <v>52842333.333314955</v>
      </c>
    </row>
    <row r="3477" spans="2:6">
      <c r="B3477" s="59">
        <v>3235</v>
      </c>
      <c r="C3477" s="58">
        <f t="shared" si="213"/>
        <v>421400000</v>
      </c>
      <c r="D3477" s="54">
        <f t="shared" si="214"/>
        <v>117055.55555555556</v>
      </c>
      <c r="E3477" s="54">
        <f t="shared" si="212"/>
        <v>378674722.22224063</v>
      </c>
      <c r="F3477" s="5">
        <f t="shared" si="215"/>
        <v>52725277.777759373</v>
      </c>
    </row>
    <row r="3478" spans="2:6">
      <c r="B3478" s="59">
        <v>3236</v>
      </c>
      <c r="C3478" s="58">
        <f t="shared" si="213"/>
        <v>421400000</v>
      </c>
      <c r="D3478" s="54">
        <f t="shared" si="214"/>
        <v>117055.55555555556</v>
      </c>
      <c r="E3478" s="54">
        <f t="shared" si="212"/>
        <v>378791777.77779621</v>
      </c>
      <c r="F3478" s="5">
        <f t="shared" si="215"/>
        <v>52608222.222203791</v>
      </c>
    </row>
    <row r="3479" spans="2:6">
      <c r="B3479" s="59">
        <v>3237</v>
      </c>
      <c r="C3479" s="58">
        <f t="shared" si="213"/>
        <v>421400000</v>
      </c>
      <c r="D3479" s="54">
        <f t="shared" si="214"/>
        <v>117055.55555555556</v>
      </c>
      <c r="E3479" s="54">
        <f t="shared" si="212"/>
        <v>378908833.33335179</v>
      </c>
      <c r="F3479" s="5">
        <f t="shared" si="215"/>
        <v>52491166.666648209</v>
      </c>
    </row>
    <row r="3480" spans="2:6">
      <c r="B3480" s="59">
        <v>3238</v>
      </c>
      <c r="C3480" s="58">
        <f t="shared" si="213"/>
        <v>421400000</v>
      </c>
      <c r="D3480" s="54">
        <f t="shared" si="214"/>
        <v>117055.55555555556</v>
      </c>
      <c r="E3480" s="54">
        <f t="shared" si="212"/>
        <v>379025888.88890737</v>
      </c>
      <c r="F3480" s="5">
        <f t="shared" si="215"/>
        <v>52374111.111092627</v>
      </c>
    </row>
    <row r="3481" spans="2:6">
      <c r="B3481" s="59">
        <v>3239</v>
      </c>
      <c r="C3481" s="58">
        <f t="shared" si="213"/>
        <v>421400000</v>
      </c>
      <c r="D3481" s="54">
        <f t="shared" si="214"/>
        <v>117055.55555555556</v>
      </c>
      <c r="E3481" s="54">
        <f t="shared" si="212"/>
        <v>379142944.44446295</v>
      </c>
      <c r="F3481" s="5">
        <f t="shared" si="215"/>
        <v>52257055.555537045</v>
      </c>
    </row>
    <row r="3482" spans="2:6">
      <c r="B3482" s="59">
        <v>3240</v>
      </c>
      <c r="C3482" s="58">
        <f t="shared" si="213"/>
        <v>421400000</v>
      </c>
      <c r="D3482" s="54">
        <f t="shared" si="214"/>
        <v>117055.55555555556</v>
      </c>
      <c r="E3482" s="54">
        <f t="shared" si="212"/>
        <v>379260000.00001854</v>
      </c>
      <c r="F3482" s="5">
        <f t="shared" si="215"/>
        <v>52139999.999981463</v>
      </c>
    </row>
    <row r="3483" spans="2:6">
      <c r="B3483" s="59">
        <v>3241</v>
      </c>
      <c r="C3483" s="58">
        <f t="shared" si="213"/>
        <v>421400000</v>
      </c>
      <c r="D3483" s="54">
        <f t="shared" si="214"/>
        <v>117055.55555555556</v>
      </c>
      <c r="E3483" s="54">
        <f t="shared" si="212"/>
        <v>379377055.55557412</v>
      </c>
      <c r="F3483" s="5">
        <f t="shared" si="215"/>
        <v>52022944.444425881</v>
      </c>
    </row>
    <row r="3484" spans="2:6">
      <c r="B3484" s="59">
        <v>3242</v>
      </c>
      <c r="C3484" s="58">
        <f t="shared" si="213"/>
        <v>421400000</v>
      </c>
      <c r="D3484" s="54">
        <f t="shared" si="214"/>
        <v>117055.55555555556</v>
      </c>
      <c r="E3484" s="54">
        <f t="shared" si="212"/>
        <v>379494111.1111297</v>
      </c>
      <c r="F3484" s="5">
        <f t="shared" si="215"/>
        <v>51905888.888870299</v>
      </c>
    </row>
    <row r="3485" spans="2:6">
      <c r="B3485" s="59">
        <v>3243</v>
      </c>
      <c r="C3485" s="58">
        <f t="shared" si="213"/>
        <v>421400000</v>
      </c>
      <c r="D3485" s="54">
        <f t="shared" si="214"/>
        <v>117055.55555555556</v>
      </c>
      <c r="E3485" s="54">
        <f t="shared" si="212"/>
        <v>379611166.66668528</v>
      </c>
      <c r="F3485" s="5">
        <f t="shared" si="215"/>
        <v>51788833.333314717</v>
      </c>
    </row>
    <row r="3486" spans="2:6">
      <c r="B3486" s="59">
        <v>3244</v>
      </c>
      <c r="C3486" s="58">
        <f t="shared" si="213"/>
        <v>421400000</v>
      </c>
      <c r="D3486" s="54">
        <f t="shared" si="214"/>
        <v>117055.55555555556</v>
      </c>
      <c r="E3486" s="54">
        <f t="shared" si="212"/>
        <v>379728222.22224087</v>
      </c>
      <c r="F3486" s="5">
        <f t="shared" si="215"/>
        <v>51671777.777759135</v>
      </c>
    </row>
    <row r="3487" spans="2:6">
      <c r="B3487" s="59">
        <v>3245</v>
      </c>
      <c r="C3487" s="58">
        <f t="shared" si="213"/>
        <v>421400000</v>
      </c>
      <c r="D3487" s="54">
        <f t="shared" si="214"/>
        <v>117055.55555555556</v>
      </c>
      <c r="E3487" s="54">
        <f t="shared" si="212"/>
        <v>379845277.77779645</v>
      </c>
      <c r="F3487" s="5">
        <f t="shared" si="215"/>
        <v>51554722.222203553</v>
      </c>
    </row>
    <row r="3488" spans="2:6">
      <c r="B3488" s="59">
        <v>3246</v>
      </c>
      <c r="C3488" s="58">
        <f t="shared" si="213"/>
        <v>421400000</v>
      </c>
      <c r="D3488" s="54">
        <f t="shared" si="214"/>
        <v>117055.55555555556</v>
      </c>
      <c r="E3488" s="54">
        <f t="shared" si="212"/>
        <v>379962333.33335203</v>
      </c>
      <c r="F3488" s="5">
        <f t="shared" si="215"/>
        <v>51437666.666647971</v>
      </c>
    </row>
    <row r="3489" spans="2:6">
      <c r="B3489" s="59">
        <v>3247</v>
      </c>
      <c r="C3489" s="58">
        <f t="shared" si="213"/>
        <v>421400000</v>
      </c>
      <c r="D3489" s="54">
        <f t="shared" si="214"/>
        <v>117055.55555555556</v>
      </c>
      <c r="E3489" s="54">
        <f t="shared" si="212"/>
        <v>380079388.88890761</v>
      </c>
      <c r="F3489" s="5">
        <f t="shared" si="215"/>
        <v>51320611.111092389</v>
      </c>
    </row>
    <row r="3490" spans="2:6">
      <c r="B3490" s="59">
        <v>3248</v>
      </c>
      <c r="C3490" s="58">
        <f t="shared" si="213"/>
        <v>421400000</v>
      </c>
      <c r="D3490" s="54">
        <f t="shared" si="214"/>
        <v>117055.55555555556</v>
      </c>
      <c r="E3490" s="54">
        <f t="shared" si="212"/>
        <v>380196444.44446319</v>
      </c>
      <c r="F3490" s="5">
        <f t="shared" si="215"/>
        <v>51203555.555536807</v>
      </c>
    </row>
    <row r="3491" spans="2:6">
      <c r="B3491" s="59">
        <v>3249</v>
      </c>
      <c r="C3491" s="58">
        <f t="shared" si="213"/>
        <v>421400000</v>
      </c>
      <c r="D3491" s="54">
        <f t="shared" si="214"/>
        <v>117055.55555555556</v>
      </c>
      <c r="E3491" s="54">
        <f t="shared" si="212"/>
        <v>380313500.00001878</v>
      </c>
      <c r="F3491" s="5">
        <f t="shared" si="215"/>
        <v>51086499.999981225</v>
      </c>
    </row>
    <row r="3492" spans="2:6">
      <c r="B3492" s="59">
        <v>3250</v>
      </c>
      <c r="C3492" s="58">
        <f t="shared" si="213"/>
        <v>421400000</v>
      </c>
      <c r="D3492" s="54">
        <f t="shared" si="214"/>
        <v>117055.55555555556</v>
      </c>
      <c r="E3492" s="54">
        <f t="shared" si="212"/>
        <v>380430555.55557436</v>
      </c>
      <c r="F3492" s="5">
        <f t="shared" si="215"/>
        <v>50969444.444425642</v>
      </c>
    </row>
    <row r="3493" spans="2:6">
      <c r="B3493" s="59">
        <v>3251</v>
      </c>
      <c r="C3493" s="58">
        <f t="shared" si="213"/>
        <v>421400000</v>
      </c>
      <c r="D3493" s="54">
        <f t="shared" si="214"/>
        <v>117055.55555555556</v>
      </c>
      <c r="E3493" s="54">
        <f t="shared" si="212"/>
        <v>380547611.11112994</v>
      </c>
      <c r="F3493" s="5">
        <f t="shared" si="215"/>
        <v>50852388.88887006</v>
      </c>
    </row>
    <row r="3494" spans="2:6">
      <c r="B3494" s="59">
        <v>3252</v>
      </c>
      <c r="C3494" s="58">
        <f t="shared" si="213"/>
        <v>421400000</v>
      </c>
      <c r="D3494" s="54">
        <f t="shared" si="214"/>
        <v>117055.55555555556</v>
      </c>
      <c r="E3494" s="54">
        <f t="shared" si="212"/>
        <v>380664666.66668552</v>
      </c>
      <c r="F3494" s="5">
        <f t="shared" si="215"/>
        <v>50735333.333314478</v>
      </c>
    </row>
    <row r="3495" spans="2:6">
      <c r="B3495" s="59">
        <v>3253</v>
      </c>
      <c r="C3495" s="58">
        <f t="shared" si="213"/>
        <v>421400000</v>
      </c>
      <c r="D3495" s="54">
        <f t="shared" si="214"/>
        <v>117055.55555555556</v>
      </c>
      <c r="E3495" s="54">
        <f t="shared" si="212"/>
        <v>380781722.2222411</v>
      </c>
      <c r="F3495" s="5">
        <f t="shared" si="215"/>
        <v>50618277.777758896</v>
      </c>
    </row>
    <row r="3496" spans="2:6">
      <c r="B3496" s="59">
        <v>3254</v>
      </c>
      <c r="C3496" s="58">
        <f t="shared" si="213"/>
        <v>421400000</v>
      </c>
      <c r="D3496" s="54">
        <f t="shared" si="214"/>
        <v>117055.55555555556</v>
      </c>
      <c r="E3496" s="54">
        <f t="shared" si="212"/>
        <v>380898777.77779669</v>
      </c>
      <c r="F3496" s="5">
        <f t="shared" si="215"/>
        <v>50501222.222203314</v>
      </c>
    </row>
    <row r="3497" spans="2:6">
      <c r="B3497" s="59">
        <v>3255</v>
      </c>
      <c r="C3497" s="58">
        <f t="shared" si="213"/>
        <v>421400000</v>
      </c>
      <c r="D3497" s="54">
        <f t="shared" si="214"/>
        <v>117055.55555555556</v>
      </c>
      <c r="E3497" s="54">
        <f t="shared" si="212"/>
        <v>381015833.33335227</v>
      </c>
      <c r="F3497" s="5">
        <f t="shared" si="215"/>
        <v>50384166.666647732</v>
      </c>
    </row>
    <row r="3498" spans="2:6">
      <c r="B3498" s="59">
        <v>3256</v>
      </c>
      <c r="C3498" s="58">
        <f t="shared" si="213"/>
        <v>421400000</v>
      </c>
      <c r="D3498" s="54">
        <f t="shared" si="214"/>
        <v>117055.55555555556</v>
      </c>
      <c r="E3498" s="54">
        <f t="shared" si="212"/>
        <v>381132888.88890785</v>
      </c>
      <c r="F3498" s="5">
        <f t="shared" si="215"/>
        <v>50267111.11109215</v>
      </c>
    </row>
    <row r="3499" spans="2:6">
      <c r="B3499" s="59">
        <v>3257</v>
      </c>
      <c r="C3499" s="58">
        <f t="shared" si="213"/>
        <v>421400000</v>
      </c>
      <c r="D3499" s="54">
        <f t="shared" si="214"/>
        <v>117055.55555555556</v>
      </c>
      <c r="E3499" s="54">
        <f t="shared" ref="E3499:E3562" si="216">E3498+D3499</f>
        <v>381249944.44446343</v>
      </c>
      <c r="F3499" s="5">
        <f t="shared" si="215"/>
        <v>50150055.555536568</v>
      </c>
    </row>
    <row r="3500" spans="2:6">
      <c r="B3500" s="59">
        <v>3258</v>
      </c>
      <c r="C3500" s="58">
        <f t="shared" si="213"/>
        <v>421400000</v>
      </c>
      <c r="D3500" s="54">
        <f t="shared" si="214"/>
        <v>117055.55555555556</v>
      </c>
      <c r="E3500" s="54">
        <f t="shared" si="216"/>
        <v>381367000.00001901</v>
      </c>
      <c r="F3500" s="5">
        <f t="shared" si="215"/>
        <v>50032999.999980986</v>
      </c>
    </row>
    <row r="3501" spans="2:6">
      <c r="B3501" s="59">
        <v>3259</v>
      </c>
      <c r="C3501" s="58">
        <f t="shared" si="213"/>
        <v>421400000</v>
      </c>
      <c r="D3501" s="54">
        <f t="shared" si="214"/>
        <v>117055.55555555556</v>
      </c>
      <c r="E3501" s="54">
        <f t="shared" si="216"/>
        <v>381484055.5555746</v>
      </c>
      <c r="F3501" s="5">
        <f t="shared" si="215"/>
        <v>49915944.444425404</v>
      </c>
    </row>
    <row r="3502" spans="2:6">
      <c r="B3502" s="59">
        <v>3260</v>
      </c>
      <c r="C3502" s="58">
        <f t="shared" si="213"/>
        <v>421400000</v>
      </c>
      <c r="D3502" s="54">
        <f t="shared" si="214"/>
        <v>117055.55555555556</v>
      </c>
      <c r="E3502" s="54">
        <f t="shared" si="216"/>
        <v>381601111.11113018</v>
      </c>
      <c r="F3502" s="5">
        <f t="shared" si="215"/>
        <v>49798888.888869822</v>
      </c>
    </row>
    <row r="3503" spans="2:6">
      <c r="B3503" s="59">
        <v>3261</v>
      </c>
      <c r="C3503" s="58">
        <f t="shared" si="213"/>
        <v>421400000</v>
      </c>
      <c r="D3503" s="54">
        <f t="shared" si="214"/>
        <v>117055.55555555556</v>
      </c>
      <c r="E3503" s="54">
        <f t="shared" si="216"/>
        <v>381718166.66668576</v>
      </c>
      <c r="F3503" s="5">
        <f t="shared" si="215"/>
        <v>49681833.33331424</v>
      </c>
    </row>
    <row r="3504" spans="2:6">
      <c r="B3504" s="59">
        <v>3262</v>
      </c>
      <c r="C3504" s="58">
        <f t="shared" si="213"/>
        <v>421400000</v>
      </c>
      <c r="D3504" s="54">
        <f t="shared" si="214"/>
        <v>117055.55555555556</v>
      </c>
      <c r="E3504" s="54">
        <f t="shared" si="216"/>
        <v>381835222.22224134</v>
      </c>
      <c r="F3504" s="5">
        <f t="shared" si="215"/>
        <v>49564777.777758658</v>
      </c>
    </row>
    <row r="3505" spans="2:6">
      <c r="B3505" s="59">
        <v>3263</v>
      </c>
      <c r="C3505" s="58">
        <f t="shared" si="213"/>
        <v>421400000</v>
      </c>
      <c r="D3505" s="54">
        <f t="shared" si="214"/>
        <v>117055.55555555556</v>
      </c>
      <c r="E3505" s="54">
        <f t="shared" si="216"/>
        <v>381952277.77779692</v>
      </c>
      <c r="F3505" s="5">
        <f t="shared" si="215"/>
        <v>49447722.222203076</v>
      </c>
    </row>
    <row r="3506" spans="2:6">
      <c r="B3506" s="59">
        <v>3264</v>
      </c>
      <c r="C3506" s="58">
        <f t="shared" si="213"/>
        <v>421400000</v>
      </c>
      <c r="D3506" s="54">
        <f t="shared" si="214"/>
        <v>117055.55555555556</v>
      </c>
      <c r="E3506" s="54">
        <f t="shared" si="216"/>
        <v>382069333.33335251</v>
      </c>
      <c r="F3506" s="5">
        <f t="shared" si="215"/>
        <v>49330666.666647494</v>
      </c>
    </row>
    <row r="3507" spans="2:6">
      <c r="B3507" s="59">
        <v>3265</v>
      </c>
      <c r="C3507" s="58">
        <f t="shared" si="213"/>
        <v>421400000</v>
      </c>
      <c r="D3507" s="54">
        <f t="shared" si="214"/>
        <v>117055.55555555556</v>
      </c>
      <c r="E3507" s="54">
        <f t="shared" si="216"/>
        <v>382186388.88890809</v>
      </c>
      <c r="F3507" s="5">
        <f t="shared" si="215"/>
        <v>49213611.111091912</v>
      </c>
    </row>
    <row r="3508" spans="2:6">
      <c r="B3508" s="59">
        <v>3266</v>
      </c>
      <c r="C3508" s="58">
        <f t="shared" ref="C3508:C3571" si="217">$K$243-$K$245</f>
        <v>421400000</v>
      </c>
      <c r="D3508" s="54">
        <f t="shared" ref="D3508:D3571" si="218">C3508/$K$244</f>
        <v>117055.55555555556</v>
      </c>
      <c r="E3508" s="54">
        <f t="shared" si="216"/>
        <v>382303444.44446367</v>
      </c>
      <c r="F3508" s="5">
        <f t="shared" ref="F3508:F3571" si="219">$J$119-E3508</f>
        <v>49096555.55553633</v>
      </c>
    </row>
    <row r="3509" spans="2:6">
      <c r="B3509" s="59">
        <v>3267</v>
      </c>
      <c r="C3509" s="58">
        <f t="shared" si="217"/>
        <v>421400000</v>
      </c>
      <c r="D3509" s="54">
        <f t="shared" si="218"/>
        <v>117055.55555555556</v>
      </c>
      <c r="E3509" s="54">
        <f t="shared" si="216"/>
        <v>382420500.00001925</v>
      </c>
      <c r="F3509" s="5">
        <f t="shared" si="219"/>
        <v>48979499.999980748</v>
      </c>
    </row>
    <row r="3510" spans="2:6">
      <c r="B3510" s="59">
        <v>3268</v>
      </c>
      <c r="C3510" s="58">
        <f t="shared" si="217"/>
        <v>421400000</v>
      </c>
      <c r="D3510" s="54">
        <f t="shared" si="218"/>
        <v>117055.55555555556</v>
      </c>
      <c r="E3510" s="54">
        <f t="shared" si="216"/>
        <v>382537555.55557483</v>
      </c>
      <c r="F3510" s="5">
        <f t="shared" si="219"/>
        <v>48862444.444425166</v>
      </c>
    </row>
    <row r="3511" spans="2:6">
      <c r="B3511" s="59">
        <v>3269</v>
      </c>
      <c r="C3511" s="58">
        <f t="shared" si="217"/>
        <v>421400000</v>
      </c>
      <c r="D3511" s="54">
        <f t="shared" si="218"/>
        <v>117055.55555555556</v>
      </c>
      <c r="E3511" s="54">
        <f t="shared" si="216"/>
        <v>382654611.11113042</v>
      </c>
      <c r="F3511" s="5">
        <f t="shared" si="219"/>
        <v>48745388.888869584</v>
      </c>
    </row>
    <row r="3512" spans="2:6">
      <c r="B3512" s="59">
        <v>3270</v>
      </c>
      <c r="C3512" s="58">
        <f t="shared" si="217"/>
        <v>421400000</v>
      </c>
      <c r="D3512" s="54">
        <f t="shared" si="218"/>
        <v>117055.55555555556</v>
      </c>
      <c r="E3512" s="54">
        <f t="shared" si="216"/>
        <v>382771666.666686</v>
      </c>
      <c r="F3512" s="5">
        <f t="shared" si="219"/>
        <v>48628333.333314002</v>
      </c>
    </row>
    <row r="3513" spans="2:6">
      <c r="B3513" s="59">
        <v>3271</v>
      </c>
      <c r="C3513" s="58">
        <f t="shared" si="217"/>
        <v>421400000</v>
      </c>
      <c r="D3513" s="54">
        <f t="shared" si="218"/>
        <v>117055.55555555556</v>
      </c>
      <c r="E3513" s="54">
        <f t="shared" si="216"/>
        <v>382888722.22224158</v>
      </c>
      <c r="F3513" s="5">
        <f t="shared" si="219"/>
        <v>48511277.77775842</v>
      </c>
    </row>
    <row r="3514" spans="2:6">
      <c r="B3514" s="59">
        <v>3272</v>
      </c>
      <c r="C3514" s="58">
        <f t="shared" si="217"/>
        <v>421400000</v>
      </c>
      <c r="D3514" s="54">
        <f t="shared" si="218"/>
        <v>117055.55555555556</v>
      </c>
      <c r="E3514" s="54">
        <f t="shared" si="216"/>
        <v>383005777.77779716</v>
      </c>
      <c r="F3514" s="5">
        <f t="shared" si="219"/>
        <v>48394222.222202837</v>
      </c>
    </row>
    <row r="3515" spans="2:6">
      <c r="B3515" s="59">
        <v>3273</v>
      </c>
      <c r="C3515" s="58">
        <f t="shared" si="217"/>
        <v>421400000</v>
      </c>
      <c r="D3515" s="54">
        <f t="shared" si="218"/>
        <v>117055.55555555556</v>
      </c>
      <c r="E3515" s="54">
        <f t="shared" si="216"/>
        <v>383122833.33335274</v>
      </c>
      <c r="F3515" s="5">
        <f t="shared" si="219"/>
        <v>48277166.666647255</v>
      </c>
    </row>
    <row r="3516" spans="2:6">
      <c r="B3516" s="59">
        <v>3274</v>
      </c>
      <c r="C3516" s="58">
        <f t="shared" si="217"/>
        <v>421400000</v>
      </c>
      <c r="D3516" s="54">
        <f t="shared" si="218"/>
        <v>117055.55555555556</v>
      </c>
      <c r="E3516" s="54">
        <f t="shared" si="216"/>
        <v>383239888.88890833</v>
      </c>
      <c r="F3516" s="5">
        <f t="shared" si="219"/>
        <v>48160111.111091673</v>
      </c>
    </row>
    <row r="3517" spans="2:6">
      <c r="B3517" s="59">
        <v>3275</v>
      </c>
      <c r="C3517" s="58">
        <f t="shared" si="217"/>
        <v>421400000</v>
      </c>
      <c r="D3517" s="54">
        <f t="shared" si="218"/>
        <v>117055.55555555556</v>
      </c>
      <c r="E3517" s="54">
        <f t="shared" si="216"/>
        <v>383356944.44446391</v>
      </c>
      <c r="F3517" s="5">
        <f t="shared" si="219"/>
        <v>48043055.555536091</v>
      </c>
    </row>
    <row r="3518" spans="2:6">
      <c r="B3518" s="59">
        <v>3276</v>
      </c>
      <c r="C3518" s="58">
        <f t="shared" si="217"/>
        <v>421400000</v>
      </c>
      <c r="D3518" s="54">
        <f t="shared" si="218"/>
        <v>117055.55555555556</v>
      </c>
      <c r="E3518" s="54">
        <f t="shared" si="216"/>
        <v>383474000.00001949</v>
      </c>
      <c r="F3518" s="5">
        <f t="shared" si="219"/>
        <v>47925999.999980509</v>
      </c>
    </row>
    <row r="3519" spans="2:6">
      <c r="B3519" s="59">
        <v>3277</v>
      </c>
      <c r="C3519" s="58">
        <f t="shared" si="217"/>
        <v>421400000</v>
      </c>
      <c r="D3519" s="54">
        <f t="shared" si="218"/>
        <v>117055.55555555556</v>
      </c>
      <c r="E3519" s="54">
        <f t="shared" si="216"/>
        <v>383591055.55557507</v>
      </c>
      <c r="F3519" s="5">
        <f t="shared" si="219"/>
        <v>47808944.444424927</v>
      </c>
    </row>
    <row r="3520" spans="2:6">
      <c r="B3520" s="59">
        <v>3278</v>
      </c>
      <c r="C3520" s="58">
        <f t="shared" si="217"/>
        <v>421400000</v>
      </c>
      <c r="D3520" s="54">
        <f t="shared" si="218"/>
        <v>117055.55555555556</v>
      </c>
      <c r="E3520" s="54">
        <f t="shared" si="216"/>
        <v>383708111.11113065</v>
      </c>
      <c r="F3520" s="5">
        <f t="shared" si="219"/>
        <v>47691888.888869345</v>
      </c>
    </row>
    <row r="3521" spans="2:6">
      <c r="B3521" s="59">
        <v>3279</v>
      </c>
      <c r="C3521" s="58">
        <f t="shared" si="217"/>
        <v>421400000</v>
      </c>
      <c r="D3521" s="54">
        <f t="shared" si="218"/>
        <v>117055.55555555556</v>
      </c>
      <c r="E3521" s="54">
        <f t="shared" si="216"/>
        <v>383825166.66668624</v>
      </c>
      <c r="F3521" s="5">
        <f t="shared" si="219"/>
        <v>47574833.333313763</v>
      </c>
    </row>
    <row r="3522" spans="2:6">
      <c r="B3522" s="59">
        <v>3280</v>
      </c>
      <c r="C3522" s="58">
        <f t="shared" si="217"/>
        <v>421400000</v>
      </c>
      <c r="D3522" s="54">
        <f t="shared" si="218"/>
        <v>117055.55555555556</v>
      </c>
      <c r="E3522" s="54">
        <f t="shared" si="216"/>
        <v>383942222.22224182</v>
      </c>
      <c r="F3522" s="5">
        <f t="shared" si="219"/>
        <v>47457777.777758181</v>
      </c>
    </row>
    <row r="3523" spans="2:6">
      <c r="B3523" s="59">
        <v>3281</v>
      </c>
      <c r="C3523" s="58">
        <f t="shared" si="217"/>
        <v>421400000</v>
      </c>
      <c r="D3523" s="54">
        <f t="shared" si="218"/>
        <v>117055.55555555556</v>
      </c>
      <c r="E3523" s="54">
        <f t="shared" si="216"/>
        <v>384059277.7777974</v>
      </c>
      <c r="F3523" s="5">
        <f t="shared" si="219"/>
        <v>47340722.222202599</v>
      </c>
    </row>
    <row r="3524" spans="2:6">
      <c r="B3524" s="59">
        <v>3282</v>
      </c>
      <c r="C3524" s="58">
        <f t="shared" si="217"/>
        <v>421400000</v>
      </c>
      <c r="D3524" s="54">
        <f t="shared" si="218"/>
        <v>117055.55555555556</v>
      </c>
      <c r="E3524" s="54">
        <f t="shared" si="216"/>
        <v>384176333.33335298</v>
      </c>
      <c r="F3524" s="5">
        <f t="shared" si="219"/>
        <v>47223666.666647017</v>
      </c>
    </row>
    <row r="3525" spans="2:6">
      <c r="B3525" s="59">
        <v>3283</v>
      </c>
      <c r="C3525" s="58">
        <f t="shared" si="217"/>
        <v>421400000</v>
      </c>
      <c r="D3525" s="54">
        <f t="shared" si="218"/>
        <v>117055.55555555556</v>
      </c>
      <c r="E3525" s="54">
        <f t="shared" si="216"/>
        <v>384293388.88890857</v>
      </c>
      <c r="F3525" s="5">
        <f t="shared" si="219"/>
        <v>47106611.111091435</v>
      </c>
    </row>
    <row r="3526" spans="2:6">
      <c r="B3526" s="59">
        <v>3284</v>
      </c>
      <c r="C3526" s="58">
        <f t="shared" si="217"/>
        <v>421400000</v>
      </c>
      <c r="D3526" s="54">
        <f t="shared" si="218"/>
        <v>117055.55555555556</v>
      </c>
      <c r="E3526" s="54">
        <f t="shared" si="216"/>
        <v>384410444.44446415</v>
      </c>
      <c r="F3526" s="5">
        <f t="shared" si="219"/>
        <v>46989555.555535853</v>
      </c>
    </row>
    <row r="3527" spans="2:6">
      <c r="B3527" s="59">
        <v>3285</v>
      </c>
      <c r="C3527" s="58">
        <f t="shared" si="217"/>
        <v>421400000</v>
      </c>
      <c r="D3527" s="54">
        <f t="shared" si="218"/>
        <v>117055.55555555556</v>
      </c>
      <c r="E3527" s="54">
        <f t="shared" si="216"/>
        <v>384527500.00001973</v>
      </c>
      <c r="F3527" s="5">
        <f t="shared" si="219"/>
        <v>46872499.999980271</v>
      </c>
    </row>
    <row r="3528" spans="2:6">
      <c r="B3528" s="59">
        <v>3286</v>
      </c>
      <c r="C3528" s="58">
        <f t="shared" si="217"/>
        <v>421400000</v>
      </c>
      <c r="D3528" s="54">
        <f t="shared" si="218"/>
        <v>117055.55555555556</v>
      </c>
      <c r="E3528" s="54">
        <f t="shared" si="216"/>
        <v>384644555.55557531</v>
      </c>
      <c r="F3528" s="5">
        <f t="shared" si="219"/>
        <v>46755444.444424689</v>
      </c>
    </row>
    <row r="3529" spans="2:6">
      <c r="B3529" s="59">
        <v>3287</v>
      </c>
      <c r="C3529" s="58">
        <f t="shared" si="217"/>
        <v>421400000</v>
      </c>
      <c r="D3529" s="54">
        <f t="shared" si="218"/>
        <v>117055.55555555556</v>
      </c>
      <c r="E3529" s="54">
        <f t="shared" si="216"/>
        <v>384761611.11113089</v>
      </c>
      <c r="F3529" s="5">
        <f t="shared" si="219"/>
        <v>46638388.888869107</v>
      </c>
    </row>
    <row r="3530" spans="2:6">
      <c r="B3530" s="59">
        <v>3288</v>
      </c>
      <c r="C3530" s="58">
        <f t="shared" si="217"/>
        <v>421400000</v>
      </c>
      <c r="D3530" s="54">
        <f t="shared" si="218"/>
        <v>117055.55555555556</v>
      </c>
      <c r="E3530" s="54">
        <f t="shared" si="216"/>
        <v>384878666.66668648</v>
      </c>
      <c r="F3530" s="5">
        <f t="shared" si="219"/>
        <v>46521333.333313525</v>
      </c>
    </row>
    <row r="3531" spans="2:6">
      <c r="B3531" s="59">
        <v>3289</v>
      </c>
      <c r="C3531" s="58">
        <f t="shared" si="217"/>
        <v>421400000</v>
      </c>
      <c r="D3531" s="54">
        <f t="shared" si="218"/>
        <v>117055.55555555556</v>
      </c>
      <c r="E3531" s="54">
        <f t="shared" si="216"/>
        <v>384995722.22224206</v>
      </c>
      <c r="F3531" s="5">
        <f t="shared" si="219"/>
        <v>46404277.777757943</v>
      </c>
    </row>
    <row r="3532" spans="2:6">
      <c r="B3532" s="59">
        <v>3290</v>
      </c>
      <c r="C3532" s="58">
        <f t="shared" si="217"/>
        <v>421400000</v>
      </c>
      <c r="D3532" s="54">
        <f t="shared" si="218"/>
        <v>117055.55555555556</v>
      </c>
      <c r="E3532" s="54">
        <f t="shared" si="216"/>
        <v>385112777.77779764</v>
      </c>
      <c r="F3532" s="5">
        <f t="shared" si="219"/>
        <v>46287222.222202361</v>
      </c>
    </row>
    <row r="3533" spans="2:6">
      <c r="B3533" s="59">
        <v>3291</v>
      </c>
      <c r="C3533" s="58">
        <f t="shared" si="217"/>
        <v>421400000</v>
      </c>
      <c r="D3533" s="54">
        <f t="shared" si="218"/>
        <v>117055.55555555556</v>
      </c>
      <c r="E3533" s="54">
        <f t="shared" si="216"/>
        <v>385229833.33335322</v>
      </c>
      <c r="F3533" s="5">
        <f t="shared" si="219"/>
        <v>46170166.666646779</v>
      </c>
    </row>
    <row r="3534" spans="2:6">
      <c r="B3534" s="59">
        <v>3292</v>
      </c>
      <c r="C3534" s="58">
        <f t="shared" si="217"/>
        <v>421400000</v>
      </c>
      <c r="D3534" s="54">
        <f t="shared" si="218"/>
        <v>117055.55555555556</v>
      </c>
      <c r="E3534" s="54">
        <f t="shared" si="216"/>
        <v>385346888.8889088</v>
      </c>
      <c r="F3534" s="5">
        <f t="shared" si="219"/>
        <v>46053111.111091197</v>
      </c>
    </row>
    <row r="3535" spans="2:6">
      <c r="B3535" s="59">
        <v>3293</v>
      </c>
      <c r="C3535" s="58">
        <f t="shared" si="217"/>
        <v>421400000</v>
      </c>
      <c r="D3535" s="54">
        <f t="shared" si="218"/>
        <v>117055.55555555556</v>
      </c>
      <c r="E3535" s="54">
        <f t="shared" si="216"/>
        <v>385463944.44446439</v>
      </c>
      <c r="F3535" s="5">
        <f t="shared" si="219"/>
        <v>45936055.555535614</v>
      </c>
    </row>
    <row r="3536" spans="2:6">
      <c r="B3536" s="59">
        <v>3294</v>
      </c>
      <c r="C3536" s="58">
        <f t="shared" si="217"/>
        <v>421400000</v>
      </c>
      <c r="D3536" s="54">
        <f t="shared" si="218"/>
        <v>117055.55555555556</v>
      </c>
      <c r="E3536" s="54">
        <f t="shared" si="216"/>
        <v>385581000.00001997</v>
      </c>
      <c r="F3536" s="5">
        <f t="shared" si="219"/>
        <v>45818999.999980032</v>
      </c>
    </row>
    <row r="3537" spans="2:6">
      <c r="B3537" s="59">
        <v>3295</v>
      </c>
      <c r="C3537" s="58">
        <f t="shared" si="217"/>
        <v>421400000</v>
      </c>
      <c r="D3537" s="54">
        <f t="shared" si="218"/>
        <v>117055.55555555556</v>
      </c>
      <c r="E3537" s="54">
        <f t="shared" si="216"/>
        <v>385698055.55557555</v>
      </c>
      <c r="F3537" s="5">
        <f t="shared" si="219"/>
        <v>45701944.44442445</v>
      </c>
    </row>
    <row r="3538" spans="2:6">
      <c r="B3538" s="59">
        <v>3296</v>
      </c>
      <c r="C3538" s="58">
        <f t="shared" si="217"/>
        <v>421400000</v>
      </c>
      <c r="D3538" s="54">
        <f t="shared" si="218"/>
        <v>117055.55555555556</v>
      </c>
      <c r="E3538" s="54">
        <f t="shared" si="216"/>
        <v>385815111.11113113</v>
      </c>
      <c r="F3538" s="5">
        <f t="shared" si="219"/>
        <v>45584888.888868868</v>
      </c>
    </row>
    <row r="3539" spans="2:6">
      <c r="B3539" s="59">
        <v>3297</v>
      </c>
      <c r="C3539" s="58">
        <f t="shared" si="217"/>
        <v>421400000</v>
      </c>
      <c r="D3539" s="54">
        <f t="shared" si="218"/>
        <v>117055.55555555556</v>
      </c>
      <c r="E3539" s="54">
        <f t="shared" si="216"/>
        <v>385932166.66668671</v>
      </c>
      <c r="F3539" s="5">
        <f t="shared" si="219"/>
        <v>45467833.333313286</v>
      </c>
    </row>
    <row r="3540" spans="2:6">
      <c r="B3540" s="59">
        <v>3298</v>
      </c>
      <c r="C3540" s="58">
        <f t="shared" si="217"/>
        <v>421400000</v>
      </c>
      <c r="D3540" s="54">
        <f t="shared" si="218"/>
        <v>117055.55555555556</v>
      </c>
      <c r="E3540" s="54">
        <f t="shared" si="216"/>
        <v>386049222.2222423</v>
      </c>
      <c r="F3540" s="5">
        <f t="shared" si="219"/>
        <v>45350777.777757704</v>
      </c>
    </row>
    <row r="3541" spans="2:6">
      <c r="B3541" s="59">
        <v>3299</v>
      </c>
      <c r="C3541" s="58">
        <f t="shared" si="217"/>
        <v>421400000</v>
      </c>
      <c r="D3541" s="54">
        <f t="shared" si="218"/>
        <v>117055.55555555556</v>
      </c>
      <c r="E3541" s="54">
        <f t="shared" si="216"/>
        <v>386166277.77779788</v>
      </c>
      <c r="F3541" s="5">
        <f t="shared" si="219"/>
        <v>45233722.222202122</v>
      </c>
    </row>
    <row r="3542" spans="2:6">
      <c r="B3542" s="59">
        <v>3300</v>
      </c>
      <c r="C3542" s="58">
        <f t="shared" si="217"/>
        <v>421400000</v>
      </c>
      <c r="D3542" s="54">
        <f t="shared" si="218"/>
        <v>117055.55555555556</v>
      </c>
      <c r="E3542" s="54">
        <f t="shared" si="216"/>
        <v>386283333.33335346</v>
      </c>
      <c r="F3542" s="5">
        <f t="shared" si="219"/>
        <v>45116666.66664654</v>
      </c>
    </row>
    <row r="3543" spans="2:6">
      <c r="B3543" s="59">
        <v>3301</v>
      </c>
      <c r="C3543" s="58">
        <f t="shared" si="217"/>
        <v>421400000</v>
      </c>
      <c r="D3543" s="54">
        <f t="shared" si="218"/>
        <v>117055.55555555556</v>
      </c>
      <c r="E3543" s="54">
        <f t="shared" si="216"/>
        <v>386400388.88890904</v>
      </c>
      <c r="F3543" s="5">
        <f t="shared" si="219"/>
        <v>44999611.111090958</v>
      </c>
    </row>
    <row r="3544" spans="2:6">
      <c r="B3544" s="59">
        <v>3302</v>
      </c>
      <c r="C3544" s="58">
        <f t="shared" si="217"/>
        <v>421400000</v>
      </c>
      <c r="D3544" s="54">
        <f t="shared" si="218"/>
        <v>117055.55555555556</v>
      </c>
      <c r="E3544" s="54">
        <f t="shared" si="216"/>
        <v>386517444.44446462</v>
      </c>
      <c r="F3544" s="5">
        <f t="shared" si="219"/>
        <v>44882555.555535376</v>
      </c>
    </row>
    <row r="3545" spans="2:6">
      <c r="B3545" s="59">
        <v>3303</v>
      </c>
      <c r="C3545" s="58">
        <f t="shared" si="217"/>
        <v>421400000</v>
      </c>
      <c r="D3545" s="54">
        <f t="shared" si="218"/>
        <v>117055.55555555556</v>
      </c>
      <c r="E3545" s="54">
        <f t="shared" si="216"/>
        <v>386634500.00002021</v>
      </c>
      <c r="F3545" s="5">
        <f t="shared" si="219"/>
        <v>44765499.999979794</v>
      </c>
    </row>
    <row r="3546" spans="2:6">
      <c r="B3546" s="59">
        <v>3304</v>
      </c>
      <c r="C3546" s="58">
        <f t="shared" si="217"/>
        <v>421400000</v>
      </c>
      <c r="D3546" s="54">
        <f t="shared" si="218"/>
        <v>117055.55555555556</v>
      </c>
      <c r="E3546" s="54">
        <f t="shared" si="216"/>
        <v>386751555.55557579</v>
      </c>
      <c r="F3546" s="5">
        <f t="shared" si="219"/>
        <v>44648444.444424212</v>
      </c>
    </row>
    <row r="3547" spans="2:6">
      <c r="B3547" s="59">
        <v>3305</v>
      </c>
      <c r="C3547" s="58">
        <f t="shared" si="217"/>
        <v>421400000</v>
      </c>
      <c r="D3547" s="54">
        <f t="shared" si="218"/>
        <v>117055.55555555556</v>
      </c>
      <c r="E3547" s="54">
        <f t="shared" si="216"/>
        <v>386868611.11113137</v>
      </c>
      <c r="F3547" s="5">
        <f t="shared" si="219"/>
        <v>44531388.88886863</v>
      </c>
    </row>
    <row r="3548" spans="2:6">
      <c r="B3548" s="59">
        <v>3306</v>
      </c>
      <c r="C3548" s="58">
        <f t="shared" si="217"/>
        <v>421400000</v>
      </c>
      <c r="D3548" s="54">
        <f t="shared" si="218"/>
        <v>117055.55555555556</v>
      </c>
      <c r="E3548" s="54">
        <f t="shared" si="216"/>
        <v>386985666.66668695</v>
      </c>
      <c r="F3548" s="5">
        <f t="shared" si="219"/>
        <v>44414333.333313048</v>
      </c>
    </row>
    <row r="3549" spans="2:6">
      <c r="B3549" s="59">
        <v>3307</v>
      </c>
      <c r="C3549" s="58">
        <f t="shared" si="217"/>
        <v>421400000</v>
      </c>
      <c r="D3549" s="54">
        <f t="shared" si="218"/>
        <v>117055.55555555556</v>
      </c>
      <c r="E3549" s="54">
        <f t="shared" si="216"/>
        <v>387102722.22224253</v>
      </c>
      <c r="F3549" s="5">
        <f t="shared" si="219"/>
        <v>44297277.777757466</v>
      </c>
    </row>
    <row r="3550" spans="2:6">
      <c r="B3550" s="59">
        <v>3308</v>
      </c>
      <c r="C3550" s="58">
        <f t="shared" si="217"/>
        <v>421400000</v>
      </c>
      <c r="D3550" s="54">
        <f t="shared" si="218"/>
        <v>117055.55555555556</v>
      </c>
      <c r="E3550" s="54">
        <f t="shared" si="216"/>
        <v>387219777.77779812</v>
      </c>
      <c r="F3550" s="5">
        <f t="shared" si="219"/>
        <v>44180222.222201884</v>
      </c>
    </row>
    <row r="3551" spans="2:6">
      <c r="B3551" s="59">
        <v>3309</v>
      </c>
      <c r="C3551" s="58">
        <f t="shared" si="217"/>
        <v>421400000</v>
      </c>
      <c r="D3551" s="54">
        <f t="shared" si="218"/>
        <v>117055.55555555556</v>
      </c>
      <c r="E3551" s="54">
        <f t="shared" si="216"/>
        <v>387336833.3333537</v>
      </c>
      <c r="F3551" s="5">
        <f t="shared" si="219"/>
        <v>44063166.666646302</v>
      </c>
    </row>
    <row r="3552" spans="2:6">
      <c r="B3552" s="59">
        <v>3310</v>
      </c>
      <c r="C3552" s="58">
        <f t="shared" si="217"/>
        <v>421400000</v>
      </c>
      <c r="D3552" s="54">
        <f t="shared" si="218"/>
        <v>117055.55555555556</v>
      </c>
      <c r="E3552" s="54">
        <f t="shared" si="216"/>
        <v>387453888.88890928</v>
      </c>
      <c r="F3552" s="5">
        <f t="shared" si="219"/>
        <v>43946111.11109072</v>
      </c>
    </row>
    <row r="3553" spans="2:6">
      <c r="B3553" s="59">
        <v>3311</v>
      </c>
      <c r="C3553" s="58">
        <f t="shared" si="217"/>
        <v>421400000</v>
      </c>
      <c r="D3553" s="54">
        <f t="shared" si="218"/>
        <v>117055.55555555556</v>
      </c>
      <c r="E3553" s="54">
        <f t="shared" si="216"/>
        <v>387570944.44446486</v>
      </c>
      <c r="F3553" s="5">
        <f t="shared" si="219"/>
        <v>43829055.555535138</v>
      </c>
    </row>
    <row r="3554" spans="2:6">
      <c r="B3554" s="59">
        <v>3312</v>
      </c>
      <c r="C3554" s="58">
        <f t="shared" si="217"/>
        <v>421400000</v>
      </c>
      <c r="D3554" s="54">
        <f t="shared" si="218"/>
        <v>117055.55555555556</v>
      </c>
      <c r="E3554" s="54">
        <f t="shared" si="216"/>
        <v>387688000.00002044</v>
      </c>
      <c r="F3554" s="5">
        <f t="shared" si="219"/>
        <v>43711999.999979556</v>
      </c>
    </row>
    <row r="3555" spans="2:6">
      <c r="B3555" s="59">
        <v>3313</v>
      </c>
      <c r="C3555" s="58">
        <f t="shared" si="217"/>
        <v>421400000</v>
      </c>
      <c r="D3555" s="54">
        <f t="shared" si="218"/>
        <v>117055.55555555556</v>
      </c>
      <c r="E3555" s="54">
        <f t="shared" si="216"/>
        <v>387805055.55557603</v>
      </c>
      <c r="F3555" s="5">
        <f t="shared" si="219"/>
        <v>43594944.444423974</v>
      </c>
    </row>
    <row r="3556" spans="2:6">
      <c r="B3556" s="59">
        <v>3314</v>
      </c>
      <c r="C3556" s="58">
        <f t="shared" si="217"/>
        <v>421400000</v>
      </c>
      <c r="D3556" s="54">
        <f t="shared" si="218"/>
        <v>117055.55555555556</v>
      </c>
      <c r="E3556" s="54">
        <f t="shared" si="216"/>
        <v>387922111.11113161</v>
      </c>
      <c r="F3556" s="5">
        <f t="shared" si="219"/>
        <v>43477888.888868392</v>
      </c>
    </row>
    <row r="3557" spans="2:6">
      <c r="B3557" s="59">
        <v>3315</v>
      </c>
      <c r="C3557" s="58">
        <f t="shared" si="217"/>
        <v>421400000</v>
      </c>
      <c r="D3557" s="54">
        <f t="shared" si="218"/>
        <v>117055.55555555556</v>
      </c>
      <c r="E3557" s="54">
        <f t="shared" si="216"/>
        <v>388039166.66668719</v>
      </c>
      <c r="F3557" s="5">
        <f t="shared" si="219"/>
        <v>43360833.333312809</v>
      </c>
    </row>
    <row r="3558" spans="2:6">
      <c r="B3558" s="59">
        <v>3316</v>
      </c>
      <c r="C3558" s="58">
        <f t="shared" si="217"/>
        <v>421400000</v>
      </c>
      <c r="D3558" s="54">
        <f t="shared" si="218"/>
        <v>117055.55555555556</v>
      </c>
      <c r="E3558" s="54">
        <f t="shared" si="216"/>
        <v>388156222.22224277</v>
      </c>
      <c r="F3558" s="5">
        <f t="shared" si="219"/>
        <v>43243777.777757227</v>
      </c>
    </row>
    <row r="3559" spans="2:6">
      <c r="B3559" s="59">
        <v>3317</v>
      </c>
      <c r="C3559" s="58">
        <f t="shared" si="217"/>
        <v>421400000</v>
      </c>
      <c r="D3559" s="54">
        <f t="shared" si="218"/>
        <v>117055.55555555556</v>
      </c>
      <c r="E3559" s="54">
        <f t="shared" si="216"/>
        <v>388273277.77779835</v>
      </c>
      <c r="F3559" s="5">
        <f t="shared" si="219"/>
        <v>43126722.222201645</v>
      </c>
    </row>
    <row r="3560" spans="2:6">
      <c r="B3560" s="59">
        <v>3318</v>
      </c>
      <c r="C3560" s="58">
        <f t="shared" si="217"/>
        <v>421400000</v>
      </c>
      <c r="D3560" s="54">
        <f t="shared" si="218"/>
        <v>117055.55555555556</v>
      </c>
      <c r="E3560" s="54">
        <f t="shared" si="216"/>
        <v>388390333.33335394</v>
      </c>
      <c r="F3560" s="5">
        <f t="shared" si="219"/>
        <v>43009666.666646063</v>
      </c>
    </row>
    <row r="3561" spans="2:6">
      <c r="B3561" s="59">
        <v>3319</v>
      </c>
      <c r="C3561" s="58">
        <f t="shared" si="217"/>
        <v>421400000</v>
      </c>
      <c r="D3561" s="54">
        <f t="shared" si="218"/>
        <v>117055.55555555556</v>
      </c>
      <c r="E3561" s="54">
        <f t="shared" si="216"/>
        <v>388507388.88890952</v>
      </c>
      <c r="F3561" s="5">
        <f t="shared" si="219"/>
        <v>42892611.111090481</v>
      </c>
    </row>
    <row r="3562" spans="2:6">
      <c r="B3562" s="59">
        <v>3320</v>
      </c>
      <c r="C3562" s="58">
        <f t="shared" si="217"/>
        <v>421400000</v>
      </c>
      <c r="D3562" s="54">
        <f t="shared" si="218"/>
        <v>117055.55555555556</v>
      </c>
      <c r="E3562" s="54">
        <f t="shared" si="216"/>
        <v>388624444.4444651</v>
      </c>
      <c r="F3562" s="5">
        <f t="shared" si="219"/>
        <v>42775555.555534899</v>
      </c>
    </row>
    <row r="3563" spans="2:6">
      <c r="B3563" s="59">
        <v>3321</v>
      </c>
      <c r="C3563" s="58">
        <f t="shared" si="217"/>
        <v>421400000</v>
      </c>
      <c r="D3563" s="54">
        <f t="shared" si="218"/>
        <v>117055.55555555556</v>
      </c>
      <c r="E3563" s="54">
        <f t="shared" ref="E3563:E3626" si="220">E3562+D3563</f>
        <v>388741500.00002068</v>
      </c>
      <c r="F3563" s="5">
        <f t="shared" si="219"/>
        <v>42658499.999979317</v>
      </c>
    </row>
    <row r="3564" spans="2:6">
      <c r="B3564" s="59">
        <v>3322</v>
      </c>
      <c r="C3564" s="58">
        <f t="shared" si="217"/>
        <v>421400000</v>
      </c>
      <c r="D3564" s="54">
        <f t="shared" si="218"/>
        <v>117055.55555555556</v>
      </c>
      <c r="E3564" s="54">
        <f t="shared" si="220"/>
        <v>388858555.55557626</v>
      </c>
      <c r="F3564" s="5">
        <f t="shared" si="219"/>
        <v>42541444.444423735</v>
      </c>
    </row>
    <row r="3565" spans="2:6">
      <c r="B3565" s="59">
        <v>3323</v>
      </c>
      <c r="C3565" s="58">
        <f t="shared" si="217"/>
        <v>421400000</v>
      </c>
      <c r="D3565" s="54">
        <f t="shared" si="218"/>
        <v>117055.55555555556</v>
      </c>
      <c r="E3565" s="54">
        <f t="shared" si="220"/>
        <v>388975611.11113185</v>
      </c>
      <c r="F3565" s="5">
        <f t="shared" si="219"/>
        <v>42424388.888868153</v>
      </c>
    </row>
    <row r="3566" spans="2:6">
      <c r="B3566" s="59">
        <v>3324</v>
      </c>
      <c r="C3566" s="58">
        <f t="shared" si="217"/>
        <v>421400000</v>
      </c>
      <c r="D3566" s="54">
        <f t="shared" si="218"/>
        <v>117055.55555555556</v>
      </c>
      <c r="E3566" s="54">
        <f t="shared" si="220"/>
        <v>389092666.66668743</v>
      </c>
      <c r="F3566" s="5">
        <f t="shared" si="219"/>
        <v>42307333.333312571</v>
      </c>
    </row>
    <row r="3567" spans="2:6">
      <c r="B3567" s="59">
        <v>3325</v>
      </c>
      <c r="C3567" s="58">
        <f t="shared" si="217"/>
        <v>421400000</v>
      </c>
      <c r="D3567" s="54">
        <f t="shared" si="218"/>
        <v>117055.55555555556</v>
      </c>
      <c r="E3567" s="54">
        <f t="shared" si="220"/>
        <v>389209722.22224301</v>
      </c>
      <c r="F3567" s="5">
        <f t="shared" si="219"/>
        <v>42190277.777756989</v>
      </c>
    </row>
    <row r="3568" spans="2:6">
      <c r="B3568" s="59">
        <v>3326</v>
      </c>
      <c r="C3568" s="58">
        <f t="shared" si="217"/>
        <v>421400000</v>
      </c>
      <c r="D3568" s="54">
        <f t="shared" si="218"/>
        <v>117055.55555555556</v>
      </c>
      <c r="E3568" s="54">
        <f t="shared" si="220"/>
        <v>389326777.77779859</v>
      </c>
      <c r="F3568" s="5">
        <f t="shared" si="219"/>
        <v>42073222.222201407</v>
      </c>
    </row>
    <row r="3569" spans="2:6">
      <c r="B3569" s="59">
        <v>3327</v>
      </c>
      <c r="C3569" s="58">
        <f t="shared" si="217"/>
        <v>421400000</v>
      </c>
      <c r="D3569" s="54">
        <f t="shared" si="218"/>
        <v>117055.55555555556</v>
      </c>
      <c r="E3569" s="54">
        <f t="shared" si="220"/>
        <v>389443833.33335418</v>
      </c>
      <c r="F3569" s="5">
        <f t="shared" si="219"/>
        <v>41956166.666645825</v>
      </c>
    </row>
    <row r="3570" spans="2:6">
      <c r="B3570" s="59">
        <v>3328</v>
      </c>
      <c r="C3570" s="58">
        <f t="shared" si="217"/>
        <v>421400000</v>
      </c>
      <c r="D3570" s="54">
        <f t="shared" si="218"/>
        <v>117055.55555555556</v>
      </c>
      <c r="E3570" s="54">
        <f t="shared" si="220"/>
        <v>389560888.88890976</v>
      </c>
      <c r="F3570" s="5">
        <f t="shared" si="219"/>
        <v>41839111.111090243</v>
      </c>
    </row>
    <row r="3571" spans="2:6">
      <c r="B3571" s="59">
        <v>3329</v>
      </c>
      <c r="C3571" s="58">
        <f t="shared" si="217"/>
        <v>421400000</v>
      </c>
      <c r="D3571" s="54">
        <f t="shared" si="218"/>
        <v>117055.55555555556</v>
      </c>
      <c r="E3571" s="54">
        <f t="shared" si="220"/>
        <v>389677944.44446534</v>
      </c>
      <c r="F3571" s="5">
        <f t="shared" si="219"/>
        <v>41722055.555534661</v>
      </c>
    </row>
    <row r="3572" spans="2:6">
      <c r="B3572" s="59">
        <v>3330</v>
      </c>
      <c r="C3572" s="58">
        <f t="shared" ref="C3572:C3635" si="221">$K$243-$K$245</f>
        <v>421400000</v>
      </c>
      <c r="D3572" s="54">
        <f t="shared" ref="D3572:D3635" si="222">C3572/$K$244</f>
        <v>117055.55555555556</v>
      </c>
      <c r="E3572" s="54">
        <f t="shared" si="220"/>
        <v>389795000.00002092</v>
      </c>
      <c r="F3572" s="5">
        <f t="shared" ref="F3572:F3635" si="223">$J$119-E3572</f>
        <v>41604999.999979079</v>
      </c>
    </row>
    <row r="3573" spans="2:6">
      <c r="B3573" s="59">
        <v>3331</v>
      </c>
      <c r="C3573" s="58">
        <f t="shared" si="221"/>
        <v>421400000</v>
      </c>
      <c r="D3573" s="54">
        <f t="shared" si="222"/>
        <v>117055.55555555556</v>
      </c>
      <c r="E3573" s="54">
        <f t="shared" si="220"/>
        <v>389912055.5555765</v>
      </c>
      <c r="F3573" s="5">
        <f t="shared" si="223"/>
        <v>41487944.444423497</v>
      </c>
    </row>
    <row r="3574" spans="2:6">
      <c r="B3574" s="59">
        <v>3332</v>
      </c>
      <c r="C3574" s="58">
        <f t="shared" si="221"/>
        <v>421400000</v>
      </c>
      <c r="D3574" s="54">
        <f t="shared" si="222"/>
        <v>117055.55555555556</v>
      </c>
      <c r="E3574" s="54">
        <f t="shared" si="220"/>
        <v>390029111.11113209</v>
      </c>
      <c r="F3574" s="5">
        <f t="shared" si="223"/>
        <v>41370888.888867915</v>
      </c>
    </row>
    <row r="3575" spans="2:6">
      <c r="B3575" s="59">
        <v>3333</v>
      </c>
      <c r="C3575" s="58">
        <f t="shared" si="221"/>
        <v>421400000</v>
      </c>
      <c r="D3575" s="54">
        <f t="shared" si="222"/>
        <v>117055.55555555556</v>
      </c>
      <c r="E3575" s="54">
        <f t="shared" si="220"/>
        <v>390146166.66668767</v>
      </c>
      <c r="F3575" s="5">
        <f t="shared" si="223"/>
        <v>41253833.333312333</v>
      </c>
    </row>
    <row r="3576" spans="2:6">
      <c r="B3576" s="59">
        <v>3334</v>
      </c>
      <c r="C3576" s="58">
        <f t="shared" si="221"/>
        <v>421400000</v>
      </c>
      <c r="D3576" s="54">
        <f t="shared" si="222"/>
        <v>117055.55555555556</v>
      </c>
      <c r="E3576" s="54">
        <f t="shared" si="220"/>
        <v>390263222.22224325</v>
      </c>
      <c r="F3576" s="5">
        <f t="shared" si="223"/>
        <v>41136777.777756751</v>
      </c>
    </row>
    <row r="3577" spans="2:6">
      <c r="B3577" s="59">
        <v>3335</v>
      </c>
      <c r="C3577" s="58">
        <f t="shared" si="221"/>
        <v>421400000</v>
      </c>
      <c r="D3577" s="54">
        <f t="shared" si="222"/>
        <v>117055.55555555556</v>
      </c>
      <c r="E3577" s="54">
        <f t="shared" si="220"/>
        <v>390380277.77779883</v>
      </c>
      <c r="F3577" s="5">
        <f t="shared" si="223"/>
        <v>41019722.222201169</v>
      </c>
    </row>
    <row r="3578" spans="2:6">
      <c r="B3578" s="59">
        <v>3336</v>
      </c>
      <c r="C3578" s="58">
        <f t="shared" si="221"/>
        <v>421400000</v>
      </c>
      <c r="D3578" s="54">
        <f t="shared" si="222"/>
        <v>117055.55555555556</v>
      </c>
      <c r="E3578" s="54">
        <f t="shared" si="220"/>
        <v>390497333.33335441</v>
      </c>
      <c r="F3578" s="5">
        <f t="shared" si="223"/>
        <v>40902666.666645586</v>
      </c>
    </row>
    <row r="3579" spans="2:6">
      <c r="B3579" s="59">
        <v>3337</v>
      </c>
      <c r="C3579" s="58">
        <f t="shared" si="221"/>
        <v>421400000</v>
      </c>
      <c r="D3579" s="54">
        <f t="shared" si="222"/>
        <v>117055.55555555556</v>
      </c>
      <c r="E3579" s="54">
        <f t="shared" si="220"/>
        <v>390614388.88891</v>
      </c>
      <c r="F3579" s="5">
        <f t="shared" si="223"/>
        <v>40785611.111090004</v>
      </c>
    </row>
    <row r="3580" spans="2:6">
      <c r="B3580" s="59">
        <v>3338</v>
      </c>
      <c r="C3580" s="58">
        <f t="shared" si="221"/>
        <v>421400000</v>
      </c>
      <c r="D3580" s="54">
        <f t="shared" si="222"/>
        <v>117055.55555555556</v>
      </c>
      <c r="E3580" s="54">
        <f t="shared" si="220"/>
        <v>390731444.44446558</v>
      </c>
      <c r="F3580" s="5">
        <f t="shared" si="223"/>
        <v>40668555.555534422</v>
      </c>
    </row>
    <row r="3581" spans="2:6">
      <c r="B3581" s="59">
        <v>3339</v>
      </c>
      <c r="C3581" s="58">
        <f t="shared" si="221"/>
        <v>421400000</v>
      </c>
      <c r="D3581" s="54">
        <f t="shared" si="222"/>
        <v>117055.55555555556</v>
      </c>
      <c r="E3581" s="54">
        <f t="shared" si="220"/>
        <v>390848500.00002116</v>
      </c>
      <c r="F3581" s="5">
        <f t="shared" si="223"/>
        <v>40551499.99997884</v>
      </c>
    </row>
    <row r="3582" spans="2:6">
      <c r="B3582" s="59">
        <v>3340</v>
      </c>
      <c r="C3582" s="58">
        <f t="shared" si="221"/>
        <v>421400000</v>
      </c>
      <c r="D3582" s="54">
        <f t="shared" si="222"/>
        <v>117055.55555555556</v>
      </c>
      <c r="E3582" s="54">
        <f t="shared" si="220"/>
        <v>390965555.55557674</v>
      </c>
      <c r="F3582" s="5">
        <f t="shared" si="223"/>
        <v>40434444.444423258</v>
      </c>
    </row>
    <row r="3583" spans="2:6">
      <c r="B3583" s="59">
        <v>3341</v>
      </c>
      <c r="C3583" s="58">
        <f t="shared" si="221"/>
        <v>421400000</v>
      </c>
      <c r="D3583" s="54">
        <f t="shared" si="222"/>
        <v>117055.55555555556</v>
      </c>
      <c r="E3583" s="54">
        <f t="shared" si="220"/>
        <v>391082611.11113232</v>
      </c>
      <c r="F3583" s="5">
        <f t="shared" si="223"/>
        <v>40317388.888867676</v>
      </c>
    </row>
    <row r="3584" spans="2:6">
      <c r="B3584" s="59">
        <v>3342</v>
      </c>
      <c r="C3584" s="58">
        <f t="shared" si="221"/>
        <v>421400000</v>
      </c>
      <c r="D3584" s="54">
        <f t="shared" si="222"/>
        <v>117055.55555555556</v>
      </c>
      <c r="E3584" s="54">
        <f t="shared" si="220"/>
        <v>391199666.66668791</v>
      </c>
      <c r="F3584" s="5">
        <f t="shared" si="223"/>
        <v>40200333.333312094</v>
      </c>
    </row>
    <row r="3585" spans="2:6">
      <c r="B3585" s="59">
        <v>3343</v>
      </c>
      <c r="C3585" s="58">
        <f t="shared" si="221"/>
        <v>421400000</v>
      </c>
      <c r="D3585" s="54">
        <f t="shared" si="222"/>
        <v>117055.55555555556</v>
      </c>
      <c r="E3585" s="54">
        <f t="shared" si="220"/>
        <v>391316722.22224349</v>
      </c>
      <c r="F3585" s="5">
        <f t="shared" si="223"/>
        <v>40083277.777756512</v>
      </c>
    </row>
    <row r="3586" spans="2:6">
      <c r="B3586" s="59">
        <v>3344</v>
      </c>
      <c r="C3586" s="58">
        <f t="shared" si="221"/>
        <v>421400000</v>
      </c>
      <c r="D3586" s="54">
        <f t="shared" si="222"/>
        <v>117055.55555555556</v>
      </c>
      <c r="E3586" s="54">
        <f t="shared" si="220"/>
        <v>391433777.77779907</v>
      </c>
      <c r="F3586" s="5">
        <f t="shared" si="223"/>
        <v>39966222.22220093</v>
      </c>
    </row>
    <row r="3587" spans="2:6">
      <c r="B3587" s="59">
        <v>3345</v>
      </c>
      <c r="C3587" s="58">
        <f t="shared" si="221"/>
        <v>421400000</v>
      </c>
      <c r="D3587" s="54">
        <f t="shared" si="222"/>
        <v>117055.55555555556</v>
      </c>
      <c r="E3587" s="54">
        <f t="shared" si="220"/>
        <v>391550833.33335465</v>
      </c>
      <c r="F3587" s="5">
        <f t="shared" si="223"/>
        <v>39849166.666645348</v>
      </c>
    </row>
    <row r="3588" spans="2:6">
      <c r="B3588" s="59">
        <v>3346</v>
      </c>
      <c r="C3588" s="58">
        <f t="shared" si="221"/>
        <v>421400000</v>
      </c>
      <c r="D3588" s="54">
        <f t="shared" si="222"/>
        <v>117055.55555555556</v>
      </c>
      <c r="E3588" s="54">
        <f t="shared" si="220"/>
        <v>391667888.88891023</v>
      </c>
      <c r="F3588" s="5">
        <f t="shared" si="223"/>
        <v>39732111.111089766</v>
      </c>
    </row>
    <row r="3589" spans="2:6">
      <c r="B3589" s="59">
        <v>3347</v>
      </c>
      <c r="C3589" s="58">
        <f t="shared" si="221"/>
        <v>421400000</v>
      </c>
      <c r="D3589" s="54">
        <f t="shared" si="222"/>
        <v>117055.55555555556</v>
      </c>
      <c r="E3589" s="54">
        <f t="shared" si="220"/>
        <v>391784944.44446582</v>
      </c>
      <c r="F3589" s="5">
        <f t="shared" si="223"/>
        <v>39615055.555534184</v>
      </c>
    </row>
    <row r="3590" spans="2:6">
      <c r="B3590" s="59">
        <v>3348</v>
      </c>
      <c r="C3590" s="58">
        <f t="shared" si="221"/>
        <v>421400000</v>
      </c>
      <c r="D3590" s="54">
        <f t="shared" si="222"/>
        <v>117055.55555555556</v>
      </c>
      <c r="E3590" s="54">
        <f t="shared" si="220"/>
        <v>391902000.0000214</v>
      </c>
      <c r="F3590" s="5">
        <f t="shared" si="223"/>
        <v>39497999.999978602</v>
      </c>
    </row>
    <row r="3591" spans="2:6">
      <c r="B3591" s="59">
        <v>3349</v>
      </c>
      <c r="C3591" s="58">
        <f t="shared" si="221"/>
        <v>421400000</v>
      </c>
      <c r="D3591" s="54">
        <f t="shared" si="222"/>
        <v>117055.55555555556</v>
      </c>
      <c r="E3591" s="54">
        <f t="shared" si="220"/>
        <v>392019055.55557698</v>
      </c>
      <c r="F3591" s="5">
        <f t="shared" si="223"/>
        <v>39380944.44442302</v>
      </c>
    </row>
    <row r="3592" spans="2:6">
      <c r="B3592" s="59">
        <v>3350</v>
      </c>
      <c r="C3592" s="58">
        <f t="shared" si="221"/>
        <v>421400000</v>
      </c>
      <c r="D3592" s="54">
        <f t="shared" si="222"/>
        <v>117055.55555555556</v>
      </c>
      <c r="E3592" s="54">
        <f t="shared" si="220"/>
        <v>392136111.11113256</v>
      </c>
      <c r="F3592" s="5">
        <f t="shared" si="223"/>
        <v>39263888.888867438</v>
      </c>
    </row>
    <row r="3593" spans="2:6">
      <c r="B3593" s="59">
        <v>3351</v>
      </c>
      <c r="C3593" s="58">
        <f t="shared" si="221"/>
        <v>421400000</v>
      </c>
      <c r="D3593" s="54">
        <f t="shared" si="222"/>
        <v>117055.55555555556</v>
      </c>
      <c r="E3593" s="54">
        <f t="shared" si="220"/>
        <v>392253166.66668814</v>
      </c>
      <c r="F3593" s="5">
        <f t="shared" si="223"/>
        <v>39146833.333311856</v>
      </c>
    </row>
    <row r="3594" spans="2:6">
      <c r="B3594" s="59">
        <v>3352</v>
      </c>
      <c r="C3594" s="58">
        <f t="shared" si="221"/>
        <v>421400000</v>
      </c>
      <c r="D3594" s="54">
        <f t="shared" si="222"/>
        <v>117055.55555555556</v>
      </c>
      <c r="E3594" s="54">
        <f t="shared" si="220"/>
        <v>392370222.22224373</v>
      </c>
      <c r="F3594" s="5">
        <f t="shared" si="223"/>
        <v>39029777.777756274</v>
      </c>
    </row>
    <row r="3595" spans="2:6">
      <c r="B3595" s="59">
        <v>3353</v>
      </c>
      <c r="C3595" s="58">
        <f t="shared" si="221"/>
        <v>421400000</v>
      </c>
      <c r="D3595" s="54">
        <f t="shared" si="222"/>
        <v>117055.55555555556</v>
      </c>
      <c r="E3595" s="54">
        <f t="shared" si="220"/>
        <v>392487277.77779931</v>
      </c>
      <c r="F3595" s="5">
        <f t="shared" si="223"/>
        <v>38912722.222200692</v>
      </c>
    </row>
    <row r="3596" spans="2:6">
      <c r="B3596" s="59">
        <v>3354</v>
      </c>
      <c r="C3596" s="58">
        <f t="shared" si="221"/>
        <v>421400000</v>
      </c>
      <c r="D3596" s="54">
        <f t="shared" si="222"/>
        <v>117055.55555555556</v>
      </c>
      <c r="E3596" s="54">
        <f t="shared" si="220"/>
        <v>392604333.33335489</v>
      </c>
      <c r="F3596" s="5">
        <f t="shared" si="223"/>
        <v>38795666.66664511</v>
      </c>
    </row>
    <row r="3597" spans="2:6">
      <c r="B3597" s="59">
        <v>3355</v>
      </c>
      <c r="C3597" s="58">
        <f t="shared" si="221"/>
        <v>421400000</v>
      </c>
      <c r="D3597" s="54">
        <f t="shared" si="222"/>
        <v>117055.55555555556</v>
      </c>
      <c r="E3597" s="54">
        <f t="shared" si="220"/>
        <v>392721388.88891047</v>
      </c>
      <c r="F3597" s="5">
        <f t="shared" si="223"/>
        <v>38678611.111089528</v>
      </c>
    </row>
    <row r="3598" spans="2:6">
      <c r="B3598" s="59">
        <v>3356</v>
      </c>
      <c r="C3598" s="58">
        <f t="shared" si="221"/>
        <v>421400000</v>
      </c>
      <c r="D3598" s="54">
        <f t="shared" si="222"/>
        <v>117055.55555555556</v>
      </c>
      <c r="E3598" s="54">
        <f t="shared" si="220"/>
        <v>392838444.44446605</v>
      </c>
      <c r="F3598" s="5">
        <f t="shared" si="223"/>
        <v>38561555.555533946</v>
      </c>
    </row>
    <row r="3599" spans="2:6">
      <c r="B3599" s="59">
        <v>3357</v>
      </c>
      <c r="C3599" s="58">
        <f t="shared" si="221"/>
        <v>421400000</v>
      </c>
      <c r="D3599" s="54">
        <f t="shared" si="222"/>
        <v>117055.55555555556</v>
      </c>
      <c r="E3599" s="54">
        <f t="shared" si="220"/>
        <v>392955500.00002164</v>
      </c>
      <c r="F3599" s="5">
        <f t="shared" si="223"/>
        <v>38444499.999978364</v>
      </c>
    </row>
    <row r="3600" spans="2:6">
      <c r="B3600" s="59">
        <v>3358</v>
      </c>
      <c r="C3600" s="58">
        <f t="shared" si="221"/>
        <v>421400000</v>
      </c>
      <c r="D3600" s="54">
        <f t="shared" si="222"/>
        <v>117055.55555555556</v>
      </c>
      <c r="E3600" s="54">
        <f t="shared" si="220"/>
        <v>393072555.55557722</v>
      </c>
      <c r="F3600" s="5">
        <f t="shared" si="223"/>
        <v>38327444.444422781</v>
      </c>
    </row>
    <row r="3601" spans="2:6">
      <c r="B3601" s="59">
        <v>3359</v>
      </c>
      <c r="C3601" s="58">
        <f t="shared" si="221"/>
        <v>421400000</v>
      </c>
      <c r="D3601" s="54">
        <f t="shared" si="222"/>
        <v>117055.55555555556</v>
      </c>
      <c r="E3601" s="54">
        <f t="shared" si="220"/>
        <v>393189611.1111328</v>
      </c>
      <c r="F3601" s="5">
        <f t="shared" si="223"/>
        <v>38210388.888867199</v>
      </c>
    </row>
    <row r="3602" spans="2:6">
      <c r="B3602" s="59">
        <v>3360</v>
      </c>
      <c r="C3602" s="58">
        <f t="shared" si="221"/>
        <v>421400000</v>
      </c>
      <c r="D3602" s="54">
        <f t="shared" si="222"/>
        <v>117055.55555555556</v>
      </c>
      <c r="E3602" s="54">
        <f t="shared" si="220"/>
        <v>393306666.66668838</v>
      </c>
      <c r="F3602" s="5">
        <f t="shared" si="223"/>
        <v>38093333.333311617</v>
      </c>
    </row>
    <row r="3603" spans="2:6">
      <c r="B3603" s="59">
        <v>3361</v>
      </c>
      <c r="C3603" s="58">
        <f t="shared" si="221"/>
        <v>421400000</v>
      </c>
      <c r="D3603" s="54">
        <f t="shared" si="222"/>
        <v>117055.55555555556</v>
      </c>
      <c r="E3603" s="54">
        <f t="shared" si="220"/>
        <v>393423722.22224396</v>
      </c>
      <c r="F3603" s="5">
        <f t="shared" si="223"/>
        <v>37976277.777756035</v>
      </c>
    </row>
    <row r="3604" spans="2:6">
      <c r="B3604" s="59">
        <v>3362</v>
      </c>
      <c r="C3604" s="58">
        <f t="shared" si="221"/>
        <v>421400000</v>
      </c>
      <c r="D3604" s="54">
        <f t="shared" si="222"/>
        <v>117055.55555555556</v>
      </c>
      <c r="E3604" s="54">
        <f t="shared" si="220"/>
        <v>393540777.77779955</v>
      </c>
      <c r="F3604" s="5">
        <f t="shared" si="223"/>
        <v>37859222.222200453</v>
      </c>
    </row>
    <row r="3605" spans="2:6">
      <c r="B3605" s="59">
        <v>3363</v>
      </c>
      <c r="C3605" s="58">
        <f t="shared" si="221"/>
        <v>421400000</v>
      </c>
      <c r="D3605" s="54">
        <f t="shared" si="222"/>
        <v>117055.55555555556</v>
      </c>
      <c r="E3605" s="54">
        <f t="shared" si="220"/>
        <v>393657833.33335513</v>
      </c>
      <c r="F3605" s="5">
        <f t="shared" si="223"/>
        <v>37742166.666644871</v>
      </c>
    </row>
    <row r="3606" spans="2:6">
      <c r="B3606" s="59">
        <v>3364</v>
      </c>
      <c r="C3606" s="58">
        <f t="shared" si="221"/>
        <v>421400000</v>
      </c>
      <c r="D3606" s="54">
        <f t="shared" si="222"/>
        <v>117055.55555555556</v>
      </c>
      <c r="E3606" s="54">
        <f t="shared" si="220"/>
        <v>393774888.88891071</v>
      </c>
      <c r="F3606" s="5">
        <f t="shared" si="223"/>
        <v>37625111.111089289</v>
      </c>
    </row>
    <row r="3607" spans="2:6">
      <c r="B3607" s="59">
        <v>3365</v>
      </c>
      <c r="C3607" s="58">
        <f t="shared" si="221"/>
        <v>421400000</v>
      </c>
      <c r="D3607" s="54">
        <f t="shared" si="222"/>
        <v>117055.55555555556</v>
      </c>
      <c r="E3607" s="54">
        <f t="shared" si="220"/>
        <v>393891944.44446629</v>
      </c>
      <c r="F3607" s="5">
        <f t="shared" si="223"/>
        <v>37508055.555533707</v>
      </c>
    </row>
    <row r="3608" spans="2:6">
      <c r="B3608" s="59">
        <v>3366</v>
      </c>
      <c r="C3608" s="58">
        <f t="shared" si="221"/>
        <v>421400000</v>
      </c>
      <c r="D3608" s="54">
        <f t="shared" si="222"/>
        <v>117055.55555555556</v>
      </c>
      <c r="E3608" s="54">
        <f t="shared" si="220"/>
        <v>394009000.00002187</v>
      </c>
      <c r="F3608" s="5">
        <f t="shared" si="223"/>
        <v>37390999.999978125</v>
      </c>
    </row>
    <row r="3609" spans="2:6">
      <c r="B3609" s="59">
        <v>3367</v>
      </c>
      <c r="C3609" s="58">
        <f t="shared" si="221"/>
        <v>421400000</v>
      </c>
      <c r="D3609" s="54">
        <f t="shared" si="222"/>
        <v>117055.55555555556</v>
      </c>
      <c r="E3609" s="54">
        <f t="shared" si="220"/>
        <v>394126055.55557746</v>
      </c>
      <c r="F3609" s="5">
        <f t="shared" si="223"/>
        <v>37273944.444422543</v>
      </c>
    </row>
    <row r="3610" spans="2:6">
      <c r="B3610" s="59">
        <v>3368</v>
      </c>
      <c r="C3610" s="58">
        <f t="shared" si="221"/>
        <v>421400000</v>
      </c>
      <c r="D3610" s="54">
        <f t="shared" si="222"/>
        <v>117055.55555555556</v>
      </c>
      <c r="E3610" s="54">
        <f t="shared" si="220"/>
        <v>394243111.11113304</v>
      </c>
      <c r="F3610" s="5">
        <f t="shared" si="223"/>
        <v>37156888.888866961</v>
      </c>
    </row>
    <row r="3611" spans="2:6">
      <c r="B3611" s="59">
        <v>3369</v>
      </c>
      <c r="C3611" s="58">
        <f t="shared" si="221"/>
        <v>421400000</v>
      </c>
      <c r="D3611" s="54">
        <f t="shared" si="222"/>
        <v>117055.55555555556</v>
      </c>
      <c r="E3611" s="54">
        <f t="shared" si="220"/>
        <v>394360166.66668862</v>
      </c>
      <c r="F3611" s="5">
        <f t="shared" si="223"/>
        <v>37039833.333311379</v>
      </c>
    </row>
    <row r="3612" spans="2:6">
      <c r="B3612" s="59">
        <v>3370</v>
      </c>
      <c r="C3612" s="58">
        <f t="shared" si="221"/>
        <v>421400000</v>
      </c>
      <c r="D3612" s="54">
        <f t="shared" si="222"/>
        <v>117055.55555555556</v>
      </c>
      <c r="E3612" s="54">
        <f t="shared" si="220"/>
        <v>394477222.2222442</v>
      </c>
      <c r="F3612" s="5">
        <f t="shared" si="223"/>
        <v>36922777.777755797</v>
      </c>
    </row>
    <row r="3613" spans="2:6">
      <c r="B3613" s="59">
        <v>3371</v>
      </c>
      <c r="C3613" s="58">
        <f t="shared" si="221"/>
        <v>421400000</v>
      </c>
      <c r="D3613" s="54">
        <f t="shared" si="222"/>
        <v>117055.55555555556</v>
      </c>
      <c r="E3613" s="54">
        <f t="shared" si="220"/>
        <v>394594277.77779979</v>
      </c>
      <c r="F3613" s="5">
        <f t="shared" si="223"/>
        <v>36805722.222200215</v>
      </c>
    </row>
    <row r="3614" spans="2:6">
      <c r="B3614" s="59">
        <v>3372</v>
      </c>
      <c r="C3614" s="58">
        <f t="shared" si="221"/>
        <v>421400000</v>
      </c>
      <c r="D3614" s="54">
        <f t="shared" si="222"/>
        <v>117055.55555555556</v>
      </c>
      <c r="E3614" s="54">
        <f t="shared" si="220"/>
        <v>394711333.33335537</v>
      </c>
      <c r="F3614" s="5">
        <f t="shared" si="223"/>
        <v>36688666.666644633</v>
      </c>
    </row>
    <row r="3615" spans="2:6">
      <c r="B3615" s="59">
        <v>3373</v>
      </c>
      <c r="C3615" s="58">
        <f t="shared" si="221"/>
        <v>421400000</v>
      </c>
      <c r="D3615" s="54">
        <f t="shared" si="222"/>
        <v>117055.55555555556</v>
      </c>
      <c r="E3615" s="54">
        <f t="shared" si="220"/>
        <v>394828388.88891095</v>
      </c>
      <c r="F3615" s="5">
        <f t="shared" si="223"/>
        <v>36571611.111089051</v>
      </c>
    </row>
    <row r="3616" spans="2:6">
      <c r="B3616" s="59">
        <v>3374</v>
      </c>
      <c r="C3616" s="58">
        <f t="shared" si="221"/>
        <v>421400000</v>
      </c>
      <c r="D3616" s="54">
        <f t="shared" si="222"/>
        <v>117055.55555555556</v>
      </c>
      <c r="E3616" s="54">
        <f t="shared" si="220"/>
        <v>394945444.44446653</v>
      </c>
      <c r="F3616" s="5">
        <f t="shared" si="223"/>
        <v>36454555.555533469</v>
      </c>
    </row>
    <row r="3617" spans="2:6">
      <c r="B3617" s="59">
        <v>3375</v>
      </c>
      <c r="C3617" s="58">
        <f t="shared" si="221"/>
        <v>421400000</v>
      </c>
      <c r="D3617" s="54">
        <f t="shared" si="222"/>
        <v>117055.55555555556</v>
      </c>
      <c r="E3617" s="54">
        <f t="shared" si="220"/>
        <v>395062500.00002211</v>
      </c>
      <c r="F3617" s="5">
        <f t="shared" si="223"/>
        <v>36337499.999977887</v>
      </c>
    </row>
    <row r="3618" spans="2:6">
      <c r="B3618" s="59">
        <v>3376</v>
      </c>
      <c r="C3618" s="58">
        <f t="shared" si="221"/>
        <v>421400000</v>
      </c>
      <c r="D3618" s="54">
        <f t="shared" si="222"/>
        <v>117055.55555555556</v>
      </c>
      <c r="E3618" s="54">
        <f t="shared" si="220"/>
        <v>395179555.5555777</v>
      </c>
      <c r="F3618" s="5">
        <f t="shared" si="223"/>
        <v>36220444.444422305</v>
      </c>
    </row>
    <row r="3619" spans="2:6">
      <c r="B3619" s="59">
        <v>3377</v>
      </c>
      <c r="C3619" s="58">
        <f t="shared" si="221"/>
        <v>421400000</v>
      </c>
      <c r="D3619" s="54">
        <f t="shared" si="222"/>
        <v>117055.55555555556</v>
      </c>
      <c r="E3619" s="54">
        <f t="shared" si="220"/>
        <v>395296611.11113328</v>
      </c>
      <c r="F3619" s="5">
        <f t="shared" si="223"/>
        <v>36103388.888866723</v>
      </c>
    </row>
    <row r="3620" spans="2:6">
      <c r="B3620" s="59">
        <v>3378</v>
      </c>
      <c r="C3620" s="58">
        <f t="shared" si="221"/>
        <v>421400000</v>
      </c>
      <c r="D3620" s="54">
        <f t="shared" si="222"/>
        <v>117055.55555555556</v>
      </c>
      <c r="E3620" s="54">
        <f t="shared" si="220"/>
        <v>395413666.66668886</v>
      </c>
      <c r="F3620" s="5">
        <f t="shared" si="223"/>
        <v>35986333.333311141</v>
      </c>
    </row>
    <row r="3621" spans="2:6">
      <c r="B3621" s="59">
        <v>3379</v>
      </c>
      <c r="C3621" s="58">
        <f t="shared" si="221"/>
        <v>421400000</v>
      </c>
      <c r="D3621" s="54">
        <f t="shared" si="222"/>
        <v>117055.55555555556</v>
      </c>
      <c r="E3621" s="54">
        <f t="shared" si="220"/>
        <v>395530722.22224444</v>
      </c>
      <c r="F3621" s="5">
        <f t="shared" si="223"/>
        <v>35869277.777755558</v>
      </c>
    </row>
    <row r="3622" spans="2:6">
      <c r="B3622" s="59">
        <v>3380</v>
      </c>
      <c r="C3622" s="58">
        <f t="shared" si="221"/>
        <v>421400000</v>
      </c>
      <c r="D3622" s="54">
        <f t="shared" si="222"/>
        <v>117055.55555555556</v>
      </c>
      <c r="E3622" s="54">
        <f t="shared" si="220"/>
        <v>395647777.77780002</v>
      </c>
      <c r="F3622" s="5">
        <f t="shared" si="223"/>
        <v>35752222.222199976</v>
      </c>
    </row>
    <row r="3623" spans="2:6">
      <c r="B3623" s="59">
        <v>3381</v>
      </c>
      <c r="C3623" s="58">
        <f t="shared" si="221"/>
        <v>421400000</v>
      </c>
      <c r="D3623" s="54">
        <f t="shared" si="222"/>
        <v>117055.55555555556</v>
      </c>
      <c r="E3623" s="54">
        <f t="shared" si="220"/>
        <v>395764833.33335561</v>
      </c>
      <c r="F3623" s="5">
        <f t="shared" si="223"/>
        <v>35635166.666644394</v>
      </c>
    </row>
    <row r="3624" spans="2:6">
      <c r="B3624" s="59">
        <v>3382</v>
      </c>
      <c r="C3624" s="58">
        <f t="shared" si="221"/>
        <v>421400000</v>
      </c>
      <c r="D3624" s="54">
        <f t="shared" si="222"/>
        <v>117055.55555555556</v>
      </c>
      <c r="E3624" s="54">
        <f t="shared" si="220"/>
        <v>395881888.88891119</v>
      </c>
      <c r="F3624" s="5">
        <f t="shared" si="223"/>
        <v>35518111.111088812</v>
      </c>
    </row>
    <row r="3625" spans="2:6">
      <c r="B3625" s="59">
        <v>3383</v>
      </c>
      <c r="C3625" s="58">
        <f t="shared" si="221"/>
        <v>421400000</v>
      </c>
      <c r="D3625" s="54">
        <f t="shared" si="222"/>
        <v>117055.55555555556</v>
      </c>
      <c r="E3625" s="54">
        <f t="shared" si="220"/>
        <v>395998944.44446677</v>
      </c>
      <c r="F3625" s="5">
        <f t="shared" si="223"/>
        <v>35401055.55553323</v>
      </c>
    </row>
    <row r="3626" spans="2:6">
      <c r="B3626" s="59">
        <v>3384</v>
      </c>
      <c r="C3626" s="58">
        <f t="shared" si="221"/>
        <v>421400000</v>
      </c>
      <c r="D3626" s="54">
        <f t="shared" si="222"/>
        <v>117055.55555555556</v>
      </c>
      <c r="E3626" s="54">
        <f t="shared" si="220"/>
        <v>396116000.00002235</v>
      </c>
      <c r="F3626" s="5">
        <f t="shared" si="223"/>
        <v>35283999.999977648</v>
      </c>
    </row>
    <row r="3627" spans="2:6">
      <c r="B3627" s="59">
        <v>3385</v>
      </c>
      <c r="C3627" s="58">
        <f t="shared" si="221"/>
        <v>421400000</v>
      </c>
      <c r="D3627" s="54">
        <f t="shared" si="222"/>
        <v>117055.55555555556</v>
      </c>
      <c r="E3627" s="54">
        <f t="shared" ref="E3627:E3690" si="224">E3626+D3627</f>
        <v>396233055.55557793</v>
      </c>
      <c r="F3627" s="5">
        <f t="shared" si="223"/>
        <v>35166944.444422066</v>
      </c>
    </row>
    <row r="3628" spans="2:6">
      <c r="B3628" s="59">
        <v>3386</v>
      </c>
      <c r="C3628" s="58">
        <f t="shared" si="221"/>
        <v>421400000</v>
      </c>
      <c r="D3628" s="54">
        <f t="shared" si="222"/>
        <v>117055.55555555556</v>
      </c>
      <c r="E3628" s="54">
        <f t="shared" si="224"/>
        <v>396350111.11113352</v>
      </c>
      <c r="F3628" s="5">
        <f t="shared" si="223"/>
        <v>35049888.888866484</v>
      </c>
    </row>
    <row r="3629" spans="2:6">
      <c r="B3629" s="59">
        <v>3387</v>
      </c>
      <c r="C3629" s="58">
        <f t="shared" si="221"/>
        <v>421400000</v>
      </c>
      <c r="D3629" s="54">
        <f t="shared" si="222"/>
        <v>117055.55555555556</v>
      </c>
      <c r="E3629" s="54">
        <f t="shared" si="224"/>
        <v>396467166.6666891</v>
      </c>
      <c r="F3629" s="5">
        <f t="shared" si="223"/>
        <v>34932833.333310902</v>
      </c>
    </row>
    <row r="3630" spans="2:6">
      <c r="B3630" s="59">
        <v>3388</v>
      </c>
      <c r="C3630" s="58">
        <f t="shared" si="221"/>
        <v>421400000</v>
      </c>
      <c r="D3630" s="54">
        <f t="shared" si="222"/>
        <v>117055.55555555556</v>
      </c>
      <c r="E3630" s="54">
        <f t="shared" si="224"/>
        <v>396584222.22224468</v>
      </c>
      <c r="F3630" s="5">
        <f t="shared" si="223"/>
        <v>34815777.77775532</v>
      </c>
    </row>
    <row r="3631" spans="2:6">
      <c r="B3631" s="59">
        <v>3389</v>
      </c>
      <c r="C3631" s="58">
        <f t="shared" si="221"/>
        <v>421400000</v>
      </c>
      <c r="D3631" s="54">
        <f t="shared" si="222"/>
        <v>117055.55555555556</v>
      </c>
      <c r="E3631" s="54">
        <f t="shared" si="224"/>
        <v>396701277.77780026</v>
      </c>
      <c r="F3631" s="5">
        <f t="shared" si="223"/>
        <v>34698722.222199738</v>
      </c>
    </row>
    <row r="3632" spans="2:6">
      <c r="B3632" s="59">
        <v>3390</v>
      </c>
      <c r="C3632" s="58">
        <f t="shared" si="221"/>
        <v>421400000</v>
      </c>
      <c r="D3632" s="54">
        <f t="shared" si="222"/>
        <v>117055.55555555556</v>
      </c>
      <c r="E3632" s="54">
        <f t="shared" si="224"/>
        <v>396818333.33335584</v>
      </c>
      <c r="F3632" s="5">
        <f t="shared" si="223"/>
        <v>34581666.666644156</v>
      </c>
    </row>
    <row r="3633" spans="2:6">
      <c r="B3633" s="59">
        <v>3391</v>
      </c>
      <c r="C3633" s="58">
        <f t="shared" si="221"/>
        <v>421400000</v>
      </c>
      <c r="D3633" s="54">
        <f t="shared" si="222"/>
        <v>117055.55555555556</v>
      </c>
      <c r="E3633" s="54">
        <f t="shared" si="224"/>
        <v>396935388.88891143</v>
      </c>
      <c r="F3633" s="5">
        <f t="shared" si="223"/>
        <v>34464611.111088574</v>
      </c>
    </row>
    <row r="3634" spans="2:6">
      <c r="B3634" s="59">
        <v>3392</v>
      </c>
      <c r="C3634" s="58">
        <f t="shared" si="221"/>
        <v>421400000</v>
      </c>
      <c r="D3634" s="54">
        <f t="shared" si="222"/>
        <v>117055.55555555556</v>
      </c>
      <c r="E3634" s="54">
        <f t="shared" si="224"/>
        <v>397052444.44446701</v>
      </c>
      <c r="F3634" s="5">
        <f t="shared" si="223"/>
        <v>34347555.555532992</v>
      </c>
    </row>
    <row r="3635" spans="2:6">
      <c r="B3635" s="59">
        <v>3393</v>
      </c>
      <c r="C3635" s="58">
        <f t="shared" si="221"/>
        <v>421400000</v>
      </c>
      <c r="D3635" s="54">
        <f t="shared" si="222"/>
        <v>117055.55555555556</v>
      </c>
      <c r="E3635" s="54">
        <f t="shared" si="224"/>
        <v>397169500.00002259</v>
      </c>
      <c r="F3635" s="5">
        <f t="shared" si="223"/>
        <v>34230499.99997741</v>
      </c>
    </row>
    <row r="3636" spans="2:6">
      <c r="B3636" s="59">
        <v>3394</v>
      </c>
      <c r="C3636" s="58">
        <f t="shared" ref="C3636:C3699" si="225">$K$243-$K$245</f>
        <v>421400000</v>
      </c>
      <c r="D3636" s="54">
        <f t="shared" ref="D3636:D3699" si="226">C3636/$K$244</f>
        <v>117055.55555555556</v>
      </c>
      <c r="E3636" s="54">
        <f t="shared" si="224"/>
        <v>397286555.55557817</v>
      </c>
      <c r="F3636" s="5">
        <f t="shared" ref="F3636:F3699" si="227">$J$119-E3636</f>
        <v>34113444.444421828</v>
      </c>
    </row>
    <row r="3637" spans="2:6">
      <c r="B3637" s="59">
        <v>3395</v>
      </c>
      <c r="C3637" s="58">
        <f t="shared" si="225"/>
        <v>421400000</v>
      </c>
      <c r="D3637" s="54">
        <f t="shared" si="226"/>
        <v>117055.55555555556</v>
      </c>
      <c r="E3637" s="54">
        <f t="shared" si="224"/>
        <v>397403611.11113375</v>
      </c>
      <c r="F3637" s="5">
        <f t="shared" si="227"/>
        <v>33996388.888866246</v>
      </c>
    </row>
    <row r="3638" spans="2:6">
      <c r="B3638" s="59">
        <v>3396</v>
      </c>
      <c r="C3638" s="58">
        <f t="shared" si="225"/>
        <v>421400000</v>
      </c>
      <c r="D3638" s="54">
        <f t="shared" si="226"/>
        <v>117055.55555555556</v>
      </c>
      <c r="E3638" s="54">
        <f t="shared" si="224"/>
        <v>397520666.66668934</v>
      </c>
      <c r="F3638" s="5">
        <f t="shared" si="227"/>
        <v>33879333.333310664</v>
      </c>
    </row>
    <row r="3639" spans="2:6">
      <c r="B3639" s="59">
        <v>3397</v>
      </c>
      <c r="C3639" s="58">
        <f t="shared" si="225"/>
        <v>421400000</v>
      </c>
      <c r="D3639" s="54">
        <f t="shared" si="226"/>
        <v>117055.55555555556</v>
      </c>
      <c r="E3639" s="54">
        <f t="shared" si="224"/>
        <v>397637722.22224492</v>
      </c>
      <c r="F3639" s="5">
        <f t="shared" si="227"/>
        <v>33762277.777755082</v>
      </c>
    </row>
    <row r="3640" spans="2:6">
      <c r="B3640" s="59">
        <v>3398</v>
      </c>
      <c r="C3640" s="58">
        <f t="shared" si="225"/>
        <v>421400000</v>
      </c>
      <c r="D3640" s="54">
        <f t="shared" si="226"/>
        <v>117055.55555555556</v>
      </c>
      <c r="E3640" s="54">
        <f t="shared" si="224"/>
        <v>397754777.7778005</v>
      </c>
      <c r="F3640" s="5">
        <f t="shared" si="227"/>
        <v>33645222.2221995</v>
      </c>
    </row>
    <row r="3641" spans="2:6">
      <c r="B3641" s="59">
        <v>3399</v>
      </c>
      <c r="C3641" s="58">
        <f t="shared" si="225"/>
        <v>421400000</v>
      </c>
      <c r="D3641" s="54">
        <f t="shared" si="226"/>
        <v>117055.55555555556</v>
      </c>
      <c r="E3641" s="54">
        <f t="shared" si="224"/>
        <v>397871833.33335608</v>
      </c>
      <c r="F3641" s="5">
        <f t="shared" si="227"/>
        <v>33528166.666643918</v>
      </c>
    </row>
    <row r="3642" spans="2:6">
      <c r="B3642" s="59">
        <v>3400</v>
      </c>
      <c r="C3642" s="58">
        <f t="shared" si="225"/>
        <v>421400000</v>
      </c>
      <c r="D3642" s="54">
        <f t="shared" si="226"/>
        <v>117055.55555555556</v>
      </c>
      <c r="E3642" s="54">
        <f t="shared" si="224"/>
        <v>397988888.88891166</v>
      </c>
      <c r="F3642" s="5">
        <f t="shared" si="227"/>
        <v>33411111.111088336</v>
      </c>
    </row>
    <row r="3643" spans="2:6">
      <c r="B3643" s="59">
        <v>3401</v>
      </c>
      <c r="C3643" s="58">
        <f t="shared" si="225"/>
        <v>421400000</v>
      </c>
      <c r="D3643" s="54">
        <f t="shared" si="226"/>
        <v>117055.55555555556</v>
      </c>
      <c r="E3643" s="54">
        <f t="shared" si="224"/>
        <v>398105944.44446725</v>
      </c>
      <c r="F3643" s="5">
        <f t="shared" si="227"/>
        <v>33294055.555532753</v>
      </c>
    </row>
    <row r="3644" spans="2:6">
      <c r="B3644" s="59">
        <v>3402</v>
      </c>
      <c r="C3644" s="58">
        <f t="shared" si="225"/>
        <v>421400000</v>
      </c>
      <c r="D3644" s="54">
        <f t="shared" si="226"/>
        <v>117055.55555555556</v>
      </c>
      <c r="E3644" s="54">
        <f t="shared" si="224"/>
        <v>398223000.00002283</v>
      </c>
      <c r="F3644" s="5">
        <f t="shared" si="227"/>
        <v>33176999.999977171</v>
      </c>
    </row>
    <row r="3645" spans="2:6">
      <c r="B3645" s="59">
        <v>3403</v>
      </c>
      <c r="C3645" s="58">
        <f t="shared" si="225"/>
        <v>421400000</v>
      </c>
      <c r="D3645" s="54">
        <f t="shared" si="226"/>
        <v>117055.55555555556</v>
      </c>
      <c r="E3645" s="54">
        <f t="shared" si="224"/>
        <v>398340055.55557841</v>
      </c>
      <c r="F3645" s="5">
        <f t="shared" si="227"/>
        <v>33059944.444421589</v>
      </c>
    </row>
    <row r="3646" spans="2:6">
      <c r="B3646" s="59">
        <v>3404</v>
      </c>
      <c r="C3646" s="58">
        <f t="shared" si="225"/>
        <v>421400000</v>
      </c>
      <c r="D3646" s="54">
        <f t="shared" si="226"/>
        <v>117055.55555555556</v>
      </c>
      <c r="E3646" s="54">
        <f t="shared" si="224"/>
        <v>398457111.11113399</v>
      </c>
      <c r="F3646" s="5">
        <f t="shared" si="227"/>
        <v>32942888.888866007</v>
      </c>
    </row>
    <row r="3647" spans="2:6">
      <c r="B3647" s="59">
        <v>3405</v>
      </c>
      <c r="C3647" s="58">
        <f t="shared" si="225"/>
        <v>421400000</v>
      </c>
      <c r="D3647" s="54">
        <f t="shared" si="226"/>
        <v>117055.55555555556</v>
      </c>
      <c r="E3647" s="54">
        <f t="shared" si="224"/>
        <v>398574166.66668957</v>
      </c>
      <c r="F3647" s="5">
        <f t="shared" si="227"/>
        <v>32825833.333310425</v>
      </c>
    </row>
    <row r="3648" spans="2:6">
      <c r="B3648" s="59">
        <v>3406</v>
      </c>
      <c r="C3648" s="58">
        <f t="shared" si="225"/>
        <v>421400000</v>
      </c>
      <c r="D3648" s="54">
        <f t="shared" si="226"/>
        <v>117055.55555555556</v>
      </c>
      <c r="E3648" s="54">
        <f t="shared" si="224"/>
        <v>398691222.22224516</v>
      </c>
      <c r="F3648" s="5">
        <f t="shared" si="227"/>
        <v>32708777.777754843</v>
      </c>
    </row>
    <row r="3649" spans="2:6">
      <c r="B3649" s="59">
        <v>3407</v>
      </c>
      <c r="C3649" s="58">
        <f t="shared" si="225"/>
        <v>421400000</v>
      </c>
      <c r="D3649" s="54">
        <f t="shared" si="226"/>
        <v>117055.55555555556</v>
      </c>
      <c r="E3649" s="54">
        <f t="shared" si="224"/>
        <v>398808277.77780074</v>
      </c>
      <c r="F3649" s="5">
        <f t="shared" si="227"/>
        <v>32591722.222199261</v>
      </c>
    </row>
    <row r="3650" spans="2:6">
      <c r="B3650" s="59">
        <v>3408</v>
      </c>
      <c r="C3650" s="58">
        <f t="shared" si="225"/>
        <v>421400000</v>
      </c>
      <c r="D3650" s="54">
        <f t="shared" si="226"/>
        <v>117055.55555555556</v>
      </c>
      <c r="E3650" s="54">
        <f t="shared" si="224"/>
        <v>398925333.33335632</v>
      </c>
      <c r="F3650" s="5">
        <f t="shared" si="227"/>
        <v>32474666.666643679</v>
      </c>
    </row>
    <row r="3651" spans="2:6">
      <c r="B3651" s="59">
        <v>3409</v>
      </c>
      <c r="C3651" s="58">
        <f t="shared" si="225"/>
        <v>421400000</v>
      </c>
      <c r="D3651" s="54">
        <f t="shared" si="226"/>
        <v>117055.55555555556</v>
      </c>
      <c r="E3651" s="54">
        <f t="shared" si="224"/>
        <v>399042388.8889119</v>
      </c>
      <c r="F3651" s="5">
        <f t="shared" si="227"/>
        <v>32357611.111088097</v>
      </c>
    </row>
    <row r="3652" spans="2:6">
      <c r="B3652" s="59">
        <v>3410</v>
      </c>
      <c r="C3652" s="58">
        <f t="shared" si="225"/>
        <v>421400000</v>
      </c>
      <c r="D3652" s="54">
        <f t="shared" si="226"/>
        <v>117055.55555555556</v>
      </c>
      <c r="E3652" s="54">
        <f t="shared" si="224"/>
        <v>399159444.44446748</v>
      </c>
      <c r="F3652" s="5">
        <f t="shared" si="227"/>
        <v>32240555.555532515</v>
      </c>
    </row>
    <row r="3653" spans="2:6">
      <c r="B3653" s="59">
        <v>3411</v>
      </c>
      <c r="C3653" s="58">
        <f t="shared" si="225"/>
        <v>421400000</v>
      </c>
      <c r="D3653" s="54">
        <f t="shared" si="226"/>
        <v>117055.55555555556</v>
      </c>
      <c r="E3653" s="54">
        <f t="shared" si="224"/>
        <v>399276500.00002307</v>
      </c>
      <c r="F3653" s="5">
        <f t="shared" si="227"/>
        <v>32123499.999976933</v>
      </c>
    </row>
    <row r="3654" spans="2:6">
      <c r="B3654" s="59">
        <v>3412</v>
      </c>
      <c r="C3654" s="58">
        <f t="shared" si="225"/>
        <v>421400000</v>
      </c>
      <c r="D3654" s="54">
        <f t="shared" si="226"/>
        <v>117055.55555555556</v>
      </c>
      <c r="E3654" s="54">
        <f t="shared" si="224"/>
        <v>399393555.55557865</v>
      </c>
      <c r="F3654" s="5">
        <f t="shared" si="227"/>
        <v>32006444.444421351</v>
      </c>
    </row>
    <row r="3655" spans="2:6">
      <c r="B3655" s="59">
        <v>3413</v>
      </c>
      <c r="C3655" s="58">
        <f t="shared" si="225"/>
        <v>421400000</v>
      </c>
      <c r="D3655" s="54">
        <f t="shared" si="226"/>
        <v>117055.55555555556</v>
      </c>
      <c r="E3655" s="54">
        <f t="shared" si="224"/>
        <v>399510611.11113423</v>
      </c>
      <c r="F3655" s="5">
        <f t="shared" si="227"/>
        <v>31889388.888865769</v>
      </c>
    </row>
    <row r="3656" spans="2:6">
      <c r="B3656" s="59">
        <v>3414</v>
      </c>
      <c r="C3656" s="58">
        <f t="shared" si="225"/>
        <v>421400000</v>
      </c>
      <c r="D3656" s="54">
        <f t="shared" si="226"/>
        <v>117055.55555555556</v>
      </c>
      <c r="E3656" s="54">
        <f t="shared" si="224"/>
        <v>399627666.66668981</v>
      </c>
      <c r="F3656" s="5">
        <f t="shared" si="227"/>
        <v>31772333.333310187</v>
      </c>
    </row>
    <row r="3657" spans="2:6">
      <c r="B3657" s="59">
        <v>3415</v>
      </c>
      <c r="C3657" s="58">
        <f t="shared" si="225"/>
        <v>421400000</v>
      </c>
      <c r="D3657" s="54">
        <f t="shared" si="226"/>
        <v>117055.55555555556</v>
      </c>
      <c r="E3657" s="54">
        <f t="shared" si="224"/>
        <v>399744722.2222454</v>
      </c>
      <c r="F3657" s="5">
        <f t="shared" si="227"/>
        <v>31655277.777754605</v>
      </c>
    </row>
    <row r="3658" spans="2:6">
      <c r="B3658" s="59">
        <v>3416</v>
      </c>
      <c r="C3658" s="58">
        <f t="shared" si="225"/>
        <v>421400000</v>
      </c>
      <c r="D3658" s="54">
        <f t="shared" si="226"/>
        <v>117055.55555555556</v>
      </c>
      <c r="E3658" s="54">
        <f t="shared" si="224"/>
        <v>399861777.77780098</v>
      </c>
      <c r="F3658" s="5">
        <f t="shared" si="227"/>
        <v>31538222.222199023</v>
      </c>
    </row>
    <row r="3659" spans="2:6">
      <c r="B3659" s="59">
        <v>3417</v>
      </c>
      <c r="C3659" s="58">
        <f t="shared" si="225"/>
        <v>421400000</v>
      </c>
      <c r="D3659" s="54">
        <f t="shared" si="226"/>
        <v>117055.55555555556</v>
      </c>
      <c r="E3659" s="54">
        <f t="shared" si="224"/>
        <v>399978833.33335656</v>
      </c>
      <c r="F3659" s="5">
        <f t="shared" si="227"/>
        <v>31421166.666643441</v>
      </c>
    </row>
    <row r="3660" spans="2:6">
      <c r="B3660" s="59">
        <v>3418</v>
      </c>
      <c r="C3660" s="58">
        <f t="shared" si="225"/>
        <v>421400000</v>
      </c>
      <c r="D3660" s="54">
        <f t="shared" si="226"/>
        <v>117055.55555555556</v>
      </c>
      <c r="E3660" s="54">
        <f t="shared" si="224"/>
        <v>400095888.88891214</v>
      </c>
      <c r="F3660" s="5">
        <f t="shared" si="227"/>
        <v>31304111.111087859</v>
      </c>
    </row>
    <row r="3661" spans="2:6">
      <c r="B3661" s="59">
        <v>3419</v>
      </c>
      <c r="C3661" s="58">
        <f t="shared" si="225"/>
        <v>421400000</v>
      </c>
      <c r="D3661" s="54">
        <f t="shared" si="226"/>
        <v>117055.55555555556</v>
      </c>
      <c r="E3661" s="54">
        <f t="shared" si="224"/>
        <v>400212944.44446772</v>
      </c>
      <c r="F3661" s="5">
        <f t="shared" si="227"/>
        <v>31187055.555532277</v>
      </c>
    </row>
    <row r="3662" spans="2:6">
      <c r="B3662" s="59">
        <v>3420</v>
      </c>
      <c r="C3662" s="58">
        <f t="shared" si="225"/>
        <v>421400000</v>
      </c>
      <c r="D3662" s="54">
        <f t="shared" si="226"/>
        <v>117055.55555555556</v>
      </c>
      <c r="E3662" s="54">
        <f t="shared" si="224"/>
        <v>400330000.00002331</v>
      </c>
      <c r="F3662" s="5">
        <f t="shared" si="227"/>
        <v>31069999.999976695</v>
      </c>
    </row>
    <row r="3663" spans="2:6">
      <c r="B3663" s="59">
        <v>3421</v>
      </c>
      <c r="C3663" s="58">
        <f t="shared" si="225"/>
        <v>421400000</v>
      </c>
      <c r="D3663" s="54">
        <f t="shared" si="226"/>
        <v>117055.55555555556</v>
      </c>
      <c r="E3663" s="54">
        <f t="shared" si="224"/>
        <v>400447055.55557889</v>
      </c>
      <c r="F3663" s="5">
        <f t="shared" si="227"/>
        <v>30952944.444421113</v>
      </c>
    </row>
    <row r="3664" spans="2:6">
      <c r="B3664" s="59">
        <v>3422</v>
      </c>
      <c r="C3664" s="58">
        <f t="shared" si="225"/>
        <v>421400000</v>
      </c>
      <c r="D3664" s="54">
        <f t="shared" si="226"/>
        <v>117055.55555555556</v>
      </c>
      <c r="E3664" s="54">
        <f t="shared" si="224"/>
        <v>400564111.11113447</v>
      </c>
      <c r="F3664" s="5">
        <f t="shared" si="227"/>
        <v>30835888.88886553</v>
      </c>
    </row>
    <row r="3665" spans="2:6">
      <c r="B3665" s="59">
        <v>3423</v>
      </c>
      <c r="C3665" s="58">
        <f t="shared" si="225"/>
        <v>421400000</v>
      </c>
      <c r="D3665" s="54">
        <f t="shared" si="226"/>
        <v>117055.55555555556</v>
      </c>
      <c r="E3665" s="54">
        <f t="shared" si="224"/>
        <v>400681166.66669005</v>
      </c>
      <c r="F3665" s="5">
        <f t="shared" si="227"/>
        <v>30718833.333309948</v>
      </c>
    </row>
    <row r="3666" spans="2:6">
      <c r="B3666" s="59">
        <v>3424</v>
      </c>
      <c r="C3666" s="58">
        <f t="shared" si="225"/>
        <v>421400000</v>
      </c>
      <c r="D3666" s="54">
        <f t="shared" si="226"/>
        <v>117055.55555555556</v>
      </c>
      <c r="E3666" s="54">
        <f t="shared" si="224"/>
        <v>400798222.22224563</v>
      </c>
      <c r="F3666" s="5">
        <f t="shared" si="227"/>
        <v>30601777.777754366</v>
      </c>
    </row>
    <row r="3667" spans="2:6">
      <c r="B3667" s="59">
        <v>3425</v>
      </c>
      <c r="C3667" s="58">
        <f t="shared" si="225"/>
        <v>421400000</v>
      </c>
      <c r="D3667" s="54">
        <f t="shared" si="226"/>
        <v>117055.55555555556</v>
      </c>
      <c r="E3667" s="54">
        <f t="shared" si="224"/>
        <v>400915277.77780122</v>
      </c>
      <c r="F3667" s="5">
        <f t="shared" si="227"/>
        <v>30484722.222198784</v>
      </c>
    </row>
    <row r="3668" spans="2:6">
      <c r="B3668" s="59">
        <v>3426</v>
      </c>
      <c r="C3668" s="58">
        <f t="shared" si="225"/>
        <v>421400000</v>
      </c>
      <c r="D3668" s="54">
        <f t="shared" si="226"/>
        <v>117055.55555555556</v>
      </c>
      <c r="E3668" s="54">
        <f t="shared" si="224"/>
        <v>401032333.3333568</v>
      </c>
      <c r="F3668" s="5">
        <f t="shared" si="227"/>
        <v>30367666.666643202</v>
      </c>
    </row>
    <row r="3669" spans="2:6">
      <c r="B3669" s="59">
        <v>3427</v>
      </c>
      <c r="C3669" s="58">
        <f t="shared" si="225"/>
        <v>421400000</v>
      </c>
      <c r="D3669" s="54">
        <f t="shared" si="226"/>
        <v>117055.55555555556</v>
      </c>
      <c r="E3669" s="54">
        <f t="shared" si="224"/>
        <v>401149388.88891238</v>
      </c>
      <c r="F3669" s="5">
        <f t="shared" si="227"/>
        <v>30250611.11108762</v>
      </c>
    </row>
    <row r="3670" spans="2:6">
      <c r="B3670" s="59">
        <v>3428</v>
      </c>
      <c r="C3670" s="58">
        <f t="shared" si="225"/>
        <v>421400000</v>
      </c>
      <c r="D3670" s="54">
        <f t="shared" si="226"/>
        <v>117055.55555555556</v>
      </c>
      <c r="E3670" s="54">
        <f t="shared" si="224"/>
        <v>401266444.44446796</v>
      </c>
      <c r="F3670" s="5">
        <f t="shared" si="227"/>
        <v>30133555.555532038</v>
      </c>
    </row>
    <row r="3671" spans="2:6">
      <c r="B3671" s="59">
        <v>3429</v>
      </c>
      <c r="C3671" s="58">
        <f t="shared" si="225"/>
        <v>421400000</v>
      </c>
      <c r="D3671" s="54">
        <f t="shared" si="226"/>
        <v>117055.55555555556</v>
      </c>
      <c r="E3671" s="54">
        <f t="shared" si="224"/>
        <v>401383500.00002354</v>
      </c>
      <c r="F3671" s="5">
        <f t="shared" si="227"/>
        <v>30016499.999976456</v>
      </c>
    </row>
    <row r="3672" spans="2:6">
      <c r="B3672" s="59">
        <v>3430</v>
      </c>
      <c r="C3672" s="58">
        <f t="shared" si="225"/>
        <v>421400000</v>
      </c>
      <c r="D3672" s="54">
        <f t="shared" si="226"/>
        <v>117055.55555555556</v>
      </c>
      <c r="E3672" s="54">
        <f t="shared" si="224"/>
        <v>401500555.55557913</v>
      </c>
      <c r="F3672" s="5">
        <f t="shared" si="227"/>
        <v>29899444.444420874</v>
      </c>
    </row>
    <row r="3673" spans="2:6">
      <c r="B3673" s="59">
        <v>3431</v>
      </c>
      <c r="C3673" s="58">
        <f t="shared" si="225"/>
        <v>421400000</v>
      </c>
      <c r="D3673" s="54">
        <f t="shared" si="226"/>
        <v>117055.55555555556</v>
      </c>
      <c r="E3673" s="54">
        <f t="shared" si="224"/>
        <v>401617611.11113471</v>
      </c>
      <c r="F3673" s="5">
        <f t="shared" si="227"/>
        <v>29782388.888865292</v>
      </c>
    </row>
    <row r="3674" spans="2:6">
      <c r="B3674" s="59">
        <v>3432</v>
      </c>
      <c r="C3674" s="58">
        <f t="shared" si="225"/>
        <v>421400000</v>
      </c>
      <c r="D3674" s="54">
        <f t="shared" si="226"/>
        <v>117055.55555555556</v>
      </c>
      <c r="E3674" s="54">
        <f t="shared" si="224"/>
        <v>401734666.66669029</v>
      </c>
      <c r="F3674" s="5">
        <f t="shared" si="227"/>
        <v>29665333.33330971</v>
      </c>
    </row>
    <row r="3675" spans="2:6">
      <c r="B3675" s="59">
        <v>3433</v>
      </c>
      <c r="C3675" s="58">
        <f t="shared" si="225"/>
        <v>421400000</v>
      </c>
      <c r="D3675" s="54">
        <f t="shared" si="226"/>
        <v>117055.55555555556</v>
      </c>
      <c r="E3675" s="54">
        <f t="shared" si="224"/>
        <v>401851722.22224587</v>
      </c>
      <c r="F3675" s="5">
        <f t="shared" si="227"/>
        <v>29548277.777754128</v>
      </c>
    </row>
    <row r="3676" spans="2:6">
      <c r="B3676" s="59">
        <v>3434</v>
      </c>
      <c r="C3676" s="58">
        <f t="shared" si="225"/>
        <v>421400000</v>
      </c>
      <c r="D3676" s="54">
        <f t="shared" si="226"/>
        <v>117055.55555555556</v>
      </c>
      <c r="E3676" s="54">
        <f t="shared" si="224"/>
        <v>401968777.77780145</v>
      </c>
      <c r="F3676" s="5">
        <f t="shared" si="227"/>
        <v>29431222.222198546</v>
      </c>
    </row>
    <row r="3677" spans="2:6">
      <c r="B3677" s="59">
        <v>3435</v>
      </c>
      <c r="C3677" s="58">
        <f t="shared" si="225"/>
        <v>421400000</v>
      </c>
      <c r="D3677" s="54">
        <f t="shared" si="226"/>
        <v>117055.55555555556</v>
      </c>
      <c r="E3677" s="54">
        <f t="shared" si="224"/>
        <v>402085833.33335704</v>
      </c>
      <c r="F3677" s="5">
        <f t="shared" si="227"/>
        <v>29314166.666642964</v>
      </c>
    </row>
    <row r="3678" spans="2:6">
      <c r="B3678" s="59">
        <v>3436</v>
      </c>
      <c r="C3678" s="58">
        <f t="shared" si="225"/>
        <v>421400000</v>
      </c>
      <c r="D3678" s="54">
        <f t="shared" si="226"/>
        <v>117055.55555555556</v>
      </c>
      <c r="E3678" s="54">
        <f t="shared" si="224"/>
        <v>402202888.88891262</v>
      </c>
      <c r="F3678" s="5">
        <f t="shared" si="227"/>
        <v>29197111.111087382</v>
      </c>
    </row>
    <row r="3679" spans="2:6">
      <c r="B3679" s="59">
        <v>3437</v>
      </c>
      <c r="C3679" s="58">
        <f t="shared" si="225"/>
        <v>421400000</v>
      </c>
      <c r="D3679" s="54">
        <f t="shared" si="226"/>
        <v>117055.55555555556</v>
      </c>
      <c r="E3679" s="54">
        <f t="shared" si="224"/>
        <v>402319944.4444682</v>
      </c>
      <c r="F3679" s="5">
        <f t="shared" si="227"/>
        <v>29080055.5555318</v>
      </c>
    </row>
    <row r="3680" spans="2:6">
      <c r="B3680" s="59">
        <v>3438</v>
      </c>
      <c r="C3680" s="58">
        <f t="shared" si="225"/>
        <v>421400000</v>
      </c>
      <c r="D3680" s="54">
        <f t="shared" si="226"/>
        <v>117055.55555555556</v>
      </c>
      <c r="E3680" s="54">
        <f t="shared" si="224"/>
        <v>402437000.00002378</v>
      </c>
      <c r="F3680" s="5">
        <f t="shared" si="227"/>
        <v>28962999.999976218</v>
      </c>
    </row>
    <row r="3681" spans="2:6">
      <c r="B3681" s="59">
        <v>3439</v>
      </c>
      <c r="C3681" s="58">
        <f t="shared" si="225"/>
        <v>421400000</v>
      </c>
      <c r="D3681" s="54">
        <f t="shared" si="226"/>
        <v>117055.55555555556</v>
      </c>
      <c r="E3681" s="54">
        <f t="shared" si="224"/>
        <v>402554055.55557936</v>
      </c>
      <c r="F3681" s="5">
        <f t="shared" si="227"/>
        <v>28845944.444420636</v>
      </c>
    </row>
    <row r="3682" spans="2:6">
      <c r="B3682" s="59">
        <v>3440</v>
      </c>
      <c r="C3682" s="58">
        <f t="shared" si="225"/>
        <v>421400000</v>
      </c>
      <c r="D3682" s="54">
        <f t="shared" si="226"/>
        <v>117055.55555555556</v>
      </c>
      <c r="E3682" s="54">
        <f t="shared" si="224"/>
        <v>402671111.11113495</v>
      </c>
      <c r="F3682" s="5">
        <f t="shared" si="227"/>
        <v>28728888.888865054</v>
      </c>
    </row>
    <row r="3683" spans="2:6">
      <c r="B3683" s="59">
        <v>3441</v>
      </c>
      <c r="C3683" s="58">
        <f t="shared" si="225"/>
        <v>421400000</v>
      </c>
      <c r="D3683" s="54">
        <f t="shared" si="226"/>
        <v>117055.55555555556</v>
      </c>
      <c r="E3683" s="54">
        <f t="shared" si="224"/>
        <v>402788166.66669053</v>
      </c>
      <c r="F3683" s="5">
        <f t="shared" si="227"/>
        <v>28611833.333309472</v>
      </c>
    </row>
    <row r="3684" spans="2:6">
      <c r="B3684" s="59">
        <v>3442</v>
      </c>
      <c r="C3684" s="58">
        <f t="shared" si="225"/>
        <v>421400000</v>
      </c>
      <c r="D3684" s="54">
        <f t="shared" si="226"/>
        <v>117055.55555555556</v>
      </c>
      <c r="E3684" s="54">
        <f t="shared" si="224"/>
        <v>402905222.22224611</v>
      </c>
      <c r="F3684" s="5">
        <f t="shared" si="227"/>
        <v>28494777.77775389</v>
      </c>
    </row>
    <row r="3685" spans="2:6">
      <c r="B3685" s="59">
        <v>3443</v>
      </c>
      <c r="C3685" s="58">
        <f t="shared" si="225"/>
        <v>421400000</v>
      </c>
      <c r="D3685" s="54">
        <f t="shared" si="226"/>
        <v>117055.55555555556</v>
      </c>
      <c r="E3685" s="54">
        <f t="shared" si="224"/>
        <v>403022277.77780169</v>
      </c>
      <c r="F3685" s="5">
        <f t="shared" si="227"/>
        <v>28377722.222198308</v>
      </c>
    </row>
    <row r="3686" spans="2:6">
      <c r="B3686" s="59">
        <v>3444</v>
      </c>
      <c r="C3686" s="58">
        <f t="shared" si="225"/>
        <v>421400000</v>
      </c>
      <c r="D3686" s="54">
        <f t="shared" si="226"/>
        <v>117055.55555555556</v>
      </c>
      <c r="E3686" s="54">
        <f t="shared" si="224"/>
        <v>403139333.33335727</v>
      </c>
      <c r="F3686" s="5">
        <f t="shared" si="227"/>
        <v>28260666.666642725</v>
      </c>
    </row>
    <row r="3687" spans="2:6">
      <c r="B3687" s="59">
        <v>3445</v>
      </c>
      <c r="C3687" s="58">
        <f t="shared" si="225"/>
        <v>421400000</v>
      </c>
      <c r="D3687" s="54">
        <f t="shared" si="226"/>
        <v>117055.55555555556</v>
      </c>
      <c r="E3687" s="54">
        <f t="shared" si="224"/>
        <v>403256388.88891286</v>
      </c>
      <c r="F3687" s="5">
        <f t="shared" si="227"/>
        <v>28143611.111087143</v>
      </c>
    </row>
    <row r="3688" spans="2:6">
      <c r="B3688" s="59">
        <v>3446</v>
      </c>
      <c r="C3688" s="58">
        <f t="shared" si="225"/>
        <v>421400000</v>
      </c>
      <c r="D3688" s="54">
        <f t="shared" si="226"/>
        <v>117055.55555555556</v>
      </c>
      <c r="E3688" s="54">
        <f t="shared" si="224"/>
        <v>403373444.44446844</v>
      </c>
      <c r="F3688" s="5">
        <f t="shared" si="227"/>
        <v>28026555.555531561</v>
      </c>
    </row>
    <row r="3689" spans="2:6">
      <c r="B3689" s="59">
        <v>3447</v>
      </c>
      <c r="C3689" s="58">
        <f t="shared" si="225"/>
        <v>421400000</v>
      </c>
      <c r="D3689" s="54">
        <f t="shared" si="226"/>
        <v>117055.55555555556</v>
      </c>
      <c r="E3689" s="54">
        <f t="shared" si="224"/>
        <v>403490500.00002402</v>
      </c>
      <c r="F3689" s="5">
        <f t="shared" si="227"/>
        <v>27909499.999975979</v>
      </c>
    </row>
    <row r="3690" spans="2:6">
      <c r="B3690" s="59">
        <v>3448</v>
      </c>
      <c r="C3690" s="58">
        <f t="shared" si="225"/>
        <v>421400000</v>
      </c>
      <c r="D3690" s="54">
        <f t="shared" si="226"/>
        <v>117055.55555555556</v>
      </c>
      <c r="E3690" s="54">
        <f t="shared" si="224"/>
        <v>403607555.5555796</v>
      </c>
      <c r="F3690" s="5">
        <f t="shared" si="227"/>
        <v>27792444.444420397</v>
      </c>
    </row>
    <row r="3691" spans="2:6">
      <c r="B3691" s="59">
        <v>3449</v>
      </c>
      <c r="C3691" s="58">
        <f t="shared" si="225"/>
        <v>421400000</v>
      </c>
      <c r="D3691" s="54">
        <f t="shared" si="226"/>
        <v>117055.55555555556</v>
      </c>
      <c r="E3691" s="54">
        <f t="shared" ref="E3691:E3754" si="228">E3690+D3691</f>
        <v>403724611.11113518</v>
      </c>
      <c r="F3691" s="5">
        <f t="shared" si="227"/>
        <v>27675388.888864815</v>
      </c>
    </row>
    <row r="3692" spans="2:6">
      <c r="B3692" s="59">
        <v>3450</v>
      </c>
      <c r="C3692" s="58">
        <f t="shared" si="225"/>
        <v>421400000</v>
      </c>
      <c r="D3692" s="54">
        <f t="shared" si="226"/>
        <v>117055.55555555556</v>
      </c>
      <c r="E3692" s="54">
        <f t="shared" si="228"/>
        <v>403841666.66669077</v>
      </c>
      <c r="F3692" s="5">
        <f t="shared" si="227"/>
        <v>27558333.333309233</v>
      </c>
    </row>
    <row r="3693" spans="2:6">
      <c r="B3693" s="59">
        <v>3451</v>
      </c>
      <c r="C3693" s="58">
        <f t="shared" si="225"/>
        <v>421400000</v>
      </c>
      <c r="D3693" s="54">
        <f t="shared" si="226"/>
        <v>117055.55555555556</v>
      </c>
      <c r="E3693" s="54">
        <f t="shared" si="228"/>
        <v>403958722.22224635</v>
      </c>
      <c r="F3693" s="5">
        <f t="shared" si="227"/>
        <v>27441277.777753651</v>
      </c>
    </row>
    <row r="3694" spans="2:6">
      <c r="B3694" s="59">
        <v>3452</v>
      </c>
      <c r="C3694" s="58">
        <f t="shared" si="225"/>
        <v>421400000</v>
      </c>
      <c r="D3694" s="54">
        <f t="shared" si="226"/>
        <v>117055.55555555556</v>
      </c>
      <c r="E3694" s="54">
        <f t="shared" si="228"/>
        <v>404075777.77780193</v>
      </c>
      <c r="F3694" s="5">
        <f t="shared" si="227"/>
        <v>27324222.222198069</v>
      </c>
    </row>
    <row r="3695" spans="2:6">
      <c r="B3695" s="59">
        <v>3453</v>
      </c>
      <c r="C3695" s="58">
        <f t="shared" si="225"/>
        <v>421400000</v>
      </c>
      <c r="D3695" s="54">
        <f t="shared" si="226"/>
        <v>117055.55555555556</v>
      </c>
      <c r="E3695" s="54">
        <f t="shared" si="228"/>
        <v>404192833.33335751</v>
      </c>
      <c r="F3695" s="5">
        <f t="shared" si="227"/>
        <v>27207166.666642487</v>
      </c>
    </row>
    <row r="3696" spans="2:6">
      <c r="B3696" s="59">
        <v>3454</v>
      </c>
      <c r="C3696" s="58">
        <f t="shared" si="225"/>
        <v>421400000</v>
      </c>
      <c r="D3696" s="54">
        <f t="shared" si="226"/>
        <v>117055.55555555556</v>
      </c>
      <c r="E3696" s="54">
        <f t="shared" si="228"/>
        <v>404309888.88891309</v>
      </c>
      <c r="F3696" s="5">
        <f t="shared" si="227"/>
        <v>27090111.111086905</v>
      </c>
    </row>
    <row r="3697" spans="2:6">
      <c r="B3697" s="59">
        <v>3455</v>
      </c>
      <c r="C3697" s="58">
        <f t="shared" si="225"/>
        <v>421400000</v>
      </c>
      <c r="D3697" s="54">
        <f t="shared" si="226"/>
        <v>117055.55555555556</v>
      </c>
      <c r="E3697" s="54">
        <f t="shared" si="228"/>
        <v>404426944.44446868</v>
      </c>
      <c r="F3697" s="5">
        <f t="shared" si="227"/>
        <v>26973055.555531323</v>
      </c>
    </row>
    <row r="3698" spans="2:6">
      <c r="B3698" s="59">
        <v>3456</v>
      </c>
      <c r="C3698" s="58">
        <f t="shared" si="225"/>
        <v>421400000</v>
      </c>
      <c r="D3698" s="54">
        <f t="shared" si="226"/>
        <v>117055.55555555556</v>
      </c>
      <c r="E3698" s="54">
        <f t="shared" si="228"/>
        <v>404544000.00002426</v>
      </c>
      <c r="F3698" s="5">
        <f t="shared" si="227"/>
        <v>26855999.999975741</v>
      </c>
    </row>
    <row r="3699" spans="2:6">
      <c r="B3699" s="59">
        <v>3457</v>
      </c>
      <c r="C3699" s="58">
        <f t="shared" si="225"/>
        <v>421400000</v>
      </c>
      <c r="D3699" s="54">
        <f t="shared" si="226"/>
        <v>117055.55555555556</v>
      </c>
      <c r="E3699" s="54">
        <f t="shared" si="228"/>
        <v>404661055.55557984</v>
      </c>
      <c r="F3699" s="5">
        <f t="shared" si="227"/>
        <v>26738944.444420159</v>
      </c>
    </row>
    <row r="3700" spans="2:6">
      <c r="B3700" s="59">
        <v>3458</v>
      </c>
      <c r="C3700" s="58">
        <f t="shared" ref="C3700:C3763" si="229">$K$243-$K$245</f>
        <v>421400000</v>
      </c>
      <c r="D3700" s="54">
        <f t="shared" ref="D3700:D3763" si="230">C3700/$K$244</f>
        <v>117055.55555555556</v>
      </c>
      <c r="E3700" s="54">
        <f t="shared" si="228"/>
        <v>404778111.11113542</v>
      </c>
      <c r="F3700" s="5">
        <f t="shared" ref="F3700:F3763" si="231">$J$119-E3700</f>
        <v>26621888.888864577</v>
      </c>
    </row>
    <row r="3701" spans="2:6">
      <c r="B3701" s="59">
        <v>3459</v>
      </c>
      <c r="C3701" s="58">
        <f t="shared" si="229"/>
        <v>421400000</v>
      </c>
      <c r="D3701" s="54">
        <f t="shared" si="230"/>
        <v>117055.55555555556</v>
      </c>
      <c r="E3701" s="54">
        <f t="shared" si="228"/>
        <v>404895166.66669101</v>
      </c>
      <c r="F3701" s="5">
        <f t="shared" si="231"/>
        <v>26504833.333308995</v>
      </c>
    </row>
    <row r="3702" spans="2:6">
      <c r="B3702" s="59">
        <v>3460</v>
      </c>
      <c r="C3702" s="58">
        <f t="shared" si="229"/>
        <v>421400000</v>
      </c>
      <c r="D3702" s="54">
        <f t="shared" si="230"/>
        <v>117055.55555555556</v>
      </c>
      <c r="E3702" s="54">
        <f t="shared" si="228"/>
        <v>405012222.22224659</v>
      </c>
      <c r="F3702" s="5">
        <f t="shared" si="231"/>
        <v>26387777.777753413</v>
      </c>
    </row>
    <row r="3703" spans="2:6">
      <c r="B3703" s="59">
        <v>3461</v>
      </c>
      <c r="C3703" s="58">
        <f t="shared" si="229"/>
        <v>421400000</v>
      </c>
      <c r="D3703" s="54">
        <f t="shared" si="230"/>
        <v>117055.55555555556</v>
      </c>
      <c r="E3703" s="54">
        <f t="shared" si="228"/>
        <v>405129277.77780217</v>
      </c>
      <c r="F3703" s="5">
        <f t="shared" si="231"/>
        <v>26270722.222197831</v>
      </c>
    </row>
    <row r="3704" spans="2:6">
      <c r="B3704" s="59">
        <v>3462</v>
      </c>
      <c r="C3704" s="58">
        <f t="shared" si="229"/>
        <v>421400000</v>
      </c>
      <c r="D3704" s="54">
        <f t="shared" si="230"/>
        <v>117055.55555555556</v>
      </c>
      <c r="E3704" s="54">
        <f t="shared" si="228"/>
        <v>405246333.33335775</v>
      </c>
      <c r="F3704" s="5">
        <f t="shared" si="231"/>
        <v>26153666.666642249</v>
      </c>
    </row>
    <row r="3705" spans="2:6">
      <c r="B3705" s="59">
        <v>3463</v>
      </c>
      <c r="C3705" s="58">
        <f t="shared" si="229"/>
        <v>421400000</v>
      </c>
      <c r="D3705" s="54">
        <f t="shared" si="230"/>
        <v>117055.55555555556</v>
      </c>
      <c r="E3705" s="54">
        <f t="shared" si="228"/>
        <v>405363388.88891333</v>
      </c>
      <c r="F3705" s="5">
        <f t="shared" si="231"/>
        <v>26036611.111086667</v>
      </c>
    </row>
    <row r="3706" spans="2:6">
      <c r="B3706" s="59">
        <v>3464</v>
      </c>
      <c r="C3706" s="58">
        <f t="shared" si="229"/>
        <v>421400000</v>
      </c>
      <c r="D3706" s="54">
        <f t="shared" si="230"/>
        <v>117055.55555555556</v>
      </c>
      <c r="E3706" s="54">
        <f t="shared" si="228"/>
        <v>405480444.44446892</v>
      </c>
      <c r="F3706" s="5">
        <f t="shared" si="231"/>
        <v>25919555.555531085</v>
      </c>
    </row>
    <row r="3707" spans="2:6">
      <c r="B3707" s="59">
        <v>3465</v>
      </c>
      <c r="C3707" s="58">
        <f t="shared" si="229"/>
        <v>421400000</v>
      </c>
      <c r="D3707" s="54">
        <f t="shared" si="230"/>
        <v>117055.55555555556</v>
      </c>
      <c r="E3707" s="54">
        <f t="shared" si="228"/>
        <v>405597500.0000245</v>
      </c>
      <c r="F3707" s="5">
        <f t="shared" si="231"/>
        <v>25802499.999975502</v>
      </c>
    </row>
    <row r="3708" spans="2:6">
      <c r="B3708" s="59">
        <v>3466</v>
      </c>
      <c r="C3708" s="58">
        <f t="shared" si="229"/>
        <v>421400000</v>
      </c>
      <c r="D3708" s="54">
        <f t="shared" si="230"/>
        <v>117055.55555555556</v>
      </c>
      <c r="E3708" s="54">
        <f t="shared" si="228"/>
        <v>405714555.55558008</v>
      </c>
      <c r="F3708" s="5">
        <f t="shared" si="231"/>
        <v>25685444.44441992</v>
      </c>
    </row>
    <row r="3709" spans="2:6">
      <c r="B3709" s="59">
        <v>3467</v>
      </c>
      <c r="C3709" s="58">
        <f t="shared" si="229"/>
        <v>421400000</v>
      </c>
      <c r="D3709" s="54">
        <f t="shared" si="230"/>
        <v>117055.55555555556</v>
      </c>
      <c r="E3709" s="54">
        <f t="shared" si="228"/>
        <v>405831611.11113566</v>
      </c>
      <c r="F3709" s="5">
        <f t="shared" si="231"/>
        <v>25568388.888864338</v>
      </c>
    </row>
    <row r="3710" spans="2:6">
      <c r="B3710" s="59">
        <v>3468</v>
      </c>
      <c r="C3710" s="58">
        <f t="shared" si="229"/>
        <v>421400000</v>
      </c>
      <c r="D3710" s="54">
        <f t="shared" si="230"/>
        <v>117055.55555555556</v>
      </c>
      <c r="E3710" s="54">
        <f t="shared" si="228"/>
        <v>405948666.66669124</v>
      </c>
      <c r="F3710" s="5">
        <f t="shared" si="231"/>
        <v>25451333.333308756</v>
      </c>
    </row>
    <row r="3711" spans="2:6">
      <c r="B3711" s="59">
        <v>3469</v>
      </c>
      <c r="C3711" s="58">
        <f t="shared" si="229"/>
        <v>421400000</v>
      </c>
      <c r="D3711" s="54">
        <f t="shared" si="230"/>
        <v>117055.55555555556</v>
      </c>
      <c r="E3711" s="54">
        <f t="shared" si="228"/>
        <v>406065722.22224683</v>
      </c>
      <c r="F3711" s="5">
        <f t="shared" si="231"/>
        <v>25334277.777753174</v>
      </c>
    </row>
    <row r="3712" spans="2:6">
      <c r="B3712" s="59">
        <v>3470</v>
      </c>
      <c r="C3712" s="58">
        <f t="shared" si="229"/>
        <v>421400000</v>
      </c>
      <c r="D3712" s="54">
        <f t="shared" si="230"/>
        <v>117055.55555555556</v>
      </c>
      <c r="E3712" s="54">
        <f t="shared" si="228"/>
        <v>406182777.77780241</v>
      </c>
      <c r="F3712" s="5">
        <f t="shared" si="231"/>
        <v>25217222.222197592</v>
      </c>
    </row>
    <row r="3713" spans="2:6">
      <c r="B3713" s="59">
        <v>3471</v>
      </c>
      <c r="C3713" s="58">
        <f t="shared" si="229"/>
        <v>421400000</v>
      </c>
      <c r="D3713" s="54">
        <f t="shared" si="230"/>
        <v>117055.55555555556</v>
      </c>
      <c r="E3713" s="54">
        <f t="shared" si="228"/>
        <v>406299833.33335799</v>
      </c>
      <c r="F3713" s="5">
        <f t="shared" si="231"/>
        <v>25100166.66664201</v>
      </c>
    </row>
    <row r="3714" spans="2:6">
      <c r="B3714" s="59">
        <v>3472</v>
      </c>
      <c r="C3714" s="58">
        <f t="shared" si="229"/>
        <v>421400000</v>
      </c>
      <c r="D3714" s="54">
        <f t="shared" si="230"/>
        <v>117055.55555555556</v>
      </c>
      <c r="E3714" s="54">
        <f t="shared" si="228"/>
        <v>406416888.88891357</v>
      </c>
      <c r="F3714" s="5">
        <f t="shared" si="231"/>
        <v>24983111.111086428</v>
      </c>
    </row>
    <row r="3715" spans="2:6">
      <c r="B3715" s="59">
        <v>3473</v>
      </c>
      <c r="C3715" s="58">
        <f t="shared" si="229"/>
        <v>421400000</v>
      </c>
      <c r="D3715" s="54">
        <f t="shared" si="230"/>
        <v>117055.55555555556</v>
      </c>
      <c r="E3715" s="54">
        <f t="shared" si="228"/>
        <v>406533944.44446915</v>
      </c>
      <c r="F3715" s="5">
        <f t="shared" si="231"/>
        <v>24866055.555530846</v>
      </c>
    </row>
    <row r="3716" spans="2:6">
      <c r="B3716" s="59">
        <v>3474</v>
      </c>
      <c r="C3716" s="58">
        <f t="shared" si="229"/>
        <v>421400000</v>
      </c>
      <c r="D3716" s="54">
        <f t="shared" si="230"/>
        <v>117055.55555555556</v>
      </c>
      <c r="E3716" s="54">
        <f t="shared" si="228"/>
        <v>406651000.00002474</v>
      </c>
      <c r="F3716" s="5">
        <f t="shared" si="231"/>
        <v>24748999.999975264</v>
      </c>
    </row>
    <row r="3717" spans="2:6">
      <c r="B3717" s="59">
        <v>3475</v>
      </c>
      <c r="C3717" s="58">
        <f t="shared" si="229"/>
        <v>421400000</v>
      </c>
      <c r="D3717" s="54">
        <f t="shared" si="230"/>
        <v>117055.55555555556</v>
      </c>
      <c r="E3717" s="54">
        <f t="shared" si="228"/>
        <v>406768055.55558032</v>
      </c>
      <c r="F3717" s="5">
        <f t="shared" si="231"/>
        <v>24631944.444419682</v>
      </c>
    </row>
    <row r="3718" spans="2:6">
      <c r="B3718" s="59">
        <v>3476</v>
      </c>
      <c r="C3718" s="58">
        <f t="shared" si="229"/>
        <v>421400000</v>
      </c>
      <c r="D3718" s="54">
        <f t="shared" si="230"/>
        <v>117055.55555555556</v>
      </c>
      <c r="E3718" s="54">
        <f t="shared" si="228"/>
        <v>406885111.1111359</v>
      </c>
      <c r="F3718" s="5">
        <f t="shared" si="231"/>
        <v>24514888.8888641</v>
      </c>
    </row>
    <row r="3719" spans="2:6">
      <c r="B3719" s="59">
        <v>3477</v>
      </c>
      <c r="C3719" s="58">
        <f t="shared" si="229"/>
        <v>421400000</v>
      </c>
      <c r="D3719" s="54">
        <f t="shared" si="230"/>
        <v>117055.55555555556</v>
      </c>
      <c r="E3719" s="54">
        <f t="shared" si="228"/>
        <v>407002166.66669148</v>
      </c>
      <c r="F3719" s="5">
        <f t="shared" si="231"/>
        <v>24397833.333308518</v>
      </c>
    </row>
    <row r="3720" spans="2:6">
      <c r="B3720" s="59">
        <v>3478</v>
      </c>
      <c r="C3720" s="58">
        <f t="shared" si="229"/>
        <v>421400000</v>
      </c>
      <c r="D3720" s="54">
        <f t="shared" si="230"/>
        <v>117055.55555555556</v>
      </c>
      <c r="E3720" s="54">
        <f t="shared" si="228"/>
        <v>407119222.22224706</v>
      </c>
      <c r="F3720" s="5">
        <f t="shared" si="231"/>
        <v>24280777.777752936</v>
      </c>
    </row>
    <row r="3721" spans="2:6">
      <c r="B3721" s="59">
        <v>3479</v>
      </c>
      <c r="C3721" s="58">
        <f t="shared" si="229"/>
        <v>421400000</v>
      </c>
      <c r="D3721" s="54">
        <f t="shared" si="230"/>
        <v>117055.55555555556</v>
      </c>
      <c r="E3721" s="54">
        <f t="shared" si="228"/>
        <v>407236277.77780265</v>
      </c>
      <c r="F3721" s="5">
        <f t="shared" si="231"/>
        <v>24163722.222197354</v>
      </c>
    </row>
    <row r="3722" spans="2:6">
      <c r="B3722" s="59">
        <v>3480</v>
      </c>
      <c r="C3722" s="58">
        <f t="shared" si="229"/>
        <v>421400000</v>
      </c>
      <c r="D3722" s="54">
        <f t="shared" si="230"/>
        <v>117055.55555555556</v>
      </c>
      <c r="E3722" s="54">
        <f t="shared" si="228"/>
        <v>407353333.33335823</v>
      </c>
      <c r="F3722" s="5">
        <f t="shared" si="231"/>
        <v>24046666.666641772</v>
      </c>
    </row>
    <row r="3723" spans="2:6">
      <c r="B3723" s="59">
        <v>3481</v>
      </c>
      <c r="C3723" s="58">
        <f t="shared" si="229"/>
        <v>421400000</v>
      </c>
      <c r="D3723" s="54">
        <f t="shared" si="230"/>
        <v>117055.55555555556</v>
      </c>
      <c r="E3723" s="54">
        <f t="shared" si="228"/>
        <v>407470388.88891381</v>
      </c>
      <c r="F3723" s="5">
        <f t="shared" si="231"/>
        <v>23929611.11108619</v>
      </c>
    </row>
    <row r="3724" spans="2:6">
      <c r="B3724" s="59">
        <v>3482</v>
      </c>
      <c r="C3724" s="58">
        <f t="shared" si="229"/>
        <v>421400000</v>
      </c>
      <c r="D3724" s="54">
        <f t="shared" si="230"/>
        <v>117055.55555555556</v>
      </c>
      <c r="E3724" s="54">
        <f t="shared" si="228"/>
        <v>407587444.44446939</v>
      </c>
      <c r="F3724" s="5">
        <f t="shared" si="231"/>
        <v>23812555.555530608</v>
      </c>
    </row>
    <row r="3725" spans="2:6">
      <c r="B3725" s="59">
        <v>3483</v>
      </c>
      <c r="C3725" s="58">
        <f t="shared" si="229"/>
        <v>421400000</v>
      </c>
      <c r="D3725" s="54">
        <f t="shared" si="230"/>
        <v>117055.55555555556</v>
      </c>
      <c r="E3725" s="54">
        <f t="shared" si="228"/>
        <v>407704500.00002497</v>
      </c>
      <c r="F3725" s="5">
        <f t="shared" si="231"/>
        <v>23695499.999975026</v>
      </c>
    </row>
    <row r="3726" spans="2:6">
      <c r="B3726" s="59">
        <v>3484</v>
      </c>
      <c r="C3726" s="58">
        <f t="shared" si="229"/>
        <v>421400000</v>
      </c>
      <c r="D3726" s="54">
        <f t="shared" si="230"/>
        <v>117055.55555555556</v>
      </c>
      <c r="E3726" s="54">
        <f t="shared" si="228"/>
        <v>407821555.55558056</v>
      </c>
      <c r="F3726" s="5">
        <f t="shared" si="231"/>
        <v>23578444.444419444</v>
      </c>
    </row>
    <row r="3727" spans="2:6">
      <c r="B3727" s="59">
        <v>3485</v>
      </c>
      <c r="C3727" s="58">
        <f t="shared" si="229"/>
        <v>421400000</v>
      </c>
      <c r="D3727" s="54">
        <f t="shared" si="230"/>
        <v>117055.55555555556</v>
      </c>
      <c r="E3727" s="54">
        <f t="shared" si="228"/>
        <v>407938611.11113614</v>
      </c>
      <c r="F3727" s="5">
        <f t="shared" si="231"/>
        <v>23461388.888863862</v>
      </c>
    </row>
    <row r="3728" spans="2:6">
      <c r="B3728" s="59">
        <v>3486</v>
      </c>
      <c r="C3728" s="58">
        <f t="shared" si="229"/>
        <v>421400000</v>
      </c>
      <c r="D3728" s="54">
        <f t="shared" si="230"/>
        <v>117055.55555555556</v>
      </c>
      <c r="E3728" s="54">
        <f t="shared" si="228"/>
        <v>408055666.66669172</v>
      </c>
      <c r="F3728" s="5">
        <f t="shared" si="231"/>
        <v>23344333.33330828</v>
      </c>
    </row>
    <row r="3729" spans="2:6">
      <c r="B3729" s="59">
        <v>3487</v>
      </c>
      <c r="C3729" s="58">
        <f t="shared" si="229"/>
        <v>421400000</v>
      </c>
      <c r="D3729" s="54">
        <f t="shared" si="230"/>
        <v>117055.55555555556</v>
      </c>
      <c r="E3729" s="54">
        <f t="shared" si="228"/>
        <v>408172722.2222473</v>
      </c>
      <c r="F3729" s="5">
        <f t="shared" si="231"/>
        <v>23227277.777752697</v>
      </c>
    </row>
    <row r="3730" spans="2:6">
      <c r="B3730" s="59">
        <v>3488</v>
      </c>
      <c r="C3730" s="58">
        <f t="shared" si="229"/>
        <v>421400000</v>
      </c>
      <c r="D3730" s="54">
        <f t="shared" si="230"/>
        <v>117055.55555555556</v>
      </c>
      <c r="E3730" s="54">
        <f t="shared" si="228"/>
        <v>408289777.77780288</v>
      </c>
      <c r="F3730" s="5">
        <f t="shared" si="231"/>
        <v>23110222.222197115</v>
      </c>
    </row>
    <row r="3731" spans="2:6">
      <c r="B3731" s="59">
        <v>3489</v>
      </c>
      <c r="C3731" s="58">
        <f t="shared" si="229"/>
        <v>421400000</v>
      </c>
      <c r="D3731" s="54">
        <f t="shared" si="230"/>
        <v>117055.55555555556</v>
      </c>
      <c r="E3731" s="54">
        <f t="shared" si="228"/>
        <v>408406833.33335847</v>
      </c>
      <c r="F3731" s="5">
        <f t="shared" si="231"/>
        <v>22993166.666641533</v>
      </c>
    </row>
    <row r="3732" spans="2:6">
      <c r="B3732" s="59">
        <v>3490</v>
      </c>
      <c r="C3732" s="58">
        <f t="shared" si="229"/>
        <v>421400000</v>
      </c>
      <c r="D3732" s="54">
        <f t="shared" si="230"/>
        <v>117055.55555555556</v>
      </c>
      <c r="E3732" s="54">
        <f t="shared" si="228"/>
        <v>408523888.88891405</v>
      </c>
      <c r="F3732" s="5">
        <f t="shared" si="231"/>
        <v>22876111.111085951</v>
      </c>
    </row>
    <row r="3733" spans="2:6">
      <c r="B3733" s="59">
        <v>3491</v>
      </c>
      <c r="C3733" s="58">
        <f t="shared" si="229"/>
        <v>421400000</v>
      </c>
      <c r="D3733" s="54">
        <f t="shared" si="230"/>
        <v>117055.55555555556</v>
      </c>
      <c r="E3733" s="54">
        <f t="shared" si="228"/>
        <v>408640944.44446963</v>
      </c>
      <c r="F3733" s="5">
        <f t="shared" si="231"/>
        <v>22759055.555530369</v>
      </c>
    </row>
    <row r="3734" spans="2:6">
      <c r="B3734" s="59">
        <v>3492</v>
      </c>
      <c r="C3734" s="58">
        <f t="shared" si="229"/>
        <v>421400000</v>
      </c>
      <c r="D3734" s="54">
        <f t="shared" si="230"/>
        <v>117055.55555555556</v>
      </c>
      <c r="E3734" s="54">
        <f t="shared" si="228"/>
        <v>408758000.00002521</v>
      </c>
      <c r="F3734" s="5">
        <f t="shared" si="231"/>
        <v>22641999.999974787</v>
      </c>
    </row>
    <row r="3735" spans="2:6">
      <c r="B3735" s="59">
        <v>3493</v>
      </c>
      <c r="C3735" s="58">
        <f t="shared" si="229"/>
        <v>421400000</v>
      </c>
      <c r="D3735" s="54">
        <f t="shared" si="230"/>
        <v>117055.55555555556</v>
      </c>
      <c r="E3735" s="54">
        <f t="shared" si="228"/>
        <v>408875055.55558079</v>
      </c>
      <c r="F3735" s="5">
        <f t="shared" si="231"/>
        <v>22524944.444419205</v>
      </c>
    </row>
    <row r="3736" spans="2:6">
      <c r="B3736" s="59">
        <v>3494</v>
      </c>
      <c r="C3736" s="58">
        <f t="shared" si="229"/>
        <v>421400000</v>
      </c>
      <c r="D3736" s="54">
        <f t="shared" si="230"/>
        <v>117055.55555555556</v>
      </c>
      <c r="E3736" s="54">
        <f t="shared" si="228"/>
        <v>408992111.11113638</v>
      </c>
      <c r="F3736" s="5">
        <f t="shared" si="231"/>
        <v>22407888.888863623</v>
      </c>
    </row>
    <row r="3737" spans="2:6">
      <c r="B3737" s="59">
        <v>3495</v>
      </c>
      <c r="C3737" s="58">
        <f t="shared" si="229"/>
        <v>421400000</v>
      </c>
      <c r="D3737" s="54">
        <f t="shared" si="230"/>
        <v>117055.55555555556</v>
      </c>
      <c r="E3737" s="54">
        <f t="shared" si="228"/>
        <v>409109166.66669196</v>
      </c>
      <c r="F3737" s="5">
        <f t="shared" si="231"/>
        <v>22290833.333308041</v>
      </c>
    </row>
    <row r="3738" spans="2:6">
      <c r="B3738" s="59">
        <v>3496</v>
      </c>
      <c r="C3738" s="58">
        <f t="shared" si="229"/>
        <v>421400000</v>
      </c>
      <c r="D3738" s="54">
        <f t="shared" si="230"/>
        <v>117055.55555555556</v>
      </c>
      <c r="E3738" s="54">
        <f t="shared" si="228"/>
        <v>409226222.22224754</v>
      </c>
      <c r="F3738" s="5">
        <f t="shared" si="231"/>
        <v>22173777.777752459</v>
      </c>
    </row>
    <row r="3739" spans="2:6">
      <c r="B3739" s="59">
        <v>3497</v>
      </c>
      <c r="C3739" s="58">
        <f t="shared" si="229"/>
        <v>421400000</v>
      </c>
      <c r="D3739" s="54">
        <f t="shared" si="230"/>
        <v>117055.55555555556</v>
      </c>
      <c r="E3739" s="54">
        <f t="shared" si="228"/>
        <v>409343277.77780312</v>
      </c>
      <c r="F3739" s="5">
        <f t="shared" si="231"/>
        <v>22056722.222196877</v>
      </c>
    </row>
    <row r="3740" spans="2:6">
      <c r="B3740" s="59">
        <v>3498</v>
      </c>
      <c r="C3740" s="58">
        <f t="shared" si="229"/>
        <v>421400000</v>
      </c>
      <c r="D3740" s="54">
        <f t="shared" si="230"/>
        <v>117055.55555555556</v>
      </c>
      <c r="E3740" s="54">
        <f t="shared" si="228"/>
        <v>409460333.33335871</v>
      </c>
      <c r="F3740" s="5">
        <f t="shared" si="231"/>
        <v>21939666.666641295</v>
      </c>
    </row>
    <row r="3741" spans="2:6">
      <c r="B3741" s="59">
        <v>3499</v>
      </c>
      <c r="C3741" s="58">
        <f t="shared" si="229"/>
        <v>421400000</v>
      </c>
      <c r="D3741" s="54">
        <f t="shared" si="230"/>
        <v>117055.55555555556</v>
      </c>
      <c r="E3741" s="54">
        <f t="shared" si="228"/>
        <v>409577388.88891429</v>
      </c>
      <c r="F3741" s="5">
        <f t="shared" si="231"/>
        <v>21822611.111085713</v>
      </c>
    </row>
    <row r="3742" spans="2:6">
      <c r="B3742" s="59">
        <v>3500</v>
      </c>
      <c r="C3742" s="58">
        <f t="shared" si="229"/>
        <v>421400000</v>
      </c>
      <c r="D3742" s="54">
        <f t="shared" si="230"/>
        <v>117055.55555555556</v>
      </c>
      <c r="E3742" s="54">
        <f t="shared" si="228"/>
        <v>409694444.44446987</v>
      </c>
      <c r="F3742" s="5">
        <f t="shared" si="231"/>
        <v>21705555.555530131</v>
      </c>
    </row>
    <row r="3743" spans="2:6">
      <c r="B3743" s="59">
        <v>3501</v>
      </c>
      <c r="C3743" s="58">
        <f t="shared" si="229"/>
        <v>421400000</v>
      </c>
      <c r="D3743" s="54">
        <f t="shared" si="230"/>
        <v>117055.55555555556</v>
      </c>
      <c r="E3743" s="54">
        <f t="shared" si="228"/>
        <v>409811500.00002545</v>
      </c>
      <c r="F3743" s="5">
        <f t="shared" si="231"/>
        <v>21588499.999974549</v>
      </c>
    </row>
    <row r="3744" spans="2:6">
      <c r="B3744" s="59">
        <v>3502</v>
      </c>
      <c r="C3744" s="58">
        <f t="shared" si="229"/>
        <v>421400000</v>
      </c>
      <c r="D3744" s="54">
        <f t="shared" si="230"/>
        <v>117055.55555555556</v>
      </c>
      <c r="E3744" s="54">
        <f t="shared" si="228"/>
        <v>409928555.55558103</v>
      </c>
      <c r="F3744" s="5">
        <f t="shared" si="231"/>
        <v>21471444.444418967</v>
      </c>
    </row>
    <row r="3745" spans="2:6">
      <c r="B3745" s="59">
        <v>3503</v>
      </c>
      <c r="C3745" s="58">
        <f t="shared" si="229"/>
        <v>421400000</v>
      </c>
      <c r="D3745" s="54">
        <f t="shared" si="230"/>
        <v>117055.55555555556</v>
      </c>
      <c r="E3745" s="54">
        <f t="shared" si="228"/>
        <v>410045611.11113662</v>
      </c>
      <c r="F3745" s="5">
        <f t="shared" si="231"/>
        <v>21354388.888863385</v>
      </c>
    </row>
    <row r="3746" spans="2:6">
      <c r="B3746" s="59">
        <v>3504</v>
      </c>
      <c r="C3746" s="58">
        <f t="shared" si="229"/>
        <v>421400000</v>
      </c>
      <c r="D3746" s="54">
        <f t="shared" si="230"/>
        <v>117055.55555555556</v>
      </c>
      <c r="E3746" s="54">
        <f t="shared" si="228"/>
        <v>410162666.6666922</v>
      </c>
      <c r="F3746" s="5">
        <f t="shared" si="231"/>
        <v>21237333.333307803</v>
      </c>
    </row>
    <row r="3747" spans="2:6">
      <c r="B3747" s="59">
        <v>3505</v>
      </c>
      <c r="C3747" s="58">
        <f t="shared" si="229"/>
        <v>421400000</v>
      </c>
      <c r="D3747" s="54">
        <f t="shared" si="230"/>
        <v>117055.55555555556</v>
      </c>
      <c r="E3747" s="54">
        <f t="shared" si="228"/>
        <v>410279722.22224778</v>
      </c>
      <c r="F3747" s="5">
        <f t="shared" si="231"/>
        <v>21120277.777752221</v>
      </c>
    </row>
    <row r="3748" spans="2:6">
      <c r="B3748" s="59">
        <v>3506</v>
      </c>
      <c r="C3748" s="58">
        <f t="shared" si="229"/>
        <v>421400000</v>
      </c>
      <c r="D3748" s="54">
        <f t="shared" si="230"/>
        <v>117055.55555555556</v>
      </c>
      <c r="E3748" s="54">
        <f t="shared" si="228"/>
        <v>410396777.77780336</v>
      </c>
      <c r="F3748" s="5">
        <f t="shared" si="231"/>
        <v>21003222.222196639</v>
      </c>
    </row>
    <row r="3749" spans="2:6">
      <c r="B3749" s="59">
        <v>3507</v>
      </c>
      <c r="C3749" s="58">
        <f t="shared" si="229"/>
        <v>421400000</v>
      </c>
      <c r="D3749" s="54">
        <f t="shared" si="230"/>
        <v>117055.55555555556</v>
      </c>
      <c r="E3749" s="54">
        <f t="shared" si="228"/>
        <v>410513833.33335894</v>
      </c>
      <c r="F3749" s="5">
        <f t="shared" si="231"/>
        <v>20886166.666641057</v>
      </c>
    </row>
    <row r="3750" spans="2:6">
      <c r="B3750" s="59">
        <v>3508</v>
      </c>
      <c r="C3750" s="58">
        <f t="shared" si="229"/>
        <v>421400000</v>
      </c>
      <c r="D3750" s="54">
        <f t="shared" si="230"/>
        <v>117055.55555555556</v>
      </c>
      <c r="E3750" s="54">
        <f t="shared" si="228"/>
        <v>410630888.88891453</v>
      </c>
      <c r="F3750" s="5">
        <f t="shared" si="231"/>
        <v>20769111.111085474</v>
      </c>
    </row>
    <row r="3751" spans="2:6">
      <c r="B3751" s="59">
        <v>3509</v>
      </c>
      <c r="C3751" s="58">
        <f t="shared" si="229"/>
        <v>421400000</v>
      </c>
      <c r="D3751" s="54">
        <f t="shared" si="230"/>
        <v>117055.55555555556</v>
      </c>
      <c r="E3751" s="54">
        <f t="shared" si="228"/>
        <v>410747944.44447011</v>
      </c>
      <c r="F3751" s="5">
        <f t="shared" si="231"/>
        <v>20652055.555529892</v>
      </c>
    </row>
    <row r="3752" spans="2:6">
      <c r="B3752" s="59">
        <v>3510</v>
      </c>
      <c r="C3752" s="58">
        <f t="shared" si="229"/>
        <v>421400000</v>
      </c>
      <c r="D3752" s="54">
        <f t="shared" si="230"/>
        <v>117055.55555555556</v>
      </c>
      <c r="E3752" s="54">
        <f t="shared" si="228"/>
        <v>410865000.00002569</v>
      </c>
      <c r="F3752" s="5">
        <f t="shared" si="231"/>
        <v>20534999.99997431</v>
      </c>
    </row>
    <row r="3753" spans="2:6">
      <c r="B3753" s="59">
        <v>3511</v>
      </c>
      <c r="C3753" s="58">
        <f t="shared" si="229"/>
        <v>421400000</v>
      </c>
      <c r="D3753" s="54">
        <f t="shared" si="230"/>
        <v>117055.55555555556</v>
      </c>
      <c r="E3753" s="54">
        <f t="shared" si="228"/>
        <v>410982055.55558127</v>
      </c>
      <c r="F3753" s="5">
        <f t="shared" si="231"/>
        <v>20417944.444418728</v>
      </c>
    </row>
    <row r="3754" spans="2:6">
      <c r="B3754" s="59">
        <v>3512</v>
      </c>
      <c r="C3754" s="58">
        <f t="shared" si="229"/>
        <v>421400000</v>
      </c>
      <c r="D3754" s="54">
        <f t="shared" si="230"/>
        <v>117055.55555555556</v>
      </c>
      <c r="E3754" s="54">
        <f t="shared" si="228"/>
        <v>411099111.11113685</v>
      </c>
      <c r="F3754" s="5">
        <f t="shared" si="231"/>
        <v>20300888.888863146</v>
      </c>
    </row>
    <row r="3755" spans="2:6">
      <c r="B3755" s="59">
        <v>3513</v>
      </c>
      <c r="C3755" s="58">
        <f t="shared" si="229"/>
        <v>421400000</v>
      </c>
      <c r="D3755" s="54">
        <f t="shared" si="230"/>
        <v>117055.55555555556</v>
      </c>
      <c r="E3755" s="54">
        <f t="shared" ref="E3755:E3818" si="232">E3754+D3755</f>
        <v>411216166.66669244</v>
      </c>
      <c r="F3755" s="5">
        <f t="shared" si="231"/>
        <v>20183833.333307564</v>
      </c>
    </row>
    <row r="3756" spans="2:6">
      <c r="B3756" s="59">
        <v>3514</v>
      </c>
      <c r="C3756" s="58">
        <f t="shared" si="229"/>
        <v>421400000</v>
      </c>
      <c r="D3756" s="54">
        <f t="shared" si="230"/>
        <v>117055.55555555556</v>
      </c>
      <c r="E3756" s="54">
        <f t="shared" si="232"/>
        <v>411333222.22224802</v>
      </c>
      <c r="F3756" s="5">
        <f t="shared" si="231"/>
        <v>20066777.777751982</v>
      </c>
    </row>
    <row r="3757" spans="2:6">
      <c r="B3757" s="59">
        <v>3515</v>
      </c>
      <c r="C3757" s="58">
        <f t="shared" si="229"/>
        <v>421400000</v>
      </c>
      <c r="D3757" s="54">
        <f t="shared" si="230"/>
        <v>117055.55555555556</v>
      </c>
      <c r="E3757" s="54">
        <f t="shared" si="232"/>
        <v>411450277.7778036</v>
      </c>
      <c r="F3757" s="5">
        <f t="shared" si="231"/>
        <v>19949722.2221964</v>
      </c>
    </row>
    <row r="3758" spans="2:6">
      <c r="B3758" s="59">
        <v>3516</v>
      </c>
      <c r="C3758" s="58">
        <f t="shared" si="229"/>
        <v>421400000</v>
      </c>
      <c r="D3758" s="54">
        <f t="shared" si="230"/>
        <v>117055.55555555556</v>
      </c>
      <c r="E3758" s="54">
        <f t="shared" si="232"/>
        <v>411567333.33335918</v>
      </c>
      <c r="F3758" s="5">
        <f t="shared" si="231"/>
        <v>19832666.666640818</v>
      </c>
    </row>
    <row r="3759" spans="2:6">
      <c r="B3759" s="59">
        <v>3517</v>
      </c>
      <c r="C3759" s="58">
        <f t="shared" si="229"/>
        <v>421400000</v>
      </c>
      <c r="D3759" s="54">
        <f t="shared" si="230"/>
        <v>117055.55555555556</v>
      </c>
      <c r="E3759" s="54">
        <f t="shared" si="232"/>
        <v>411684388.88891476</v>
      </c>
      <c r="F3759" s="5">
        <f t="shared" si="231"/>
        <v>19715611.111085236</v>
      </c>
    </row>
    <row r="3760" spans="2:6">
      <c r="B3760" s="59">
        <v>3518</v>
      </c>
      <c r="C3760" s="58">
        <f t="shared" si="229"/>
        <v>421400000</v>
      </c>
      <c r="D3760" s="54">
        <f t="shared" si="230"/>
        <v>117055.55555555556</v>
      </c>
      <c r="E3760" s="54">
        <f t="shared" si="232"/>
        <v>411801444.44447035</v>
      </c>
      <c r="F3760" s="5">
        <f t="shared" si="231"/>
        <v>19598555.555529654</v>
      </c>
    </row>
    <row r="3761" spans="2:6">
      <c r="B3761" s="59">
        <v>3519</v>
      </c>
      <c r="C3761" s="58">
        <f t="shared" si="229"/>
        <v>421400000</v>
      </c>
      <c r="D3761" s="54">
        <f t="shared" si="230"/>
        <v>117055.55555555556</v>
      </c>
      <c r="E3761" s="54">
        <f t="shared" si="232"/>
        <v>411918500.00002593</v>
      </c>
      <c r="F3761" s="5">
        <f t="shared" si="231"/>
        <v>19481499.999974072</v>
      </c>
    </row>
    <row r="3762" spans="2:6">
      <c r="B3762" s="59">
        <v>3520</v>
      </c>
      <c r="C3762" s="58">
        <f t="shared" si="229"/>
        <v>421400000</v>
      </c>
      <c r="D3762" s="54">
        <f t="shared" si="230"/>
        <v>117055.55555555556</v>
      </c>
      <c r="E3762" s="54">
        <f t="shared" si="232"/>
        <v>412035555.55558151</v>
      </c>
      <c r="F3762" s="5">
        <f t="shared" si="231"/>
        <v>19364444.44441849</v>
      </c>
    </row>
    <row r="3763" spans="2:6">
      <c r="B3763" s="59">
        <v>3521</v>
      </c>
      <c r="C3763" s="58">
        <f t="shared" si="229"/>
        <v>421400000</v>
      </c>
      <c r="D3763" s="54">
        <f t="shared" si="230"/>
        <v>117055.55555555556</v>
      </c>
      <c r="E3763" s="54">
        <f t="shared" si="232"/>
        <v>412152611.11113709</v>
      </c>
      <c r="F3763" s="5">
        <f t="shared" si="231"/>
        <v>19247388.888862908</v>
      </c>
    </row>
    <row r="3764" spans="2:6">
      <c r="B3764" s="59">
        <v>3522</v>
      </c>
      <c r="C3764" s="58">
        <f t="shared" ref="C3764:C3827" si="233">$K$243-$K$245</f>
        <v>421400000</v>
      </c>
      <c r="D3764" s="54">
        <f t="shared" ref="D3764:D3827" si="234">C3764/$K$244</f>
        <v>117055.55555555556</v>
      </c>
      <c r="E3764" s="54">
        <f t="shared" si="232"/>
        <v>412269666.66669267</v>
      </c>
      <c r="F3764" s="5">
        <f t="shared" ref="F3764:F3827" si="235">$J$119-E3764</f>
        <v>19130333.333307326</v>
      </c>
    </row>
    <row r="3765" spans="2:6">
      <c r="B3765" s="59">
        <v>3523</v>
      </c>
      <c r="C3765" s="58">
        <f t="shared" si="233"/>
        <v>421400000</v>
      </c>
      <c r="D3765" s="54">
        <f t="shared" si="234"/>
        <v>117055.55555555556</v>
      </c>
      <c r="E3765" s="54">
        <f t="shared" si="232"/>
        <v>412386722.22224826</v>
      </c>
      <c r="F3765" s="5">
        <f t="shared" si="235"/>
        <v>19013277.777751744</v>
      </c>
    </row>
    <row r="3766" spans="2:6">
      <c r="B3766" s="59">
        <v>3524</v>
      </c>
      <c r="C3766" s="58">
        <f t="shared" si="233"/>
        <v>421400000</v>
      </c>
      <c r="D3766" s="54">
        <f t="shared" si="234"/>
        <v>117055.55555555556</v>
      </c>
      <c r="E3766" s="54">
        <f t="shared" si="232"/>
        <v>412503777.77780384</v>
      </c>
      <c r="F3766" s="5">
        <f t="shared" si="235"/>
        <v>18896222.222196162</v>
      </c>
    </row>
    <row r="3767" spans="2:6">
      <c r="B3767" s="59">
        <v>3525</v>
      </c>
      <c r="C3767" s="58">
        <f t="shared" si="233"/>
        <v>421400000</v>
      </c>
      <c r="D3767" s="54">
        <f t="shared" si="234"/>
        <v>117055.55555555556</v>
      </c>
      <c r="E3767" s="54">
        <f t="shared" si="232"/>
        <v>412620833.33335942</v>
      </c>
      <c r="F3767" s="5">
        <f t="shared" si="235"/>
        <v>18779166.66664058</v>
      </c>
    </row>
    <row r="3768" spans="2:6">
      <c r="B3768" s="59">
        <v>3526</v>
      </c>
      <c r="C3768" s="58">
        <f t="shared" si="233"/>
        <v>421400000</v>
      </c>
      <c r="D3768" s="54">
        <f t="shared" si="234"/>
        <v>117055.55555555556</v>
      </c>
      <c r="E3768" s="54">
        <f t="shared" si="232"/>
        <v>412737888.888915</v>
      </c>
      <c r="F3768" s="5">
        <f t="shared" si="235"/>
        <v>18662111.111084998</v>
      </c>
    </row>
    <row r="3769" spans="2:6">
      <c r="B3769" s="59">
        <v>3527</v>
      </c>
      <c r="C3769" s="58">
        <f t="shared" si="233"/>
        <v>421400000</v>
      </c>
      <c r="D3769" s="54">
        <f t="shared" si="234"/>
        <v>117055.55555555556</v>
      </c>
      <c r="E3769" s="54">
        <f t="shared" si="232"/>
        <v>412854944.44447058</v>
      </c>
      <c r="F3769" s="5">
        <f t="shared" si="235"/>
        <v>18545055.555529416</v>
      </c>
    </row>
    <row r="3770" spans="2:6">
      <c r="B3770" s="59">
        <v>3528</v>
      </c>
      <c r="C3770" s="58">
        <f t="shared" si="233"/>
        <v>421400000</v>
      </c>
      <c r="D3770" s="54">
        <f t="shared" si="234"/>
        <v>117055.55555555556</v>
      </c>
      <c r="E3770" s="54">
        <f t="shared" si="232"/>
        <v>412972000.00002617</v>
      </c>
      <c r="F3770" s="5">
        <f t="shared" si="235"/>
        <v>18427999.999973834</v>
      </c>
    </row>
    <row r="3771" spans="2:6">
      <c r="B3771" s="59">
        <v>3529</v>
      </c>
      <c r="C3771" s="58">
        <f t="shared" si="233"/>
        <v>421400000</v>
      </c>
      <c r="D3771" s="54">
        <f t="shared" si="234"/>
        <v>117055.55555555556</v>
      </c>
      <c r="E3771" s="54">
        <f t="shared" si="232"/>
        <v>413089055.55558175</v>
      </c>
      <c r="F3771" s="5">
        <f t="shared" si="235"/>
        <v>18310944.444418252</v>
      </c>
    </row>
    <row r="3772" spans="2:6">
      <c r="B3772" s="59">
        <v>3530</v>
      </c>
      <c r="C3772" s="58">
        <f t="shared" si="233"/>
        <v>421400000</v>
      </c>
      <c r="D3772" s="54">
        <f t="shared" si="234"/>
        <v>117055.55555555556</v>
      </c>
      <c r="E3772" s="54">
        <f t="shared" si="232"/>
        <v>413206111.11113733</v>
      </c>
      <c r="F3772" s="5">
        <f t="shared" si="235"/>
        <v>18193888.888862669</v>
      </c>
    </row>
    <row r="3773" spans="2:6">
      <c r="B3773" s="59">
        <v>3531</v>
      </c>
      <c r="C3773" s="58">
        <f t="shared" si="233"/>
        <v>421400000</v>
      </c>
      <c r="D3773" s="54">
        <f t="shared" si="234"/>
        <v>117055.55555555556</v>
      </c>
      <c r="E3773" s="54">
        <f t="shared" si="232"/>
        <v>413323166.66669291</v>
      </c>
      <c r="F3773" s="5">
        <f t="shared" si="235"/>
        <v>18076833.333307087</v>
      </c>
    </row>
    <row r="3774" spans="2:6">
      <c r="B3774" s="59">
        <v>3532</v>
      </c>
      <c r="C3774" s="58">
        <f t="shared" si="233"/>
        <v>421400000</v>
      </c>
      <c r="D3774" s="54">
        <f t="shared" si="234"/>
        <v>117055.55555555556</v>
      </c>
      <c r="E3774" s="54">
        <f t="shared" si="232"/>
        <v>413440222.22224849</v>
      </c>
      <c r="F3774" s="5">
        <f t="shared" si="235"/>
        <v>17959777.777751505</v>
      </c>
    </row>
    <row r="3775" spans="2:6">
      <c r="B3775" s="59">
        <v>3533</v>
      </c>
      <c r="C3775" s="58">
        <f t="shared" si="233"/>
        <v>421400000</v>
      </c>
      <c r="D3775" s="54">
        <f t="shared" si="234"/>
        <v>117055.55555555556</v>
      </c>
      <c r="E3775" s="54">
        <f t="shared" si="232"/>
        <v>413557277.77780408</v>
      </c>
      <c r="F3775" s="5">
        <f t="shared" si="235"/>
        <v>17842722.222195923</v>
      </c>
    </row>
    <row r="3776" spans="2:6">
      <c r="B3776" s="59">
        <v>3534</v>
      </c>
      <c r="C3776" s="58">
        <f t="shared" si="233"/>
        <v>421400000</v>
      </c>
      <c r="D3776" s="54">
        <f t="shared" si="234"/>
        <v>117055.55555555556</v>
      </c>
      <c r="E3776" s="54">
        <f t="shared" si="232"/>
        <v>413674333.33335966</v>
      </c>
      <c r="F3776" s="5">
        <f t="shared" si="235"/>
        <v>17725666.666640341</v>
      </c>
    </row>
    <row r="3777" spans="2:6">
      <c r="B3777" s="59">
        <v>3535</v>
      </c>
      <c r="C3777" s="58">
        <f t="shared" si="233"/>
        <v>421400000</v>
      </c>
      <c r="D3777" s="54">
        <f t="shared" si="234"/>
        <v>117055.55555555556</v>
      </c>
      <c r="E3777" s="54">
        <f t="shared" si="232"/>
        <v>413791388.88891524</v>
      </c>
      <c r="F3777" s="5">
        <f t="shared" si="235"/>
        <v>17608611.111084759</v>
      </c>
    </row>
    <row r="3778" spans="2:6">
      <c r="B3778" s="59">
        <v>3536</v>
      </c>
      <c r="C3778" s="58">
        <f t="shared" si="233"/>
        <v>421400000</v>
      </c>
      <c r="D3778" s="54">
        <f t="shared" si="234"/>
        <v>117055.55555555556</v>
      </c>
      <c r="E3778" s="54">
        <f t="shared" si="232"/>
        <v>413908444.44447082</v>
      </c>
      <c r="F3778" s="5">
        <f t="shared" si="235"/>
        <v>17491555.555529177</v>
      </c>
    </row>
    <row r="3779" spans="2:6">
      <c r="B3779" s="59">
        <v>3537</v>
      </c>
      <c r="C3779" s="58">
        <f t="shared" si="233"/>
        <v>421400000</v>
      </c>
      <c r="D3779" s="54">
        <f t="shared" si="234"/>
        <v>117055.55555555556</v>
      </c>
      <c r="E3779" s="54">
        <f t="shared" si="232"/>
        <v>414025500.0000264</v>
      </c>
      <c r="F3779" s="5">
        <f t="shared" si="235"/>
        <v>17374499.999973595</v>
      </c>
    </row>
    <row r="3780" spans="2:6">
      <c r="B3780" s="59">
        <v>3538</v>
      </c>
      <c r="C3780" s="58">
        <f t="shared" si="233"/>
        <v>421400000</v>
      </c>
      <c r="D3780" s="54">
        <f t="shared" si="234"/>
        <v>117055.55555555556</v>
      </c>
      <c r="E3780" s="54">
        <f t="shared" si="232"/>
        <v>414142555.55558199</v>
      </c>
      <c r="F3780" s="5">
        <f t="shared" si="235"/>
        <v>17257444.444418013</v>
      </c>
    </row>
    <row r="3781" spans="2:6">
      <c r="B3781" s="59">
        <v>3539</v>
      </c>
      <c r="C3781" s="58">
        <f t="shared" si="233"/>
        <v>421400000</v>
      </c>
      <c r="D3781" s="54">
        <f t="shared" si="234"/>
        <v>117055.55555555556</v>
      </c>
      <c r="E3781" s="54">
        <f t="shared" si="232"/>
        <v>414259611.11113757</v>
      </c>
      <c r="F3781" s="5">
        <f t="shared" si="235"/>
        <v>17140388.888862431</v>
      </c>
    </row>
    <row r="3782" spans="2:6">
      <c r="B3782" s="59">
        <v>3540</v>
      </c>
      <c r="C3782" s="58">
        <f t="shared" si="233"/>
        <v>421400000</v>
      </c>
      <c r="D3782" s="54">
        <f t="shared" si="234"/>
        <v>117055.55555555556</v>
      </c>
      <c r="E3782" s="54">
        <f t="shared" si="232"/>
        <v>414376666.66669315</v>
      </c>
      <c r="F3782" s="5">
        <f t="shared" si="235"/>
        <v>17023333.333306849</v>
      </c>
    </row>
    <row r="3783" spans="2:6">
      <c r="B3783" s="59">
        <v>3541</v>
      </c>
      <c r="C3783" s="58">
        <f t="shared" si="233"/>
        <v>421400000</v>
      </c>
      <c r="D3783" s="54">
        <f t="shared" si="234"/>
        <v>117055.55555555556</v>
      </c>
      <c r="E3783" s="54">
        <f t="shared" si="232"/>
        <v>414493722.22224873</v>
      </c>
      <c r="F3783" s="5">
        <f t="shared" si="235"/>
        <v>16906277.777751267</v>
      </c>
    </row>
    <row r="3784" spans="2:6">
      <c r="B3784" s="59">
        <v>3542</v>
      </c>
      <c r="C3784" s="58">
        <f t="shared" si="233"/>
        <v>421400000</v>
      </c>
      <c r="D3784" s="54">
        <f t="shared" si="234"/>
        <v>117055.55555555556</v>
      </c>
      <c r="E3784" s="54">
        <f t="shared" si="232"/>
        <v>414610777.77780432</v>
      </c>
      <c r="F3784" s="5">
        <f t="shared" si="235"/>
        <v>16789222.222195685</v>
      </c>
    </row>
    <row r="3785" spans="2:6">
      <c r="B3785" s="59">
        <v>3543</v>
      </c>
      <c r="C3785" s="58">
        <f t="shared" si="233"/>
        <v>421400000</v>
      </c>
      <c r="D3785" s="54">
        <f t="shared" si="234"/>
        <v>117055.55555555556</v>
      </c>
      <c r="E3785" s="54">
        <f t="shared" si="232"/>
        <v>414727833.3333599</v>
      </c>
      <c r="F3785" s="5">
        <f t="shared" si="235"/>
        <v>16672166.666640103</v>
      </c>
    </row>
    <row r="3786" spans="2:6">
      <c r="B3786" s="59">
        <v>3544</v>
      </c>
      <c r="C3786" s="58">
        <f t="shared" si="233"/>
        <v>421400000</v>
      </c>
      <c r="D3786" s="54">
        <f t="shared" si="234"/>
        <v>117055.55555555556</v>
      </c>
      <c r="E3786" s="54">
        <f t="shared" si="232"/>
        <v>414844888.88891548</v>
      </c>
      <c r="F3786" s="5">
        <f t="shared" si="235"/>
        <v>16555111.111084521</v>
      </c>
    </row>
    <row r="3787" spans="2:6">
      <c r="B3787" s="59">
        <v>3545</v>
      </c>
      <c r="C3787" s="58">
        <f t="shared" si="233"/>
        <v>421400000</v>
      </c>
      <c r="D3787" s="54">
        <f t="shared" si="234"/>
        <v>117055.55555555556</v>
      </c>
      <c r="E3787" s="54">
        <f t="shared" si="232"/>
        <v>414961944.44447106</v>
      </c>
      <c r="F3787" s="5">
        <f t="shared" si="235"/>
        <v>16438055.555528939</v>
      </c>
    </row>
    <row r="3788" spans="2:6">
      <c r="B3788" s="59">
        <v>3546</v>
      </c>
      <c r="C3788" s="58">
        <f t="shared" si="233"/>
        <v>421400000</v>
      </c>
      <c r="D3788" s="54">
        <f t="shared" si="234"/>
        <v>117055.55555555556</v>
      </c>
      <c r="E3788" s="54">
        <f t="shared" si="232"/>
        <v>415079000.00002664</v>
      </c>
      <c r="F3788" s="5">
        <f t="shared" si="235"/>
        <v>16320999.999973357</v>
      </c>
    </row>
    <row r="3789" spans="2:6">
      <c r="B3789" s="59">
        <v>3547</v>
      </c>
      <c r="C3789" s="58">
        <f t="shared" si="233"/>
        <v>421400000</v>
      </c>
      <c r="D3789" s="54">
        <f t="shared" si="234"/>
        <v>117055.55555555556</v>
      </c>
      <c r="E3789" s="54">
        <f t="shared" si="232"/>
        <v>415196055.55558223</v>
      </c>
      <c r="F3789" s="5">
        <f t="shared" si="235"/>
        <v>16203944.444417775</v>
      </c>
    </row>
    <row r="3790" spans="2:6">
      <c r="B3790" s="59">
        <v>3548</v>
      </c>
      <c r="C3790" s="58">
        <f t="shared" si="233"/>
        <v>421400000</v>
      </c>
      <c r="D3790" s="54">
        <f t="shared" si="234"/>
        <v>117055.55555555556</v>
      </c>
      <c r="E3790" s="54">
        <f t="shared" si="232"/>
        <v>415313111.11113781</v>
      </c>
      <c r="F3790" s="5">
        <f t="shared" si="235"/>
        <v>16086888.888862193</v>
      </c>
    </row>
    <row r="3791" spans="2:6">
      <c r="B3791" s="59">
        <v>3549</v>
      </c>
      <c r="C3791" s="58">
        <f t="shared" si="233"/>
        <v>421400000</v>
      </c>
      <c r="D3791" s="54">
        <f t="shared" si="234"/>
        <v>117055.55555555556</v>
      </c>
      <c r="E3791" s="54">
        <f t="shared" si="232"/>
        <v>415430166.66669339</v>
      </c>
      <c r="F3791" s="5">
        <f t="shared" si="235"/>
        <v>15969833.333306611</v>
      </c>
    </row>
    <row r="3792" spans="2:6">
      <c r="B3792" s="59">
        <v>3550</v>
      </c>
      <c r="C3792" s="58">
        <f t="shared" si="233"/>
        <v>421400000</v>
      </c>
      <c r="D3792" s="54">
        <f t="shared" si="234"/>
        <v>117055.55555555556</v>
      </c>
      <c r="E3792" s="54">
        <f t="shared" si="232"/>
        <v>415547222.22224897</v>
      </c>
      <c r="F3792" s="5">
        <f t="shared" si="235"/>
        <v>15852777.777751029</v>
      </c>
    </row>
    <row r="3793" spans="2:6">
      <c r="B3793" s="59">
        <v>3551</v>
      </c>
      <c r="C3793" s="58">
        <f t="shared" si="233"/>
        <v>421400000</v>
      </c>
      <c r="D3793" s="54">
        <f t="shared" si="234"/>
        <v>117055.55555555556</v>
      </c>
      <c r="E3793" s="54">
        <f t="shared" si="232"/>
        <v>415664277.77780455</v>
      </c>
      <c r="F3793" s="5">
        <f t="shared" si="235"/>
        <v>15735722.222195446</v>
      </c>
    </row>
    <row r="3794" spans="2:6">
      <c r="B3794" s="59">
        <v>3552</v>
      </c>
      <c r="C3794" s="58">
        <f t="shared" si="233"/>
        <v>421400000</v>
      </c>
      <c r="D3794" s="54">
        <f t="shared" si="234"/>
        <v>117055.55555555556</v>
      </c>
      <c r="E3794" s="54">
        <f t="shared" si="232"/>
        <v>415781333.33336014</v>
      </c>
      <c r="F3794" s="5">
        <f t="shared" si="235"/>
        <v>15618666.666639864</v>
      </c>
    </row>
    <row r="3795" spans="2:6">
      <c r="B3795" s="59">
        <v>3553</v>
      </c>
      <c r="C3795" s="58">
        <f t="shared" si="233"/>
        <v>421400000</v>
      </c>
      <c r="D3795" s="54">
        <f t="shared" si="234"/>
        <v>117055.55555555556</v>
      </c>
      <c r="E3795" s="54">
        <f t="shared" si="232"/>
        <v>415898388.88891572</v>
      </c>
      <c r="F3795" s="5">
        <f t="shared" si="235"/>
        <v>15501611.111084282</v>
      </c>
    </row>
    <row r="3796" spans="2:6">
      <c r="B3796" s="59">
        <v>3554</v>
      </c>
      <c r="C3796" s="58">
        <f t="shared" si="233"/>
        <v>421400000</v>
      </c>
      <c r="D3796" s="54">
        <f t="shared" si="234"/>
        <v>117055.55555555556</v>
      </c>
      <c r="E3796" s="54">
        <f t="shared" si="232"/>
        <v>416015444.4444713</v>
      </c>
      <c r="F3796" s="5">
        <f t="shared" si="235"/>
        <v>15384555.5555287</v>
      </c>
    </row>
    <row r="3797" spans="2:6">
      <c r="B3797" s="59">
        <v>3555</v>
      </c>
      <c r="C3797" s="58">
        <f t="shared" si="233"/>
        <v>421400000</v>
      </c>
      <c r="D3797" s="54">
        <f t="shared" si="234"/>
        <v>117055.55555555556</v>
      </c>
      <c r="E3797" s="54">
        <f t="shared" si="232"/>
        <v>416132500.00002688</v>
      </c>
      <c r="F3797" s="5">
        <f t="shared" si="235"/>
        <v>15267499.999973118</v>
      </c>
    </row>
    <row r="3798" spans="2:6">
      <c r="B3798" s="59">
        <v>3556</v>
      </c>
      <c r="C3798" s="58">
        <f t="shared" si="233"/>
        <v>421400000</v>
      </c>
      <c r="D3798" s="54">
        <f t="shared" si="234"/>
        <v>117055.55555555556</v>
      </c>
      <c r="E3798" s="54">
        <f t="shared" si="232"/>
        <v>416249555.55558246</v>
      </c>
      <c r="F3798" s="5">
        <f t="shared" si="235"/>
        <v>15150444.444417536</v>
      </c>
    </row>
    <row r="3799" spans="2:6">
      <c r="B3799" s="59">
        <v>3557</v>
      </c>
      <c r="C3799" s="58">
        <f t="shared" si="233"/>
        <v>421400000</v>
      </c>
      <c r="D3799" s="54">
        <f t="shared" si="234"/>
        <v>117055.55555555556</v>
      </c>
      <c r="E3799" s="54">
        <f t="shared" si="232"/>
        <v>416366611.11113805</v>
      </c>
      <c r="F3799" s="5">
        <f t="shared" si="235"/>
        <v>15033388.888861954</v>
      </c>
    </row>
    <row r="3800" spans="2:6">
      <c r="B3800" s="59">
        <v>3558</v>
      </c>
      <c r="C3800" s="58">
        <f t="shared" si="233"/>
        <v>421400000</v>
      </c>
      <c r="D3800" s="54">
        <f t="shared" si="234"/>
        <v>117055.55555555556</v>
      </c>
      <c r="E3800" s="54">
        <f t="shared" si="232"/>
        <v>416483666.66669363</v>
      </c>
      <c r="F3800" s="5">
        <f t="shared" si="235"/>
        <v>14916333.333306372</v>
      </c>
    </row>
    <row r="3801" spans="2:6">
      <c r="B3801" s="59">
        <v>3559</v>
      </c>
      <c r="C3801" s="58">
        <f t="shared" si="233"/>
        <v>421400000</v>
      </c>
      <c r="D3801" s="54">
        <f t="shared" si="234"/>
        <v>117055.55555555556</v>
      </c>
      <c r="E3801" s="54">
        <f t="shared" si="232"/>
        <v>416600722.22224921</v>
      </c>
      <c r="F3801" s="5">
        <f t="shared" si="235"/>
        <v>14799277.77775079</v>
      </c>
    </row>
    <row r="3802" spans="2:6">
      <c r="B3802" s="59">
        <v>3560</v>
      </c>
      <c r="C3802" s="58">
        <f t="shared" si="233"/>
        <v>421400000</v>
      </c>
      <c r="D3802" s="54">
        <f t="shared" si="234"/>
        <v>117055.55555555556</v>
      </c>
      <c r="E3802" s="54">
        <f t="shared" si="232"/>
        <v>416717777.77780479</v>
      </c>
      <c r="F3802" s="5">
        <f t="shared" si="235"/>
        <v>14682222.222195208</v>
      </c>
    </row>
    <row r="3803" spans="2:6">
      <c r="B3803" s="59">
        <v>3561</v>
      </c>
      <c r="C3803" s="58">
        <f t="shared" si="233"/>
        <v>421400000</v>
      </c>
      <c r="D3803" s="54">
        <f t="shared" si="234"/>
        <v>117055.55555555556</v>
      </c>
      <c r="E3803" s="54">
        <f t="shared" si="232"/>
        <v>416834833.33336037</v>
      </c>
      <c r="F3803" s="5">
        <f t="shared" si="235"/>
        <v>14565166.666639626</v>
      </c>
    </row>
    <row r="3804" spans="2:6">
      <c r="B3804" s="59">
        <v>3562</v>
      </c>
      <c r="C3804" s="58">
        <f t="shared" si="233"/>
        <v>421400000</v>
      </c>
      <c r="D3804" s="54">
        <f t="shared" si="234"/>
        <v>117055.55555555556</v>
      </c>
      <c r="E3804" s="54">
        <f t="shared" si="232"/>
        <v>416951888.88891596</v>
      </c>
      <c r="F3804" s="5">
        <f t="shared" si="235"/>
        <v>14448111.111084044</v>
      </c>
    </row>
    <row r="3805" spans="2:6">
      <c r="B3805" s="59">
        <v>3563</v>
      </c>
      <c r="C3805" s="58">
        <f t="shared" si="233"/>
        <v>421400000</v>
      </c>
      <c r="D3805" s="54">
        <f t="shared" si="234"/>
        <v>117055.55555555556</v>
      </c>
      <c r="E3805" s="54">
        <f t="shared" si="232"/>
        <v>417068944.44447154</v>
      </c>
      <c r="F3805" s="5">
        <f t="shared" si="235"/>
        <v>14331055.555528462</v>
      </c>
    </row>
    <row r="3806" spans="2:6">
      <c r="B3806" s="59">
        <v>3564</v>
      </c>
      <c r="C3806" s="58">
        <f t="shared" si="233"/>
        <v>421400000</v>
      </c>
      <c r="D3806" s="54">
        <f t="shared" si="234"/>
        <v>117055.55555555556</v>
      </c>
      <c r="E3806" s="54">
        <f t="shared" si="232"/>
        <v>417186000.00002712</v>
      </c>
      <c r="F3806" s="5">
        <f t="shared" si="235"/>
        <v>14213999.99997288</v>
      </c>
    </row>
    <row r="3807" spans="2:6">
      <c r="B3807" s="59">
        <v>3565</v>
      </c>
      <c r="C3807" s="58">
        <f t="shared" si="233"/>
        <v>421400000</v>
      </c>
      <c r="D3807" s="54">
        <f t="shared" si="234"/>
        <v>117055.55555555556</v>
      </c>
      <c r="E3807" s="54">
        <f t="shared" si="232"/>
        <v>417303055.5555827</v>
      </c>
      <c r="F3807" s="5">
        <f t="shared" si="235"/>
        <v>14096944.444417298</v>
      </c>
    </row>
    <row r="3808" spans="2:6">
      <c r="B3808" s="59">
        <v>3566</v>
      </c>
      <c r="C3808" s="58">
        <f t="shared" si="233"/>
        <v>421400000</v>
      </c>
      <c r="D3808" s="54">
        <f t="shared" si="234"/>
        <v>117055.55555555556</v>
      </c>
      <c r="E3808" s="54">
        <f t="shared" si="232"/>
        <v>417420111.11113828</v>
      </c>
      <c r="F3808" s="5">
        <f t="shared" si="235"/>
        <v>13979888.888861716</v>
      </c>
    </row>
    <row r="3809" spans="2:6">
      <c r="B3809" s="59">
        <v>3567</v>
      </c>
      <c r="C3809" s="58">
        <f t="shared" si="233"/>
        <v>421400000</v>
      </c>
      <c r="D3809" s="54">
        <f t="shared" si="234"/>
        <v>117055.55555555556</v>
      </c>
      <c r="E3809" s="54">
        <f t="shared" si="232"/>
        <v>417537166.66669387</v>
      </c>
      <c r="F3809" s="5">
        <f t="shared" si="235"/>
        <v>13862833.333306134</v>
      </c>
    </row>
    <row r="3810" spans="2:6">
      <c r="B3810" s="59">
        <v>3568</v>
      </c>
      <c r="C3810" s="58">
        <f t="shared" si="233"/>
        <v>421400000</v>
      </c>
      <c r="D3810" s="54">
        <f t="shared" si="234"/>
        <v>117055.55555555556</v>
      </c>
      <c r="E3810" s="54">
        <f t="shared" si="232"/>
        <v>417654222.22224945</v>
      </c>
      <c r="F3810" s="5">
        <f t="shared" si="235"/>
        <v>13745777.777750552</v>
      </c>
    </row>
    <row r="3811" spans="2:6">
      <c r="B3811" s="59">
        <v>3569</v>
      </c>
      <c r="C3811" s="58">
        <f t="shared" si="233"/>
        <v>421400000</v>
      </c>
      <c r="D3811" s="54">
        <f t="shared" si="234"/>
        <v>117055.55555555556</v>
      </c>
      <c r="E3811" s="54">
        <f t="shared" si="232"/>
        <v>417771277.77780503</v>
      </c>
      <c r="F3811" s="5">
        <f t="shared" si="235"/>
        <v>13628722.22219497</v>
      </c>
    </row>
    <row r="3812" spans="2:6">
      <c r="B3812" s="59">
        <v>3570</v>
      </c>
      <c r="C3812" s="58">
        <f t="shared" si="233"/>
        <v>421400000</v>
      </c>
      <c r="D3812" s="54">
        <f t="shared" si="234"/>
        <v>117055.55555555556</v>
      </c>
      <c r="E3812" s="54">
        <f t="shared" si="232"/>
        <v>417888333.33336061</v>
      </c>
      <c r="F3812" s="5">
        <f t="shared" si="235"/>
        <v>13511666.666639388</v>
      </c>
    </row>
    <row r="3813" spans="2:6">
      <c r="B3813" s="59">
        <v>3571</v>
      </c>
      <c r="C3813" s="58">
        <f t="shared" si="233"/>
        <v>421400000</v>
      </c>
      <c r="D3813" s="54">
        <f t="shared" si="234"/>
        <v>117055.55555555556</v>
      </c>
      <c r="E3813" s="54">
        <f t="shared" si="232"/>
        <v>418005388.88891619</v>
      </c>
      <c r="F3813" s="5">
        <f t="shared" si="235"/>
        <v>13394611.111083806</v>
      </c>
    </row>
    <row r="3814" spans="2:6">
      <c r="B3814" s="59">
        <v>3572</v>
      </c>
      <c r="C3814" s="58">
        <f t="shared" si="233"/>
        <v>421400000</v>
      </c>
      <c r="D3814" s="54">
        <f t="shared" si="234"/>
        <v>117055.55555555556</v>
      </c>
      <c r="E3814" s="54">
        <f t="shared" si="232"/>
        <v>418122444.44447178</v>
      </c>
      <c r="F3814" s="5">
        <f t="shared" si="235"/>
        <v>13277555.555528224</v>
      </c>
    </row>
    <row r="3815" spans="2:6">
      <c r="B3815" s="59">
        <v>3573</v>
      </c>
      <c r="C3815" s="58">
        <f t="shared" si="233"/>
        <v>421400000</v>
      </c>
      <c r="D3815" s="54">
        <f t="shared" si="234"/>
        <v>117055.55555555556</v>
      </c>
      <c r="E3815" s="54">
        <f t="shared" si="232"/>
        <v>418239500.00002736</v>
      </c>
      <c r="F3815" s="5">
        <f t="shared" si="235"/>
        <v>13160499.999972641</v>
      </c>
    </row>
    <row r="3816" spans="2:6">
      <c r="B3816" s="59">
        <v>3574</v>
      </c>
      <c r="C3816" s="58">
        <f t="shared" si="233"/>
        <v>421400000</v>
      </c>
      <c r="D3816" s="54">
        <f t="shared" si="234"/>
        <v>117055.55555555556</v>
      </c>
      <c r="E3816" s="54">
        <f t="shared" si="232"/>
        <v>418356555.55558294</v>
      </c>
      <c r="F3816" s="5">
        <f t="shared" si="235"/>
        <v>13043444.444417059</v>
      </c>
    </row>
    <row r="3817" spans="2:6">
      <c r="B3817" s="59">
        <v>3575</v>
      </c>
      <c r="C3817" s="58">
        <f t="shared" si="233"/>
        <v>421400000</v>
      </c>
      <c r="D3817" s="54">
        <f t="shared" si="234"/>
        <v>117055.55555555556</v>
      </c>
      <c r="E3817" s="54">
        <f t="shared" si="232"/>
        <v>418473611.11113852</v>
      </c>
      <c r="F3817" s="5">
        <f t="shared" si="235"/>
        <v>12926388.888861477</v>
      </c>
    </row>
    <row r="3818" spans="2:6">
      <c r="B3818" s="59">
        <v>3576</v>
      </c>
      <c r="C3818" s="58">
        <f t="shared" si="233"/>
        <v>421400000</v>
      </c>
      <c r="D3818" s="54">
        <f t="shared" si="234"/>
        <v>117055.55555555556</v>
      </c>
      <c r="E3818" s="54">
        <f t="shared" si="232"/>
        <v>418590666.6666941</v>
      </c>
      <c r="F3818" s="5">
        <f t="shared" si="235"/>
        <v>12809333.333305895</v>
      </c>
    </row>
    <row r="3819" spans="2:6">
      <c r="B3819" s="59">
        <v>3577</v>
      </c>
      <c r="C3819" s="58">
        <f t="shared" si="233"/>
        <v>421400000</v>
      </c>
      <c r="D3819" s="54">
        <f t="shared" si="234"/>
        <v>117055.55555555556</v>
      </c>
      <c r="E3819" s="54">
        <f t="shared" ref="E3819:E3842" si="236">E3818+D3819</f>
        <v>418707722.22224969</v>
      </c>
      <c r="F3819" s="5">
        <f t="shared" si="235"/>
        <v>12692277.777750313</v>
      </c>
    </row>
    <row r="3820" spans="2:6">
      <c r="B3820" s="59">
        <v>3578</v>
      </c>
      <c r="C3820" s="58">
        <f t="shared" si="233"/>
        <v>421400000</v>
      </c>
      <c r="D3820" s="54">
        <f t="shared" si="234"/>
        <v>117055.55555555556</v>
      </c>
      <c r="E3820" s="54">
        <f t="shared" si="236"/>
        <v>418824777.77780527</v>
      </c>
      <c r="F3820" s="5">
        <f t="shared" si="235"/>
        <v>12575222.222194731</v>
      </c>
    </row>
    <row r="3821" spans="2:6">
      <c r="B3821" s="59">
        <v>3579</v>
      </c>
      <c r="C3821" s="58">
        <f t="shared" si="233"/>
        <v>421400000</v>
      </c>
      <c r="D3821" s="54">
        <f t="shared" si="234"/>
        <v>117055.55555555556</v>
      </c>
      <c r="E3821" s="54">
        <f t="shared" si="236"/>
        <v>418941833.33336085</v>
      </c>
      <c r="F3821" s="5">
        <f t="shared" si="235"/>
        <v>12458166.666639149</v>
      </c>
    </row>
    <row r="3822" spans="2:6">
      <c r="B3822" s="59">
        <v>3580</v>
      </c>
      <c r="C3822" s="58">
        <f t="shared" si="233"/>
        <v>421400000</v>
      </c>
      <c r="D3822" s="54">
        <f t="shared" si="234"/>
        <v>117055.55555555556</v>
      </c>
      <c r="E3822" s="54">
        <f t="shared" si="236"/>
        <v>419058888.88891643</v>
      </c>
      <c r="F3822" s="5">
        <f t="shared" si="235"/>
        <v>12341111.111083567</v>
      </c>
    </row>
    <row r="3823" spans="2:6">
      <c r="B3823" s="59">
        <v>3581</v>
      </c>
      <c r="C3823" s="58">
        <f t="shared" si="233"/>
        <v>421400000</v>
      </c>
      <c r="D3823" s="54">
        <f t="shared" si="234"/>
        <v>117055.55555555556</v>
      </c>
      <c r="E3823" s="54">
        <f t="shared" si="236"/>
        <v>419175944.44447201</v>
      </c>
      <c r="F3823" s="5">
        <f t="shared" si="235"/>
        <v>12224055.555527985</v>
      </c>
    </row>
    <row r="3824" spans="2:6">
      <c r="B3824" s="59">
        <v>3582</v>
      </c>
      <c r="C3824" s="58">
        <f t="shared" si="233"/>
        <v>421400000</v>
      </c>
      <c r="D3824" s="54">
        <f t="shared" si="234"/>
        <v>117055.55555555556</v>
      </c>
      <c r="E3824" s="54">
        <f t="shared" si="236"/>
        <v>419293000.0000276</v>
      </c>
      <c r="F3824" s="5">
        <f t="shared" si="235"/>
        <v>12106999.999972403</v>
      </c>
    </row>
    <row r="3825" spans="2:6">
      <c r="B3825" s="59">
        <v>3583</v>
      </c>
      <c r="C3825" s="58">
        <f t="shared" si="233"/>
        <v>421400000</v>
      </c>
      <c r="D3825" s="54">
        <f t="shared" si="234"/>
        <v>117055.55555555556</v>
      </c>
      <c r="E3825" s="54">
        <f t="shared" si="236"/>
        <v>419410055.55558318</v>
      </c>
      <c r="F3825" s="5">
        <f t="shared" si="235"/>
        <v>11989944.444416821</v>
      </c>
    </row>
    <row r="3826" spans="2:6">
      <c r="B3826" s="59">
        <v>3584</v>
      </c>
      <c r="C3826" s="58">
        <f t="shared" si="233"/>
        <v>421400000</v>
      </c>
      <c r="D3826" s="54">
        <f t="shared" si="234"/>
        <v>117055.55555555556</v>
      </c>
      <c r="E3826" s="54">
        <f t="shared" si="236"/>
        <v>419527111.11113876</v>
      </c>
      <c r="F3826" s="5">
        <f t="shared" si="235"/>
        <v>11872888.888861239</v>
      </c>
    </row>
    <row r="3827" spans="2:6">
      <c r="B3827" s="59">
        <v>3585</v>
      </c>
      <c r="C3827" s="58">
        <f t="shared" si="233"/>
        <v>421400000</v>
      </c>
      <c r="D3827" s="54">
        <f t="shared" si="234"/>
        <v>117055.55555555556</v>
      </c>
      <c r="E3827" s="54">
        <f t="shared" si="236"/>
        <v>419644166.66669434</v>
      </c>
      <c r="F3827" s="5">
        <f t="shared" si="235"/>
        <v>11755833.333305657</v>
      </c>
    </row>
    <row r="3828" spans="2:6">
      <c r="B3828" s="59">
        <v>3586</v>
      </c>
      <c r="C3828" s="58">
        <f t="shared" ref="C3828:C3842" si="237">$K$243-$K$245</f>
        <v>421400000</v>
      </c>
      <c r="D3828" s="54">
        <f t="shared" ref="D3828:D3842" si="238">C3828/$K$244</f>
        <v>117055.55555555556</v>
      </c>
      <c r="E3828" s="54">
        <f t="shared" si="236"/>
        <v>419761222.22224993</v>
      </c>
      <c r="F3828" s="5">
        <f t="shared" ref="F3828:F3842" si="239">$J$119-E3828</f>
        <v>11638777.777750075</v>
      </c>
    </row>
    <row r="3829" spans="2:6">
      <c r="B3829" s="59">
        <v>3587</v>
      </c>
      <c r="C3829" s="58">
        <f t="shared" si="237"/>
        <v>421400000</v>
      </c>
      <c r="D3829" s="54">
        <f t="shared" si="238"/>
        <v>117055.55555555556</v>
      </c>
      <c r="E3829" s="54">
        <f t="shared" si="236"/>
        <v>419878277.77780551</v>
      </c>
      <c r="F3829" s="5">
        <f t="shared" si="239"/>
        <v>11521722.222194493</v>
      </c>
    </row>
    <row r="3830" spans="2:6">
      <c r="B3830" s="59">
        <v>3588</v>
      </c>
      <c r="C3830" s="58">
        <f t="shared" si="237"/>
        <v>421400000</v>
      </c>
      <c r="D3830" s="54">
        <f t="shared" si="238"/>
        <v>117055.55555555556</v>
      </c>
      <c r="E3830" s="54">
        <f t="shared" si="236"/>
        <v>419995333.33336109</v>
      </c>
      <c r="F3830" s="5">
        <f t="shared" si="239"/>
        <v>11404666.666638911</v>
      </c>
    </row>
    <row r="3831" spans="2:6">
      <c r="B3831" s="59">
        <v>3589</v>
      </c>
      <c r="C3831" s="58">
        <f t="shared" si="237"/>
        <v>421400000</v>
      </c>
      <c r="D3831" s="54">
        <f t="shared" si="238"/>
        <v>117055.55555555556</v>
      </c>
      <c r="E3831" s="54">
        <f t="shared" si="236"/>
        <v>420112388.88891667</v>
      </c>
      <c r="F3831" s="5">
        <f t="shared" si="239"/>
        <v>11287611.111083329</v>
      </c>
    </row>
    <row r="3832" spans="2:6">
      <c r="B3832" s="59">
        <v>3590</v>
      </c>
      <c r="C3832" s="58">
        <f t="shared" si="237"/>
        <v>421400000</v>
      </c>
      <c r="D3832" s="54">
        <f t="shared" si="238"/>
        <v>117055.55555555556</v>
      </c>
      <c r="E3832" s="54">
        <f t="shared" si="236"/>
        <v>420229444.44447225</v>
      </c>
      <c r="F3832" s="5">
        <f t="shared" si="239"/>
        <v>11170555.555527747</v>
      </c>
    </row>
    <row r="3833" spans="2:6">
      <c r="B3833" s="59">
        <v>3591</v>
      </c>
      <c r="C3833" s="58">
        <f t="shared" si="237"/>
        <v>421400000</v>
      </c>
      <c r="D3833" s="54">
        <f t="shared" si="238"/>
        <v>117055.55555555556</v>
      </c>
      <c r="E3833" s="54">
        <f t="shared" si="236"/>
        <v>420346500.00002784</v>
      </c>
      <c r="F3833" s="5">
        <f t="shared" si="239"/>
        <v>11053499.999972165</v>
      </c>
    </row>
    <row r="3834" spans="2:6">
      <c r="B3834" s="59">
        <v>3592</v>
      </c>
      <c r="C3834" s="58">
        <f t="shared" si="237"/>
        <v>421400000</v>
      </c>
      <c r="D3834" s="54">
        <f t="shared" si="238"/>
        <v>117055.55555555556</v>
      </c>
      <c r="E3834" s="54">
        <f t="shared" si="236"/>
        <v>420463555.55558342</v>
      </c>
      <c r="F3834" s="5">
        <f t="shared" si="239"/>
        <v>10936444.444416583</v>
      </c>
    </row>
    <row r="3835" spans="2:6">
      <c r="B3835" s="59">
        <v>3593</v>
      </c>
      <c r="C3835" s="58">
        <f t="shared" si="237"/>
        <v>421400000</v>
      </c>
      <c r="D3835" s="54">
        <f t="shared" si="238"/>
        <v>117055.55555555556</v>
      </c>
      <c r="E3835" s="54">
        <f t="shared" si="236"/>
        <v>420580611.111139</v>
      </c>
      <c r="F3835" s="5">
        <f t="shared" si="239"/>
        <v>10819388.888861001</v>
      </c>
    </row>
    <row r="3836" spans="2:6">
      <c r="B3836" s="59">
        <v>3594</v>
      </c>
      <c r="C3836" s="58">
        <f t="shared" si="237"/>
        <v>421400000</v>
      </c>
      <c r="D3836" s="54">
        <f t="shared" si="238"/>
        <v>117055.55555555556</v>
      </c>
      <c r="E3836" s="54">
        <f t="shared" si="236"/>
        <v>420697666.66669458</v>
      </c>
      <c r="F3836" s="5">
        <f t="shared" si="239"/>
        <v>10702333.333305418</v>
      </c>
    </row>
    <row r="3837" spans="2:6">
      <c r="B3837" s="59">
        <v>3595</v>
      </c>
      <c r="C3837" s="58">
        <f t="shared" si="237"/>
        <v>421400000</v>
      </c>
      <c r="D3837" s="54">
        <f t="shared" si="238"/>
        <v>117055.55555555556</v>
      </c>
      <c r="E3837" s="54">
        <f t="shared" si="236"/>
        <v>420814722.22225016</v>
      </c>
      <c r="F3837" s="5">
        <f t="shared" si="239"/>
        <v>10585277.777749836</v>
      </c>
    </row>
    <row r="3838" spans="2:6">
      <c r="B3838" s="59">
        <v>3596</v>
      </c>
      <c r="C3838" s="58">
        <f t="shared" si="237"/>
        <v>421400000</v>
      </c>
      <c r="D3838" s="54">
        <f t="shared" si="238"/>
        <v>117055.55555555556</v>
      </c>
      <c r="E3838" s="54">
        <f t="shared" si="236"/>
        <v>420931777.77780575</v>
      </c>
      <c r="F3838" s="5">
        <f t="shared" si="239"/>
        <v>10468222.222194254</v>
      </c>
    </row>
    <row r="3839" spans="2:6">
      <c r="B3839" s="59">
        <v>3597</v>
      </c>
      <c r="C3839" s="58">
        <f t="shared" si="237"/>
        <v>421400000</v>
      </c>
      <c r="D3839" s="54">
        <f t="shared" si="238"/>
        <v>117055.55555555556</v>
      </c>
      <c r="E3839" s="54">
        <f t="shared" si="236"/>
        <v>421048833.33336133</v>
      </c>
      <c r="F3839" s="5">
        <f t="shared" si="239"/>
        <v>10351166.666638672</v>
      </c>
    </row>
    <row r="3840" spans="2:6">
      <c r="B3840" s="59">
        <v>3598</v>
      </c>
      <c r="C3840" s="58">
        <f t="shared" si="237"/>
        <v>421400000</v>
      </c>
      <c r="D3840" s="54">
        <f t="shared" si="238"/>
        <v>117055.55555555556</v>
      </c>
      <c r="E3840" s="54">
        <f t="shared" si="236"/>
        <v>421165888.88891691</v>
      </c>
      <c r="F3840" s="5">
        <f t="shared" si="239"/>
        <v>10234111.11108309</v>
      </c>
    </row>
    <row r="3841" spans="2:6">
      <c r="B3841" s="59">
        <v>3599</v>
      </c>
      <c r="C3841" s="58">
        <f t="shared" si="237"/>
        <v>421400000</v>
      </c>
      <c r="D3841" s="54">
        <f t="shared" si="238"/>
        <v>117055.55555555556</v>
      </c>
      <c r="E3841" s="54">
        <f t="shared" si="236"/>
        <v>421282944.44447249</v>
      </c>
      <c r="F3841" s="5">
        <f t="shared" si="239"/>
        <v>10117055.555527508</v>
      </c>
    </row>
    <row r="3842" spans="2:6">
      <c r="B3842" s="59">
        <v>3600</v>
      </c>
      <c r="C3842" s="58">
        <f t="shared" si="237"/>
        <v>421400000</v>
      </c>
      <c r="D3842" s="54">
        <f t="shared" si="238"/>
        <v>117055.55555555556</v>
      </c>
      <c r="E3842" s="54">
        <f t="shared" si="236"/>
        <v>421400000.00002807</v>
      </c>
      <c r="F3842" s="5">
        <f t="shared" si="239"/>
        <v>9999999.9999719262</v>
      </c>
    </row>
    <row r="3843" spans="2:6">
      <c r="C3843" s="58"/>
      <c r="D3843" s="54"/>
      <c r="E3843" s="54"/>
      <c r="F3843" s="5"/>
    </row>
    <row r="3844" spans="2:6">
      <c r="C3844" s="58"/>
      <c r="D3844" s="54"/>
      <c r="E3844" s="54"/>
      <c r="F3844" s="5"/>
    </row>
  </sheetData>
  <mergeCells count="18">
    <mergeCell ref="B37:E37"/>
    <mergeCell ref="D69:H69"/>
    <mergeCell ref="D70:H70"/>
    <mergeCell ref="D71:H71"/>
    <mergeCell ref="B88:F88"/>
    <mergeCell ref="C75:E75"/>
    <mergeCell ref="B3:I9"/>
    <mergeCell ref="K5:O6"/>
    <mergeCell ref="B30:D30"/>
    <mergeCell ref="B31:D31"/>
    <mergeCell ref="B32:D32"/>
    <mergeCell ref="C117:E117"/>
    <mergeCell ref="C241:E241"/>
    <mergeCell ref="I248:M248"/>
    <mergeCell ref="I249:M251"/>
    <mergeCell ref="B38:E38"/>
    <mergeCell ref="J69:M69"/>
    <mergeCell ref="B90:F90"/>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144"/>
  <sheetViews>
    <sheetView workbookViewId="0">
      <selection activeCell="E12" sqref="E12"/>
    </sheetView>
  </sheetViews>
  <sheetFormatPr baseColWidth="10" defaultRowHeight="15"/>
  <cols>
    <col min="2" max="2" width="15" bestFit="1" customWidth="1"/>
    <col min="3" max="3" width="30" bestFit="1" customWidth="1"/>
    <col min="4" max="4" width="30" customWidth="1"/>
    <col min="5" max="5" width="22" bestFit="1" customWidth="1"/>
    <col min="6" max="6" width="24.42578125" bestFit="1" customWidth="1"/>
    <col min="7" max="7" width="27.28515625" bestFit="1" customWidth="1"/>
    <col min="8" max="8" width="24.42578125" bestFit="1" customWidth="1"/>
    <col min="9" max="9" width="26.85546875" bestFit="1" customWidth="1"/>
    <col min="10" max="10" width="16.7109375" bestFit="1" customWidth="1"/>
    <col min="13" max="13" width="25.5703125" bestFit="1" customWidth="1"/>
    <col min="14" max="15" width="16.7109375" bestFit="1" customWidth="1"/>
  </cols>
  <sheetData>
    <row r="1" spans="1:15" ht="15.75" thickBot="1"/>
    <row r="2" spans="1:15" ht="15.75" thickBot="1">
      <c r="A2" s="253" t="s">
        <v>181</v>
      </c>
      <c r="B2" s="254"/>
      <c r="C2" s="254"/>
      <c r="D2" s="254"/>
      <c r="E2" s="254"/>
      <c r="F2" s="254"/>
      <c r="G2" s="254"/>
      <c r="H2" s="255"/>
    </row>
    <row r="3" spans="1:15" ht="15.75" thickBot="1">
      <c r="B3" s="286" t="s">
        <v>180</v>
      </c>
      <c r="C3" s="287"/>
      <c r="D3" s="287"/>
      <c r="E3" s="287"/>
      <c r="F3" s="287"/>
      <c r="G3" s="288"/>
      <c r="L3" s="286" t="s">
        <v>65</v>
      </c>
      <c r="M3" s="287"/>
      <c r="N3" s="287"/>
      <c r="O3" s="288"/>
    </row>
    <row r="4" spans="1:15" ht="15.75" thickBot="1">
      <c r="B4" s="83"/>
      <c r="C4" s="83"/>
      <c r="D4" s="83"/>
      <c r="E4" s="83"/>
      <c r="F4" s="83"/>
      <c r="G4" s="83"/>
      <c r="L4" s="90" t="s">
        <v>117</v>
      </c>
      <c r="M4" s="91" t="s">
        <v>118</v>
      </c>
      <c r="N4" s="91" t="s">
        <v>119</v>
      </c>
      <c r="O4" s="92" t="s">
        <v>186</v>
      </c>
    </row>
    <row r="5" spans="1:15" ht="15.75" thickBot="1">
      <c r="B5" s="80" t="s">
        <v>85</v>
      </c>
      <c r="C5" s="81" t="s">
        <v>86</v>
      </c>
      <c r="D5" s="81"/>
      <c r="E5" s="81" t="s">
        <v>87</v>
      </c>
      <c r="F5" s="82" t="s">
        <v>88</v>
      </c>
      <c r="L5">
        <v>15</v>
      </c>
      <c r="M5" t="s">
        <v>183</v>
      </c>
      <c r="N5" s="5">
        <f>E6</f>
        <v>480000000</v>
      </c>
    </row>
    <row r="6" spans="1:15">
      <c r="B6">
        <v>152001</v>
      </c>
      <c r="C6" t="s">
        <v>177</v>
      </c>
      <c r="E6" s="14">
        <v>480000000</v>
      </c>
      <c r="F6" s="14"/>
      <c r="L6">
        <v>2105</v>
      </c>
      <c r="M6" t="s">
        <v>67</v>
      </c>
      <c r="O6" s="5">
        <f>N5</f>
        <v>480000000</v>
      </c>
    </row>
    <row r="7" spans="1:15">
      <c r="B7">
        <v>220101</v>
      </c>
      <c r="C7" t="s">
        <v>95</v>
      </c>
      <c r="F7" s="14">
        <f>E6</f>
        <v>480000000</v>
      </c>
      <c r="L7" s="53">
        <v>5160</v>
      </c>
      <c r="M7" s="53" t="s">
        <v>184</v>
      </c>
      <c r="N7" s="5">
        <f>H15</f>
        <v>44285714.285714284</v>
      </c>
    </row>
    <row r="8" spans="1:15">
      <c r="B8">
        <v>220101</v>
      </c>
      <c r="C8" t="s">
        <v>95</v>
      </c>
      <c r="E8" s="5">
        <f>F7</f>
        <v>480000000</v>
      </c>
      <c r="L8">
        <v>1592</v>
      </c>
      <c r="M8" t="s">
        <v>162</v>
      </c>
      <c r="O8" s="38">
        <f>N7</f>
        <v>44285714.285714284</v>
      </c>
    </row>
    <row r="9" spans="1:15">
      <c r="B9">
        <v>112005</v>
      </c>
      <c r="C9" t="s">
        <v>133</v>
      </c>
      <c r="F9" s="5">
        <f>E8</f>
        <v>480000000</v>
      </c>
      <c r="L9" s="53">
        <v>5160</v>
      </c>
      <c r="M9" s="53" t="s">
        <v>184</v>
      </c>
      <c r="N9" s="5">
        <f>H16</f>
        <v>42071428.571428567</v>
      </c>
    </row>
    <row r="10" spans="1:15" ht="15.75" thickBot="1">
      <c r="F10" s="5"/>
      <c r="L10">
        <v>1592</v>
      </c>
      <c r="M10" t="s">
        <v>162</v>
      </c>
      <c r="O10" s="38">
        <f>N9</f>
        <v>42071428.571428567</v>
      </c>
    </row>
    <row r="11" spans="1:15">
      <c r="C11" s="84" t="s">
        <v>178</v>
      </c>
      <c r="D11" s="116"/>
      <c r="E11" s="85">
        <v>15000000</v>
      </c>
      <c r="F11" s="5"/>
      <c r="L11" s="53">
        <v>5160</v>
      </c>
      <c r="M11" s="53" t="s">
        <v>184</v>
      </c>
      <c r="N11" s="5">
        <f>H17</f>
        <v>39857142.857142858</v>
      </c>
    </row>
    <row r="12" spans="1:15" ht="15.75" thickBot="1">
      <c r="C12" s="86" t="s">
        <v>179</v>
      </c>
      <c r="D12" s="117"/>
      <c r="E12" s="87">
        <f>E8-E11</f>
        <v>465000000</v>
      </c>
      <c r="F12" s="5"/>
      <c r="L12">
        <v>1592</v>
      </c>
      <c r="M12" t="s">
        <v>162</v>
      </c>
      <c r="O12" s="38">
        <f>N11</f>
        <v>39857142.857142858</v>
      </c>
    </row>
    <row r="13" spans="1:15">
      <c r="L13" s="53">
        <v>5160</v>
      </c>
      <c r="M13" s="53" t="s">
        <v>184</v>
      </c>
      <c r="N13" s="5">
        <f>H18</f>
        <v>37642857.142857142</v>
      </c>
    </row>
    <row r="14" spans="1:15">
      <c r="B14" s="88" t="s">
        <v>170</v>
      </c>
      <c r="C14" s="88" t="s">
        <v>171</v>
      </c>
      <c r="D14" s="88"/>
      <c r="E14" s="88" t="s">
        <v>182</v>
      </c>
      <c r="F14" s="88" t="s">
        <v>176</v>
      </c>
      <c r="G14" s="88" t="s">
        <v>172</v>
      </c>
      <c r="H14" s="88" t="s">
        <v>173</v>
      </c>
      <c r="I14" s="88" t="s">
        <v>174</v>
      </c>
      <c r="J14" s="88" t="s">
        <v>175</v>
      </c>
      <c r="L14">
        <v>1592</v>
      </c>
      <c r="M14" t="s">
        <v>162</v>
      </c>
      <c r="O14" s="38">
        <f>N13</f>
        <v>37642857.142857142</v>
      </c>
    </row>
    <row r="15" spans="1:15">
      <c r="B15">
        <v>1</v>
      </c>
      <c r="C15">
        <v>20</v>
      </c>
      <c r="E15">
        <f>SUM($B$15:$B$34)</f>
        <v>210</v>
      </c>
      <c r="F15" s="23">
        <f>C15/E15</f>
        <v>9.5238095238095233E-2</v>
      </c>
      <c r="G15" s="5">
        <f>$E$12</f>
        <v>465000000</v>
      </c>
      <c r="H15" s="5">
        <f>G15*F15</f>
        <v>44285714.285714284</v>
      </c>
      <c r="I15" s="5">
        <f>H15</f>
        <v>44285714.285714284</v>
      </c>
      <c r="J15" s="5">
        <f>$E$6-I15</f>
        <v>435714285.71428573</v>
      </c>
      <c r="L15" s="53">
        <v>5160</v>
      </c>
      <c r="M15" s="53" t="s">
        <v>184</v>
      </c>
      <c r="N15" s="5">
        <f>H19</f>
        <v>35428571.428571433</v>
      </c>
    </row>
    <row r="16" spans="1:15">
      <c r="B16">
        <v>2</v>
      </c>
      <c r="C16">
        <v>19</v>
      </c>
      <c r="E16">
        <f t="shared" ref="E16:E34" si="0">SUM($B$15:$B$34)</f>
        <v>210</v>
      </c>
      <c r="F16" s="23">
        <f t="shared" ref="F16:F34" si="1">C16/E16</f>
        <v>9.0476190476190474E-2</v>
      </c>
      <c r="G16" s="5">
        <f>$E$12</f>
        <v>465000000</v>
      </c>
      <c r="H16" s="5">
        <f t="shared" ref="H16:H34" si="2">G16*F16</f>
        <v>42071428.571428567</v>
      </c>
      <c r="I16" s="5">
        <f>I15+H16</f>
        <v>86357142.857142851</v>
      </c>
      <c r="J16" s="5">
        <f t="shared" ref="J16:J34" si="3">$E$6-I16</f>
        <v>393642857.14285713</v>
      </c>
      <c r="L16">
        <v>1592</v>
      </c>
      <c r="M16" t="s">
        <v>162</v>
      </c>
      <c r="O16" s="38">
        <f>N15</f>
        <v>35428571.428571433</v>
      </c>
    </row>
    <row r="17" spans="2:10">
      <c r="B17">
        <v>3</v>
      </c>
      <c r="C17">
        <v>18</v>
      </c>
      <c r="E17">
        <f t="shared" si="0"/>
        <v>210</v>
      </c>
      <c r="F17" s="23">
        <f t="shared" si="1"/>
        <v>8.5714285714285715E-2</v>
      </c>
      <c r="G17" s="5">
        <f t="shared" ref="G17:G34" si="4">$E$12</f>
        <v>465000000</v>
      </c>
      <c r="H17" s="5">
        <f t="shared" si="2"/>
        <v>39857142.857142858</v>
      </c>
      <c r="I17" s="5">
        <f>I16+H17</f>
        <v>126214285.7142857</v>
      </c>
      <c r="J17" s="5">
        <f t="shared" si="3"/>
        <v>353785714.28571427</v>
      </c>
    </row>
    <row r="18" spans="2:10">
      <c r="B18">
        <v>4</v>
      </c>
      <c r="C18">
        <v>17</v>
      </c>
      <c r="E18">
        <f t="shared" si="0"/>
        <v>210</v>
      </c>
      <c r="F18" s="23">
        <f t="shared" si="1"/>
        <v>8.0952380952380956E-2</v>
      </c>
      <c r="G18" s="5">
        <f t="shared" si="4"/>
        <v>465000000</v>
      </c>
      <c r="H18" s="5">
        <f t="shared" si="2"/>
        <v>37642857.142857142</v>
      </c>
      <c r="I18" s="5">
        <f t="shared" ref="I18:I34" si="5">I17+H18</f>
        <v>163857142.85714284</v>
      </c>
      <c r="J18" s="5">
        <f t="shared" si="3"/>
        <v>316142857.14285719</v>
      </c>
    </row>
    <row r="19" spans="2:10">
      <c r="B19">
        <v>5</v>
      </c>
      <c r="C19">
        <v>16</v>
      </c>
      <c r="E19">
        <f t="shared" si="0"/>
        <v>210</v>
      </c>
      <c r="F19" s="23">
        <f t="shared" si="1"/>
        <v>7.6190476190476197E-2</v>
      </c>
      <c r="G19" s="5">
        <f t="shared" si="4"/>
        <v>465000000</v>
      </c>
      <c r="H19" s="5">
        <f t="shared" si="2"/>
        <v>35428571.428571433</v>
      </c>
      <c r="I19" s="5">
        <f t="shared" si="5"/>
        <v>199285714.28571427</v>
      </c>
      <c r="J19" s="5">
        <f t="shared" si="3"/>
        <v>280714285.71428573</v>
      </c>
    </row>
    <row r="20" spans="2:10">
      <c r="B20">
        <v>6</v>
      </c>
      <c r="C20">
        <v>15</v>
      </c>
      <c r="E20">
        <f t="shared" si="0"/>
        <v>210</v>
      </c>
      <c r="F20" s="23">
        <f t="shared" si="1"/>
        <v>7.1428571428571425E-2</v>
      </c>
      <c r="G20" s="5">
        <f t="shared" si="4"/>
        <v>465000000</v>
      </c>
      <c r="H20" s="5">
        <f t="shared" si="2"/>
        <v>33214285.714285713</v>
      </c>
      <c r="I20" s="5">
        <f>I19+H20</f>
        <v>232499999.99999997</v>
      </c>
      <c r="J20" s="5">
        <f t="shared" si="3"/>
        <v>247500000.00000003</v>
      </c>
    </row>
    <row r="21" spans="2:10">
      <c r="B21">
        <v>7</v>
      </c>
      <c r="C21">
        <v>14</v>
      </c>
      <c r="E21">
        <f t="shared" si="0"/>
        <v>210</v>
      </c>
      <c r="F21" s="23">
        <f t="shared" si="1"/>
        <v>6.6666666666666666E-2</v>
      </c>
      <c r="G21" s="5">
        <f t="shared" si="4"/>
        <v>465000000</v>
      </c>
      <c r="H21" s="5">
        <f t="shared" si="2"/>
        <v>31000000</v>
      </c>
      <c r="I21" s="5">
        <f t="shared" si="5"/>
        <v>263499999.99999997</v>
      </c>
      <c r="J21" s="5">
        <f t="shared" si="3"/>
        <v>216500000.00000003</v>
      </c>
    </row>
    <row r="22" spans="2:10">
      <c r="B22">
        <v>8</v>
      </c>
      <c r="C22">
        <v>13</v>
      </c>
      <c r="E22">
        <f t="shared" si="0"/>
        <v>210</v>
      </c>
      <c r="F22" s="23">
        <f t="shared" si="1"/>
        <v>6.1904761904761907E-2</v>
      </c>
      <c r="G22" s="5">
        <f t="shared" si="4"/>
        <v>465000000</v>
      </c>
      <c r="H22" s="5">
        <f t="shared" si="2"/>
        <v>28785714.285714287</v>
      </c>
      <c r="I22" s="5">
        <f t="shared" si="5"/>
        <v>292285714.28571427</v>
      </c>
      <c r="J22" s="5">
        <f t="shared" si="3"/>
        <v>187714285.71428573</v>
      </c>
    </row>
    <row r="23" spans="2:10">
      <c r="B23">
        <v>9</v>
      </c>
      <c r="C23">
        <v>12</v>
      </c>
      <c r="E23">
        <f t="shared" si="0"/>
        <v>210</v>
      </c>
      <c r="F23" s="23">
        <f t="shared" si="1"/>
        <v>5.7142857142857141E-2</v>
      </c>
      <c r="G23" s="5">
        <f t="shared" si="4"/>
        <v>465000000</v>
      </c>
      <c r="H23" s="5">
        <f t="shared" si="2"/>
        <v>26571428.571428571</v>
      </c>
      <c r="I23" s="5">
        <f t="shared" si="5"/>
        <v>318857142.85714287</v>
      </c>
      <c r="J23" s="5">
        <f t="shared" si="3"/>
        <v>161142857.14285713</v>
      </c>
    </row>
    <row r="24" spans="2:10">
      <c r="B24">
        <v>10</v>
      </c>
      <c r="C24">
        <v>11</v>
      </c>
      <c r="E24">
        <f t="shared" si="0"/>
        <v>210</v>
      </c>
      <c r="F24" s="23">
        <f t="shared" si="1"/>
        <v>5.2380952380952382E-2</v>
      </c>
      <c r="G24" s="5">
        <f t="shared" si="4"/>
        <v>465000000</v>
      </c>
      <c r="H24" s="5">
        <f t="shared" si="2"/>
        <v>24357142.857142858</v>
      </c>
      <c r="I24" s="5">
        <f t="shared" si="5"/>
        <v>343214285.71428573</v>
      </c>
      <c r="J24" s="5">
        <f t="shared" si="3"/>
        <v>136785714.28571427</v>
      </c>
    </row>
    <row r="25" spans="2:10">
      <c r="B25">
        <v>11</v>
      </c>
      <c r="C25">
        <v>10</v>
      </c>
      <c r="E25">
        <f t="shared" si="0"/>
        <v>210</v>
      </c>
      <c r="F25" s="23">
        <f t="shared" si="1"/>
        <v>4.7619047619047616E-2</v>
      </c>
      <c r="G25" s="5">
        <f t="shared" si="4"/>
        <v>465000000</v>
      </c>
      <c r="H25" s="5">
        <f t="shared" si="2"/>
        <v>22142857.142857142</v>
      </c>
      <c r="I25" s="5">
        <f t="shared" si="5"/>
        <v>365357142.85714287</v>
      </c>
      <c r="J25" s="5">
        <f t="shared" si="3"/>
        <v>114642857.14285713</v>
      </c>
    </row>
    <row r="26" spans="2:10">
      <c r="B26">
        <v>12</v>
      </c>
      <c r="C26">
        <v>9</v>
      </c>
      <c r="E26">
        <f t="shared" si="0"/>
        <v>210</v>
      </c>
      <c r="F26" s="23">
        <f t="shared" si="1"/>
        <v>4.2857142857142858E-2</v>
      </c>
      <c r="G26" s="5">
        <f t="shared" si="4"/>
        <v>465000000</v>
      </c>
      <c r="H26" s="5">
        <f t="shared" si="2"/>
        <v>19928571.428571429</v>
      </c>
      <c r="I26" s="5">
        <f t="shared" si="5"/>
        <v>385285714.28571427</v>
      </c>
      <c r="J26" s="5">
        <f t="shared" si="3"/>
        <v>94714285.714285731</v>
      </c>
    </row>
    <row r="27" spans="2:10">
      <c r="B27">
        <v>13</v>
      </c>
      <c r="C27">
        <v>8</v>
      </c>
      <c r="E27">
        <f t="shared" si="0"/>
        <v>210</v>
      </c>
      <c r="F27" s="23">
        <f t="shared" si="1"/>
        <v>3.8095238095238099E-2</v>
      </c>
      <c r="G27" s="5">
        <f t="shared" si="4"/>
        <v>465000000</v>
      </c>
      <c r="H27" s="5">
        <f t="shared" si="2"/>
        <v>17714285.714285716</v>
      </c>
      <c r="I27" s="5">
        <f t="shared" si="5"/>
        <v>403000000</v>
      </c>
      <c r="J27" s="5">
        <f t="shared" si="3"/>
        <v>77000000</v>
      </c>
    </row>
    <row r="28" spans="2:10">
      <c r="B28">
        <v>14</v>
      </c>
      <c r="C28">
        <v>7</v>
      </c>
      <c r="E28">
        <f t="shared" si="0"/>
        <v>210</v>
      </c>
      <c r="F28" s="23">
        <f t="shared" si="1"/>
        <v>3.3333333333333333E-2</v>
      </c>
      <c r="G28" s="5">
        <f t="shared" si="4"/>
        <v>465000000</v>
      </c>
      <c r="H28" s="5">
        <f t="shared" si="2"/>
        <v>15500000</v>
      </c>
      <c r="I28" s="5">
        <f t="shared" si="5"/>
        <v>418500000</v>
      </c>
      <c r="J28" s="5">
        <f t="shared" si="3"/>
        <v>61500000</v>
      </c>
    </row>
    <row r="29" spans="2:10">
      <c r="B29">
        <v>15</v>
      </c>
      <c r="C29">
        <v>6</v>
      </c>
      <c r="E29">
        <f t="shared" si="0"/>
        <v>210</v>
      </c>
      <c r="F29" s="23">
        <f t="shared" si="1"/>
        <v>2.8571428571428571E-2</v>
      </c>
      <c r="G29" s="5">
        <f t="shared" si="4"/>
        <v>465000000</v>
      </c>
      <c r="H29" s="5">
        <f t="shared" si="2"/>
        <v>13285714.285714285</v>
      </c>
      <c r="I29" s="5">
        <f t="shared" si="5"/>
        <v>431785714.28571427</v>
      </c>
      <c r="J29" s="5">
        <f t="shared" si="3"/>
        <v>48214285.714285731</v>
      </c>
    </row>
    <row r="30" spans="2:10">
      <c r="B30">
        <v>16</v>
      </c>
      <c r="C30">
        <v>5</v>
      </c>
      <c r="E30">
        <f t="shared" si="0"/>
        <v>210</v>
      </c>
      <c r="F30" s="23">
        <f t="shared" si="1"/>
        <v>2.3809523809523808E-2</v>
      </c>
      <c r="G30" s="5">
        <f t="shared" si="4"/>
        <v>465000000</v>
      </c>
      <c r="H30" s="5">
        <f t="shared" si="2"/>
        <v>11071428.571428571</v>
      </c>
      <c r="I30" s="5">
        <f t="shared" si="5"/>
        <v>442857142.85714287</v>
      </c>
      <c r="J30" s="5">
        <f t="shared" si="3"/>
        <v>37142857.142857134</v>
      </c>
    </row>
    <row r="31" spans="2:10">
      <c r="B31">
        <v>17</v>
      </c>
      <c r="C31">
        <v>4</v>
      </c>
      <c r="E31">
        <f t="shared" si="0"/>
        <v>210</v>
      </c>
      <c r="F31" s="23">
        <f t="shared" si="1"/>
        <v>1.9047619047619049E-2</v>
      </c>
      <c r="G31" s="5">
        <f t="shared" si="4"/>
        <v>465000000</v>
      </c>
      <c r="H31" s="5">
        <f t="shared" si="2"/>
        <v>8857142.8571428582</v>
      </c>
      <c r="I31" s="5">
        <f t="shared" si="5"/>
        <v>451714285.71428573</v>
      </c>
      <c r="J31" s="5">
        <f t="shared" si="3"/>
        <v>28285714.285714269</v>
      </c>
    </row>
    <row r="32" spans="2:10">
      <c r="B32">
        <v>18</v>
      </c>
      <c r="C32">
        <v>3</v>
      </c>
      <c r="E32">
        <f t="shared" si="0"/>
        <v>210</v>
      </c>
      <c r="F32" s="23">
        <f t="shared" si="1"/>
        <v>1.4285714285714285E-2</v>
      </c>
      <c r="G32" s="5">
        <f t="shared" si="4"/>
        <v>465000000</v>
      </c>
      <c r="H32" s="5">
        <f t="shared" si="2"/>
        <v>6642857.1428571427</v>
      </c>
      <c r="I32" s="5">
        <f t="shared" si="5"/>
        <v>458357142.85714287</v>
      </c>
      <c r="J32" s="5">
        <f t="shared" si="3"/>
        <v>21642857.142857134</v>
      </c>
    </row>
    <row r="33" spans="2:10">
      <c r="B33">
        <v>19</v>
      </c>
      <c r="C33">
        <v>2</v>
      </c>
      <c r="E33">
        <f t="shared" si="0"/>
        <v>210</v>
      </c>
      <c r="F33" s="23">
        <f t="shared" si="1"/>
        <v>9.5238095238095247E-3</v>
      </c>
      <c r="G33" s="5">
        <f t="shared" si="4"/>
        <v>465000000</v>
      </c>
      <c r="H33" s="5">
        <f t="shared" si="2"/>
        <v>4428571.4285714291</v>
      </c>
      <c r="I33" s="5">
        <f t="shared" si="5"/>
        <v>462785714.28571427</v>
      </c>
      <c r="J33" s="5">
        <f t="shared" si="3"/>
        <v>17214285.714285731</v>
      </c>
    </row>
    <row r="34" spans="2:10">
      <c r="B34">
        <v>20</v>
      </c>
      <c r="C34">
        <v>1</v>
      </c>
      <c r="E34">
        <f t="shared" si="0"/>
        <v>210</v>
      </c>
      <c r="F34" s="23">
        <f t="shared" si="1"/>
        <v>4.7619047619047623E-3</v>
      </c>
      <c r="G34" s="5">
        <f t="shared" si="4"/>
        <v>465000000</v>
      </c>
      <c r="H34" s="5">
        <f t="shared" si="2"/>
        <v>2214285.7142857146</v>
      </c>
      <c r="I34" s="5">
        <f t="shared" si="5"/>
        <v>465000000</v>
      </c>
      <c r="J34" s="5">
        <f t="shared" si="3"/>
        <v>15000000</v>
      </c>
    </row>
    <row r="35" spans="2:10" ht="15.75" thickBot="1"/>
    <row r="36" spans="2:10" ht="15.75" thickBot="1">
      <c r="B36" s="289" t="s">
        <v>185</v>
      </c>
      <c r="C36" s="290"/>
      <c r="D36" s="290"/>
      <c r="E36" s="290"/>
      <c r="F36" s="290"/>
      <c r="G36" s="291"/>
    </row>
    <row r="38" spans="2:10">
      <c r="B38" s="89" t="s">
        <v>170</v>
      </c>
      <c r="C38" s="89" t="s">
        <v>176</v>
      </c>
      <c r="D38" s="89"/>
      <c r="E38" s="89" t="s">
        <v>172</v>
      </c>
      <c r="F38" s="89" t="s">
        <v>173</v>
      </c>
      <c r="G38" s="89" t="s">
        <v>174</v>
      </c>
      <c r="H38" s="89" t="s">
        <v>175</v>
      </c>
    </row>
    <row r="39" spans="2:10">
      <c r="B39">
        <v>1</v>
      </c>
      <c r="C39" s="23">
        <f>1/$B$58*2</f>
        <v>0.1</v>
      </c>
      <c r="D39" s="23"/>
      <c r="E39" s="5">
        <f>$E$6</f>
        <v>480000000</v>
      </c>
      <c r="F39" s="5">
        <f>E39*C39</f>
        <v>48000000</v>
      </c>
      <c r="G39" s="5">
        <f>F39</f>
        <v>48000000</v>
      </c>
      <c r="H39" s="5">
        <f>E39-F39</f>
        <v>432000000</v>
      </c>
    </row>
    <row r="40" spans="2:10">
      <c r="B40">
        <v>2</v>
      </c>
      <c r="C40" s="23">
        <f t="shared" ref="C40:C58" si="6">1/$B$58*2</f>
        <v>0.1</v>
      </c>
      <c r="D40" s="23"/>
      <c r="E40" s="5">
        <f>H39</f>
        <v>432000000</v>
      </c>
      <c r="F40" s="5">
        <f>C40*E40</f>
        <v>43200000</v>
      </c>
      <c r="G40" s="5">
        <f>G39+F40</f>
        <v>91200000</v>
      </c>
      <c r="H40" s="5">
        <f>E40-F40</f>
        <v>388800000</v>
      </c>
    </row>
    <row r="41" spans="2:10">
      <c r="B41">
        <v>3</v>
      </c>
      <c r="C41" s="23">
        <f t="shared" si="6"/>
        <v>0.1</v>
      </c>
      <c r="D41" s="23"/>
      <c r="E41" s="5">
        <f>H40</f>
        <v>388800000</v>
      </c>
      <c r="F41" s="5">
        <f t="shared" ref="F41:F58" si="7">C41*E41</f>
        <v>38880000</v>
      </c>
      <c r="G41" s="5">
        <f t="shared" ref="G41:G58" si="8">G40+F41</f>
        <v>130080000</v>
      </c>
      <c r="H41" s="5">
        <f>E41-F41</f>
        <v>349920000</v>
      </c>
      <c r="J41" t="s">
        <v>188</v>
      </c>
    </row>
    <row r="42" spans="2:10">
      <c r="B42">
        <v>4</v>
      </c>
      <c r="C42" s="23">
        <f t="shared" si="6"/>
        <v>0.1</v>
      </c>
      <c r="D42" s="23"/>
      <c r="E42" s="5">
        <f t="shared" ref="E42:E58" si="9">H41</f>
        <v>349920000</v>
      </c>
      <c r="F42" s="5">
        <f t="shared" si="7"/>
        <v>34992000</v>
      </c>
      <c r="G42" s="5">
        <f t="shared" si="8"/>
        <v>165072000</v>
      </c>
      <c r="H42" s="5">
        <f t="shared" ref="H42:H58" si="10">E42-F42</f>
        <v>314928000</v>
      </c>
      <c r="J42" t="s">
        <v>189</v>
      </c>
    </row>
    <row r="43" spans="2:10">
      <c r="B43">
        <v>5</v>
      </c>
      <c r="C43" s="23">
        <f t="shared" si="6"/>
        <v>0.1</v>
      </c>
      <c r="D43" s="23"/>
      <c r="E43" s="5">
        <f t="shared" si="9"/>
        <v>314928000</v>
      </c>
      <c r="F43" s="5">
        <f t="shared" si="7"/>
        <v>31492800</v>
      </c>
      <c r="G43" s="5">
        <f t="shared" si="8"/>
        <v>196564800</v>
      </c>
      <c r="H43" s="5">
        <f t="shared" si="10"/>
        <v>283435200</v>
      </c>
      <c r="J43" t="s">
        <v>190</v>
      </c>
    </row>
    <row r="44" spans="2:10">
      <c r="B44">
        <v>6</v>
      </c>
      <c r="C44" s="23">
        <f t="shared" si="6"/>
        <v>0.1</v>
      </c>
      <c r="D44" s="23"/>
      <c r="E44" s="5">
        <f t="shared" si="9"/>
        <v>283435200</v>
      </c>
      <c r="F44" s="5">
        <f t="shared" si="7"/>
        <v>28343520</v>
      </c>
      <c r="G44" s="5">
        <f t="shared" si="8"/>
        <v>224908320</v>
      </c>
      <c r="H44" s="5">
        <f t="shared" si="10"/>
        <v>255091680</v>
      </c>
    </row>
    <row r="45" spans="2:10">
      <c r="B45">
        <v>7</v>
      </c>
      <c r="C45" s="23">
        <f t="shared" si="6"/>
        <v>0.1</v>
      </c>
      <c r="D45" s="23"/>
      <c r="E45" s="5">
        <f t="shared" si="9"/>
        <v>255091680</v>
      </c>
      <c r="F45" s="5">
        <f t="shared" si="7"/>
        <v>25509168</v>
      </c>
      <c r="G45" s="5">
        <f t="shared" si="8"/>
        <v>250417488</v>
      </c>
      <c r="H45" s="5">
        <f t="shared" si="10"/>
        <v>229582512</v>
      </c>
    </row>
    <row r="46" spans="2:10">
      <c r="B46">
        <v>8</v>
      </c>
      <c r="C46" s="23">
        <f t="shared" si="6"/>
        <v>0.1</v>
      </c>
      <c r="D46" s="23"/>
      <c r="E46" s="5">
        <f t="shared" si="9"/>
        <v>229582512</v>
      </c>
      <c r="F46" s="5">
        <f t="shared" si="7"/>
        <v>22958251.200000003</v>
      </c>
      <c r="G46" s="5">
        <f t="shared" si="8"/>
        <v>273375739.19999999</v>
      </c>
      <c r="H46" s="5">
        <f t="shared" si="10"/>
        <v>206624260.80000001</v>
      </c>
    </row>
    <row r="47" spans="2:10">
      <c r="B47">
        <v>9</v>
      </c>
      <c r="C47" s="23">
        <f t="shared" si="6"/>
        <v>0.1</v>
      </c>
      <c r="D47" s="23"/>
      <c r="E47" s="5">
        <f t="shared" si="9"/>
        <v>206624260.80000001</v>
      </c>
      <c r="F47" s="5">
        <f t="shared" si="7"/>
        <v>20662426.080000002</v>
      </c>
      <c r="G47" s="5">
        <f t="shared" si="8"/>
        <v>294038165.27999997</v>
      </c>
      <c r="H47" s="5">
        <f t="shared" si="10"/>
        <v>185961834.72</v>
      </c>
    </row>
    <row r="48" spans="2:10">
      <c r="B48">
        <v>10</v>
      </c>
      <c r="C48" s="23">
        <f t="shared" si="6"/>
        <v>0.1</v>
      </c>
      <c r="D48" s="23"/>
      <c r="E48" s="5">
        <f t="shared" si="9"/>
        <v>185961834.72</v>
      </c>
      <c r="F48" s="5">
        <f t="shared" si="7"/>
        <v>18596183.471999999</v>
      </c>
      <c r="G48" s="5">
        <f t="shared" si="8"/>
        <v>312634348.75199997</v>
      </c>
      <c r="H48" s="5">
        <f t="shared" si="10"/>
        <v>167365651.248</v>
      </c>
    </row>
    <row r="49" spans="2:13">
      <c r="B49">
        <v>11</v>
      </c>
      <c r="C49" s="23">
        <f t="shared" si="6"/>
        <v>0.1</v>
      </c>
      <c r="D49" s="23"/>
      <c r="E49" s="5">
        <f t="shared" si="9"/>
        <v>167365651.248</v>
      </c>
      <c r="F49" s="5">
        <f t="shared" si="7"/>
        <v>16736565.1248</v>
      </c>
      <c r="G49" s="5">
        <f t="shared" si="8"/>
        <v>329370913.8768</v>
      </c>
      <c r="H49" s="5">
        <f t="shared" si="10"/>
        <v>150629086.1232</v>
      </c>
    </row>
    <row r="50" spans="2:13">
      <c r="B50">
        <v>12</v>
      </c>
      <c r="C50" s="23">
        <f t="shared" si="6"/>
        <v>0.1</v>
      </c>
      <c r="D50" s="23"/>
      <c r="E50" s="5">
        <f t="shared" si="9"/>
        <v>150629086.1232</v>
      </c>
      <c r="F50" s="5">
        <f t="shared" si="7"/>
        <v>15062908.61232</v>
      </c>
      <c r="G50" s="5">
        <f t="shared" si="8"/>
        <v>344433822.48912001</v>
      </c>
      <c r="H50" s="5">
        <f t="shared" si="10"/>
        <v>135566177.51087999</v>
      </c>
    </row>
    <row r="51" spans="2:13">
      <c r="B51">
        <v>13</v>
      </c>
      <c r="C51" s="23">
        <f t="shared" si="6"/>
        <v>0.1</v>
      </c>
      <c r="D51" s="23"/>
      <c r="E51" s="5">
        <f t="shared" si="9"/>
        <v>135566177.51087999</v>
      </c>
      <c r="F51" s="5">
        <f t="shared" si="7"/>
        <v>13556617.751088001</v>
      </c>
      <c r="G51" s="5">
        <f t="shared" si="8"/>
        <v>357990440.24020803</v>
      </c>
      <c r="H51" s="5">
        <f t="shared" si="10"/>
        <v>122009559.759792</v>
      </c>
    </row>
    <row r="52" spans="2:13">
      <c r="B52">
        <v>14</v>
      </c>
      <c r="C52" s="23">
        <f t="shared" si="6"/>
        <v>0.1</v>
      </c>
      <c r="D52" s="23"/>
      <c r="E52" s="5">
        <f t="shared" si="9"/>
        <v>122009559.759792</v>
      </c>
      <c r="F52" s="5">
        <f t="shared" si="7"/>
        <v>12200955.975979201</v>
      </c>
      <c r="G52" s="5">
        <f t="shared" si="8"/>
        <v>370191396.21618724</v>
      </c>
      <c r="H52" s="5">
        <f t="shared" si="10"/>
        <v>109808603.78381279</v>
      </c>
    </row>
    <row r="53" spans="2:13">
      <c r="B53">
        <v>15</v>
      </c>
      <c r="C53" s="23">
        <f t="shared" si="6"/>
        <v>0.1</v>
      </c>
      <c r="D53" s="23"/>
      <c r="E53" s="5">
        <f t="shared" si="9"/>
        <v>109808603.78381279</v>
      </c>
      <c r="F53" s="5">
        <f t="shared" si="7"/>
        <v>10980860.37838128</v>
      </c>
      <c r="G53" s="5">
        <f t="shared" si="8"/>
        <v>381172256.59456849</v>
      </c>
      <c r="H53" s="5">
        <f t="shared" si="10"/>
        <v>98827743.405431509</v>
      </c>
    </row>
    <row r="54" spans="2:13">
      <c r="B54">
        <v>16</v>
      </c>
      <c r="C54" s="23">
        <f t="shared" si="6"/>
        <v>0.1</v>
      </c>
      <c r="D54" s="23"/>
      <c r="E54" s="5">
        <f t="shared" si="9"/>
        <v>98827743.405431509</v>
      </c>
      <c r="F54" s="5">
        <f t="shared" si="7"/>
        <v>9882774.3405431509</v>
      </c>
      <c r="G54" s="5">
        <f t="shared" si="8"/>
        <v>391055030.93511164</v>
      </c>
      <c r="H54" s="5">
        <f t="shared" si="10"/>
        <v>88944969.064888358</v>
      </c>
    </row>
    <row r="55" spans="2:13">
      <c r="B55">
        <v>17</v>
      </c>
      <c r="C55" s="23">
        <f t="shared" si="6"/>
        <v>0.1</v>
      </c>
      <c r="D55" s="23"/>
      <c r="E55" s="5">
        <f t="shared" si="9"/>
        <v>88944969.064888358</v>
      </c>
      <c r="F55" s="5">
        <f t="shared" si="7"/>
        <v>8894496.9064888358</v>
      </c>
      <c r="G55" s="5">
        <f t="shared" si="8"/>
        <v>399949527.84160048</v>
      </c>
      <c r="H55" s="5">
        <f t="shared" si="10"/>
        <v>80050472.158399522</v>
      </c>
    </row>
    <row r="56" spans="2:13">
      <c r="B56">
        <v>18</v>
      </c>
      <c r="C56" s="23">
        <f t="shared" si="6"/>
        <v>0.1</v>
      </c>
      <c r="D56" s="23"/>
      <c r="E56" s="5">
        <f t="shared" si="9"/>
        <v>80050472.158399522</v>
      </c>
      <c r="F56" s="5">
        <f t="shared" si="7"/>
        <v>8005047.2158399522</v>
      </c>
      <c r="G56" s="5">
        <f t="shared" si="8"/>
        <v>407954575.0574404</v>
      </c>
      <c r="H56" s="5">
        <f t="shared" si="10"/>
        <v>72045424.94255957</v>
      </c>
    </row>
    <row r="57" spans="2:13" ht="15.75" thickBot="1">
      <c r="B57">
        <v>19</v>
      </c>
      <c r="C57" s="23">
        <f t="shared" si="6"/>
        <v>0.1</v>
      </c>
      <c r="D57" s="23"/>
      <c r="E57" s="5">
        <f t="shared" si="9"/>
        <v>72045424.94255957</v>
      </c>
      <c r="F57" s="5">
        <f t="shared" si="7"/>
        <v>7204542.4942559572</v>
      </c>
      <c r="G57" s="5">
        <f t="shared" si="8"/>
        <v>415159117.55169636</v>
      </c>
      <c r="H57" s="5">
        <f t="shared" si="10"/>
        <v>64840882.44830361</v>
      </c>
    </row>
    <row r="58" spans="2:13" ht="15.75" thickBot="1">
      <c r="B58">
        <v>20</v>
      </c>
      <c r="C58" s="23">
        <f t="shared" si="6"/>
        <v>0.1</v>
      </c>
      <c r="D58" s="23"/>
      <c r="E58" s="5">
        <f t="shared" si="9"/>
        <v>64840882.44830361</v>
      </c>
      <c r="F58" s="5">
        <f t="shared" si="7"/>
        <v>6484088.2448303616</v>
      </c>
      <c r="G58" s="5">
        <f t="shared" si="8"/>
        <v>421643205.79652673</v>
      </c>
      <c r="H58" s="93">
        <f t="shared" si="10"/>
        <v>58356794.203473248</v>
      </c>
      <c r="I58" s="292" t="s">
        <v>187</v>
      </c>
      <c r="J58" s="293"/>
      <c r="K58" s="293"/>
      <c r="L58" s="293"/>
      <c r="M58" s="294"/>
    </row>
    <row r="59" spans="2:13">
      <c r="H59" s="94">
        <f>E11</f>
        <v>15000000</v>
      </c>
      <c r="I59" s="295"/>
      <c r="J59" s="296"/>
      <c r="K59" s="296"/>
      <c r="L59" s="296"/>
      <c r="M59" s="297"/>
    </row>
    <row r="60" spans="2:13" ht="15.75" thickBot="1">
      <c r="H60" s="95">
        <f>H58-H59</f>
        <v>43356794.203473248</v>
      </c>
      <c r="I60" s="298"/>
      <c r="J60" s="299"/>
      <c r="K60" s="299"/>
      <c r="L60" s="299"/>
      <c r="M60" s="300"/>
    </row>
    <row r="61" spans="2:13" ht="15.75" thickBot="1">
      <c r="B61" s="209" t="s">
        <v>191</v>
      </c>
      <c r="C61" s="210"/>
      <c r="D61" s="210"/>
      <c r="E61" s="210"/>
      <c r="F61" s="210"/>
      <c r="G61" s="210"/>
      <c r="H61" s="210"/>
      <c r="I61" s="277" t="s">
        <v>192</v>
      </c>
      <c r="J61" s="278"/>
      <c r="K61" s="278"/>
      <c r="L61" s="278"/>
      <c r="M61" s="279"/>
    </row>
    <row r="62" spans="2:13" ht="15.75" thickBot="1">
      <c r="B62">
        <v>1</v>
      </c>
      <c r="C62" s="23">
        <f>1/$B$58*2</f>
        <v>0.1</v>
      </c>
      <c r="D62" s="23"/>
      <c r="E62" s="5">
        <f>$E$6</f>
        <v>480000000</v>
      </c>
      <c r="F62" s="5">
        <f>E62*C62</f>
        <v>48000000</v>
      </c>
      <c r="G62" s="5">
        <f>F62</f>
        <v>48000000</v>
      </c>
      <c r="H62" s="5">
        <f>E62-F62</f>
        <v>432000000</v>
      </c>
      <c r="I62" s="280"/>
      <c r="J62" s="281"/>
      <c r="K62" s="281"/>
      <c r="L62" s="281"/>
      <c r="M62" s="282"/>
    </row>
    <row r="63" spans="2:13">
      <c r="B63">
        <v>2</v>
      </c>
      <c r="C63" s="23">
        <f t="shared" ref="C63:C82" si="11">1/$B$58*2</f>
        <v>0.1</v>
      </c>
      <c r="D63" s="23"/>
      <c r="E63" s="5">
        <f>H62</f>
        <v>432000000</v>
      </c>
      <c r="F63" s="5">
        <f>C63*E63</f>
        <v>43200000</v>
      </c>
      <c r="G63" s="5">
        <f>G62+F63</f>
        <v>91200000</v>
      </c>
      <c r="H63" s="5">
        <f>E63-F63</f>
        <v>388800000</v>
      </c>
    </row>
    <row r="64" spans="2:13">
      <c r="B64">
        <v>3</v>
      </c>
      <c r="C64" s="23">
        <f t="shared" si="11"/>
        <v>0.1</v>
      </c>
      <c r="D64" s="23"/>
      <c r="E64" s="5">
        <f>H63</f>
        <v>388800000</v>
      </c>
      <c r="F64" s="5">
        <f t="shared" ref="F64:F81" si="12">C64*E64</f>
        <v>38880000</v>
      </c>
      <c r="G64" s="5">
        <f t="shared" ref="G64:G81" si="13">G63+F64</f>
        <v>130080000</v>
      </c>
      <c r="H64" s="5">
        <f t="shared" ref="H64:H82" si="14">E64-F64</f>
        <v>349920000</v>
      </c>
    </row>
    <row r="65" spans="2:8">
      <c r="B65">
        <v>4</v>
      </c>
      <c r="C65" s="23">
        <f t="shared" si="11"/>
        <v>0.1</v>
      </c>
      <c r="D65" s="23"/>
      <c r="E65" s="5">
        <f t="shared" ref="E65:E81" si="15">H64</f>
        <v>349920000</v>
      </c>
      <c r="F65" s="5">
        <f t="shared" si="12"/>
        <v>34992000</v>
      </c>
      <c r="G65" s="5">
        <f t="shared" si="13"/>
        <v>165072000</v>
      </c>
      <c r="H65" s="5">
        <f t="shared" si="14"/>
        <v>314928000</v>
      </c>
    </row>
    <row r="66" spans="2:8">
      <c r="B66">
        <v>5</v>
      </c>
      <c r="C66" s="23">
        <f t="shared" si="11"/>
        <v>0.1</v>
      </c>
      <c r="D66" s="23"/>
      <c r="E66" s="5">
        <f t="shared" si="15"/>
        <v>314928000</v>
      </c>
      <c r="F66" s="5">
        <f t="shared" si="12"/>
        <v>31492800</v>
      </c>
      <c r="G66" s="5">
        <f t="shared" si="13"/>
        <v>196564800</v>
      </c>
      <c r="H66" s="5">
        <f t="shared" si="14"/>
        <v>283435200</v>
      </c>
    </row>
    <row r="67" spans="2:8">
      <c r="B67">
        <v>6</v>
      </c>
      <c r="C67" s="23">
        <f t="shared" si="11"/>
        <v>0.1</v>
      </c>
      <c r="D67" s="23"/>
      <c r="E67" s="5">
        <f t="shared" si="15"/>
        <v>283435200</v>
      </c>
      <c r="F67" s="5">
        <f t="shared" si="12"/>
        <v>28343520</v>
      </c>
      <c r="G67" s="5">
        <f t="shared" si="13"/>
        <v>224908320</v>
      </c>
      <c r="H67" s="5">
        <f t="shared" si="14"/>
        <v>255091680</v>
      </c>
    </row>
    <row r="68" spans="2:8">
      <c r="B68">
        <v>7</v>
      </c>
      <c r="C68" s="23">
        <f t="shared" si="11"/>
        <v>0.1</v>
      </c>
      <c r="D68" s="23"/>
      <c r="E68" s="5">
        <f t="shared" si="15"/>
        <v>255091680</v>
      </c>
      <c r="F68" s="5">
        <f t="shared" si="12"/>
        <v>25509168</v>
      </c>
      <c r="G68" s="5">
        <f t="shared" si="13"/>
        <v>250417488</v>
      </c>
      <c r="H68" s="5">
        <f t="shared" si="14"/>
        <v>229582512</v>
      </c>
    </row>
    <row r="69" spans="2:8">
      <c r="B69">
        <v>8</v>
      </c>
      <c r="C69" s="23">
        <f t="shared" si="11"/>
        <v>0.1</v>
      </c>
      <c r="D69" s="23"/>
      <c r="E69" s="5">
        <f t="shared" si="15"/>
        <v>229582512</v>
      </c>
      <c r="F69" s="5">
        <f t="shared" si="12"/>
        <v>22958251.200000003</v>
      </c>
      <c r="G69" s="5">
        <f t="shared" si="13"/>
        <v>273375739.19999999</v>
      </c>
      <c r="H69" s="5">
        <f t="shared" si="14"/>
        <v>206624260.80000001</v>
      </c>
    </row>
    <row r="70" spans="2:8">
      <c r="B70">
        <v>9</v>
      </c>
      <c r="C70" s="23">
        <f t="shared" si="11"/>
        <v>0.1</v>
      </c>
      <c r="D70" s="23"/>
      <c r="E70" s="5">
        <f t="shared" si="15"/>
        <v>206624260.80000001</v>
      </c>
      <c r="F70" s="5">
        <f t="shared" si="12"/>
        <v>20662426.080000002</v>
      </c>
      <c r="G70" s="5">
        <f t="shared" si="13"/>
        <v>294038165.27999997</v>
      </c>
      <c r="H70" s="5">
        <f t="shared" si="14"/>
        <v>185961834.72</v>
      </c>
    </row>
    <row r="71" spans="2:8">
      <c r="B71">
        <v>10</v>
      </c>
      <c r="C71" s="23">
        <f t="shared" si="11"/>
        <v>0.1</v>
      </c>
      <c r="D71" s="23"/>
      <c r="E71" s="5">
        <f t="shared" si="15"/>
        <v>185961834.72</v>
      </c>
      <c r="F71" s="5">
        <f t="shared" si="12"/>
        <v>18596183.471999999</v>
      </c>
      <c r="G71" s="5">
        <f t="shared" si="13"/>
        <v>312634348.75199997</v>
      </c>
      <c r="H71" s="5">
        <f t="shared" si="14"/>
        <v>167365651.248</v>
      </c>
    </row>
    <row r="72" spans="2:8">
      <c r="B72">
        <v>11</v>
      </c>
      <c r="C72" s="23">
        <f t="shared" si="11"/>
        <v>0.1</v>
      </c>
      <c r="D72" s="23"/>
      <c r="E72" s="5">
        <f t="shared" si="15"/>
        <v>167365651.248</v>
      </c>
      <c r="F72" s="5">
        <f t="shared" si="12"/>
        <v>16736565.1248</v>
      </c>
      <c r="G72" s="5">
        <f t="shared" si="13"/>
        <v>329370913.8768</v>
      </c>
      <c r="H72" s="5">
        <f t="shared" si="14"/>
        <v>150629086.1232</v>
      </c>
    </row>
    <row r="73" spans="2:8">
      <c r="B73">
        <v>12</v>
      </c>
      <c r="C73" s="23">
        <f t="shared" si="11"/>
        <v>0.1</v>
      </c>
      <c r="D73" s="23"/>
      <c r="E73" s="5">
        <f t="shared" si="15"/>
        <v>150629086.1232</v>
      </c>
      <c r="F73" s="5">
        <f t="shared" si="12"/>
        <v>15062908.61232</v>
      </c>
      <c r="G73" s="5">
        <f t="shared" si="13"/>
        <v>344433822.48912001</v>
      </c>
      <c r="H73" s="5">
        <f t="shared" si="14"/>
        <v>135566177.51087999</v>
      </c>
    </row>
    <row r="74" spans="2:8">
      <c r="B74">
        <v>13</v>
      </c>
      <c r="C74" s="23">
        <f t="shared" si="11"/>
        <v>0.1</v>
      </c>
      <c r="D74" s="23"/>
      <c r="E74" s="5">
        <f t="shared" si="15"/>
        <v>135566177.51087999</v>
      </c>
      <c r="F74" s="5">
        <f t="shared" si="12"/>
        <v>13556617.751088001</v>
      </c>
      <c r="G74" s="5">
        <f t="shared" si="13"/>
        <v>357990440.24020803</v>
      </c>
      <c r="H74" s="5">
        <f t="shared" si="14"/>
        <v>122009559.759792</v>
      </c>
    </row>
    <row r="75" spans="2:8">
      <c r="B75">
        <v>14</v>
      </c>
      <c r="C75" s="23">
        <f t="shared" si="11"/>
        <v>0.1</v>
      </c>
      <c r="D75" s="23"/>
      <c r="E75" s="5">
        <f t="shared" si="15"/>
        <v>122009559.759792</v>
      </c>
      <c r="F75" s="5">
        <f t="shared" si="12"/>
        <v>12200955.975979201</v>
      </c>
      <c r="G75" s="5">
        <f t="shared" si="13"/>
        <v>370191396.21618724</v>
      </c>
      <c r="H75" s="5">
        <f t="shared" si="14"/>
        <v>109808603.78381279</v>
      </c>
    </row>
    <row r="76" spans="2:8">
      <c r="B76">
        <v>15</v>
      </c>
      <c r="C76" s="23">
        <f t="shared" si="11"/>
        <v>0.1</v>
      </c>
      <c r="D76" s="23"/>
      <c r="E76" s="5">
        <f t="shared" si="15"/>
        <v>109808603.78381279</v>
      </c>
      <c r="F76" s="5">
        <f t="shared" si="12"/>
        <v>10980860.37838128</v>
      </c>
      <c r="G76" s="5">
        <f t="shared" si="13"/>
        <v>381172256.59456849</v>
      </c>
      <c r="H76" s="5">
        <f t="shared" si="14"/>
        <v>98827743.405431509</v>
      </c>
    </row>
    <row r="77" spans="2:8">
      <c r="B77">
        <v>16</v>
      </c>
      <c r="C77" s="23">
        <f t="shared" si="11"/>
        <v>0.1</v>
      </c>
      <c r="D77" s="23"/>
      <c r="E77" s="5">
        <f t="shared" si="15"/>
        <v>98827743.405431509</v>
      </c>
      <c r="F77" s="5">
        <f t="shared" si="12"/>
        <v>9882774.3405431509</v>
      </c>
      <c r="G77" s="5">
        <f t="shared" si="13"/>
        <v>391055030.93511164</v>
      </c>
      <c r="H77" s="5">
        <f t="shared" si="14"/>
        <v>88944969.064888358</v>
      </c>
    </row>
    <row r="78" spans="2:8">
      <c r="B78">
        <v>17</v>
      </c>
      <c r="C78" s="23">
        <f t="shared" si="11"/>
        <v>0.1</v>
      </c>
      <c r="D78" s="23"/>
      <c r="E78" s="5">
        <f t="shared" si="15"/>
        <v>88944969.064888358</v>
      </c>
      <c r="F78" s="5">
        <f t="shared" si="12"/>
        <v>8894496.9064888358</v>
      </c>
      <c r="G78" s="5">
        <f t="shared" si="13"/>
        <v>399949527.84160048</v>
      </c>
      <c r="H78" s="5">
        <f t="shared" si="14"/>
        <v>80050472.158399522</v>
      </c>
    </row>
    <row r="79" spans="2:8">
      <c r="B79">
        <v>18</v>
      </c>
      <c r="C79" s="23">
        <f t="shared" si="11"/>
        <v>0.1</v>
      </c>
      <c r="D79" s="23"/>
      <c r="E79" s="5">
        <f t="shared" si="15"/>
        <v>80050472.158399522</v>
      </c>
      <c r="F79" s="5">
        <f t="shared" si="12"/>
        <v>8005047.2158399522</v>
      </c>
      <c r="G79" s="5">
        <f t="shared" si="13"/>
        <v>407954575.0574404</v>
      </c>
      <c r="H79" s="5">
        <f t="shared" si="14"/>
        <v>72045424.94255957</v>
      </c>
    </row>
    <row r="80" spans="2:8" ht="15.75" thickBot="1">
      <c r="B80">
        <v>19</v>
      </c>
      <c r="C80" s="23">
        <f t="shared" si="11"/>
        <v>0.1</v>
      </c>
      <c r="D80" s="23"/>
      <c r="E80" s="5">
        <f t="shared" si="15"/>
        <v>72045424.94255957</v>
      </c>
      <c r="F80" s="5">
        <f t="shared" si="12"/>
        <v>7204542.4942559572</v>
      </c>
      <c r="G80" s="5">
        <f t="shared" si="13"/>
        <v>415159117.55169636</v>
      </c>
      <c r="H80" s="5">
        <f t="shared" si="14"/>
        <v>64840882.44830361</v>
      </c>
    </row>
    <row r="81" spans="2:8" ht="15.75" thickBot="1">
      <c r="B81">
        <v>20</v>
      </c>
      <c r="C81" s="23">
        <f t="shared" si="11"/>
        <v>0.1</v>
      </c>
      <c r="D81" s="23"/>
      <c r="E81" s="5">
        <f t="shared" si="15"/>
        <v>64840882.44830361</v>
      </c>
      <c r="F81" s="5">
        <f t="shared" si="12"/>
        <v>6484088.2448303616</v>
      </c>
      <c r="G81" s="5">
        <f t="shared" si="13"/>
        <v>421643205.79652673</v>
      </c>
      <c r="H81" s="93">
        <f t="shared" si="14"/>
        <v>58356794.203473248</v>
      </c>
    </row>
    <row r="82" spans="2:8">
      <c r="B82">
        <v>20</v>
      </c>
      <c r="C82" s="23">
        <f t="shared" si="11"/>
        <v>0.1</v>
      </c>
      <c r="D82" s="23"/>
      <c r="E82" s="5">
        <f>E81</f>
        <v>64840882.44830361</v>
      </c>
      <c r="F82" s="5">
        <f>F81+H60</f>
        <v>49840882.44830361</v>
      </c>
      <c r="G82" s="5">
        <f>G80+F82</f>
        <v>465000000</v>
      </c>
      <c r="H82" s="5">
        <f t="shared" si="14"/>
        <v>15000000</v>
      </c>
    </row>
    <row r="83" spans="2:8" ht="15.75" thickBot="1"/>
    <row r="84" spans="2:8">
      <c r="B84" s="96" t="s">
        <v>193</v>
      </c>
      <c r="C84" s="99">
        <v>180000000</v>
      </c>
      <c r="D84" s="99"/>
      <c r="E84" s="100"/>
    </row>
    <row r="85" spans="2:8">
      <c r="B85" s="97" t="s">
        <v>178</v>
      </c>
      <c r="C85" s="101">
        <v>25000000</v>
      </c>
      <c r="D85" s="101"/>
      <c r="E85" s="102"/>
    </row>
    <row r="86" spans="2:8" ht="15.75" thickBot="1">
      <c r="B86" s="98" t="s">
        <v>194</v>
      </c>
      <c r="C86" s="103">
        <v>10</v>
      </c>
      <c r="D86" s="103"/>
      <c r="E86" s="104" t="s">
        <v>43</v>
      </c>
    </row>
    <row r="87" spans="2:8" ht="15.75" thickBot="1"/>
    <row r="88" spans="2:8" ht="15.75" thickBot="1">
      <c r="E88" s="283" t="s">
        <v>195</v>
      </c>
      <c r="F88" s="284"/>
      <c r="G88" s="285"/>
    </row>
    <row r="89" spans="2:8" ht="15.75" thickBot="1">
      <c r="B89" s="105" t="s">
        <v>198</v>
      </c>
      <c r="C89" s="106" t="s">
        <v>196</v>
      </c>
      <c r="D89" s="106"/>
      <c r="E89" s="106" t="s">
        <v>179</v>
      </c>
      <c r="F89" s="106" t="s">
        <v>197</v>
      </c>
      <c r="G89" s="106" t="s">
        <v>155</v>
      </c>
      <c r="H89" s="107" t="s">
        <v>156</v>
      </c>
    </row>
    <row r="90" spans="2:8">
      <c r="B90">
        <v>1</v>
      </c>
      <c r="C90" s="22">
        <f>100%/$C$86*2</f>
        <v>0.2</v>
      </c>
      <c r="D90" s="22"/>
      <c r="E90" s="14">
        <f>$C$84</f>
        <v>180000000</v>
      </c>
      <c r="F90" s="5">
        <f>E90*C90</f>
        <v>36000000</v>
      </c>
      <c r="G90" s="5">
        <f>F90</f>
        <v>36000000</v>
      </c>
      <c r="H90" s="5">
        <f>E90-G90</f>
        <v>144000000</v>
      </c>
    </row>
    <row r="91" spans="2:8">
      <c r="B91">
        <v>2</v>
      </c>
      <c r="C91" s="22">
        <f t="shared" ref="C91:C100" si="16">100%/$C$86*2</f>
        <v>0.2</v>
      </c>
      <c r="D91" s="22"/>
      <c r="E91" s="14">
        <f>H90</f>
        <v>144000000</v>
      </c>
      <c r="F91" s="5">
        <f>E91*C91</f>
        <v>28800000</v>
      </c>
      <c r="G91" s="5">
        <f>G90+F91</f>
        <v>64800000</v>
      </c>
      <c r="H91" s="5">
        <f>E91-F91</f>
        <v>115200000</v>
      </c>
    </row>
    <row r="92" spans="2:8">
      <c r="B92">
        <v>3</v>
      </c>
      <c r="C92" s="22">
        <f t="shared" si="16"/>
        <v>0.2</v>
      </c>
      <c r="D92" s="22"/>
      <c r="E92" s="14">
        <f t="shared" ref="E92:E99" si="17">H91</f>
        <v>115200000</v>
      </c>
      <c r="F92" s="5">
        <f t="shared" ref="F92:F99" si="18">E92*C92</f>
        <v>23040000</v>
      </c>
      <c r="G92" s="5">
        <f t="shared" ref="G92:G99" si="19">G91+F92</f>
        <v>87840000</v>
      </c>
      <c r="H92" s="5">
        <f t="shared" ref="H92:H99" si="20">E92-F92</f>
        <v>92160000</v>
      </c>
    </row>
    <row r="93" spans="2:8">
      <c r="B93">
        <v>4</v>
      </c>
      <c r="C93" s="22">
        <f t="shared" si="16"/>
        <v>0.2</v>
      </c>
      <c r="D93" s="22"/>
      <c r="E93" s="14">
        <f t="shared" si="17"/>
        <v>92160000</v>
      </c>
      <c r="F93" s="5">
        <f t="shared" si="18"/>
        <v>18432000</v>
      </c>
      <c r="G93" s="5">
        <f t="shared" si="19"/>
        <v>106272000</v>
      </c>
      <c r="H93" s="5">
        <f t="shared" si="20"/>
        <v>73728000</v>
      </c>
    </row>
    <row r="94" spans="2:8">
      <c r="B94">
        <v>5</v>
      </c>
      <c r="C94" s="22">
        <f t="shared" si="16"/>
        <v>0.2</v>
      </c>
      <c r="D94" s="22"/>
      <c r="E94" s="14">
        <f t="shared" si="17"/>
        <v>73728000</v>
      </c>
      <c r="F94" s="5">
        <f t="shared" si="18"/>
        <v>14745600</v>
      </c>
      <c r="G94" s="5">
        <f t="shared" si="19"/>
        <v>121017600</v>
      </c>
      <c r="H94" s="5">
        <f t="shared" si="20"/>
        <v>58982400</v>
      </c>
    </row>
    <row r="95" spans="2:8">
      <c r="B95">
        <v>6</v>
      </c>
      <c r="C95" s="22">
        <f t="shared" si="16"/>
        <v>0.2</v>
      </c>
      <c r="D95" s="22"/>
      <c r="E95" s="14">
        <f t="shared" si="17"/>
        <v>58982400</v>
      </c>
      <c r="F95" s="5">
        <f t="shared" si="18"/>
        <v>11796480</v>
      </c>
      <c r="G95" s="5">
        <f t="shared" si="19"/>
        <v>132814080</v>
      </c>
      <c r="H95" s="5">
        <f t="shared" si="20"/>
        <v>47185920</v>
      </c>
    </row>
    <row r="96" spans="2:8">
      <c r="B96">
        <v>7</v>
      </c>
      <c r="C96" s="22">
        <f t="shared" si="16"/>
        <v>0.2</v>
      </c>
      <c r="D96" s="22"/>
      <c r="E96" s="14">
        <f t="shared" si="17"/>
        <v>47185920</v>
      </c>
      <c r="F96" s="5">
        <f t="shared" si="18"/>
        <v>9437184</v>
      </c>
      <c r="G96" s="5">
        <f t="shared" si="19"/>
        <v>142251264</v>
      </c>
      <c r="H96" s="5">
        <f t="shared" si="20"/>
        <v>37748736</v>
      </c>
    </row>
    <row r="97" spans="2:10">
      <c r="B97">
        <v>8</v>
      </c>
      <c r="C97" s="22">
        <f t="shared" si="16"/>
        <v>0.2</v>
      </c>
      <c r="D97" s="22"/>
      <c r="E97" s="14">
        <f t="shared" si="17"/>
        <v>37748736</v>
      </c>
      <c r="F97" s="5">
        <f t="shared" si="18"/>
        <v>7549747.2000000002</v>
      </c>
      <c r="G97" s="5">
        <f t="shared" si="19"/>
        <v>149801011.19999999</v>
      </c>
      <c r="H97" s="5">
        <f t="shared" si="20"/>
        <v>30198988.800000001</v>
      </c>
    </row>
    <row r="98" spans="2:10" ht="15.75" thickBot="1">
      <c r="B98">
        <v>9</v>
      </c>
      <c r="C98" s="22">
        <f t="shared" si="16"/>
        <v>0.2</v>
      </c>
      <c r="D98" s="22"/>
      <c r="E98" s="14">
        <f t="shared" si="17"/>
        <v>30198988.800000001</v>
      </c>
      <c r="F98" s="5">
        <f t="shared" si="18"/>
        <v>6039797.7600000007</v>
      </c>
      <c r="G98" s="5">
        <f>G97+F98</f>
        <v>155840808.95999998</v>
      </c>
      <c r="H98" s="5">
        <f t="shared" si="20"/>
        <v>24159191.039999999</v>
      </c>
    </row>
    <row r="99" spans="2:10" ht="15.75" thickBot="1">
      <c r="B99">
        <v>10</v>
      </c>
      <c r="C99" s="22">
        <f t="shared" si="16"/>
        <v>0.2</v>
      </c>
      <c r="D99" s="22"/>
      <c r="E99" s="14">
        <f t="shared" si="17"/>
        <v>24159191.039999999</v>
      </c>
      <c r="F99" s="5">
        <f t="shared" si="18"/>
        <v>4831838.2079999996</v>
      </c>
      <c r="G99" s="5">
        <f t="shared" si="19"/>
        <v>160672647.16799998</v>
      </c>
      <c r="H99" s="113">
        <f t="shared" si="20"/>
        <v>19327352.831999999</v>
      </c>
      <c r="I99" s="108" t="s">
        <v>27</v>
      </c>
    </row>
    <row r="100" spans="2:10" ht="15.75" thickBot="1">
      <c r="B100">
        <v>10</v>
      </c>
      <c r="C100" s="22">
        <f t="shared" si="16"/>
        <v>0.2</v>
      </c>
      <c r="D100" s="22"/>
      <c r="E100" s="5">
        <f>E99</f>
        <v>24159191.039999999</v>
      </c>
      <c r="F100" s="112">
        <f>F99-I101</f>
        <v>-840808.96000000183</v>
      </c>
      <c r="G100" s="5">
        <f>G98+F100</f>
        <v>154999999.99999997</v>
      </c>
      <c r="H100" s="5">
        <f>E100-F100</f>
        <v>25000000</v>
      </c>
      <c r="I100" s="110">
        <f>C85</f>
        <v>25000000</v>
      </c>
      <c r="J100" s="108" t="s">
        <v>178</v>
      </c>
    </row>
    <row r="101" spans="2:10" ht="15.75" thickBot="1">
      <c r="G101" s="5">
        <f>C84-C85</f>
        <v>155000000</v>
      </c>
      <c r="I101" s="111">
        <f>I100-H99</f>
        <v>5672647.1680000015</v>
      </c>
      <c r="J101" s="109" t="s">
        <v>199</v>
      </c>
    </row>
    <row r="102" spans="2:10" ht="15.75" thickBot="1">
      <c r="B102" s="268" t="s">
        <v>200</v>
      </c>
      <c r="C102" s="269"/>
      <c r="D102" s="269"/>
      <c r="E102" s="269"/>
      <c r="F102" s="270"/>
    </row>
    <row r="103" spans="2:10">
      <c r="B103" t="s">
        <v>85</v>
      </c>
      <c r="C103" t="s">
        <v>86</v>
      </c>
      <c r="E103" t="s">
        <v>87</v>
      </c>
      <c r="F103" t="s">
        <v>88</v>
      </c>
    </row>
    <row r="104" spans="2:10">
      <c r="B104">
        <v>5160</v>
      </c>
      <c r="C104" t="s">
        <v>201</v>
      </c>
      <c r="E104" s="5">
        <f>F90</f>
        <v>36000000</v>
      </c>
    </row>
    <row r="105" spans="2:10">
      <c r="B105">
        <v>1592</v>
      </c>
      <c r="C105" t="s">
        <v>202</v>
      </c>
      <c r="F105" s="5">
        <f>E104</f>
        <v>36000000</v>
      </c>
    </row>
    <row r="106" spans="2:10">
      <c r="B106">
        <v>5160</v>
      </c>
      <c r="C106" t="s">
        <v>201</v>
      </c>
      <c r="E106" s="5">
        <f>F91</f>
        <v>28800000</v>
      </c>
    </row>
    <row r="107" spans="2:10">
      <c r="B107">
        <v>1592</v>
      </c>
      <c r="C107" t="s">
        <v>202</v>
      </c>
      <c r="F107" s="5">
        <f>E106</f>
        <v>28800000</v>
      </c>
    </row>
    <row r="108" spans="2:10">
      <c r="B108">
        <v>5160</v>
      </c>
      <c r="C108" t="s">
        <v>201</v>
      </c>
      <c r="E108" s="5">
        <f>F92</f>
        <v>23040000</v>
      </c>
    </row>
    <row r="109" spans="2:10">
      <c r="B109">
        <v>1592</v>
      </c>
      <c r="C109" t="s">
        <v>202</v>
      </c>
      <c r="F109" s="5">
        <f>E108</f>
        <v>23040000</v>
      </c>
    </row>
    <row r="110" spans="2:10">
      <c r="B110">
        <v>5160</v>
      </c>
      <c r="C110" t="s">
        <v>201</v>
      </c>
      <c r="E110" s="5">
        <f>F93</f>
        <v>18432000</v>
      </c>
    </row>
    <row r="111" spans="2:10">
      <c r="B111">
        <v>1592</v>
      </c>
      <c r="C111" t="s">
        <v>202</v>
      </c>
      <c r="F111" s="5">
        <f>E110</f>
        <v>18432000</v>
      </c>
    </row>
    <row r="112" spans="2:10">
      <c r="B112">
        <v>5160</v>
      </c>
      <c r="C112" t="s">
        <v>201</v>
      </c>
      <c r="E112" s="5">
        <f>F94</f>
        <v>14745600</v>
      </c>
    </row>
    <row r="113" spans="2:6">
      <c r="B113">
        <v>1592</v>
      </c>
      <c r="C113" t="s">
        <v>202</v>
      </c>
      <c r="F113" s="5">
        <f>E112</f>
        <v>14745600</v>
      </c>
    </row>
    <row r="114" spans="2:6">
      <c r="B114">
        <v>5160</v>
      </c>
      <c r="C114" t="s">
        <v>201</v>
      </c>
      <c r="E114" s="5">
        <f>F95</f>
        <v>11796480</v>
      </c>
    </row>
    <row r="115" spans="2:6">
      <c r="B115">
        <v>1592</v>
      </c>
      <c r="C115" t="s">
        <v>202</v>
      </c>
      <c r="F115" s="5">
        <f>E114</f>
        <v>11796480</v>
      </c>
    </row>
    <row r="116" spans="2:6">
      <c r="B116">
        <v>5160</v>
      </c>
      <c r="C116" t="s">
        <v>201</v>
      </c>
      <c r="E116" s="5">
        <f>F96</f>
        <v>9437184</v>
      </c>
    </row>
    <row r="117" spans="2:6">
      <c r="B117">
        <v>1592</v>
      </c>
      <c r="C117" t="s">
        <v>202</v>
      </c>
      <c r="F117" s="5">
        <f>E116</f>
        <v>9437184</v>
      </c>
    </row>
    <row r="118" spans="2:6">
      <c r="B118">
        <v>5160</v>
      </c>
      <c r="C118" t="s">
        <v>201</v>
      </c>
      <c r="E118" s="5">
        <f>F97</f>
        <v>7549747.2000000002</v>
      </c>
    </row>
    <row r="119" spans="2:6">
      <c r="B119">
        <v>1592</v>
      </c>
      <c r="C119" t="s">
        <v>202</v>
      </c>
      <c r="F119" s="5">
        <f>E118</f>
        <v>7549747.2000000002</v>
      </c>
    </row>
    <row r="120" spans="2:6">
      <c r="B120">
        <v>5160</v>
      </c>
      <c r="C120" t="s">
        <v>201</v>
      </c>
      <c r="E120" s="5">
        <f>F98</f>
        <v>6039797.7600000007</v>
      </c>
    </row>
    <row r="121" spans="2:6">
      <c r="B121">
        <v>1592</v>
      </c>
      <c r="C121" t="s">
        <v>202</v>
      </c>
      <c r="F121" s="5">
        <f>E120</f>
        <v>6039797.7600000007</v>
      </c>
    </row>
    <row r="122" spans="2:6">
      <c r="B122">
        <v>5160</v>
      </c>
      <c r="C122" t="s">
        <v>201</v>
      </c>
      <c r="E122" s="5">
        <f>F99</f>
        <v>4831838.2079999996</v>
      </c>
    </row>
    <row r="123" spans="2:6" ht="15.75" thickBot="1">
      <c r="B123">
        <v>1592</v>
      </c>
      <c r="C123" t="s">
        <v>202</v>
      </c>
      <c r="F123" s="5">
        <f>E122</f>
        <v>4831838.2079999996</v>
      </c>
    </row>
    <row r="124" spans="2:6" ht="15.75" thickBot="1">
      <c r="B124" s="268" t="s">
        <v>203</v>
      </c>
      <c r="C124" s="269"/>
      <c r="D124" s="269"/>
      <c r="E124" s="269"/>
      <c r="F124" s="270"/>
    </row>
    <row r="125" spans="2:6">
      <c r="B125">
        <v>5160</v>
      </c>
      <c r="C125" t="s">
        <v>201</v>
      </c>
      <c r="F125" s="5">
        <f>E122</f>
        <v>4831838.2079999996</v>
      </c>
    </row>
    <row r="126" spans="2:6">
      <c r="B126">
        <v>1592</v>
      </c>
      <c r="C126" t="s">
        <v>202</v>
      </c>
      <c r="E126" s="5">
        <f>F125</f>
        <v>4831838.2079999996</v>
      </c>
    </row>
    <row r="127" spans="2:6">
      <c r="B127">
        <v>4299</v>
      </c>
      <c r="C127" t="s">
        <v>204</v>
      </c>
      <c r="F127" s="5">
        <f>-F100</f>
        <v>840808.96000000183</v>
      </c>
    </row>
    <row r="128" spans="2:6">
      <c r="B128">
        <v>1592</v>
      </c>
      <c r="C128" t="s">
        <v>202</v>
      </c>
      <c r="E128" s="5">
        <f>F127</f>
        <v>840808.96000000183</v>
      </c>
    </row>
    <row r="129" spans="2:8" ht="15.75" thickBot="1"/>
    <row r="130" spans="2:8" ht="15.75" thickBot="1">
      <c r="B130" s="209" t="s">
        <v>205</v>
      </c>
      <c r="C130" s="210"/>
      <c r="D130" s="210"/>
      <c r="E130" s="210"/>
      <c r="F130" s="211"/>
      <c r="G130" s="215" t="s">
        <v>217</v>
      </c>
      <c r="H130" s="217"/>
    </row>
    <row r="131" spans="2:8" ht="15.75" thickBot="1">
      <c r="B131" s="271" t="s">
        <v>210</v>
      </c>
      <c r="C131" s="272"/>
      <c r="D131" s="272"/>
      <c r="E131" s="272"/>
      <c r="F131" s="273"/>
      <c r="G131" s="218"/>
      <c r="H131" s="220"/>
    </row>
    <row r="132" spans="2:8" ht="15.75" thickBot="1">
      <c r="B132" s="274"/>
      <c r="C132" s="275"/>
      <c r="D132" s="275"/>
      <c r="E132" s="275"/>
      <c r="F132" s="276"/>
    </row>
    <row r="133" spans="2:8" ht="15.75" thickBot="1"/>
    <row r="134" spans="2:8">
      <c r="B134" t="s">
        <v>206</v>
      </c>
      <c r="C134" s="114">
        <v>80000000</v>
      </c>
      <c r="D134" s="114"/>
      <c r="F134" s="119" t="s">
        <v>218</v>
      </c>
    </row>
    <row r="135" spans="2:8" ht="15.75" thickBot="1">
      <c r="B135" t="s">
        <v>207</v>
      </c>
      <c r="C135" s="114">
        <v>2000000</v>
      </c>
      <c r="D135" t="s">
        <v>208</v>
      </c>
      <c r="F135" s="120">
        <f>C134/C135</f>
        <v>40</v>
      </c>
    </row>
    <row r="136" spans="2:8" ht="15.75" thickBot="1">
      <c r="C136" s="114"/>
      <c r="D136" s="114"/>
    </row>
    <row r="137" spans="2:8" ht="15.75" thickBot="1">
      <c r="C137" s="114"/>
      <c r="D137" s="118" t="s">
        <v>219</v>
      </c>
      <c r="E137" s="45" t="s">
        <v>220</v>
      </c>
      <c r="F137" s="46" t="s">
        <v>155</v>
      </c>
      <c r="G137" s="57" t="s">
        <v>156</v>
      </c>
    </row>
    <row r="138" spans="2:8">
      <c r="B138" t="s">
        <v>209</v>
      </c>
      <c r="C138" s="114">
        <v>20000</v>
      </c>
      <c r="D138" s="114">
        <f>C138</f>
        <v>20000</v>
      </c>
      <c r="E138" s="115">
        <f>$C$134/$C$135*D138</f>
        <v>800000</v>
      </c>
      <c r="F138" s="115">
        <f t="shared" ref="F138:F144" si="21">$F$135*C138</f>
        <v>800000</v>
      </c>
      <c r="G138" s="115">
        <f>$C$134-F138</f>
        <v>79200000</v>
      </c>
    </row>
    <row r="139" spans="2:8">
      <c r="B139" t="s">
        <v>211</v>
      </c>
      <c r="C139" s="114">
        <v>45000</v>
      </c>
      <c r="D139" s="114">
        <f t="shared" ref="D139:D144" si="22">C139-C138</f>
        <v>25000</v>
      </c>
      <c r="E139" s="115">
        <f t="shared" ref="E139:E144" si="23">$C$134/$C$135*D139</f>
        <v>1000000</v>
      </c>
      <c r="F139" s="115">
        <f t="shared" si="21"/>
        <v>1800000</v>
      </c>
      <c r="G139" s="115">
        <f t="shared" ref="G139:G144" si="24">$C$134-F139</f>
        <v>78200000</v>
      </c>
    </row>
    <row r="140" spans="2:8">
      <c r="B140" t="s">
        <v>212</v>
      </c>
      <c r="C140" s="114">
        <v>65000</v>
      </c>
      <c r="D140" s="114">
        <f t="shared" si="22"/>
        <v>20000</v>
      </c>
      <c r="E140" s="115">
        <f t="shared" si="23"/>
        <v>800000</v>
      </c>
      <c r="F140" s="115">
        <f t="shared" si="21"/>
        <v>2600000</v>
      </c>
      <c r="G140" s="115">
        <f t="shared" si="24"/>
        <v>77400000</v>
      </c>
    </row>
    <row r="141" spans="2:8">
      <c r="B141" t="s">
        <v>213</v>
      </c>
      <c r="C141" s="114">
        <v>100000</v>
      </c>
      <c r="D141" s="114">
        <f t="shared" si="22"/>
        <v>35000</v>
      </c>
      <c r="E141" s="115">
        <f t="shared" si="23"/>
        <v>1400000</v>
      </c>
      <c r="F141" s="115">
        <f t="shared" si="21"/>
        <v>4000000</v>
      </c>
      <c r="G141" s="115">
        <f t="shared" si="24"/>
        <v>76000000</v>
      </c>
    </row>
    <row r="142" spans="2:8">
      <c r="B142" t="s">
        <v>214</v>
      </c>
      <c r="C142" s="114">
        <v>135000</v>
      </c>
      <c r="D142" s="114">
        <f t="shared" si="22"/>
        <v>35000</v>
      </c>
      <c r="E142" s="115">
        <f t="shared" si="23"/>
        <v>1400000</v>
      </c>
      <c r="F142" s="115">
        <f t="shared" si="21"/>
        <v>5400000</v>
      </c>
      <c r="G142" s="115">
        <f t="shared" si="24"/>
        <v>74600000</v>
      </c>
    </row>
    <row r="143" spans="2:8">
      <c r="B143" t="s">
        <v>215</v>
      </c>
      <c r="C143" s="114">
        <v>200000</v>
      </c>
      <c r="D143" s="114">
        <f t="shared" si="22"/>
        <v>65000</v>
      </c>
      <c r="E143" s="115">
        <f t="shared" si="23"/>
        <v>2600000</v>
      </c>
      <c r="F143" s="115">
        <f t="shared" si="21"/>
        <v>8000000</v>
      </c>
      <c r="G143" s="115">
        <f t="shared" si="24"/>
        <v>72000000</v>
      </c>
    </row>
    <row r="144" spans="2:8">
      <c r="B144" t="s">
        <v>216</v>
      </c>
      <c r="C144" s="114">
        <v>300000</v>
      </c>
      <c r="D144" s="114">
        <f t="shared" si="22"/>
        <v>100000</v>
      </c>
      <c r="E144" s="115">
        <f t="shared" si="23"/>
        <v>4000000</v>
      </c>
      <c r="F144" s="115">
        <f t="shared" si="21"/>
        <v>12000000</v>
      </c>
      <c r="G144" s="115">
        <f t="shared" si="24"/>
        <v>68000000</v>
      </c>
    </row>
  </sheetData>
  <mergeCells count="13">
    <mergeCell ref="I61:M62"/>
    <mergeCell ref="E88:G88"/>
    <mergeCell ref="B102:F102"/>
    <mergeCell ref="B3:G3"/>
    <mergeCell ref="A2:H2"/>
    <mergeCell ref="B36:G36"/>
    <mergeCell ref="L3:O3"/>
    <mergeCell ref="I58:M60"/>
    <mergeCell ref="B124:F124"/>
    <mergeCell ref="B130:F130"/>
    <mergeCell ref="B131:F132"/>
    <mergeCell ref="G130:H131"/>
    <mergeCell ref="B61:H61"/>
  </mergeCell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T66"/>
  <sheetViews>
    <sheetView tabSelected="1" topLeftCell="A24" workbookViewId="0">
      <selection activeCell="K45" sqref="K45"/>
    </sheetView>
  </sheetViews>
  <sheetFormatPr baseColWidth="10" defaultRowHeight="15"/>
  <cols>
    <col min="1" max="1" width="15.140625" bestFit="1" customWidth="1"/>
    <col min="2" max="2" width="16.7109375" bestFit="1" customWidth="1"/>
    <col min="3" max="3" width="21.5703125" bestFit="1" customWidth="1"/>
    <col min="4" max="4" width="24.42578125" bestFit="1" customWidth="1"/>
    <col min="5" max="5" width="27.28515625" bestFit="1" customWidth="1"/>
    <col min="6" max="6" width="24.42578125" bestFit="1" customWidth="1"/>
    <col min="7" max="7" width="27.28515625" bestFit="1" customWidth="1"/>
    <col min="8" max="8" width="16.7109375" bestFit="1" customWidth="1"/>
    <col min="9" max="9" width="26.5703125" customWidth="1"/>
    <col min="10" max="10" width="25" bestFit="1" customWidth="1"/>
    <col min="11" max="11" width="42.28515625" bestFit="1" customWidth="1"/>
    <col min="18" max="18" width="24.5703125" bestFit="1" customWidth="1"/>
    <col min="19" max="20" width="15.5703125" bestFit="1" customWidth="1"/>
  </cols>
  <sheetData>
    <row r="1" spans="1:20" ht="15.75" thickBot="1"/>
    <row r="2" spans="1:20" ht="15.75" thickBot="1">
      <c r="A2" s="19" t="s">
        <v>193</v>
      </c>
      <c r="B2" s="121">
        <v>180000000</v>
      </c>
      <c r="C2" s="121">
        <v>155000000</v>
      </c>
      <c r="D2" s="215" t="s">
        <v>221</v>
      </c>
      <c r="E2" s="216"/>
      <c r="F2" s="216"/>
      <c r="G2" s="217"/>
      <c r="Q2" s="320" t="s">
        <v>242</v>
      </c>
      <c r="R2" s="320"/>
      <c r="S2" s="320"/>
      <c r="T2" s="320"/>
    </row>
    <row r="3" spans="1:20" ht="15.75" thickBot="1">
      <c r="A3" s="19" t="s">
        <v>178</v>
      </c>
      <c r="B3" s="121">
        <v>25000000</v>
      </c>
      <c r="C3" s="121">
        <f>C2*10%</f>
        <v>15500000</v>
      </c>
      <c r="D3" s="218"/>
      <c r="E3" s="219"/>
      <c r="F3" s="219"/>
      <c r="G3" s="220"/>
      <c r="J3" s="312" t="s">
        <v>235</v>
      </c>
      <c r="K3" s="313"/>
      <c r="L3" s="313"/>
      <c r="M3" s="313"/>
      <c r="N3" s="314"/>
      <c r="Q3" s="138" t="s">
        <v>117</v>
      </c>
      <c r="R3" s="138" t="s">
        <v>118</v>
      </c>
      <c r="S3" s="138" t="s">
        <v>119</v>
      </c>
      <c r="T3" s="138" t="s">
        <v>241</v>
      </c>
    </row>
    <row r="4" spans="1:20" ht="15.75" thickBot="1">
      <c r="A4" s="19" t="s">
        <v>194</v>
      </c>
      <c r="B4">
        <v>10</v>
      </c>
      <c r="C4">
        <v>20</v>
      </c>
      <c r="J4" s="315" t="s">
        <v>228</v>
      </c>
      <c r="K4" s="316"/>
      <c r="Q4" s="9">
        <v>1592</v>
      </c>
      <c r="R4" s="9" t="s">
        <v>155</v>
      </c>
      <c r="S4" s="9"/>
      <c r="T4" s="10">
        <f>K16</f>
        <v>46636363.636363611</v>
      </c>
    </row>
    <row r="5" spans="1:20" ht="15.75" thickBot="1">
      <c r="A5" s="286" t="s">
        <v>180</v>
      </c>
      <c r="B5" s="287"/>
      <c r="C5" s="287"/>
      <c r="D5" s="287"/>
      <c r="E5" s="287"/>
      <c r="F5" s="288"/>
      <c r="J5" s="19" t="s">
        <v>225</v>
      </c>
      <c r="K5" s="14">
        <v>140000000</v>
      </c>
      <c r="Q5" s="9">
        <v>1520</v>
      </c>
      <c r="R5" s="9" t="s">
        <v>243</v>
      </c>
      <c r="S5" s="10">
        <f>K15</f>
        <v>95000000</v>
      </c>
      <c r="T5" s="9"/>
    </row>
    <row r="6" spans="1:20">
      <c r="A6" s="88" t="s">
        <v>170</v>
      </c>
      <c r="B6" s="88" t="s">
        <v>171</v>
      </c>
      <c r="C6" s="88" t="s">
        <v>182</v>
      </c>
      <c r="D6" s="88" t="s">
        <v>176</v>
      </c>
      <c r="E6" s="88" t="s">
        <v>172</v>
      </c>
      <c r="F6" s="88" t="s">
        <v>173</v>
      </c>
      <c r="G6" s="88" t="s">
        <v>174</v>
      </c>
      <c r="H6" s="88" t="s">
        <v>175</v>
      </c>
      <c r="J6" s="19" t="s">
        <v>224</v>
      </c>
      <c r="K6" s="123">
        <f>K5/H9</f>
        <v>1.5277777777777777</v>
      </c>
      <c r="Q6" s="9">
        <v>3899</v>
      </c>
      <c r="R6" s="9" t="s">
        <v>244</v>
      </c>
      <c r="S6" s="9"/>
      <c r="T6" s="10">
        <f>S5-T4</f>
        <v>48363636.363636389</v>
      </c>
    </row>
    <row r="7" spans="1:20">
      <c r="A7">
        <v>1</v>
      </c>
      <c r="B7">
        <v>10</v>
      </c>
      <c r="C7">
        <f t="shared" ref="C7:C17" si="0">SUM($A$7:$A$17)</f>
        <v>55</v>
      </c>
      <c r="D7" s="23">
        <f>B7/C7</f>
        <v>0.18181818181818182</v>
      </c>
      <c r="E7" s="5">
        <f>$B$2</f>
        <v>180000000</v>
      </c>
      <c r="F7" s="5">
        <f>E7*D7</f>
        <v>32727272.727272727</v>
      </c>
      <c r="G7" s="5">
        <f>F7</f>
        <v>32727272.727272727</v>
      </c>
      <c r="H7" s="5">
        <f>$B$2-G7</f>
        <v>147272727.27272728</v>
      </c>
      <c r="J7" s="19"/>
      <c r="K7" s="123"/>
      <c r="Q7" s="321" t="s">
        <v>245</v>
      </c>
      <c r="R7" s="321"/>
      <c r="S7" s="321"/>
      <c r="T7" s="321"/>
    </row>
    <row r="8" spans="1:20">
      <c r="A8">
        <v>2</v>
      </c>
      <c r="B8">
        <v>9</v>
      </c>
      <c r="C8">
        <f t="shared" si="0"/>
        <v>55</v>
      </c>
      <c r="D8" s="23">
        <f>B8/C8</f>
        <v>0.16363636363636364</v>
      </c>
      <c r="E8" s="5">
        <f>$B$2</f>
        <v>180000000</v>
      </c>
      <c r="F8" s="5">
        <f>E8*D8</f>
        <v>29454545.454545453</v>
      </c>
      <c r="G8" s="5">
        <f>G7+F8</f>
        <v>62181818.18181818</v>
      </c>
      <c r="H8" s="5">
        <f>$B$2-G8</f>
        <v>117818181.81818181</v>
      </c>
      <c r="Q8" s="321"/>
      <c r="R8" s="321"/>
      <c r="S8" s="321"/>
      <c r="T8" s="321"/>
    </row>
    <row r="9" spans="1:20" ht="15.75" thickBot="1">
      <c r="A9">
        <v>3</v>
      </c>
      <c r="B9">
        <v>8</v>
      </c>
      <c r="C9">
        <f t="shared" si="0"/>
        <v>55</v>
      </c>
      <c r="D9" s="23">
        <f>B9/C9</f>
        <v>0.14545454545454545</v>
      </c>
      <c r="E9" s="5">
        <f>$B$2</f>
        <v>180000000</v>
      </c>
      <c r="F9" s="5">
        <f>E9*D9</f>
        <v>26181818.18181818</v>
      </c>
      <c r="G9" s="122">
        <f>G8+F9</f>
        <v>88363636.36363636</v>
      </c>
      <c r="H9" s="122">
        <f>$B$2-G9</f>
        <v>91636363.63636364</v>
      </c>
      <c r="Q9" s="321"/>
      <c r="R9" s="321"/>
      <c r="S9" s="321"/>
      <c r="T9" s="321"/>
    </row>
    <row r="10" spans="1:20" ht="15.75" thickBot="1">
      <c r="A10" s="134">
        <v>0</v>
      </c>
      <c r="B10" s="134">
        <v>0</v>
      </c>
      <c r="C10" s="134">
        <f t="shared" si="0"/>
        <v>55</v>
      </c>
      <c r="D10" s="135">
        <f>D9</f>
        <v>0.14545454545454545</v>
      </c>
      <c r="E10" s="136">
        <f>$J$11</f>
        <v>275000000</v>
      </c>
      <c r="F10" s="136">
        <f>F9+K16</f>
        <v>72818181.818181783</v>
      </c>
      <c r="G10" s="136">
        <f>G8+F10</f>
        <v>134999999.99999997</v>
      </c>
      <c r="H10" s="136">
        <f>E10-G10</f>
        <v>140000000.00000003</v>
      </c>
      <c r="J10" s="317" t="s">
        <v>226</v>
      </c>
      <c r="K10" s="318"/>
    </row>
    <row r="11" spans="1:20" ht="15.75" thickBot="1">
      <c r="A11">
        <v>4</v>
      </c>
      <c r="B11">
        <v>7</v>
      </c>
      <c r="C11">
        <f t="shared" si="0"/>
        <v>55</v>
      </c>
      <c r="D11" s="137">
        <f>B11/C11</f>
        <v>0.12727272727272726</v>
      </c>
      <c r="E11" s="5">
        <f t="shared" ref="E11:E17" si="1">$J$11</f>
        <v>275000000</v>
      </c>
      <c r="F11" s="5">
        <f>E11*D11</f>
        <v>35000000</v>
      </c>
      <c r="G11" s="5">
        <f>G10+F11</f>
        <v>169999999.99999997</v>
      </c>
      <c r="H11" s="5">
        <f>$E$11-G11</f>
        <v>105000000.00000003</v>
      </c>
      <c r="J11" s="5">
        <f>K6*B2</f>
        <v>275000000</v>
      </c>
    </row>
    <row r="12" spans="1:20" ht="15.75" thickBot="1">
      <c r="A12">
        <v>5</v>
      </c>
      <c r="B12">
        <v>6</v>
      </c>
      <c r="C12">
        <f t="shared" si="0"/>
        <v>55</v>
      </c>
      <c r="D12" s="137">
        <f t="shared" ref="D12:D17" si="2">B12/C12</f>
        <v>0.10909090909090909</v>
      </c>
      <c r="E12" s="5">
        <f t="shared" si="1"/>
        <v>275000000</v>
      </c>
      <c r="F12" s="5">
        <f t="shared" ref="F12:F17" si="3">E12*D12</f>
        <v>30000000</v>
      </c>
      <c r="G12" s="5">
        <f t="shared" ref="G12:G17" si="4">G11+F12</f>
        <v>199999999.99999997</v>
      </c>
      <c r="H12" s="5">
        <f t="shared" ref="H12:H17" si="5">$E$11-G12</f>
        <v>75000000.00000003</v>
      </c>
      <c r="J12" s="317" t="s">
        <v>227</v>
      </c>
      <c r="K12" s="319"/>
      <c r="L12" s="318"/>
    </row>
    <row r="13" spans="1:20" ht="15.75" thickBot="1">
      <c r="A13">
        <v>6</v>
      </c>
      <c r="B13">
        <v>5</v>
      </c>
      <c r="C13">
        <f t="shared" si="0"/>
        <v>55</v>
      </c>
      <c r="D13" s="137">
        <f t="shared" si="2"/>
        <v>9.0909090909090912E-2</v>
      </c>
      <c r="E13" s="5">
        <f t="shared" si="1"/>
        <v>275000000</v>
      </c>
      <c r="F13" s="5">
        <f t="shared" si="3"/>
        <v>25000000</v>
      </c>
      <c r="G13" s="5">
        <f t="shared" si="4"/>
        <v>224999999.99999997</v>
      </c>
      <c r="H13" s="5">
        <f t="shared" si="5"/>
        <v>50000000.00000003</v>
      </c>
      <c r="J13" s="5">
        <f>K6*G9</f>
        <v>134999999.99999997</v>
      </c>
    </row>
    <row r="14" spans="1:20" ht="15.75" thickBot="1">
      <c r="A14">
        <v>7</v>
      </c>
      <c r="B14">
        <v>4</v>
      </c>
      <c r="C14">
        <f t="shared" si="0"/>
        <v>55</v>
      </c>
      <c r="D14" s="137">
        <f t="shared" si="2"/>
        <v>7.2727272727272724E-2</v>
      </c>
      <c r="E14" s="5">
        <f t="shared" si="1"/>
        <v>275000000</v>
      </c>
      <c r="F14" s="5">
        <f t="shared" si="3"/>
        <v>20000000</v>
      </c>
      <c r="G14" s="5">
        <f t="shared" si="4"/>
        <v>244999999.99999997</v>
      </c>
      <c r="H14" s="5">
        <f t="shared" si="5"/>
        <v>30000000.00000003</v>
      </c>
      <c r="J14" s="133" t="s">
        <v>229</v>
      </c>
      <c r="K14" s="5">
        <f>J11-J13</f>
        <v>140000000.00000003</v>
      </c>
    </row>
    <row r="15" spans="1:20">
      <c r="A15">
        <v>8</v>
      </c>
      <c r="B15">
        <v>3</v>
      </c>
      <c r="C15">
        <f t="shared" si="0"/>
        <v>55</v>
      </c>
      <c r="D15" s="137">
        <f t="shared" si="2"/>
        <v>5.4545454545454543E-2</v>
      </c>
      <c r="E15" s="5">
        <f t="shared" si="1"/>
        <v>275000000</v>
      </c>
      <c r="F15" s="5">
        <f t="shared" si="3"/>
        <v>15000000</v>
      </c>
      <c r="G15" s="5">
        <f t="shared" si="4"/>
        <v>259999999.99999997</v>
      </c>
      <c r="H15" s="5">
        <f t="shared" si="5"/>
        <v>15000000.00000003</v>
      </c>
      <c r="J15" s="19" t="s">
        <v>230</v>
      </c>
      <c r="K15" s="5">
        <f>J11-B2</f>
        <v>95000000</v>
      </c>
      <c r="L15" t="s">
        <v>232</v>
      </c>
    </row>
    <row r="16" spans="1:20">
      <c r="A16">
        <v>9</v>
      </c>
      <c r="B16">
        <v>2</v>
      </c>
      <c r="C16">
        <f t="shared" si="0"/>
        <v>55</v>
      </c>
      <c r="D16" s="137">
        <f t="shared" si="2"/>
        <v>3.6363636363636362E-2</v>
      </c>
      <c r="E16" s="5">
        <f t="shared" si="1"/>
        <v>275000000</v>
      </c>
      <c r="F16" s="5">
        <f t="shared" si="3"/>
        <v>10000000</v>
      </c>
      <c r="G16" s="5">
        <f t="shared" si="4"/>
        <v>270000000</v>
      </c>
      <c r="H16" s="5">
        <f t="shared" si="5"/>
        <v>5000000</v>
      </c>
      <c r="J16" s="19" t="s">
        <v>231</v>
      </c>
      <c r="K16" s="5">
        <f>J13-G9</f>
        <v>46636363.636363611</v>
      </c>
      <c r="L16" t="s">
        <v>233</v>
      </c>
    </row>
    <row r="17" spans="1:13" ht="15.75" thickBot="1">
      <c r="A17">
        <v>10</v>
      </c>
      <c r="B17">
        <v>1</v>
      </c>
      <c r="C17">
        <f t="shared" si="0"/>
        <v>55</v>
      </c>
      <c r="D17" s="137">
        <f t="shared" si="2"/>
        <v>1.8181818181818181E-2</v>
      </c>
      <c r="E17" s="5">
        <f t="shared" si="1"/>
        <v>275000000</v>
      </c>
      <c r="F17" s="5">
        <f t="shared" si="3"/>
        <v>5000000</v>
      </c>
      <c r="G17" s="5">
        <f t="shared" si="4"/>
        <v>275000000</v>
      </c>
      <c r="H17" s="5">
        <f t="shared" si="5"/>
        <v>0</v>
      </c>
    </row>
    <row r="18" spans="1:13" ht="15.75" thickBot="1">
      <c r="I18" s="268" t="s">
        <v>235</v>
      </c>
      <c r="J18" s="269"/>
      <c r="K18" s="269"/>
      <c r="L18" s="269"/>
      <c r="M18" s="270"/>
    </row>
    <row r="19" spans="1:13" ht="15.75" thickBot="1">
      <c r="A19" s="289" t="s">
        <v>185</v>
      </c>
      <c r="B19" s="290"/>
      <c r="C19" s="290"/>
      <c r="D19" s="290"/>
      <c r="E19" s="290"/>
      <c r="F19" s="291"/>
      <c r="I19" s="310" t="s">
        <v>228</v>
      </c>
      <c r="J19" s="311"/>
    </row>
    <row r="20" spans="1:13">
      <c r="A20" s="89" t="s">
        <v>170</v>
      </c>
      <c r="B20" s="89" t="s">
        <v>176</v>
      </c>
      <c r="C20" s="89" t="s">
        <v>172</v>
      </c>
      <c r="D20" s="89" t="s">
        <v>173</v>
      </c>
      <c r="E20" s="89" t="s">
        <v>174</v>
      </c>
      <c r="F20" s="89" t="s">
        <v>175</v>
      </c>
      <c r="I20" s="19" t="s">
        <v>225</v>
      </c>
      <c r="J20" s="14">
        <v>140000000</v>
      </c>
    </row>
    <row r="21" spans="1:13">
      <c r="A21">
        <v>1</v>
      </c>
      <c r="B21" s="22">
        <f>1/$A$31*2</f>
        <v>0.2</v>
      </c>
      <c r="C21" s="5">
        <f>$B$2</f>
        <v>180000000</v>
      </c>
      <c r="D21" s="5">
        <f>C21*B21</f>
        <v>36000000</v>
      </c>
      <c r="E21" s="5">
        <f>D21</f>
        <v>36000000</v>
      </c>
      <c r="F21" s="5">
        <f>C21-D21</f>
        <v>144000000</v>
      </c>
      <c r="I21" s="19" t="s">
        <v>224</v>
      </c>
      <c r="J21" s="123">
        <f>J20/F23</f>
        <v>1.5190972222222223</v>
      </c>
    </row>
    <row r="22" spans="1:13">
      <c r="A22">
        <v>2</v>
      </c>
      <c r="B22" s="22">
        <f t="shared" ref="B22:B32" si="6">1/$A$31*2</f>
        <v>0.2</v>
      </c>
      <c r="C22" s="14">
        <f>F21</f>
        <v>144000000</v>
      </c>
      <c r="D22" s="5">
        <f>C22*B22</f>
        <v>28800000</v>
      </c>
      <c r="E22" s="5">
        <f>E21+D22</f>
        <v>64800000</v>
      </c>
      <c r="F22" s="5">
        <f>C22-D22</f>
        <v>115200000</v>
      </c>
      <c r="I22" s="19"/>
      <c r="J22" s="123"/>
    </row>
    <row r="23" spans="1:13">
      <c r="A23">
        <v>3</v>
      </c>
      <c r="B23" s="22">
        <f t="shared" si="6"/>
        <v>0.2</v>
      </c>
      <c r="C23" s="14">
        <f>F22</f>
        <v>115200000</v>
      </c>
      <c r="D23" s="5">
        <f>C23*B23</f>
        <v>23040000</v>
      </c>
      <c r="E23" s="122">
        <f>E22+D23</f>
        <v>87840000</v>
      </c>
      <c r="F23" s="122">
        <f>C23-D23</f>
        <v>92160000</v>
      </c>
    </row>
    <row r="24" spans="1:13" ht="15.75" thickBot="1">
      <c r="A24" s="128">
        <v>3</v>
      </c>
      <c r="B24" s="131">
        <f t="shared" si="6"/>
        <v>0.2</v>
      </c>
      <c r="C24" s="129">
        <f>$I$26</f>
        <v>273437500</v>
      </c>
      <c r="D24" s="130">
        <f>D23+J31</f>
        <v>68637500.000000015</v>
      </c>
      <c r="E24" s="130">
        <f>E22+D24</f>
        <v>133437500.00000001</v>
      </c>
      <c r="F24" s="130">
        <f>C24-E24</f>
        <v>140000000</v>
      </c>
    </row>
    <row r="25" spans="1:13" ht="15.75" thickBot="1">
      <c r="A25">
        <v>4</v>
      </c>
      <c r="B25" s="132">
        <f t="shared" si="6"/>
        <v>0.2</v>
      </c>
      <c r="C25" s="54">
        <f t="shared" ref="C25:C31" si="7">F24</f>
        <v>140000000</v>
      </c>
      <c r="D25" s="58">
        <f t="shared" ref="D25:D31" si="8">C25*B25</f>
        <v>28000000</v>
      </c>
      <c r="E25" s="58">
        <f>E24+D25</f>
        <v>161437500</v>
      </c>
      <c r="F25" s="58">
        <f t="shared" ref="F25:F32" si="9">C25-D25</f>
        <v>112000000</v>
      </c>
      <c r="I25" s="268" t="s">
        <v>226</v>
      </c>
      <c r="J25" s="270"/>
    </row>
    <row r="26" spans="1:13" ht="15.75" thickBot="1">
      <c r="A26">
        <v>5</v>
      </c>
      <c r="B26" s="132">
        <f t="shared" si="6"/>
        <v>0.2</v>
      </c>
      <c r="C26" s="54">
        <f t="shared" si="7"/>
        <v>112000000</v>
      </c>
      <c r="D26" s="58">
        <f t="shared" si="8"/>
        <v>22400000</v>
      </c>
      <c r="E26" s="58">
        <f t="shared" ref="E26:E31" si="10">E25+D26</f>
        <v>183837500</v>
      </c>
      <c r="F26" s="58">
        <f t="shared" si="9"/>
        <v>89600000</v>
      </c>
      <c r="I26" s="5">
        <f>J21*B2</f>
        <v>273437500</v>
      </c>
    </row>
    <row r="27" spans="1:13" ht="15.75" thickBot="1">
      <c r="A27">
        <v>6</v>
      </c>
      <c r="B27" s="132">
        <f t="shared" si="6"/>
        <v>0.2</v>
      </c>
      <c r="C27" s="54">
        <f t="shared" si="7"/>
        <v>89600000</v>
      </c>
      <c r="D27" s="58">
        <f t="shared" si="8"/>
        <v>17920000</v>
      </c>
      <c r="E27" s="58">
        <f t="shared" si="10"/>
        <v>201757500</v>
      </c>
      <c r="F27" s="58">
        <f t="shared" si="9"/>
        <v>71680000</v>
      </c>
      <c r="I27" s="268" t="s">
        <v>227</v>
      </c>
      <c r="J27" s="269"/>
      <c r="K27" s="270"/>
    </row>
    <row r="28" spans="1:13" ht="15.75" thickBot="1">
      <c r="A28">
        <v>7</v>
      </c>
      <c r="B28" s="132">
        <f t="shared" si="6"/>
        <v>0.2</v>
      </c>
      <c r="C28" s="54">
        <f t="shared" si="7"/>
        <v>71680000</v>
      </c>
      <c r="D28" s="58">
        <f t="shared" si="8"/>
        <v>14336000</v>
      </c>
      <c r="E28" s="58">
        <f t="shared" si="10"/>
        <v>216093500</v>
      </c>
      <c r="F28" s="58">
        <f t="shared" si="9"/>
        <v>57344000</v>
      </c>
      <c r="I28" s="5">
        <f>J21*E23</f>
        <v>133437500.00000001</v>
      </c>
    </row>
    <row r="29" spans="1:13" ht="15.75" thickBot="1">
      <c r="A29">
        <v>8</v>
      </c>
      <c r="B29" s="132">
        <f t="shared" si="6"/>
        <v>0.2</v>
      </c>
      <c r="C29" s="54">
        <f t="shared" si="7"/>
        <v>57344000</v>
      </c>
      <c r="D29" s="58">
        <f t="shared" si="8"/>
        <v>11468800</v>
      </c>
      <c r="E29" s="58">
        <f t="shared" si="10"/>
        <v>227562300</v>
      </c>
      <c r="F29" s="58">
        <f t="shared" si="9"/>
        <v>45875200</v>
      </c>
      <c r="I29" s="127" t="s">
        <v>229</v>
      </c>
      <c r="J29" s="5">
        <f>I26-I28</f>
        <v>140000000</v>
      </c>
    </row>
    <row r="30" spans="1:13">
      <c r="A30">
        <v>9</v>
      </c>
      <c r="B30" s="132">
        <f t="shared" si="6"/>
        <v>0.2</v>
      </c>
      <c r="C30" s="54">
        <f t="shared" si="7"/>
        <v>45875200</v>
      </c>
      <c r="D30" s="58">
        <f t="shared" si="8"/>
        <v>9175040</v>
      </c>
      <c r="E30" s="58">
        <f t="shared" si="10"/>
        <v>236737340</v>
      </c>
      <c r="F30" s="58">
        <f t="shared" si="9"/>
        <v>36700160</v>
      </c>
      <c r="I30" s="19" t="s">
        <v>230</v>
      </c>
      <c r="J30" s="5">
        <f>I26-B2</f>
        <v>93437500</v>
      </c>
      <c r="K30" t="s">
        <v>232</v>
      </c>
    </row>
    <row r="31" spans="1:13">
      <c r="A31">
        <v>10</v>
      </c>
      <c r="B31" s="132">
        <f t="shared" si="6"/>
        <v>0.2</v>
      </c>
      <c r="C31" s="54">
        <f t="shared" si="7"/>
        <v>36700160</v>
      </c>
      <c r="D31" s="58">
        <f t="shared" si="8"/>
        <v>7340032</v>
      </c>
      <c r="E31" s="58">
        <f t="shared" si="10"/>
        <v>244077372</v>
      </c>
      <c r="F31" s="58">
        <f t="shared" si="9"/>
        <v>29360128</v>
      </c>
      <c r="G31" s="5">
        <f>F31</f>
        <v>29360128</v>
      </c>
      <c r="I31" s="19" t="s">
        <v>231</v>
      </c>
      <c r="J31" s="5">
        <f>I28-E23</f>
        <v>45597500.000000015</v>
      </c>
      <c r="K31" t="s">
        <v>233</v>
      </c>
    </row>
    <row r="32" spans="1:13">
      <c r="A32">
        <v>10</v>
      </c>
      <c r="B32" s="132">
        <f t="shared" si="6"/>
        <v>0.2</v>
      </c>
      <c r="C32" s="54">
        <f>C31</f>
        <v>36700160</v>
      </c>
      <c r="D32" s="58">
        <f>D31-G33</f>
        <v>36700160</v>
      </c>
      <c r="E32" s="58">
        <f>E30+D32</f>
        <v>273437500</v>
      </c>
      <c r="F32" s="58">
        <f t="shared" si="9"/>
        <v>0</v>
      </c>
      <c r="G32" s="5">
        <v>0</v>
      </c>
    </row>
    <row r="33" spans="1:11" ht="15.75" thickBot="1">
      <c r="G33" s="5">
        <f>G32-G31</f>
        <v>-29360128</v>
      </c>
    </row>
    <row r="34" spans="1:11" ht="15.75" thickBot="1">
      <c r="B34" s="223" t="s">
        <v>222</v>
      </c>
      <c r="C34" s="224"/>
      <c r="D34" s="224"/>
      <c r="E34" s="225"/>
    </row>
    <row r="35" spans="1:11" ht="15.75" thickBot="1">
      <c r="A35" s="20" t="s">
        <v>198</v>
      </c>
      <c r="B35" s="45" t="s">
        <v>223</v>
      </c>
      <c r="C35" s="45" t="s">
        <v>154</v>
      </c>
      <c r="D35" s="45" t="s">
        <v>155</v>
      </c>
      <c r="E35" s="46" t="s">
        <v>27</v>
      </c>
      <c r="G35" s="253" t="s">
        <v>235</v>
      </c>
      <c r="H35" s="254"/>
      <c r="I35" s="254"/>
      <c r="J35" s="254"/>
      <c r="K35" s="255"/>
    </row>
    <row r="36" spans="1:11" ht="15.75" thickBot="1">
      <c r="A36">
        <v>1</v>
      </c>
      <c r="B36" s="5">
        <f>$C$2</f>
        <v>155000000</v>
      </c>
      <c r="C36" s="5">
        <f>B36/$C$4</f>
        <v>7750000</v>
      </c>
      <c r="D36" s="5">
        <f>C36</f>
        <v>7750000</v>
      </c>
      <c r="E36" s="5">
        <f>$B$2-D36</f>
        <v>172250000</v>
      </c>
      <c r="G36" s="322" t="s">
        <v>228</v>
      </c>
      <c r="H36" s="323"/>
    </row>
    <row r="37" spans="1:11">
      <c r="A37">
        <v>2</v>
      </c>
      <c r="B37" s="5">
        <f t="shared" ref="B37:B56" si="11">$C$2</f>
        <v>155000000</v>
      </c>
      <c r="C37" s="5">
        <f>B37/$C$4</f>
        <v>7750000</v>
      </c>
      <c r="D37" s="5">
        <f>D36+C37</f>
        <v>15500000</v>
      </c>
      <c r="E37" s="5">
        <f>$B$2-D37</f>
        <v>164500000</v>
      </c>
      <c r="G37" s="19" t="s">
        <v>225</v>
      </c>
      <c r="H37" s="14">
        <v>140000000</v>
      </c>
    </row>
    <row r="38" spans="1:11">
      <c r="A38">
        <v>3</v>
      </c>
      <c r="B38" s="5">
        <f t="shared" si="11"/>
        <v>155000000</v>
      </c>
      <c r="C38" s="5">
        <f t="shared" ref="C37:C56" si="12">B38/$C$4</f>
        <v>7750000</v>
      </c>
      <c r="D38" s="5">
        <f t="shared" ref="D38:D46" si="13">D37+C38</f>
        <v>23250000</v>
      </c>
      <c r="E38" s="122">
        <f>$B$2-D38</f>
        <v>156750000</v>
      </c>
      <c r="G38" s="19" t="s">
        <v>224</v>
      </c>
      <c r="H38" s="123">
        <f>H37/E38</f>
        <v>0.89314194577352468</v>
      </c>
    </row>
    <row r="39" spans="1:11">
      <c r="A39" s="125">
        <v>3</v>
      </c>
      <c r="B39" s="5">
        <f t="shared" si="11"/>
        <v>155000000</v>
      </c>
      <c r="C39" s="5">
        <f t="shared" si="12"/>
        <v>7750000</v>
      </c>
      <c r="D39" s="5">
        <f t="shared" si="13"/>
        <v>31000000</v>
      </c>
      <c r="E39" s="126">
        <f>B39-D39</f>
        <v>124000000</v>
      </c>
      <c r="F39" s="5"/>
      <c r="G39" s="19"/>
      <c r="H39" s="123"/>
    </row>
    <row r="40" spans="1:11" ht="15.75" thickBot="1">
      <c r="A40">
        <v>4</v>
      </c>
      <c r="B40" s="5">
        <f t="shared" si="11"/>
        <v>155000000</v>
      </c>
      <c r="C40" s="5">
        <f t="shared" si="12"/>
        <v>7750000</v>
      </c>
      <c r="D40" s="5">
        <f t="shared" si="13"/>
        <v>38750000</v>
      </c>
      <c r="E40" s="126">
        <f t="shared" ref="E40:E56" si="14">B40-D40</f>
        <v>116250000</v>
      </c>
    </row>
    <row r="41" spans="1:11" ht="15.75" thickBot="1">
      <c r="A41">
        <v>5</v>
      </c>
      <c r="B41" s="5">
        <f t="shared" si="11"/>
        <v>155000000</v>
      </c>
      <c r="C41" s="5">
        <f t="shared" si="12"/>
        <v>7750000</v>
      </c>
      <c r="D41" s="5">
        <f t="shared" si="13"/>
        <v>46500000</v>
      </c>
      <c r="E41" s="126">
        <f t="shared" si="14"/>
        <v>108500000</v>
      </c>
      <c r="G41" s="286" t="s">
        <v>226</v>
      </c>
      <c r="H41" s="288"/>
    </row>
    <row r="42" spans="1:11" ht="15.75" thickBot="1">
      <c r="A42">
        <v>6</v>
      </c>
      <c r="B42" s="5">
        <f t="shared" si="11"/>
        <v>155000000</v>
      </c>
      <c r="C42" s="5">
        <f t="shared" si="12"/>
        <v>7750000</v>
      </c>
      <c r="D42" s="5">
        <f t="shared" si="13"/>
        <v>54250000</v>
      </c>
      <c r="E42" s="126">
        <f t="shared" si="14"/>
        <v>100750000</v>
      </c>
      <c r="G42" s="5">
        <f>H38*B2</f>
        <v>160765550.23923445</v>
      </c>
    </row>
    <row r="43" spans="1:11" ht="15.75" thickBot="1">
      <c r="A43">
        <v>7</v>
      </c>
      <c r="B43" s="5">
        <f t="shared" si="11"/>
        <v>155000000</v>
      </c>
      <c r="C43" s="5">
        <f t="shared" si="12"/>
        <v>7750000</v>
      </c>
      <c r="D43" s="5">
        <f t="shared" si="13"/>
        <v>62000000</v>
      </c>
      <c r="E43" s="126">
        <f t="shared" si="14"/>
        <v>93000000</v>
      </c>
      <c r="G43" s="286" t="s">
        <v>227</v>
      </c>
      <c r="H43" s="287"/>
      <c r="I43" s="288"/>
    </row>
    <row r="44" spans="1:11" ht="15.75" thickBot="1">
      <c r="A44">
        <v>8</v>
      </c>
      <c r="B44" s="5">
        <f t="shared" si="11"/>
        <v>155000000</v>
      </c>
      <c r="C44" s="5">
        <f t="shared" si="12"/>
        <v>7750000</v>
      </c>
      <c r="D44" s="5">
        <f t="shared" si="13"/>
        <v>69750000</v>
      </c>
      <c r="E44" s="126">
        <f t="shared" si="14"/>
        <v>85250000</v>
      </c>
      <c r="G44" s="5">
        <f>H38*D38</f>
        <v>20765550.239234447</v>
      </c>
    </row>
    <row r="45" spans="1:11" ht="15.75" thickBot="1">
      <c r="A45">
        <v>9</v>
      </c>
      <c r="B45" s="5">
        <f t="shared" si="11"/>
        <v>155000000</v>
      </c>
      <c r="C45" s="5">
        <f t="shared" si="12"/>
        <v>7750000</v>
      </c>
      <c r="D45" s="5">
        <f t="shared" si="13"/>
        <v>77500000</v>
      </c>
      <c r="E45" s="126">
        <f t="shared" si="14"/>
        <v>77500000</v>
      </c>
      <c r="G45" s="124" t="s">
        <v>229</v>
      </c>
      <c r="H45" s="5">
        <f>G42-G44</f>
        <v>140000000</v>
      </c>
    </row>
    <row r="46" spans="1:11">
      <c r="A46">
        <v>10</v>
      </c>
      <c r="B46" s="5">
        <f t="shared" si="11"/>
        <v>155000000</v>
      </c>
      <c r="C46" s="5">
        <f t="shared" si="12"/>
        <v>7750000</v>
      </c>
      <c r="D46" s="5">
        <f>D45+C46</f>
        <v>85250000</v>
      </c>
      <c r="E46" s="126">
        <f t="shared" si="14"/>
        <v>69750000</v>
      </c>
      <c r="G46" s="19" t="s">
        <v>230</v>
      </c>
      <c r="H46" s="5">
        <f>G42-B2</f>
        <v>-19234449.760765553</v>
      </c>
      <c r="I46" t="s">
        <v>232</v>
      </c>
    </row>
    <row r="47" spans="1:11">
      <c r="A47">
        <v>11</v>
      </c>
      <c r="B47" s="5">
        <f>$C$2</f>
        <v>155000000</v>
      </c>
      <c r="C47" s="5">
        <f t="shared" si="12"/>
        <v>7750000</v>
      </c>
      <c r="D47" s="5">
        <f t="shared" ref="D47:D56" si="15">D46+C47</f>
        <v>93000000</v>
      </c>
      <c r="E47" s="126">
        <f t="shared" si="14"/>
        <v>62000000</v>
      </c>
      <c r="G47" s="19"/>
      <c r="H47" s="5"/>
    </row>
    <row r="48" spans="1:11">
      <c r="A48">
        <v>12</v>
      </c>
      <c r="B48" s="5">
        <f t="shared" si="11"/>
        <v>155000000</v>
      </c>
      <c r="C48" s="5">
        <f t="shared" si="12"/>
        <v>7750000</v>
      </c>
      <c r="D48" s="5">
        <f t="shared" si="15"/>
        <v>100750000</v>
      </c>
      <c r="E48" s="126">
        <f t="shared" si="14"/>
        <v>54250000</v>
      </c>
      <c r="G48" s="19"/>
      <c r="H48" s="5"/>
    </row>
    <row r="49" spans="1:9">
      <c r="A49">
        <v>13</v>
      </c>
      <c r="B49" s="5">
        <f t="shared" si="11"/>
        <v>155000000</v>
      </c>
      <c r="C49" s="5">
        <f t="shared" si="12"/>
        <v>7750000</v>
      </c>
      <c r="D49" s="5">
        <f t="shared" si="15"/>
        <v>108500000</v>
      </c>
      <c r="E49" s="126">
        <f t="shared" si="14"/>
        <v>46500000</v>
      </c>
      <c r="G49" s="19"/>
      <c r="H49" s="5"/>
    </row>
    <row r="50" spans="1:9">
      <c r="A50">
        <v>14</v>
      </c>
      <c r="B50" s="5">
        <f t="shared" si="11"/>
        <v>155000000</v>
      </c>
      <c r="C50" s="5">
        <f t="shared" si="12"/>
        <v>7750000</v>
      </c>
      <c r="D50" s="5">
        <f t="shared" si="15"/>
        <v>116250000</v>
      </c>
      <c r="E50" s="126">
        <f t="shared" si="14"/>
        <v>38750000</v>
      </c>
      <c r="G50" s="19"/>
      <c r="H50" s="5"/>
    </row>
    <row r="51" spans="1:9">
      <c r="A51">
        <v>15</v>
      </c>
      <c r="B51" s="5">
        <f t="shared" si="11"/>
        <v>155000000</v>
      </c>
      <c r="C51" s="5">
        <f t="shared" si="12"/>
        <v>7750000</v>
      </c>
      <c r="D51" s="5">
        <f t="shared" si="15"/>
        <v>124000000</v>
      </c>
      <c r="E51" s="126">
        <f t="shared" si="14"/>
        <v>31000000</v>
      </c>
      <c r="G51" s="19"/>
      <c r="H51" s="5"/>
    </row>
    <row r="52" spans="1:9">
      <c r="A52">
        <v>16</v>
      </c>
      <c r="B52" s="5">
        <f t="shared" si="11"/>
        <v>155000000</v>
      </c>
      <c r="C52" s="5">
        <f t="shared" si="12"/>
        <v>7750000</v>
      </c>
      <c r="D52" s="5">
        <f t="shared" si="15"/>
        <v>131750000</v>
      </c>
      <c r="E52" s="126">
        <f t="shared" si="14"/>
        <v>23250000</v>
      </c>
      <c r="G52" s="19"/>
      <c r="H52" s="5"/>
    </row>
    <row r="53" spans="1:9">
      <c r="A53">
        <v>17</v>
      </c>
      <c r="B53" s="5">
        <f t="shared" si="11"/>
        <v>155000000</v>
      </c>
      <c r="C53" s="5">
        <f t="shared" si="12"/>
        <v>7750000</v>
      </c>
      <c r="D53" s="5">
        <f t="shared" si="15"/>
        <v>139500000</v>
      </c>
      <c r="E53" s="126">
        <f t="shared" si="14"/>
        <v>15500000</v>
      </c>
      <c r="G53" s="19"/>
      <c r="H53" s="5"/>
    </row>
    <row r="54" spans="1:9">
      <c r="A54">
        <v>18</v>
      </c>
      <c r="B54" s="5">
        <f t="shared" si="11"/>
        <v>155000000</v>
      </c>
      <c r="C54" s="5">
        <f t="shared" si="12"/>
        <v>7750000</v>
      </c>
      <c r="D54" s="5">
        <f t="shared" si="15"/>
        <v>147250000</v>
      </c>
      <c r="E54" s="126">
        <f t="shared" si="14"/>
        <v>7750000</v>
      </c>
      <c r="G54" s="19"/>
      <c r="H54" s="5"/>
    </row>
    <row r="55" spans="1:9">
      <c r="A55">
        <v>19</v>
      </c>
      <c r="B55" s="5">
        <f t="shared" si="11"/>
        <v>155000000</v>
      </c>
      <c r="C55" s="5">
        <f t="shared" si="12"/>
        <v>7750000</v>
      </c>
      <c r="D55" s="5">
        <f t="shared" si="15"/>
        <v>155000000</v>
      </c>
      <c r="E55" s="126">
        <f>B55-D55</f>
        <v>0</v>
      </c>
      <c r="G55" s="19"/>
      <c r="H55" s="5"/>
    </row>
    <row r="56" spans="1:9">
      <c r="A56">
        <v>20</v>
      </c>
      <c r="B56" s="5">
        <f t="shared" si="11"/>
        <v>155000000</v>
      </c>
      <c r="C56" s="5">
        <f t="shared" si="12"/>
        <v>7750000</v>
      </c>
      <c r="D56" s="5">
        <f t="shared" si="15"/>
        <v>162750000</v>
      </c>
      <c r="E56" s="126">
        <f>B56-D56</f>
        <v>-7750000</v>
      </c>
      <c r="G56" s="19"/>
      <c r="H56" s="5"/>
    </row>
    <row r="57" spans="1:9">
      <c r="B57" s="5"/>
      <c r="C57" s="5"/>
      <c r="D57" s="5"/>
      <c r="E57" s="5"/>
      <c r="G57" s="19"/>
      <c r="H57" s="5"/>
    </row>
    <row r="58" spans="1:9">
      <c r="B58" s="5"/>
      <c r="C58" s="5"/>
      <c r="D58" s="5"/>
      <c r="E58" s="5"/>
      <c r="G58" s="19"/>
      <c r="H58" s="5"/>
    </row>
    <row r="59" spans="1:9" ht="15.75" thickBot="1">
      <c r="G59" s="19" t="s">
        <v>231</v>
      </c>
      <c r="H59" s="5">
        <f>G44-D38</f>
        <v>-2484449.7607655525</v>
      </c>
      <c r="I59" t="s">
        <v>233</v>
      </c>
    </row>
    <row r="60" spans="1:9" ht="15.75" thickBot="1">
      <c r="B60" s="256" t="s">
        <v>191</v>
      </c>
      <c r="C60" s="257"/>
      <c r="D60" s="257"/>
      <c r="E60" s="257"/>
      <c r="F60" s="257"/>
      <c r="G60" s="257"/>
      <c r="H60" s="257"/>
      <c r="I60" s="258"/>
    </row>
    <row r="61" spans="1:9" ht="15.75" thickBot="1"/>
    <row r="62" spans="1:9">
      <c r="B62" s="301" t="s">
        <v>234</v>
      </c>
      <c r="C62" s="302"/>
      <c r="D62" s="302"/>
      <c r="E62" s="302"/>
      <c r="F62" s="302"/>
      <c r="G62" s="302"/>
      <c r="H62" s="302"/>
      <c r="I62" s="303"/>
    </row>
    <row r="63" spans="1:9">
      <c r="B63" s="304"/>
      <c r="C63" s="305"/>
      <c r="D63" s="305"/>
      <c r="E63" s="305"/>
      <c r="F63" s="305"/>
      <c r="G63" s="305"/>
      <c r="H63" s="305"/>
      <c r="I63" s="306"/>
    </row>
    <row r="64" spans="1:9">
      <c r="B64" s="304"/>
      <c r="C64" s="305"/>
      <c r="D64" s="305"/>
      <c r="E64" s="305"/>
      <c r="F64" s="305"/>
      <c r="G64" s="305"/>
      <c r="H64" s="305"/>
      <c r="I64" s="306"/>
    </row>
    <row r="65" spans="2:9">
      <c r="B65" s="304"/>
      <c r="C65" s="305"/>
      <c r="D65" s="305"/>
      <c r="E65" s="305"/>
      <c r="F65" s="305"/>
      <c r="G65" s="305"/>
      <c r="H65" s="305"/>
      <c r="I65" s="306"/>
    </row>
    <row r="66" spans="2:9" ht="15.75" thickBot="1">
      <c r="B66" s="307"/>
      <c r="C66" s="308"/>
      <c r="D66" s="308"/>
      <c r="E66" s="308"/>
      <c r="F66" s="308"/>
      <c r="G66" s="308"/>
      <c r="H66" s="308"/>
      <c r="I66" s="309"/>
    </row>
  </sheetData>
  <mergeCells count="20">
    <mergeCell ref="Q2:T2"/>
    <mergeCell ref="Q7:T9"/>
    <mergeCell ref="G36:H36"/>
    <mergeCell ref="G41:H41"/>
    <mergeCell ref="G43:I43"/>
    <mergeCell ref="B62:I66"/>
    <mergeCell ref="G35:K35"/>
    <mergeCell ref="A5:F5"/>
    <mergeCell ref="A19:F19"/>
    <mergeCell ref="D2:G3"/>
    <mergeCell ref="B34:E34"/>
    <mergeCell ref="B60:I60"/>
    <mergeCell ref="I18:M18"/>
    <mergeCell ref="I19:J19"/>
    <mergeCell ref="I25:J25"/>
    <mergeCell ref="I27:K27"/>
    <mergeCell ref="J3:N3"/>
    <mergeCell ref="J4:K4"/>
    <mergeCell ref="J10:K10"/>
    <mergeCell ref="J12:L12"/>
  </mergeCell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6E9D4-2EE0-4089-B217-D3F269FFCB0D}">
  <dimension ref="A1:I48"/>
  <sheetViews>
    <sheetView topLeftCell="A13" workbookViewId="0">
      <selection activeCell="H12" sqref="H12"/>
    </sheetView>
  </sheetViews>
  <sheetFormatPr baseColWidth="10" defaultRowHeight="15"/>
  <cols>
    <col min="1" max="1" width="16.28515625" customWidth="1"/>
    <col min="2" max="2" width="19.85546875" bestFit="1" customWidth="1"/>
    <col min="3" max="3" width="15.5703125" bestFit="1" customWidth="1"/>
    <col min="4" max="4" width="22.85546875" bestFit="1" customWidth="1"/>
    <col min="5" max="5" width="16.7109375" bestFit="1" customWidth="1"/>
    <col min="7" max="8" width="16.7109375" bestFit="1" customWidth="1"/>
    <col min="9" max="9" width="15.140625" bestFit="1" customWidth="1"/>
  </cols>
  <sheetData>
    <row r="1" spans="1:7" ht="15.75" thickBot="1">
      <c r="B1" s="209" t="s">
        <v>239</v>
      </c>
      <c r="C1" s="210"/>
      <c r="D1" s="210"/>
      <c r="E1" s="210"/>
      <c r="F1" s="210"/>
      <c r="G1" s="211"/>
    </row>
    <row r="2" spans="1:7" ht="47.25" customHeight="1">
      <c r="B2" s="324" t="s">
        <v>236</v>
      </c>
      <c r="C2" s="324"/>
      <c r="D2" s="324"/>
      <c r="E2" s="324"/>
      <c r="F2" s="324"/>
      <c r="G2" s="324"/>
    </row>
    <row r="3" spans="1:7" ht="46.5" customHeight="1">
      <c r="B3" s="325" t="s">
        <v>237</v>
      </c>
      <c r="C3" s="325"/>
      <c r="D3" s="325"/>
      <c r="E3" s="325"/>
      <c r="F3" s="325"/>
      <c r="G3" s="325"/>
    </row>
    <row r="4" spans="1:7" ht="67.5" customHeight="1" thickBot="1">
      <c r="B4" s="326" t="s">
        <v>238</v>
      </c>
      <c r="C4" s="326"/>
      <c r="D4" s="326"/>
      <c r="E4" s="326"/>
      <c r="F4" s="326"/>
      <c r="G4" s="326"/>
    </row>
    <row r="5" spans="1:7" ht="15.75" thickBot="1">
      <c r="B5" s="229" t="s">
        <v>240</v>
      </c>
      <c r="C5" s="230"/>
      <c r="D5" s="230"/>
      <c r="E5" s="230"/>
      <c r="F5" s="230"/>
      <c r="G5" s="231"/>
    </row>
    <row r="6" spans="1:7">
      <c r="A6" t="s">
        <v>246</v>
      </c>
    </row>
    <row r="7" spans="1:7">
      <c r="A7" t="s">
        <v>247</v>
      </c>
    </row>
    <row r="8" spans="1:7">
      <c r="A8" t="s">
        <v>248</v>
      </c>
    </row>
    <row r="9" spans="1:7" ht="15.75" thickBot="1">
      <c r="A9" t="s">
        <v>249</v>
      </c>
    </row>
    <row r="10" spans="1:7" ht="15.75" thickBot="1">
      <c r="B10" s="229" t="s">
        <v>250</v>
      </c>
      <c r="C10" s="230"/>
      <c r="D10" s="230"/>
      <c r="E10" s="230"/>
      <c r="F10" s="230"/>
      <c r="G10" s="231"/>
    </row>
    <row r="11" spans="1:7">
      <c r="A11" t="s">
        <v>117</v>
      </c>
      <c r="B11" t="s">
        <v>118</v>
      </c>
      <c r="C11" t="s">
        <v>119</v>
      </c>
      <c r="D11" t="s">
        <v>120</v>
      </c>
    </row>
    <row r="12" spans="1:7">
      <c r="A12">
        <v>1599</v>
      </c>
      <c r="B12" t="s">
        <v>251</v>
      </c>
      <c r="D12" t="s">
        <v>253</v>
      </c>
    </row>
    <row r="13" spans="1:7">
      <c r="A13">
        <v>5199</v>
      </c>
      <c r="B13" t="s">
        <v>252</v>
      </c>
      <c r="C13" t="s">
        <v>254</v>
      </c>
    </row>
    <row r="14" spans="1:7">
      <c r="A14">
        <v>5299</v>
      </c>
      <c r="B14" t="s">
        <v>252</v>
      </c>
    </row>
    <row r="15" spans="1:7" ht="15.75" thickBot="1">
      <c r="A15">
        <v>7399</v>
      </c>
      <c r="B15" t="s">
        <v>252</v>
      </c>
    </row>
    <row r="16" spans="1:7" ht="15.75" thickBot="1">
      <c r="B16" s="229" t="s">
        <v>255</v>
      </c>
      <c r="C16" s="230"/>
      <c r="D16" s="230"/>
      <c r="E16" s="230"/>
      <c r="F16" s="230"/>
      <c r="G16" s="231"/>
    </row>
    <row r="17" spans="1:2">
      <c r="A17" s="19" t="s">
        <v>193</v>
      </c>
      <c r="B17" s="14">
        <v>180000000</v>
      </c>
    </row>
    <row r="18" spans="1:2">
      <c r="A18" s="19" t="s">
        <v>178</v>
      </c>
      <c r="B18">
        <v>0</v>
      </c>
    </row>
    <row r="19" spans="1:2">
      <c r="A19" s="19" t="s">
        <v>151</v>
      </c>
      <c r="B19">
        <v>10</v>
      </c>
    </row>
    <row r="20" spans="1:2">
      <c r="A20" t="s">
        <v>256</v>
      </c>
    </row>
    <row r="21" spans="1:2">
      <c r="A21" s="19" t="s">
        <v>56</v>
      </c>
      <c r="B21" s="14">
        <v>130000000</v>
      </c>
    </row>
    <row r="22" spans="1:2">
      <c r="A22" t="s">
        <v>257</v>
      </c>
    </row>
    <row r="23" spans="1:2">
      <c r="A23">
        <v>1</v>
      </c>
      <c r="B23" s="14">
        <v>15000000</v>
      </c>
    </row>
    <row r="24" spans="1:2">
      <c r="A24">
        <v>2</v>
      </c>
      <c r="B24" s="14">
        <v>10000000</v>
      </c>
    </row>
    <row r="25" spans="1:2">
      <c r="A25">
        <v>3</v>
      </c>
      <c r="B25" s="14">
        <v>25000000</v>
      </c>
    </row>
    <row r="26" spans="1:2">
      <c r="A26">
        <v>4</v>
      </c>
      <c r="B26" s="14">
        <v>30000000</v>
      </c>
    </row>
    <row r="27" spans="1:2">
      <c r="A27">
        <v>5</v>
      </c>
      <c r="B27" s="14">
        <v>15000000</v>
      </c>
    </row>
    <row r="28" spans="1:2">
      <c r="A28">
        <v>6</v>
      </c>
      <c r="B28" s="14">
        <v>40000000</v>
      </c>
    </row>
    <row r="29" spans="1:2">
      <c r="A29">
        <v>7</v>
      </c>
      <c r="B29" s="14">
        <v>20000000</v>
      </c>
    </row>
    <row r="30" spans="1:2">
      <c r="A30">
        <v>8</v>
      </c>
      <c r="B30" s="14">
        <v>30000000</v>
      </c>
    </row>
    <row r="31" spans="1:2">
      <c r="A31" t="s">
        <v>258</v>
      </c>
    </row>
    <row r="32" spans="1:2">
      <c r="A32" t="s">
        <v>259</v>
      </c>
    </row>
    <row r="33" spans="1:9" ht="15.75" thickBot="1"/>
    <row r="34" spans="1:9" ht="15.75" thickBot="1">
      <c r="B34" s="223" t="s">
        <v>222</v>
      </c>
      <c r="C34" s="224"/>
      <c r="D34" s="224"/>
      <c r="E34" s="225"/>
    </row>
    <row r="35" spans="1:9" ht="15.75" thickBot="1">
      <c r="A35" s="20" t="s">
        <v>198</v>
      </c>
      <c r="B35" s="45" t="s">
        <v>223</v>
      </c>
      <c r="C35" s="45" t="s">
        <v>154</v>
      </c>
      <c r="D35" s="45" t="s">
        <v>155</v>
      </c>
      <c r="E35" s="46" t="s">
        <v>27</v>
      </c>
      <c r="G35" s="19" t="s">
        <v>56</v>
      </c>
      <c r="H35" s="5">
        <f>B21</f>
        <v>130000000</v>
      </c>
    </row>
    <row r="36" spans="1:9">
      <c r="A36">
        <v>1</v>
      </c>
      <c r="B36" s="5">
        <f>$B$17</f>
        <v>180000000</v>
      </c>
      <c r="C36" s="5">
        <f>B36/$B$19</f>
        <v>18000000</v>
      </c>
      <c r="D36" s="5">
        <f>C36</f>
        <v>18000000</v>
      </c>
      <c r="E36" s="5">
        <f>$B$17-D36</f>
        <v>162000000</v>
      </c>
      <c r="G36" s="19" t="s">
        <v>260</v>
      </c>
      <c r="H36" s="4">
        <v>8.0000000000000002E-3</v>
      </c>
    </row>
    <row r="37" spans="1:9">
      <c r="A37">
        <v>2</v>
      </c>
      <c r="B37" s="5">
        <f t="shared" ref="B37:B45" si="0">$B$17</f>
        <v>180000000</v>
      </c>
      <c r="C37" s="5">
        <f t="shared" ref="C37:C45" si="1">B37/$B$19</f>
        <v>18000000</v>
      </c>
      <c r="D37" s="5">
        <f>D36+C37</f>
        <v>36000000</v>
      </c>
      <c r="E37" s="139">
        <f>$B$17-D37</f>
        <v>144000000</v>
      </c>
      <c r="G37" s="19" t="s">
        <v>59</v>
      </c>
      <c r="H37" s="23">
        <f>EFFECT(H36*12,12)</f>
        <v>0.10033869371614701</v>
      </c>
    </row>
    <row r="38" spans="1:9">
      <c r="A38">
        <v>3</v>
      </c>
      <c r="B38" s="5">
        <f t="shared" si="0"/>
        <v>180000000</v>
      </c>
      <c r="C38" s="5">
        <f t="shared" si="1"/>
        <v>18000000</v>
      </c>
      <c r="D38" s="5">
        <f t="shared" ref="D38:D45" si="2">D37+C38</f>
        <v>54000000</v>
      </c>
      <c r="E38" s="5">
        <f>$B$17-D38</f>
        <v>126000000</v>
      </c>
      <c r="G38">
        <v>1</v>
      </c>
      <c r="H38" s="14">
        <v>15000000</v>
      </c>
      <c r="I38" s="38">
        <f>PV($H$37,G38,-H38)</f>
        <v>13632166.246322636</v>
      </c>
    </row>
    <row r="39" spans="1:9">
      <c r="A39">
        <v>3</v>
      </c>
      <c r="B39" s="5">
        <f t="shared" si="0"/>
        <v>180000000</v>
      </c>
      <c r="C39" s="5">
        <f t="shared" si="1"/>
        <v>18000000</v>
      </c>
      <c r="D39" s="5">
        <f t="shared" si="2"/>
        <v>72000000</v>
      </c>
      <c r="E39" s="5">
        <f t="shared" ref="E39:E45" si="3">$B$17-D39</f>
        <v>108000000</v>
      </c>
      <c r="G39">
        <v>2</v>
      </c>
      <c r="H39" s="14">
        <v>10000000</v>
      </c>
      <c r="I39" s="38">
        <f>PV($H$37,G39,,-H39)</f>
        <v>8259375.8474390302</v>
      </c>
    </row>
    <row r="40" spans="1:9">
      <c r="A40">
        <v>4</v>
      </c>
      <c r="B40" s="5">
        <f t="shared" si="0"/>
        <v>180000000</v>
      </c>
      <c r="C40" s="5">
        <f t="shared" si="1"/>
        <v>18000000</v>
      </c>
      <c r="D40" s="5">
        <f t="shared" si="2"/>
        <v>90000000</v>
      </c>
      <c r="E40" s="5">
        <f t="shared" si="3"/>
        <v>90000000</v>
      </c>
      <c r="G40">
        <v>3</v>
      </c>
      <c r="H40" s="14">
        <v>25000000</v>
      </c>
      <c r="I40" s="38">
        <f t="shared" ref="I40:I45" si="4">PV($H$37,G40,,-H40)</f>
        <v>18765530.773858458</v>
      </c>
    </row>
    <row r="41" spans="1:9">
      <c r="A41">
        <v>5</v>
      </c>
      <c r="B41" s="5">
        <f t="shared" si="0"/>
        <v>180000000</v>
      </c>
      <c r="C41" s="5">
        <f t="shared" si="1"/>
        <v>18000000</v>
      </c>
      <c r="D41" s="5">
        <f t="shared" si="2"/>
        <v>108000000</v>
      </c>
      <c r="E41" s="5">
        <f t="shared" si="3"/>
        <v>72000000</v>
      </c>
      <c r="G41">
        <v>4</v>
      </c>
      <c r="H41" s="14">
        <v>30000000</v>
      </c>
      <c r="I41" s="38">
        <f t="shared" si="4"/>
        <v>20465186.816777758</v>
      </c>
    </row>
    <row r="42" spans="1:9">
      <c r="A42">
        <v>6</v>
      </c>
      <c r="B42" s="5">
        <f t="shared" si="0"/>
        <v>180000000</v>
      </c>
      <c r="C42" s="5">
        <f t="shared" si="1"/>
        <v>18000000</v>
      </c>
      <c r="D42" s="5">
        <f t="shared" si="2"/>
        <v>126000000</v>
      </c>
      <c r="E42" s="5">
        <f t="shared" si="3"/>
        <v>54000000</v>
      </c>
      <c r="G42">
        <v>5</v>
      </c>
      <c r="H42" s="14">
        <v>15000000</v>
      </c>
      <c r="I42" s="38">
        <f t="shared" si="4"/>
        <v>9299494.2982788254</v>
      </c>
    </row>
    <row r="43" spans="1:9">
      <c r="A43">
        <v>7</v>
      </c>
      <c r="B43" s="5">
        <f t="shared" si="0"/>
        <v>180000000</v>
      </c>
      <c r="C43" s="5">
        <f t="shared" si="1"/>
        <v>18000000</v>
      </c>
      <c r="D43" s="5">
        <f t="shared" si="2"/>
        <v>144000000</v>
      </c>
      <c r="E43" s="5">
        <f t="shared" si="3"/>
        <v>36000000</v>
      </c>
      <c r="G43">
        <v>6</v>
      </c>
      <c r="H43" s="14">
        <v>40000000</v>
      </c>
      <c r="I43" s="38">
        <f t="shared" si="4"/>
        <v>22537289.29437625</v>
      </c>
    </row>
    <row r="44" spans="1:9">
      <c r="A44">
        <v>8</v>
      </c>
      <c r="B44" s="5">
        <f t="shared" si="0"/>
        <v>180000000</v>
      </c>
      <c r="C44" s="5">
        <f t="shared" si="1"/>
        <v>18000000</v>
      </c>
      <c r="D44" s="5">
        <f t="shared" si="2"/>
        <v>162000000</v>
      </c>
      <c r="E44" s="5">
        <f t="shared" si="3"/>
        <v>18000000</v>
      </c>
      <c r="G44">
        <v>7</v>
      </c>
      <c r="H44" s="14">
        <v>20000000</v>
      </c>
      <c r="I44" s="38">
        <f t="shared" si="4"/>
        <v>10241069.146746812</v>
      </c>
    </row>
    <row r="45" spans="1:9">
      <c r="A45">
        <v>9</v>
      </c>
      <c r="B45" s="5">
        <f t="shared" si="0"/>
        <v>180000000</v>
      </c>
      <c r="C45" s="5">
        <f t="shared" si="1"/>
        <v>18000000</v>
      </c>
      <c r="D45" s="5">
        <f t="shared" si="2"/>
        <v>180000000</v>
      </c>
      <c r="E45" s="5">
        <f t="shared" si="3"/>
        <v>0</v>
      </c>
      <c r="G45">
        <v>8</v>
      </c>
      <c r="H45" s="14">
        <v>30000000</v>
      </c>
      <c r="I45" s="38">
        <f t="shared" si="4"/>
        <v>13960795.714853808</v>
      </c>
    </row>
    <row r="46" spans="1:9">
      <c r="B46" s="5"/>
      <c r="C46" s="5"/>
      <c r="D46" s="5"/>
      <c r="E46" s="5"/>
      <c r="G46" s="19" t="s">
        <v>22</v>
      </c>
      <c r="H46" s="38">
        <f>NPV(H37,H38:H45)</f>
        <v>117160908.13865359</v>
      </c>
      <c r="I46" s="38">
        <f>PV($H$37,F46,,-H46)</f>
        <v>117160908.13865359</v>
      </c>
    </row>
    <row r="48" spans="1:9">
      <c r="G48" s="19" t="s">
        <v>261</v>
      </c>
      <c r="H48">
        <f>L34</f>
        <v>0</v>
      </c>
    </row>
  </sheetData>
  <mergeCells count="8">
    <mergeCell ref="B1:G1"/>
    <mergeCell ref="B5:G5"/>
    <mergeCell ref="B10:G10"/>
    <mergeCell ref="B16:G16"/>
    <mergeCell ref="B34:E34"/>
    <mergeCell ref="B2:G2"/>
    <mergeCell ref="B3:G3"/>
    <mergeCell ref="B4:G4"/>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1D4D8-55EB-49AD-9657-890401DC87D1}">
  <dimension ref="A1:Y114"/>
  <sheetViews>
    <sheetView topLeftCell="A49" workbookViewId="0">
      <selection activeCell="I11" sqref="I11"/>
    </sheetView>
  </sheetViews>
  <sheetFormatPr baseColWidth="10" defaultRowHeight="15"/>
  <cols>
    <col min="1" max="1" width="13.140625" customWidth="1"/>
    <col min="2" max="2" width="20.28515625" customWidth="1"/>
    <col min="3" max="3" width="23.42578125" customWidth="1"/>
    <col min="4" max="4" width="23" bestFit="1" customWidth="1"/>
    <col min="5" max="5" width="15.5703125" bestFit="1" customWidth="1"/>
    <col min="10" max="10" width="17.5703125" bestFit="1" customWidth="1"/>
    <col min="11" max="12" width="15.5703125" bestFit="1" customWidth="1"/>
    <col min="14" max="14" width="14" bestFit="1" customWidth="1"/>
    <col min="15" max="15" width="13" bestFit="1" customWidth="1"/>
    <col min="16" max="16" width="14" bestFit="1" customWidth="1"/>
    <col min="17" max="17" width="16.7109375" bestFit="1" customWidth="1"/>
    <col min="20" max="20" width="21.7109375" customWidth="1"/>
    <col min="21" max="22" width="15.5703125" bestFit="1" customWidth="1"/>
  </cols>
  <sheetData>
    <row r="1" spans="1:9" ht="15.75" thickBot="1">
      <c r="A1" s="289" t="s">
        <v>262</v>
      </c>
      <c r="B1" s="290"/>
      <c r="C1" s="290"/>
      <c r="D1" s="290"/>
      <c r="E1" s="290"/>
      <c r="F1" s="290"/>
      <c r="G1" s="290"/>
      <c r="H1" s="291"/>
    </row>
    <row r="2" spans="1:9">
      <c r="A2" s="14" t="s">
        <v>263</v>
      </c>
    </row>
    <row r="3" spans="1:9">
      <c r="A3" s="14" t="s">
        <v>264</v>
      </c>
    </row>
    <row r="4" spans="1:9">
      <c r="A4" t="s">
        <v>265</v>
      </c>
    </row>
    <row r="5" spans="1:9">
      <c r="A5" t="s">
        <v>266</v>
      </c>
    </row>
    <row r="6" spans="1:9">
      <c r="A6" s="142" t="s">
        <v>267</v>
      </c>
    </row>
    <row r="7" spans="1:9">
      <c r="A7" t="s">
        <v>268</v>
      </c>
    </row>
    <row r="8" spans="1:9" ht="15.75" thickBot="1">
      <c r="A8" t="s">
        <v>269</v>
      </c>
    </row>
    <row r="9" spans="1:9" ht="15.75" thickBot="1">
      <c r="A9" s="253" t="s">
        <v>319</v>
      </c>
      <c r="B9" s="254"/>
      <c r="C9" s="254"/>
      <c r="D9" s="254"/>
      <c r="E9" s="254"/>
      <c r="F9" s="254"/>
      <c r="G9" s="254"/>
      <c r="H9" s="255"/>
    </row>
    <row r="10" spans="1:9">
      <c r="A10" s="327" t="s">
        <v>273</v>
      </c>
      <c r="B10" s="327"/>
      <c r="C10" s="327"/>
      <c r="D10" s="327"/>
      <c r="E10" s="327"/>
      <c r="F10" s="327"/>
      <c r="G10" s="327"/>
      <c r="H10" s="327"/>
      <c r="I10" s="327"/>
    </row>
    <row r="11" spans="1:9">
      <c r="A11" t="s">
        <v>270</v>
      </c>
    </row>
    <row r="12" spans="1:9">
      <c r="A12" t="s">
        <v>271</v>
      </c>
    </row>
    <row r="13" spans="1:9">
      <c r="A13" t="s">
        <v>272</v>
      </c>
    </row>
    <row r="14" spans="1:9" ht="15.75" thickBot="1">
      <c r="A14" t="s">
        <v>274</v>
      </c>
    </row>
    <row r="15" spans="1:9" ht="15.75" thickBot="1">
      <c r="A15" s="209" t="s">
        <v>275</v>
      </c>
      <c r="B15" s="210"/>
      <c r="C15" s="210"/>
      <c r="D15" s="210"/>
      <c r="E15" s="210"/>
      <c r="F15" s="210"/>
      <c r="G15" s="210"/>
      <c r="H15" s="211"/>
    </row>
    <row r="16" spans="1:9" ht="15.75" thickBot="1">
      <c r="A16" t="s">
        <v>276</v>
      </c>
      <c r="B16" s="14">
        <v>40000000</v>
      </c>
    </row>
    <row r="17" spans="1:10" ht="15.75" thickBot="1">
      <c r="B17" s="223" t="s">
        <v>284</v>
      </c>
      <c r="C17" s="224"/>
      <c r="D17" s="224"/>
      <c r="E17" s="225"/>
      <c r="G17" s="209" t="s">
        <v>285</v>
      </c>
      <c r="H17" s="210"/>
      <c r="I17" s="210"/>
      <c r="J17" s="211"/>
    </row>
    <row r="18" spans="1:10" ht="15.75" thickBot="1">
      <c r="A18" s="20" t="s">
        <v>198</v>
      </c>
      <c r="B18" s="45" t="s">
        <v>281</v>
      </c>
      <c r="C18" s="45" t="s">
        <v>282</v>
      </c>
      <c r="D18" s="45" t="s">
        <v>283</v>
      </c>
      <c r="E18" s="46" t="s">
        <v>27</v>
      </c>
    </row>
    <row r="19" spans="1:10">
      <c r="A19">
        <v>1</v>
      </c>
      <c r="B19" s="14">
        <f>$B$16</f>
        <v>40000000</v>
      </c>
      <c r="C19" s="14">
        <f>B19/$A$28</f>
        <v>4000000</v>
      </c>
      <c r="D19" s="14">
        <f>C19</f>
        <v>4000000</v>
      </c>
      <c r="E19" s="14">
        <f>$B$16-D19</f>
        <v>36000000</v>
      </c>
    </row>
    <row r="20" spans="1:10">
      <c r="A20">
        <v>2</v>
      </c>
      <c r="B20" s="14">
        <f>$B$16</f>
        <v>40000000</v>
      </c>
      <c r="C20" s="14">
        <f t="shared" ref="C20:C28" si="0">B20/$A$28</f>
        <v>4000000</v>
      </c>
      <c r="D20" s="14">
        <f>D19+C20</f>
        <v>8000000</v>
      </c>
      <c r="E20" s="14">
        <f>$B$16-D20</f>
        <v>32000000</v>
      </c>
    </row>
    <row r="21" spans="1:10">
      <c r="A21">
        <v>3</v>
      </c>
      <c r="B21" s="14">
        <f t="shared" ref="B21:B28" si="1">$B$16</f>
        <v>40000000</v>
      </c>
      <c r="C21" s="14">
        <f t="shared" si="0"/>
        <v>4000000</v>
      </c>
      <c r="D21" s="14">
        <f t="shared" ref="D21:D28" si="2">D20+C21</f>
        <v>12000000</v>
      </c>
      <c r="E21" s="14">
        <f t="shared" ref="E21:E28" si="3">$B$16-D21</f>
        <v>28000000</v>
      </c>
    </row>
    <row r="22" spans="1:10">
      <c r="A22">
        <v>4</v>
      </c>
      <c r="B22" s="14">
        <f t="shared" si="1"/>
        <v>40000000</v>
      </c>
      <c r="C22" s="14">
        <f t="shared" si="0"/>
        <v>4000000</v>
      </c>
      <c r="D22" s="14">
        <f t="shared" si="2"/>
        <v>16000000</v>
      </c>
      <c r="E22" s="14">
        <f t="shared" si="3"/>
        <v>24000000</v>
      </c>
    </row>
    <row r="23" spans="1:10">
      <c r="A23">
        <v>5</v>
      </c>
      <c r="B23" s="14">
        <f t="shared" si="1"/>
        <v>40000000</v>
      </c>
      <c r="C23" s="14">
        <f t="shared" si="0"/>
        <v>4000000</v>
      </c>
      <c r="D23" s="14">
        <f t="shared" si="2"/>
        <v>20000000</v>
      </c>
      <c r="E23" s="14">
        <f t="shared" si="3"/>
        <v>20000000</v>
      </c>
    </row>
    <row r="24" spans="1:10">
      <c r="A24">
        <v>6</v>
      </c>
      <c r="B24" s="14">
        <f t="shared" si="1"/>
        <v>40000000</v>
      </c>
      <c r="C24" s="14">
        <f t="shared" si="0"/>
        <v>4000000</v>
      </c>
      <c r="D24" s="14">
        <f t="shared" si="2"/>
        <v>24000000</v>
      </c>
      <c r="E24" s="14">
        <f t="shared" si="3"/>
        <v>16000000</v>
      </c>
    </row>
    <row r="25" spans="1:10">
      <c r="A25">
        <v>7</v>
      </c>
      <c r="B25" s="14">
        <f t="shared" si="1"/>
        <v>40000000</v>
      </c>
      <c r="C25" s="14">
        <f t="shared" si="0"/>
        <v>4000000</v>
      </c>
      <c r="D25" s="14">
        <f t="shared" si="2"/>
        <v>28000000</v>
      </c>
      <c r="E25" s="14">
        <f t="shared" si="3"/>
        <v>12000000</v>
      </c>
    </row>
    <row r="26" spans="1:10">
      <c r="A26">
        <v>8</v>
      </c>
      <c r="B26" s="14">
        <f t="shared" si="1"/>
        <v>40000000</v>
      </c>
      <c r="C26" s="14">
        <f t="shared" si="0"/>
        <v>4000000</v>
      </c>
      <c r="D26" s="14">
        <f t="shared" si="2"/>
        <v>32000000</v>
      </c>
      <c r="E26" s="14">
        <f t="shared" si="3"/>
        <v>8000000</v>
      </c>
    </row>
    <row r="27" spans="1:10">
      <c r="A27">
        <v>9</v>
      </c>
      <c r="B27" s="14">
        <f t="shared" si="1"/>
        <v>40000000</v>
      </c>
      <c r="C27" s="14">
        <f t="shared" si="0"/>
        <v>4000000</v>
      </c>
      <c r="D27" s="14">
        <f t="shared" si="2"/>
        <v>36000000</v>
      </c>
      <c r="E27" s="14">
        <f t="shared" si="3"/>
        <v>4000000</v>
      </c>
    </row>
    <row r="28" spans="1:10" ht="15.75" thickBot="1">
      <c r="A28">
        <v>10</v>
      </c>
      <c r="B28" s="14">
        <f t="shared" si="1"/>
        <v>40000000</v>
      </c>
      <c r="C28" s="14">
        <f t="shared" si="0"/>
        <v>4000000</v>
      </c>
      <c r="D28" s="14">
        <f t="shared" si="2"/>
        <v>40000000</v>
      </c>
      <c r="E28" s="14">
        <f t="shared" si="3"/>
        <v>0</v>
      </c>
    </row>
    <row r="29" spans="1:10" ht="15.75" thickBot="1">
      <c r="A29" s="209" t="s">
        <v>277</v>
      </c>
      <c r="B29" s="210"/>
      <c r="C29" s="210"/>
      <c r="D29" s="210"/>
      <c r="E29" s="210"/>
      <c r="F29" s="210"/>
      <c r="G29" s="210"/>
      <c r="H29" s="211"/>
    </row>
    <row r="30" spans="1:10" ht="15.75" thickBot="1">
      <c r="A30" s="209" t="s">
        <v>138</v>
      </c>
      <c r="B30" s="210"/>
      <c r="C30" s="210"/>
      <c r="D30" s="210"/>
      <c r="E30" s="210"/>
      <c r="F30" s="210"/>
      <c r="G30" s="210"/>
      <c r="H30" s="211"/>
    </row>
    <row r="31" spans="1:10">
      <c r="A31" s="19" t="s">
        <v>117</v>
      </c>
      <c r="B31" s="19" t="s">
        <v>278</v>
      </c>
      <c r="C31" s="19" t="s">
        <v>119</v>
      </c>
      <c r="D31" s="19" t="s">
        <v>120</v>
      </c>
    </row>
    <row r="32" spans="1:10">
      <c r="A32">
        <v>1635</v>
      </c>
      <c r="B32" t="s">
        <v>279</v>
      </c>
      <c r="C32" s="5">
        <f>B16</f>
        <v>40000000</v>
      </c>
    </row>
    <row r="33" spans="1:17">
      <c r="A33">
        <v>2201</v>
      </c>
      <c r="B33" t="s">
        <v>95</v>
      </c>
      <c r="D33" s="5">
        <f>C32</f>
        <v>40000000</v>
      </c>
    </row>
    <row r="34" spans="1:17">
      <c r="A34">
        <v>2201</v>
      </c>
      <c r="B34" t="s">
        <v>95</v>
      </c>
      <c r="C34" s="5">
        <f>D33</f>
        <v>40000000</v>
      </c>
    </row>
    <row r="35" spans="1:17" ht="15.75" thickBot="1">
      <c r="A35">
        <v>1120</v>
      </c>
      <c r="B35" t="s">
        <v>280</v>
      </c>
      <c r="D35" s="5">
        <f>D33</f>
        <v>40000000</v>
      </c>
    </row>
    <row r="36" spans="1:17" ht="63" customHeight="1" thickBot="1">
      <c r="A36" s="209" t="s">
        <v>286</v>
      </c>
      <c r="B36" s="210"/>
      <c r="C36" s="210"/>
      <c r="D36" s="210"/>
      <c r="E36" s="210"/>
      <c r="F36" s="210"/>
      <c r="G36" s="210"/>
      <c r="H36" s="211"/>
      <c r="K36" s="365" t="s">
        <v>623</v>
      </c>
      <c r="L36" s="365"/>
      <c r="M36" s="365"/>
      <c r="N36" s="365"/>
      <c r="O36" s="365"/>
      <c r="P36" s="365"/>
      <c r="Q36" s="365"/>
    </row>
    <row r="37" spans="1:17" ht="57">
      <c r="A37" s="19" t="s">
        <v>117</v>
      </c>
      <c r="B37" s="19" t="s">
        <v>278</v>
      </c>
      <c r="C37" s="19" t="s">
        <v>119</v>
      </c>
      <c r="D37" s="19" t="s">
        <v>120</v>
      </c>
      <c r="K37" s="364" t="s">
        <v>624</v>
      </c>
    </row>
    <row r="38" spans="1:17" ht="57">
      <c r="A38">
        <v>169835</v>
      </c>
      <c r="B38" s="1" t="s">
        <v>287</v>
      </c>
      <c r="D38" s="5">
        <f>C19</f>
        <v>4000000</v>
      </c>
      <c r="K38" s="364" t="s">
        <v>625</v>
      </c>
    </row>
    <row r="39" spans="1:17" ht="71.25">
      <c r="A39">
        <v>516510</v>
      </c>
      <c r="B39" s="1" t="s">
        <v>288</v>
      </c>
      <c r="C39" s="5">
        <f>D38</f>
        <v>4000000</v>
      </c>
      <c r="K39" s="364" t="s">
        <v>626</v>
      </c>
    </row>
    <row r="40" spans="1:17" ht="30">
      <c r="A40">
        <v>169835</v>
      </c>
      <c r="B40" s="1" t="s">
        <v>287</v>
      </c>
      <c r="D40" s="5">
        <f>C20</f>
        <v>4000000</v>
      </c>
    </row>
    <row r="41" spans="1:17" ht="30.75" thickBot="1">
      <c r="A41">
        <v>516510</v>
      </c>
      <c r="B41" s="1" t="s">
        <v>288</v>
      </c>
      <c r="C41" s="5">
        <f>D40</f>
        <v>4000000</v>
      </c>
    </row>
    <row r="42" spans="1:17" ht="15.75" thickBot="1">
      <c r="A42" s="268" t="s">
        <v>289</v>
      </c>
      <c r="B42" s="269"/>
      <c r="C42" s="269"/>
      <c r="D42" s="269"/>
      <c r="E42" s="269"/>
      <c r="F42" s="269"/>
      <c r="G42" s="269"/>
      <c r="H42" s="270"/>
    </row>
    <row r="43" spans="1:17" ht="15.75" thickBot="1">
      <c r="A43" s="24" t="s">
        <v>290</v>
      </c>
      <c r="B43" s="24"/>
      <c r="C43" s="24"/>
      <c r="D43" s="24"/>
      <c r="E43" s="24"/>
      <c r="F43" s="24"/>
      <c r="G43" s="24"/>
      <c r="H43" s="24"/>
    </row>
    <row r="44" spans="1:17" ht="15.75" thickBot="1">
      <c r="C44" s="209" t="s">
        <v>293</v>
      </c>
      <c r="D44" s="210"/>
      <c r="E44" s="211"/>
    </row>
    <row r="45" spans="1:17">
      <c r="A45" t="s">
        <v>320</v>
      </c>
      <c r="D45" t="s">
        <v>321</v>
      </c>
    </row>
    <row r="46" spans="1:17">
      <c r="A46" t="s">
        <v>291</v>
      </c>
      <c r="D46" t="s">
        <v>322</v>
      </c>
    </row>
    <row r="47" spans="1:17" ht="15.75" thickBot="1">
      <c r="A47" t="s">
        <v>292</v>
      </c>
      <c r="D47" t="s">
        <v>323</v>
      </c>
    </row>
    <row r="48" spans="1:17" ht="15.75" thickBot="1">
      <c r="B48" s="223" t="s">
        <v>294</v>
      </c>
      <c r="C48" s="224"/>
      <c r="D48" s="224"/>
      <c r="E48" s="224"/>
      <c r="F48" s="211"/>
    </row>
    <row r="49" spans="1:25" ht="60.75" thickBot="1">
      <c r="B49" s="140" t="s">
        <v>295</v>
      </c>
      <c r="C49" s="140" t="s">
        <v>296</v>
      </c>
      <c r="D49" s="140" t="s">
        <v>297</v>
      </c>
      <c r="E49" s="140" t="s">
        <v>298</v>
      </c>
      <c r="F49" s="140" t="s">
        <v>299</v>
      </c>
    </row>
    <row r="50" spans="1:25" ht="15.75" thickBot="1">
      <c r="K50" s="312" t="s">
        <v>312</v>
      </c>
      <c r="L50" s="313"/>
      <c r="M50" s="314"/>
    </row>
    <row r="51" spans="1:25" ht="15.75" thickBot="1">
      <c r="A51" s="209" t="s">
        <v>134</v>
      </c>
      <c r="B51" s="210"/>
      <c r="C51" s="210"/>
      <c r="D51" s="210"/>
      <c r="E51" s="210"/>
      <c r="F51" s="210"/>
      <c r="G51" s="210"/>
      <c r="H51" s="211"/>
      <c r="M51" t="s">
        <v>313</v>
      </c>
      <c r="N51" t="s">
        <v>24</v>
      </c>
      <c r="O51" t="s">
        <v>314</v>
      </c>
      <c r="P51" t="s">
        <v>315</v>
      </c>
      <c r="Q51" t="s">
        <v>156</v>
      </c>
      <c r="S51" s="209" t="s">
        <v>159</v>
      </c>
      <c r="T51" s="210"/>
      <c r="U51" s="210"/>
      <c r="V51" s="210"/>
      <c r="W51" s="210"/>
      <c r="X51" s="210"/>
      <c r="Y51" s="211"/>
    </row>
    <row r="52" spans="1:25" ht="15.75" thickBot="1">
      <c r="A52" s="19" t="s">
        <v>22</v>
      </c>
      <c r="B52" s="14">
        <v>1000</v>
      </c>
      <c r="C52" s="14">
        <v>130000000</v>
      </c>
      <c r="J52" t="s">
        <v>307</v>
      </c>
      <c r="K52" s="14">
        <v>20000000</v>
      </c>
      <c r="L52" s="5">
        <f>-(K52+K53)</f>
        <v>-20200000</v>
      </c>
      <c r="M52">
        <v>0</v>
      </c>
      <c r="N52">
        <v>0</v>
      </c>
      <c r="O52">
        <v>0</v>
      </c>
      <c r="P52">
        <v>0</v>
      </c>
      <c r="Q52" s="5">
        <f>K52+K53</f>
        <v>20200000</v>
      </c>
      <c r="S52" s="19" t="s">
        <v>117</v>
      </c>
      <c r="T52" s="19" t="s">
        <v>278</v>
      </c>
      <c r="U52" s="19" t="s">
        <v>119</v>
      </c>
      <c r="V52" s="19" t="s">
        <v>120</v>
      </c>
    </row>
    <row r="53" spans="1:25" ht="15.75" thickBot="1">
      <c r="A53" s="19" t="s">
        <v>300</v>
      </c>
      <c r="B53" s="14">
        <v>1250</v>
      </c>
      <c r="G53" s="209" t="s">
        <v>302</v>
      </c>
      <c r="H53" s="211"/>
      <c r="J53" t="s">
        <v>308</v>
      </c>
      <c r="K53" s="14">
        <v>200000</v>
      </c>
      <c r="L53" s="8">
        <f>$K$58</f>
        <v>456851.27606380702</v>
      </c>
      <c r="M53">
        <v>1</v>
      </c>
      <c r="N53" s="8">
        <f>$K$58</f>
        <v>456851.27606380702</v>
      </c>
      <c r="O53" s="14">
        <f>Q52*$L$113</f>
        <v>214331.34217219349</v>
      </c>
      <c r="P53" s="8">
        <f>N53-O53</f>
        <v>242519.93389161353</v>
      </c>
      <c r="Q53" s="8">
        <f>Q52-P53</f>
        <v>19957480.066108387</v>
      </c>
      <c r="S53">
        <v>13</v>
      </c>
      <c r="T53" t="s">
        <v>316</v>
      </c>
      <c r="U53" s="5">
        <f>Q52</f>
        <v>20200000</v>
      </c>
    </row>
    <row r="54" spans="1:25" ht="15.75" thickBot="1">
      <c r="A54" s="19" t="s">
        <v>301</v>
      </c>
      <c r="B54" s="23">
        <v>4.7E-2</v>
      </c>
      <c r="G54" s="14">
        <f>-B52</f>
        <v>-1000</v>
      </c>
      <c r="I54" t="s">
        <v>59</v>
      </c>
      <c r="J54" s="3">
        <v>0.14000000000000001</v>
      </c>
      <c r="K54" t="s">
        <v>309</v>
      </c>
      <c r="L54" s="8">
        <f t="shared" ref="L54:N112" si="4">$K$58</f>
        <v>456851.27606380702</v>
      </c>
      <c r="M54">
        <v>2</v>
      </c>
      <c r="N54" s="8">
        <f t="shared" si="4"/>
        <v>456851.27606380702</v>
      </c>
      <c r="O54" s="14">
        <f>Q53*$L$113</f>
        <v>211758.09351206967</v>
      </c>
      <c r="P54" s="8">
        <f t="shared" ref="P54:P112" si="5">N54-O54</f>
        <v>245093.18255173735</v>
      </c>
      <c r="Q54" s="8">
        <f t="shared" ref="Q54:Q112" si="6">Q53-P54</f>
        <v>19712386.883556649</v>
      </c>
      <c r="S54">
        <v>11</v>
      </c>
      <c r="T54" t="s">
        <v>280</v>
      </c>
      <c r="V54" s="5">
        <f>U53</f>
        <v>20200000</v>
      </c>
    </row>
    <row r="55" spans="1:25">
      <c r="A55" s="19" t="s">
        <v>303</v>
      </c>
      <c r="B55" s="4">
        <f>G60</f>
        <v>9.9722036803998826E-2</v>
      </c>
      <c r="G55" s="14">
        <f>$B$53*B$54</f>
        <v>58.75</v>
      </c>
      <c r="I55" t="s">
        <v>310</v>
      </c>
      <c r="J55" s="151">
        <f>NOMINAL(J54,12)/12</f>
        <v>1.0978851950173452E-2</v>
      </c>
      <c r="K55" t="s">
        <v>324</v>
      </c>
      <c r="L55" s="8">
        <f t="shared" si="4"/>
        <v>456851.27606380702</v>
      </c>
      <c r="M55">
        <v>3</v>
      </c>
      <c r="N55" s="8">
        <f t="shared" si="4"/>
        <v>456851.27606380702</v>
      </c>
      <c r="O55" s="14">
        <f t="shared" ref="O55:O112" si="7">Q54*$L$113</f>
        <v>209157.54149357617</v>
      </c>
      <c r="P55" s="8">
        <f t="shared" si="5"/>
        <v>247693.73457023085</v>
      </c>
      <c r="Q55" s="8">
        <f t="shared" si="6"/>
        <v>19464693.148986418</v>
      </c>
      <c r="S55">
        <v>41</v>
      </c>
      <c r="T55" t="s">
        <v>317</v>
      </c>
      <c r="V55" s="5">
        <f>O53</f>
        <v>214331.34217219349</v>
      </c>
      <c r="W55" s="328">
        <v>1</v>
      </c>
    </row>
    <row r="56" spans="1:25">
      <c r="G56" s="143">
        <f>$B$53*$B$54</f>
        <v>58.75</v>
      </c>
      <c r="J56">
        <v>5</v>
      </c>
      <c r="K56" t="s">
        <v>43</v>
      </c>
      <c r="L56" s="8">
        <f t="shared" si="4"/>
        <v>456851.27606380702</v>
      </c>
      <c r="M56">
        <v>4</v>
      </c>
      <c r="N56" s="8">
        <f t="shared" si="4"/>
        <v>456851.27606380702</v>
      </c>
      <c r="O56" s="14">
        <f t="shared" si="7"/>
        <v>206529.39641545338</v>
      </c>
      <c r="P56" s="8">
        <f t="shared" si="5"/>
        <v>250321.87964835364</v>
      </c>
      <c r="Q56" s="8">
        <f t="shared" si="6"/>
        <v>19214371.269338064</v>
      </c>
      <c r="S56">
        <v>13</v>
      </c>
      <c r="T56" t="s">
        <v>316</v>
      </c>
      <c r="U56" s="5">
        <f>V55</f>
        <v>214331.34217219349</v>
      </c>
      <c r="W56" s="329"/>
    </row>
    <row r="57" spans="1:25" ht="45">
      <c r="A57" s="146" t="s">
        <v>295</v>
      </c>
      <c r="B57" s="146" t="s">
        <v>296</v>
      </c>
      <c r="C57" s="146" t="s">
        <v>297</v>
      </c>
      <c r="D57" s="146" t="s">
        <v>298</v>
      </c>
      <c r="E57" s="146" t="s">
        <v>299</v>
      </c>
      <c r="G57" s="143">
        <f>$B$53*$B$54</f>
        <v>58.75</v>
      </c>
      <c r="J57" t="s">
        <v>16</v>
      </c>
      <c r="K57">
        <f>J56*12</f>
        <v>60</v>
      </c>
      <c r="L57" s="8">
        <f t="shared" si="4"/>
        <v>456851.27606380702</v>
      </c>
      <c r="M57">
        <v>5</v>
      </c>
      <c r="N57" s="8">
        <f t="shared" si="4"/>
        <v>456851.27606380702</v>
      </c>
      <c r="O57" s="14">
        <f t="shared" si="7"/>
        <v>203873.36550257722</v>
      </c>
      <c r="P57" s="8">
        <f t="shared" si="5"/>
        <v>252977.9105612298</v>
      </c>
      <c r="Q57" s="8">
        <f t="shared" si="6"/>
        <v>18961393.358776834</v>
      </c>
      <c r="S57">
        <v>13</v>
      </c>
      <c r="T57" t="s">
        <v>316</v>
      </c>
      <c r="V57" s="8">
        <f>N53</f>
        <v>456851.27606380702</v>
      </c>
      <c r="W57" s="329"/>
    </row>
    <row r="58" spans="1:25" ht="15.75" thickBot="1">
      <c r="A58">
        <v>1</v>
      </c>
      <c r="B58" s="5">
        <f>B52</f>
        <v>1000</v>
      </c>
      <c r="C58" s="145">
        <f>B58*$B$55</f>
        <v>99.722036803998833</v>
      </c>
      <c r="D58" s="14">
        <f>G55</f>
        <v>58.75</v>
      </c>
      <c r="E58" s="5">
        <f>B58+C58-D58</f>
        <v>1040.9720368039989</v>
      </c>
      <c r="G58" s="143">
        <f>$B$53*$B$54</f>
        <v>58.75</v>
      </c>
      <c r="J58" t="s">
        <v>311</v>
      </c>
      <c r="K58" s="38">
        <f>PMT(J55,K57,-K52)</f>
        <v>456851.27606380702</v>
      </c>
      <c r="L58" s="8">
        <f t="shared" si="4"/>
        <v>456851.27606380702</v>
      </c>
      <c r="M58">
        <v>6</v>
      </c>
      <c r="N58" s="8">
        <f t="shared" si="4"/>
        <v>456851.27606380702</v>
      </c>
      <c r="O58" s="14">
        <f t="shared" si="7"/>
        <v>201189.15287334428</v>
      </c>
      <c r="P58" s="8">
        <f t="shared" si="5"/>
        <v>255662.12319046273</v>
      </c>
      <c r="Q58" s="8">
        <f t="shared" si="6"/>
        <v>18705731.235586371</v>
      </c>
      <c r="S58">
        <v>11</v>
      </c>
      <c r="T58" t="s">
        <v>280</v>
      </c>
      <c r="U58" s="8">
        <f>V57</f>
        <v>456851.27606380702</v>
      </c>
      <c r="W58" s="330"/>
    </row>
    <row r="59" spans="1:25">
      <c r="A59">
        <v>2</v>
      </c>
      <c r="B59" s="5">
        <f>E58</f>
        <v>1040.9720368039989</v>
      </c>
      <c r="C59" s="5">
        <f>B59*$B$55</f>
        <v>103.807851766102</v>
      </c>
      <c r="D59" s="143">
        <f>G57</f>
        <v>58.75</v>
      </c>
      <c r="E59" s="5">
        <f>B59+C59-D59</f>
        <v>1086.0298885701009</v>
      </c>
      <c r="G59" s="14">
        <f>G58+B53</f>
        <v>1308.75</v>
      </c>
      <c r="L59" s="8">
        <f t="shared" si="4"/>
        <v>456851.27606380702</v>
      </c>
      <c r="M59">
        <v>7</v>
      </c>
      <c r="N59" s="8">
        <f t="shared" si="4"/>
        <v>456851.27606380702</v>
      </c>
      <c r="O59" s="14">
        <f t="shared" si="7"/>
        <v>198476.45950671038</v>
      </c>
      <c r="P59" s="8">
        <f t="shared" si="5"/>
        <v>258374.81655709664</v>
      </c>
      <c r="Q59" s="8">
        <f t="shared" si="6"/>
        <v>18447356.419029273</v>
      </c>
      <c r="S59">
        <v>41</v>
      </c>
      <c r="T59" t="s">
        <v>317</v>
      </c>
      <c r="V59" s="5">
        <f>O54</f>
        <v>211758.09351206967</v>
      </c>
      <c r="W59" s="328">
        <v>2</v>
      </c>
    </row>
    <row r="60" spans="1:25">
      <c r="A60">
        <v>3</v>
      </c>
      <c r="B60" s="5">
        <f>E59</f>
        <v>1086.0298885701009</v>
      </c>
      <c r="C60" s="5">
        <f>B60*$B$55</f>
        <v>108.30111251823034</v>
      </c>
      <c r="D60" s="143">
        <f>G57</f>
        <v>58.75</v>
      </c>
      <c r="E60" s="5">
        <f>B60+C60-D60</f>
        <v>1135.5810010883313</v>
      </c>
      <c r="G60" s="144">
        <f>IRR(G54:G59)</f>
        <v>9.9722036803998826E-2</v>
      </c>
      <c r="L60" s="8">
        <f t="shared" si="4"/>
        <v>456851.27606380702</v>
      </c>
      <c r="M60">
        <v>8</v>
      </c>
      <c r="N60" s="8">
        <f t="shared" si="4"/>
        <v>456851.27606380702</v>
      </c>
      <c r="O60" s="14">
        <f t="shared" si="7"/>
        <v>195734.98320887983</v>
      </c>
      <c r="P60" s="8">
        <f t="shared" si="5"/>
        <v>261116.29285492719</v>
      </c>
      <c r="Q60" s="8">
        <f t="shared" si="6"/>
        <v>18186240.126174346</v>
      </c>
      <c r="S60">
        <v>13</v>
      </c>
      <c r="T60" t="s">
        <v>316</v>
      </c>
      <c r="U60" s="5">
        <f>V59</f>
        <v>211758.09351206967</v>
      </c>
      <c r="W60" s="329"/>
    </row>
    <row r="61" spans="1:25">
      <c r="A61">
        <v>4</v>
      </c>
      <c r="B61" s="5">
        <f>E60</f>
        <v>1135.5810010883313</v>
      </c>
      <c r="C61" s="5">
        <f>B61*$B$55</f>
        <v>113.2424503844524</v>
      </c>
      <c r="D61" s="143">
        <f>G58</f>
        <v>58.75</v>
      </c>
      <c r="E61" s="5">
        <f>B61+C61-D61</f>
        <v>1190.0734514727837</v>
      </c>
      <c r="L61" s="8">
        <f t="shared" si="4"/>
        <v>456851.27606380702</v>
      </c>
      <c r="M61">
        <v>9</v>
      </c>
      <c r="N61" s="8">
        <f t="shared" si="4"/>
        <v>456851.27606380702</v>
      </c>
      <c r="O61" s="14">
        <f t="shared" si="7"/>
        <v>192964.41857964103</v>
      </c>
      <c r="P61" s="8">
        <f t="shared" si="5"/>
        <v>263886.85748416599</v>
      </c>
      <c r="Q61" s="8">
        <f t="shared" si="6"/>
        <v>17922353.26869018</v>
      </c>
      <c r="S61">
        <v>13</v>
      </c>
      <c r="T61" t="s">
        <v>316</v>
      </c>
      <c r="V61" s="8">
        <f>N54</f>
        <v>456851.27606380702</v>
      </c>
      <c r="W61" s="329"/>
    </row>
    <row r="62" spans="1:25" ht="15.75" thickBot="1">
      <c r="A62">
        <v>5</v>
      </c>
      <c r="B62" s="5">
        <f>E61</f>
        <v>1190.0734514727837</v>
      </c>
      <c r="C62" s="5">
        <f>B62*$B$55</f>
        <v>118.67654852723085</v>
      </c>
      <c r="D62" s="14">
        <f>G59</f>
        <v>1308.75</v>
      </c>
      <c r="E62" s="5">
        <f>B62+C62-D62</f>
        <v>1.4551915228366852E-11</v>
      </c>
      <c r="L62" s="8">
        <f t="shared" si="4"/>
        <v>456851.27606380702</v>
      </c>
      <c r="M62">
        <v>10</v>
      </c>
      <c r="N62" s="8">
        <f t="shared" si="4"/>
        <v>456851.27606380702</v>
      </c>
      <c r="O62" s="14">
        <f t="shared" si="7"/>
        <v>190164.4569783448</v>
      </c>
      <c r="P62" s="8">
        <f t="shared" si="5"/>
        <v>266686.81908546225</v>
      </c>
      <c r="Q62" s="8">
        <f t="shared" si="6"/>
        <v>17655666.449604716</v>
      </c>
      <c r="S62">
        <v>11</v>
      </c>
      <c r="T62" t="s">
        <v>280</v>
      </c>
      <c r="U62" s="8">
        <f>V61</f>
        <v>456851.27606380702</v>
      </c>
      <c r="W62" s="330"/>
    </row>
    <row r="63" spans="1:25" ht="15.75" thickBot="1">
      <c r="L63" s="8">
        <f t="shared" si="4"/>
        <v>456851.27606380702</v>
      </c>
      <c r="M63">
        <v>11</v>
      </c>
      <c r="N63" s="8">
        <f t="shared" si="4"/>
        <v>456851.27606380702</v>
      </c>
      <c r="O63" s="14">
        <f t="shared" si="7"/>
        <v>187334.78648952203</v>
      </c>
      <c r="P63" s="8">
        <f t="shared" si="5"/>
        <v>269516.48957428499</v>
      </c>
      <c r="Q63" s="8">
        <f t="shared" si="6"/>
        <v>17386149.960030433</v>
      </c>
      <c r="S63">
        <v>41</v>
      </c>
      <c r="T63" t="s">
        <v>317</v>
      </c>
      <c r="V63" s="5">
        <f>O55</f>
        <v>209157.54149357617</v>
      </c>
      <c r="W63" s="328">
        <v>3</v>
      </c>
    </row>
    <row r="64" spans="1:25" ht="15.75" thickBot="1">
      <c r="A64" s="209" t="s">
        <v>65</v>
      </c>
      <c r="B64" s="210"/>
      <c r="C64" s="210"/>
      <c r="D64" s="210"/>
      <c r="E64" s="211"/>
      <c r="L64" s="8">
        <f t="shared" si="4"/>
        <v>456851.27606380702</v>
      </c>
      <c r="M64">
        <v>12</v>
      </c>
      <c r="N64" s="8">
        <f t="shared" si="4"/>
        <v>456851.27606380702</v>
      </c>
      <c r="O64" s="14">
        <f t="shared" si="7"/>
        <v>184475.09188813617</v>
      </c>
      <c r="P64" s="8">
        <f t="shared" si="5"/>
        <v>272376.18417567085</v>
      </c>
      <c r="Q64" s="8">
        <f t="shared" si="6"/>
        <v>17113773.775854763</v>
      </c>
      <c r="S64">
        <v>13</v>
      </c>
      <c r="T64" t="s">
        <v>316</v>
      </c>
      <c r="U64" s="5">
        <f>V63</f>
        <v>209157.54149357617</v>
      </c>
      <c r="W64" s="329"/>
    </row>
    <row r="65" spans="1:23">
      <c r="A65">
        <v>1220</v>
      </c>
      <c r="B65" t="s">
        <v>304</v>
      </c>
      <c r="C65" s="5">
        <f>B58</f>
        <v>1000</v>
      </c>
      <c r="L65" s="8">
        <f t="shared" si="4"/>
        <v>456851.27606380702</v>
      </c>
      <c r="M65">
        <v>13</v>
      </c>
      <c r="N65" s="8">
        <f t="shared" si="4"/>
        <v>456851.27606380702</v>
      </c>
      <c r="O65" s="14">
        <f t="shared" si="7"/>
        <v>181585.05460446727</v>
      </c>
      <c r="P65" s="8">
        <f t="shared" si="5"/>
        <v>275266.22145933972</v>
      </c>
      <c r="Q65" s="8">
        <f t="shared" si="6"/>
        <v>16838507.554395422</v>
      </c>
      <c r="S65">
        <v>13</v>
      </c>
      <c r="T65" t="s">
        <v>316</v>
      </c>
      <c r="V65" s="8">
        <f>N55</f>
        <v>456851.27606380702</v>
      </c>
      <c r="W65" s="329"/>
    </row>
    <row r="66" spans="1:23" ht="15.75" thickBot="1">
      <c r="A66">
        <v>1120</v>
      </c>
      <c r="B66" t="s">
        <v>133</v>
      </c>
      <c r="D66" s="5">
        <f>C65</f>
        <v>1000</v>
      </c>
      <c r="L66" s="8">
        <f t="shared" si="4"/>
        <v>456851.27606380702</v>
      </c>
      <c r="M66">
        <v>14</v>
      </c>
      <c r="N66" s="8">
        <f t="shared" si="4"/>
        <v>456851.27606380702</v>
      </c>
      <c r="O66" s="14">
        <f t="shared" si="7"/>
        <v>178664.35268862327</v>
      </c>
      <c r="P66" s="8">
        <f t="shared" si="5"/>
        <v>278186.92337518372</v>
      </c>
      <c r="Q66" s="8">
        <f t="shared" si="6"/>
        <v>16560320.631020239</v>
      </c>
      <c r="S66">
        <v>11</v>
      </c>
      <c r="T66" t="s">
        <v>280</v>
      </c>
      <c r="U66" s="8">
        <f>V65</f>
        <v>456851.27606380702</v>
      </c>
      <c r="W66" s="330"/>
    </row>
    <row r="67" spans="1:23" ht="15.75" thickBot="1">
      <c r="A67">
        <v>1220</v>
      </c>
      <c r="B67" t="s">
        <v>304</v>
      </c>
      <c r="C67" s="5">
        <f>C58</f>
        <v>99.722036803998833</v>
      </c>
      <c r="L67" s="8">
        <f t="shared" si="4"/>
        <v>456851.27606380702</v>
      </c>
      <c r="M67">
        <v>15</v>
      </c>
      <c r="N67" s="8">
        <f t="shared" si="4"/>
        <v>456851.27606380702</v>
      </c>
      <c r="O67" s="14">
        <f t="shared" si="7"/>
        <v>175712.66077467494</v>
      </c>
      <c r="P67" s="8">
        <f t="shared" si="5"/>
        <v>281138.61528913211</v>
      </c>
      <c r="Q67" s="8">
        <f t="shared" si="6"/>
        <v>16279182.015731107</v>
      </c>
    </row>
    <row r="68" spans="1:23" ht="15.75" thickBot="1">
      <c r="A68">
        <v>4150</v>
      </c>
      <c r="B68" t="s">
        <v>305</v>
      </c>
      <c r="D68" s="5">
        <f>C67</f>
        <v>99.722036803998833</v>
      </c>
      <c r="L68" s="8">
        <f t="shared" si="4"/>
        <v>456851.27606380702</v>
      </c>
      <c r="M68">
        <v>16</v>
      </c>
      <c r="N68" s="8">
        <f t="shared" si="4"/>
        <v>456851.27606380702</v>
      </c>
      <c r="O68" s="14">
        <f t="shared" si="7"/>
        <v>172729.65004441002</v>
      </c>
      <c r="P68" s="8">
        <f t="shared" si="5"/>
        <v>284121.62601939699</v>
      </c>
      <c r="Q68" s="8">
        <f t="shared" si="6"/>
        <v>15995060.38971171</v>
      </c>
      <c r="S68" s="312" t="s">
        <v>318</v>
      </c>
      <c r="T68" s="313"/>
      <c r="U68" s="313"/>
      <c r="V68" s="313"/>
      <c r="W68" s="314"/>
    </row>
    <row r="69" spans="1:23">
      <c r="A69">
        <v>1220</v>
      </c>
      <c r="B69" t="s">
        <v>304</v>
      </c>
      <c r="D69">
        <f>D58</f>
        <v>58.75</v>
      </c>
      <c r="L69" s="8">
        <f t="shared" si="4"/>
        <v>456851.27606380702</v>
      </c>
      <c r="M69">
        <v>17</v>
      </c>
      <c r="N69" s="8">
        <f t="shared" si="4"/>
        <v>456851.27606380702</v>
      </c>
      <c r="O69" s="14">
        <f t="shared" si="7"/>
        <v>169714.98819070292</v>
      </c>
      <c r="P69" s="8">
        <f t="shared" si="5"/>
        <v>287136.2878731041</v>
      </c>
      <c r="Q69" s="8">
        <f t="shared" si="6"/>
        <v>15707924.101838605</v>
      </c>
    </row>
    <row r="70" spans="1:23">
      <c r="A70">
        <v>1120</v>
      </c>
      <c r="B70" t="s">
        <v>133</v>
      </c>
      <c r="C70">
        <f>D69</f>
        <v>58.75</v>
      </c>
      <c r="L70" s="8">
        <f t="shared" si="4"/>
        <v>456851.27606380702</v>
      </c>
      <c r="M70">
        <v>18</v>
      </c>
      <c r="N70" s="8">
        <f t="shared" si="4"/>
        <v>456851.27606380702</v>
      </c>
      <c r="O70" s="14">
        <f t="shared" si="7"/>
        <v>166668.3393804958</v>
      </c>
      <c r="P70" s="8">
        <f t="shared" si="5"/>
        <v>290182.93668331124</v>
      </c>
      <c r="Q70" s="8">
        <f t="shared" si="6"/>
        <v>15417741.165155293</v>
      </c>
    </row>
    <row r="71" spans="1:23">
      <c r="A71">
        <v>1220</v>
      </c>
      <c r="B71" t="s">
        <v>304</v>
      </c>
      <c r="C71" s="5">
        <f>C59</f>
        <v>103.807851766102</v>
      </c>
      <c r="L71" s="8">
        <f t="shared" si="4"/>
        <v>456851.27606380702</v>
      </c>
      <c r="M71">
        <v>19</v>
      </c>
      <c r="N71" s="8">
        <f t="shared" si="4"/>
        <v>456851.27606380702</v>
      </c>
      <c r="O71" s="14">
        <f t="shared" si="7"/>
        <v>163589.36421738673</v>
      </c>
      <c r="P71" s="8">
        <f t="shared" si="5"/>
        <v>293261.91184642026</v>
      </c>
      <c r="Q71" s="8">
        <f t="shared" si="6"/>
        <v>15124479.253308874</v>
      </c>
    </row>
    <row r="72" spans="1:23">
      <c r="A72">
        <v>4150</v>
      </c>
      <c r="B72" t="s">
        <v>305</v>
      </c>
      <c r="D72" s="5">
        <f>C71</f>
        <v>103.807851766102</v>
      </c>
      <c r="L72" s="8">
        <f t="shared" si="4"/>
        <v>456851.27606380702</v>
      </c>
      <c r="M72">
        <v>20</v>
      </c>
      <c r="N72" s="8">
        <f t="shared" si="4"/>
        <v>456851.27606380702</v>
      </c>
      <c r="O72" s="14">
        <f t="shared" si="7"/>
        <v>160477.71970382106</v>
      </c>
      <c r="P72" s="8">
        <f t="shared" si="5"/>
        <v>296373.55635998596</v>
      </c>
      <c r="Q72" s="8">
        <f t="shared" si="6"/>
        <v>14828105.696948888</v>
      </c>
    </row>
    <row r="73" spans="1:23">
      <c r="A73">
        <v>1220</v>
      </c>
      <c r="B73" t="s">
        <v>304</v>
      </c>
      <c r="D73">
        <f>D59</f>
        <v>58.75</v>
      </c>
      <c r="L73" s="8">
        <f t="shared" si="4"/>
        <v>456851.27606380702</v>
      </c>
      <c r="M73">
        <v>21</v>
      </c>
      <c r="N73" s="8">
        <f t="shared" si="4"/>
        <v>456851.27606380702</v>
      </c>
      <c r="O73" s="14">
        <f t="shared" si="7"/>
        <v>157333.05920288136</v>
      </c>
      <c r="P73" s="8">
        <f t="shared" si="5"/>
        <v>299518.21686092566</v>
      </c>
      <c r="Q73" s="8">
        <f t="shared" si="6"/>
        <v>14528587.480087962</v>
      </c>
    </row>
    <row r="74" spans="1:23">
      <c r="A74">
        <v>1120</v>
      </c>
      <c r="B74" t="s">
        <v>133</v>
      </c>
      <c r="C74">
        <f>D73</f>
        <v>58.75</v>
      </c>
      <c r="L74" s="8">
        <f t="shared" si="4"/>
        <v>456851.27606380702</v>
      </c>
      <c r="M74">
        <v>22</v>
      </c>
      <c r="N74" s="8">
        <f t="shared" si="4"/>
        <v>456851.27606380702</v>
      </c>
      <c r="O74" s="14">
        <f t="shared" si="7"/>
        <v>154155.03239967223</v>
      </c>
      <c r="P74" s="8">
        <f t="shared" si="5"/>
        <v>302696.24366413476</v>
      </c>
      <c r="Q74" s="8">
        <f t="shared" si="6"/>
        <v>14225891.236423828</v>
      </c>
    </row>
    <row r="75" spans="1:23">
      <c r="A75">
        <v>1220</v>
      </c>
      <c r="B75" t="s">
        <v>304</v>
      </c>
      <c r="C75" s="5">
        <f>C60</f>
        <v>108.30111251823034</v>
      </c>
      <c r="L75" s="8">
        <f t="shared" si="4"/>
        <v>456851.27606380702</v>
      </c>
      <c r="M75">
        <v>23</v>
      </c>
      <c r="N75" s="8">
        <f t="shared" si="4"/>
        <v>456851.27606380702</v>
      </c>
      <c r="O75" s="14">
        <f t="shared" si="7"/>
        <v>150943.28526229525</v>
      </c>
      <c r="P75" s="8">
        <f t="shared" si="5"/>
        <v>305907.9908015118</v>
      </c>
      <c r="Q75" s="8">
        <f t="shared" si="6"/>
        <v>13919983.245622316</v>
      </c>
    </row>
    <row r="76" spans="1:23">
      <c r="A76">
        <v>4150</v>
      </c>
      <c r="B76" t="s">
        <v>305</v>
      </c>
      <c r="D76" s="5">
        <f>C75</f>
        <v>108.30111251823034</v>
      </c>
      <c r="L76" s="8">
        <f t="shared" si="4"/>
        <v>456851.27606380702</v>
      </c>
      <c r="M76">
        <v>24</v>
      </c>
      <c r="N76" s="8">
        <f t="shared" si="4"/>
        <v>456851.27606380702</v>
      </c>
      <c r="O76" s="14">
        <f t="shared" si="7"/>
        <v>147697.46000240976</v>
      </c>
      <c r="P76" s="8">
        <f t="shared" si="5"/>
        <v>309153.81606139726</v>
      </c>
      <c r="Q76" s="8">
        <f t="shared" si="6"/>
        <v>13610829.429560918</v>
      </c>
    </row>
    <row r="77" spans="1:23">
      <c r="A77">
        <v>1220</v>
      </c>
      <c r="B77" t="s">
        <v>304</v>
      </c>
      <c r="D77">
        <f>D60</f>
        <v>58.75</v>
      </c>
      <c r="L77" s="8">
        <f t="shared" si="4"/>
        <v>456851.27606380702</v>
      </c>
      <c r="M77">
        <v>25</v>
      </c>
      <c r="N77" s="8">
        <f t="shared" si="4"/>
        <v>456851.27606380702</v>
      </c>
      <c r="O77" s="14">
        <f t="shared" si="7"/>
        <v>144417.19503537536</v>
      </c>
      <c r="P77" s="8">
        <f t="shared" si="5"/>
        <v>312434.08102843165</v>
      </c>
      <c r="Q77" s="8">
        <f t="shared" si="6"/>
        <v>13298395.348532487</v>
      </c>
    </row>
    <row r="78" spans="1:23">
      <c r="A78">
        <v>1120</v>
      </c>
      <c r="B78" t="s">
        <v>133</v>
      </c>
      <c r="C78">
        <f>D77</f>
        <v>58.75</v>
      </c>
      <c r="L78" s="8">
        <f t="shared" si="4"/>
        <v>456851.27606380702</v>
      </c>
      <c r="M78">
        <v>26</v>
      </c>
      <c r="N78" s="8">
        <f t="shared" si="4"/>
        <v>456851.27606380702</v>
      </c>
      <c r="O78" s="14">
        <f t="shared" si="7"/>
        <v>141102.1249399714</v>
      </c>
      <c r="P78" s="8">
        <f t="shared" si="5"/>
        <v>315749.15112383559</v>
      </c>
      <c r="Q78" s="8">
        <f t="shared" si="6"/>
        <v>12982646.197408652</v>
      </c>
    </row>
    <row r="79" spans="1:23">
      <c r="A79">
        <v>1220</v>
      </c>
      <c r="B79" t="s">
        <v>304</v>
      </c>
      <c r="C79" s="5">
        <f>C61</f>
        <v>113.2424503844524</v>
      </c>
      <c r="L79" s="8">
        <f t="shared" si="4"/>
        <v>456851.27606380702</v>
      </c>
      <c r="M79">
        <v>27</v>
      </c>
      <c r="N79" s="8">
        <f t="shared" si="4"/>
        <v>456851.27606380702</v>
      </c>
      <c r="O79" s="14">
        <f t="shared" si="7"/>
        <v>137751.88041768913</v>
      </c>
      <c r="P79" s="8">
        <f t="shared" si="5"/>
        <v>319099.39564611786</v>
      </c>
      <c r="Q79" s="8">
        <f t="shared" si="6"/>
        <v>12663546.801762534</v>
      </c>
    </row>
    <row r="80" spans="1:23">
      <c r="A80">
        <v>4150</v>
      </c>
      <c r="B80" t="s">
        <v>305</v>
      </c>
      <c r="D80" s="5">
        <f>C61</f>
        <v>113.2424503844524</v>
      </c>
      <c r="L80" s="8">
        <f t="shared" si="4"/>
        <v>456851.27606380702</v>
      </c>
      <c r="M80">
        <v>28</v>
      </c>
      <c r="N80" s="8">
        <f t="shared" si="4"/>
        <v>456851.27606380702</v>
      </c>
      <c r="O80" s="14">
        <f t="shared" si="7"/>
        <v>134366.08825159169</v>
      </c>
      <c r="P80" s="8">
        <f t="shared" si="5"/>
        <v>322485.1878122153</v>
      </c>
      <c r="Q80" s="8">
        <f t="shared" si="6"/>
        <v>12341061.61395032</v>
      </c>
    </row>
    <row r="81" spans="1:17">
      <c r="A81">
        <v>1220</v>
      </c>
      <c r="B81" t="s">
        <v>304</v>
      </c>
      <c r="D81">
        <f>D61</f>
        <v>58.75</v>
      </c>
      <c r="L81" s="8">
        <f t="shared" si="4"/>
        <v>456851.27606380702</v>
      </c>
      <c r="M81">
        <v>29</v>
      </c>
      <c r="N81" s="8">
        <f t="shared" si="4"/>
        <v>456851.27606380702</v>
      </c>
      <c r="O81" s="14">
        <f t="shared" si="7"/>
        <v>130944.37126473803</v>
      </c>
      <c r="P81" s="8">
        <f t="shared" si="5"/>
        <v>325906.90479906899</v>
      </c>
      <c r="Q81" s="8">
        <f t="shared" si="6"/>
        <v>12015154.709151251</v>
      </c>
    </row>
    <row r="82" spans="1:17">
      <c r="A82">
        <v>1120</v>
      </c>
      <c r="B82" t="s">
        <v>133</v>
      </c>
      <c r="C82">
        <f>D81</f>
        <v>58.75</v>
      </c>
      <c r="L82" s="8">
        <f t="shared" si="4"/>
        <v>456851.27606380702</v>
      </c>
      <c r="M82">
        <v>30</v>
      </c>
      <c r="N82" s="8">
        <f t="shared" si="4"/>
        <v>456851.27606380702</v>
      </c>
      <c r="O82" s="14">
        <f t="shared" si="7"/>
        <v>127486.34827816527</v>
      </c>
      <c r="P82" s="8">
        <f t="shared" si="5"/>
        <v>329364.92778564175</v>
      </c>
      <c r="Q82" s="8">
        <f t="shared" si="6"/>
        <v>11685789.781365609</v>
      </c>
    </row>
    <row r="83" spans="1:17">
      <c r="A83">
        <v>1220</v>
      </c>
      <c r="B83" t="s">
        <v>304</v>
      </c>
      <c r="C83" s="5">
        <f>C62</f>
        <v>118.67654852723085</v>
      </c>
      <c r="L83" s="8">
        <f t="shared" si="4"/>
        <v>456851.27606380702</v>
      </c>
      <c r="M83">
        <v>31</v>
      </c>
      <c r="N83" s="8">
        <f t="shared" si="4"/>
        <v>456851.27606380702</v>
      </c>
      <c r="O83" s="14">
        <f t="shared" si="7"/>
        <v>123991.63406842545</v>
      </c>
      <c r="P83" s="8">
        <f t="shared" si="5"/>
        <v>332859.64199538156</v>
      </c>
      <c r="Q83" s="8">
        <f t="shared" si="6"/>
        <v>11352930.139370227</v>
      </c>
    </row>
    <row r="84" spans="1:17">
      <c r="A84">
        <v>4150</v>
      </c>
      <c r="B84" t="s">
        <v>305</v>
      </c>
      <c r="D84" s="5">
        <f>C62</f>
        <v>118.67654852723085</v>
      </c>
      <c r="L84" s="8">
        <f t="shared" si="4"/>
        <v>456851.27606380702</v>
      </c>
      <c r="M84">
        <v>32</v>
      </c>
      <c r="N84" s="8">
        <f t="shared" si="4"/>
        <v>456851.27606380702</v>
      </c>
      <c r="O84" s="14">
        <f t="shared" si="7"/>
        <v>120459.8393246717</v>
      </c>
      <c r="P84" s="8">
        <f t="shared" si="5"/>
        <v>336391.4367391353</v>
      </c>
      <c r="Q84" s="8">
        <f t="shared" si="6"/>
        <v>11016538.702631092</v>
      </c>
    </row>
    <row r="85" spans="1:17">
      <c r="A85">
        <v>1220</v>
      </c>
      <c r="B85" t="s">
        <v>304</v>
      </c>
      <c r="D85" s="5">
        <f>D62</f>
        <v>1308.75</v>
      </c>
      <c r="L85" s="8">
        <f t="shared" si="4"/>
        <v>456851.27606380702</v>
      </c>
      <c r="M85">
        <v>33</v>
      </c>
      <c r="N85" s="8">
        <f t="shared" si="4"/>
        <v>456851.27606380702</v>
      </c>
      <c r="O85" s="14">
        <f t="shared" si="7"/>
        <v>116890.57060528896</v>
      </c>
      <c r="P85" s="8">
        <f t="shared" si="5"/>
        <v>339960.70545851806</v>
      </c>
      <c r="Q85" s="8">
        <f t="shared" si="6"/>
        <v>10676577.997172574</v>
      </c>
    </row>
    <row r="86" spans="1:17" ht="15.75" thickBot="1">
      <c r="A86">
        <v>1120</v>
      </c>
      <c r="B86" t="s">
        <v>133</v>
      </c>
      <c r="C86" s="5">
        <f>D85</f>
        <v>1308.75</v>
      </c>
      <c r="L86" s="8">
        <f t="shared" si="4"/>
        <v>456851.27606380702</v>
      </c>
      <c r="M86">
        <v>34</v>
      </c>
      <c r="N86" s="8">
        <f t="shared" si="4"/>
        <v>456851.27606380702</v>
      </c>
      <c r="O86" s="14">
        <f t="shared" si="7"/>
        <v>113283.4302940647</v>
      </c>
      <c r="P86" s="8">
        <f t="shared" si="5"/>
        <v>343567.84576974233</v>
      </c>
      <c r="Q86" s="8">
        <f t="shared" si="6"/>
        <v>10333010.151402831</v>
      </c>
    </row>
    <row r="87" spans="1:17" ht="15.75" thickBot="1">
      <c r="C87" s="147">
        <f>SUM(C65:C86)</f>
        <v>3087.5000000000146</v>
      </c>
      <c r="D87" s="141">
        <f>SUM(D65:D86)</f>
        <v>3087.5000000000146</v>
      </c>
      <c r="L87" s="8">
        <f t="shared" si="4"/>
        <v>456851.27606380702</v>
      </c>
      <c r="M87">
        <v>35</v>
      </c>
      <c r="N87" s="8">
        <f t="shared" si="4"/>
        <v>456851.27606380702</v>
      </c>
      <c r="O87" s="14">
        <f t="shared" si="7"/>
        <v>109638.0165558945</v>
      </c>
      <c r="P87" s="8">
        <f t="shared" si="5"/>
        <v>347213.2595079125</v>
      </c>
      <c r="Q87" s="8">
        <f t="shared" si="6"/>
        <v>9985796.8918949179</v>
      </c>
    </row>
    <row r="88" spans="1:17" ht="15.75" thickBot="1">
      <c r="L88" s="8">
        <f t="shared" si="4"/>
        <v>456851.27606380702</v>
      </c>
      <c r="M88">
        <v>36</v>
      </c>
      <c r="N88" s="8">
        <f t="shared" si="4"/>
        <v>456851.27606380702</v>
      </c>
      <c r="O88" s="14">
        <f t="shared" si="7"/>
        <v>105953.92329201761</v>
      </c>
      <c r="P88" s="8">
        <f t="shared" si="5"/>
        <v>350897.35277178942</v>
      </c>
      <c r="Q88" s="8">
        <f t="shared" si="6"/>
        <v>9634899.5391231291</v>
      </c>
    </row>
    <row r="89" spans="1:17" ht="15.75" thickBot="1">
      <c r="A89" s="148" t="s">
        <v>306</v>
      </c>
      <c r="C89" s="149">
        <f>SUMIF(B65:B86,B65,C65:D86)</f>
        <v>1543.7500000000146</v>
      </c>
      <c r="D89" s="21">
        <f>C89</f>
        <v>1543.7500000000146</v>
      </c>
      <c r="E89" s="150">
        <f>C89-D89</f>
        <v>0</v>
      </c>
      <c r="L89" s="8">
        <f t="shared" si="4"/>
        <v>456851.27606380702</v>
      </c>
      <c r="M89">
        <v>37</v>
      </c>
      <c r="N89" s="8">
        <f t="shared" si="4"/>
        <v>456851.27606380702</v>
      </c>
      <c r="O89" s="14">
        <f t="shared" si="7"/>
        <v>102230.74009477765</v>
      </c>
      <c r="P89" s="8">
        <f t="shared" si="5"/>
        <v>354620.53596902936</v>
      </c>
      <c r="Q89" s="8">
        <f t="shared" si="6"/>
        <v>9280279.003154099</v>
      </c>
    </row>
    <row r="90" spans="1:17">
      <c r="L90" s="8">
        <f t="shared" si="4"/>
        <v>456851.27606380702</v>
      </c>
      <c r="M90">
        <v>38</v>
      </c>
      <c r="N90" s="8">
        <f t="shared" si="4"/>
        <v>456851.27606380702</v>
      </c>
      <c r="O90" s="14">
        <f t="shared" si="7"/>
        <v>98468.052201903149</v>
      </c>
      <c r="P90" s="8">
        <f t="shared" si="5"/>
        <v>358383.22386190388</v>
      </c>
      <c r="Q90" s="8">
        <f t="shared" si="6"/>
        <v>8921895.779292196</v>
      </c>
    </row>
    <row r="91" spans="1:17">
      <c r="L91" s="8">
        <f t="shared" si="4"/>
        <v>456851.27606380702</v>
      </c>
      <c r="M91">
        <v>39</v>
      </c>
      <c r="N91" s="8">
        <f t="shared" si="4"/>
        <v>456851.27606380702</v>
      </c>
      <c r="O91" s="14">
        <f t="shared" si="7"/>
        <v>94665.440450303184</v>
      </c>
      <c r="P91" s="8">
        <f t="shared" si="5"/>
        <v>362185.83561350382</v>
      </c>
      <c r="Q91" s="8">
        <f t="shared" si="6"/>
        <v>8559709.943678692</v>
      </c>
    </row>
    <row r="92" spans="1:17">
      <c r="L92" s="8">
        <f t="shared" si="4"/>
        <v>456851.27606380702</v>
      </c>
      <c r="M92">
        <v>40</v>
      </c>
      <c r="N92" s="8">
        <f t="shared" si="4"/>
        <v>456851.27606380702</v>
      </c>
      <c r="O92" s="14">
        <f t="shared" si="7"/>
        <v>90822.481229372512</v>
      </c>
      <c r="P92" s="8">
        <f t="shared" si="5"/>
        <v>366028.79483443452</v>
      </c>
      <c r="Q92" s="8">
        <f t="shared" si="6"/>
        <v>8193681.148844257</v>
      </c>
    </row>
    <row r="93" spans="1:17">
      <c r="L93" s="8">
        <f t="shared" si="4"/>
        <v>456851.27606380702</v>
      </c>
      <c r="M93">
        <v>41</v>
      </c>
      <c r="N93" s="8">
        <f t="shared" si="4"/>
        <v>456851.27606380702</v>
      </c>
      <c r="O93" s="14">
        <f t="shared" si="7"/>
        <v>86938.746433801469</v>
      </c>
      <c r="P93" s="8">
        <f t="shared" si="5"/>
        <v>369912.52963000553</v>
      </c>
      <c r="Q93" s="8">
        <f t="shared" si="6"/>
        <v>7823768.6192142516</v>
      </c>
    </row>
    <row r="94" spans="1:17">
      <c r="L94" s="8">
        <f t="shared" si="4"/>
        <v>456851.27606380702</v>
      </c>
      <c r="M94">
        <v>42</v>
      </c>
      <c r="N94" s="8">
        <f t="shared" si="4"/>
        <v>456851.27606380702</v>
      </c>
      <c r="O94" s="14">
        <f t="shared" si="7"/>
        <v>83013.803415885122</v>
      </c>
      <c r="P94" s="8">
        <f t="shared" si="5"/>
        <v>373837.47264792188</v>
      </c>
      <c r="Q94" s="8">
        <f t="shared" si="6"/>
        <v>7449931.1465663295</v>
      </c>
    </row>
    <row r="95" spans="1:17">
      <c r="L95" s="8">
        <f t="shared" si="4"/>
        <v>456851.27606380702</v>
      </c>
      <c r="M95">
        <v>43</v>
      </c>
      <c r="N95" s="8">
        <f t="shared" si="4"/>
        <v>456851.27606380702</v>
      </c>
      <c r="O95" s="14">
        <f t="shared" si="7"/>
        <v>79047.214937326222</v>
      </c>
      <c r="P95" s="8">
        <f t="shared" si="5"/>
        <v>377804.06112648081</v>
      </c>
      <c r="Q95" s="8">
        <f t="shared" si="6"/>
        <v>7072127.0854398487</v>
      </c>
    </row>
    <row r="96" spans="1:17">
      <c r="L96" s="8">
        <f t="shared" si="4"/>
        <v>456851.27606380702</v>
      </c>
      <c r="M96">
        <v>44</v>
      </c>
      <c r="N96" s="8">
        <f t="shared" si="4"/>
        <v>456851.27606380702</v>
      </c>
      <c r="O96" s="14">
        <f t="shared" si="7"/>
        <v>75038.539120527013</v>
      </c>
      <c r="P96" s="8">
        <f t="shared" si="5"/>
        <v>381812.73694327998</v>
      </c>
      <c r="Q96" s="8">
        <f t="shared" si="6"/>
        <v>6690314.3484965684</v>
      </c>
    </row>
    <row r="97" spans="12:17">
      <c r="L97" s="8">
        <f t="shared" si="4"/>
        <v>456851.27606380702</v>
      </c>
      <c r="M97">
        <v>45</v>
      </c>
      <c r="N97" s="8">
        <f t="shared" si="4"/>
        <v>456851.27606380702</v>
      </c>
      <c r="O97" s="14">
        <f t="shared" si="7"/>
        <v>70987.32939936404</v>
      </c>
      <c r="P97" s="8">
        <f t="shared" si="5"/>
        <v>385863.94666444301</v>
      </c>
      <c r="Q97" s="8">
        <f t="shared" si="6"/>
        <v>6304450.4018321251</v>
      </c>
    </row>
    <row r="98" spans="12:17">
      <c r="L98" s="8">
        <f t="shared" si="4"/>
        <v>456851.27606380702</v>
      </c>
      <c r="M98">
        <v>46</v>
      </c>
      <c r="N98" s="8">
        <f t="shared" si="4"/>
        <v>456851.27606380702</v>
      </c>
      <c r="O98" s="14">
        <f t="shared" si="7"/>
        <v>66893.134469440789</v>
      </c>
      <c r="P98" s="8">
        <f t="shared" si="5"/>
        <v>389958.14159436623</v>
      </c>
      <c r="Q98" s="8">
        <f t="shared" si="6"/>
        <v>5914492.260237759</v>
      </c>
    </row>
    <row r="99" spans="12:17">
      <c r="L99" s="8">
        <f t="shared" si="4"/>
        <v>456851.27606380702</v>
      </c>
      <c r="M99">
        <v>47</v>
      </c>
      <c r="N99" s="8">
        <f t="shared" si="4"/>
        <v>456851.27606380702</v>
      </c>
      <c r="O99" s="14">
        <f t="shared" si="7"/>
        <v>62755.498237812331</v>
      </c>
      <c r="P99" s="8">
        <f t="shared" si="5"/>
        <v>394095.77782599471</v>
      </c>
      <c r="Q99" s="8">
        <f t="shared" si="6"/>
        <v>5520396.4824117646</v>
      </c>
    </row>
    <row r="100" spans="12:17">
      <c r="L100" s="8">
        <f t="shared" si="4"/>
        <v>456851.27606380702</v>
      </c>
      <c r="M100">
        <v>48</v>
      </c>
      <c r="N100" s="8">
        <f t="shared" si="4"/>
        <v>456851.27606380702</v>
      </c>
      <c r="O100" s="14">
        <f t="shared" si="7"/>
        <v>58573.959772176691</v>
      </c>
      <c r="P100" s="8">
        <f t="shared" si="5"/>
        <v>398277.31629163033</v>
      </c>
      <c r="Q100" s="8">
        <f t="shared" si="6"/>
        <v>5122119.1661201343</v>
      </c>
    </row>
    <row r="101" spans="12:17">
      <c r="L101" s="8">
        <f t="shared" si="4"/>
        <v>456851.27606380702</v>
      </c>
      <c r="M101">
        <v>49</v>
      </c>
      <c r="N101" s="8">
        <f t="shared" si="4"/>
        <v>456851.27606380702</v>
      </c>
      <c r="O101" s="14">
        <f t="shared" si="7"/>
        <v>54348.053249526973</v>
      </c>
      <c r="P101" s="8">
        <f t="shared" si="5"/>
        <v>402503.22281428007</v>
      </c>
      <c r="Q101" s="8">
        <f t="shared" si="6"/>
        <v>4719615.9433058538</v>
      </c>
    </row>
    <row r="102" spans="12:17">
      <c r="L102" s="8">
        <f t="shared" si="4"/>
        <v>456851.27606380702</v>
      </c>
      <c r="M102">
        <v>50</v>
      </c>
      <c r="N102" s="8">
        <f t="shared" si="4"/>
        <v>456851.27606380702</v>
      </c>
      <c r="O102" s="14">
        <f t="shared" si="7"/>
        <v>50077.307904258741</v>
      </c>
      <c r="P102" s="8">
        <f t="shared" si="5"/>
        <v>406773.9681595483</v>
      </c>
      <c r="Q102" s="8">
        <f t="shared" si="6"/>
        <v>4312841.9751463057</v>
      </c>
    </row>
    <row r="103" spans="12:17">
      <c r="L103" s="8">
        <f t="shared" si="4"/>
        <v>456851.27606380702</v>
      </c>
      <c r="M103">
        <v>51</v>
      </c>
      <c r="N103" s="8">
        <f t="shared" si="4"/>
        <v>456851.27606380702</v>
      </c>
      <c r="O103" s="14">
        <f t="shared" si="7"/>
        <v>45761.247975726808</v>
      </c>
      <c r="P103" s="8">
        <f t="shared" si="5"/>
        <v>411090.02808808023</v>
      </c>
      <c r="Q103" s="8">
        <f t="shared" si="6"/>
        <v>3901751.9470582255</v>
      </c>
    </row>
    <row r="104" spans="12:17">
      <c r="L104" s="8">
        <f t="shared" si="4"/>
        <v>456851.27606380702</v>
      </c>
      <c r="M104">
        <v>52</v>
      </c>
      <c r="N104" s="8">
        <f t="shared" si="4"/>
        <v>456851.27606380702</v>
      </c>
      <c r="O104" s="14">
        <f t="shared" si="7"/>
        <v>41399.39265524548</v>
      </c>
      <c r="P104" s="8">
        <f t="shared" si="5"/>
        <v>415451.88340856152</v>
      </c>
      <c r="Q104" s="8">
        <f t="shared" si="6"/>
        <v>3486300.0636496642</v>
      </c>
    </row>
    <row r="105" spans="12:17">
      <c r="L105" s="8">
        <f t="shared" si="4"/>
        <v>456851.27606380702</v>
      </c>
      <c r="M105">
        <v>53</v>
      </c>
      <c r="N105" s="8">
        <f t="shared" si="4"/>
        <v>456851.27606380702</v>
      </c>
      <c r="O105" s="14">
        <f t="shared" si="7"/>
        <v>36991.256032526537</v>
      </c>
      <c r="P105" s="8">
        <f t="shared" si="5"/>
        <v>419860.02003128047</v>
      </c>
      <c r="Q105" s="8">
        <f t="shared" si="6"/>
        <v>3066440.0436183838</v>
      </c>
    </row>
    <row r="106" spans="12:17">
      <c r="L106" s="8">
        <f t="shared" si="4"/>
        <v>456851.27606380702</v>
      </c>
      <c r="M106">
        <v>54</v>
      </c>
      <c r="N106" s="8">
        <f t="shared" si="4"/>
        <v>456851.27606380702</v>
      </c>
      <c r="O106" s="14">
        <f t="shared" si="7"/>
        <v>32536.347041548896</v>
      </c>
      <c r="P106" s="8">
        <f t="shared" si="5"/>
        <v>424314.92902225815</v>
      </c>
      <c r="Q106" s="8">
        <f t="shared" si="6"/>
        <v>2642125.1145961257</v>
      </c>
    </row>
    <row r="107" spans="12:17">
      <c r="L107" s="8">
        <f t="shared" si="4"/>
        <v>456851.27606380702</v>
      </c>
      <c r="M107">
        <v>55</v>
      </c>
      <c r="N107" s="8">
        <f t="shared" si="4"/>
        <v>456851.27606380702</v>
      </c>
      <c r="O107" s="14">
        <f t="shared" si="7"/>
        <v>28034.169405853867</v>
      </c>
      <c r="P107" s="8">
        <f t="shared" si="5"/>
        <v>428817.10665795318</v>
      </c>
      <c r="Q107" s="8">
        <f t="shared" si="6"/>
        <v>2213308.0079381727</v>
      </c>
    </row>
    <row r="108" spans="12:17">
      <c r="L108" s="8">
        <f t="shared" si="4"/>
        <v>456851.27606380702</v>
      </c>
      <c r="M108">
        <v>56</v>
      </c>
      <c r="N108" s="8">
        <f t="shared" si="4"/>
        <v>456851.27606380702</v>
      </c>
      <c r="O108" s="14">
        <f t="shared" si="7"/>
        <v>23484.22158326002</v>
      </c>
      <c r="P108" s="8">
        <f t="shared" si="5"/>
        <v>433367.05448054697</v>
      </c>
      <c r="Q108" s="8">
        <f t="shared" si="6"/>
        <v>1779940.9534576256</v>
      </c>
    </row>
    <row r="109" spans="12:17">
      <c r="L109" s="8">
        <f t="shared" si="4"/>
        <v>456851.27606380702</v>
      </c>
      <c r="M109">
        <v>57</v>
      </c>
      <c r="N109" s="8">
        <f t="shared" si="4"/>
        <v>456851.27606380702</v>
      </c>
      <c r="O109" s="14">
        <f t="shared" si="7"/>
        <v>18885.996709991417</v>
      </c>
      <c r="P109" s="8">
        <f t="shared" si="5"/>
        <v>437965.2793538156</v>
      </c>
      <c r="Q109" s="8">
        <f t="shared" si="6"/>
        <v>1341975.67410381</v>
      </c>
    </row>
    <row r="110" spans="12:17">
      <c r="L110" s="8">
        <f t="shared" si="4"/>
        <v>456851.27606380702</v>
      </c>
      <c r="M110">
        <v>58</v>
      </c>
      <c r="N110" s="8">
        <f t="shared" si="4"/>
        <v>456851.27606380702</v>
      </c>
      <c r="O110" s="14">
        <f t="shared" si="7"/>
        <v>14238.982544213055</v>
      </c>
      <c r="P110" s="8">
        <f t="shared" si="5"/>
        <v>442612.29351959395</v>
      </c>
      <c r="Q110" s="8">
        <f t="shared" si="6"/>
        <v>899363.38058421598</v>
      </c>
    </row>
    <row r="111" spans="12:17">
      <c r="L111" s="8">
        <f t="shared" si="4"/>
        <v>456851.27606380702</v>
      </c>
      <c r="M111">
        <v>59</v>
      </c>
      <c r="N111" s="8">
        <f t="shared" si="4"/>
        <v>456851.27606380702</v>
      </c>
      <c r="O111" s="14">
        <f t="shared" si="7"/>
        <v>9542.6614089671421</v>
      </c>
      <c r="P111" s="8">
        <f t="shared" si="5"/>
        <v>447308.61465483985</v>
      </c>
      <c r="Q111" s="8">
        <f t="shared" si="6"/>
        <v>452054.76592937612</v>
      </c>
    </row>
    <row r="112" spans="12:17" ht="15.75" thickBot="1">
      <c r="L112" s="8">
        <f t="shared" si="4"/>
        <v>456851.27606380702</v>
      </c>
      <c r="M112">
        <v>60</v>
      </c>
      <c r="N112" s="8">
        <f t="shared" si="4"/>
        <v>456851.27606380702</v>
      </c>
      <c r="O112" s="14">
        <f t="shared" si="7"/>
        <v>4796.5101345039575</v>
      </c>
      <c r="P112" s="8">
        <f t="shared" si="5"/>
        <v>452054.76592930307</v>
      </c>
      <c r="Q112" s="153">
        <f t="shared" si="6"/>
        <v>7.3050614446401596E-8</v>
      </c>
    </row>
    <row r="113" spans="11:16" ht="15.75" thickBot="1">
      <c r="K113" s="148" t="s">
        <v>303</v>
      </c>
      <c r="L113" s="152">
        <f>IRR(L52:L112)</f>
        <v>1.0610462483771954E-2</v>
      </c>
      <c r="P113" s="8"/>
    </row>
    <row r="114" spans="11:16">
      <c r="P114" s="8"/>
    </row>
  </sheetData>
  <mergeCells count="22">
    <mergeCell ref="S68:W68"/>
    <mergeCell ref="A51:H51"/>
    <mergeCell ref="G53:H53"/>
    <mergeCell ref="A64:E64"/>
    <mergeCell ref="S51:Y51"/>
    <mergeCell ref="W55:W58"/>
    <mergeCell ref="W59:W62"/>
    <mergeCell ref="W63:W66"/>
    <mergeCell ref="K50:M50"/>
    <mergeCell ref="A29:H29"/>
    <mergeCell ref="G17:J17"/>
    <mergeCell ref="A30:H30"/>
    <mergeCell ref="A36:H36"/>
    <mergeCell ref="A42:H42"/>
    <mergeCell ref="C44:E44"/>
    <mergeCell ref="B48:F48"/>
    <mergeCell ref="K36:Q36"/>
    <mergeCell ref="A1:H1"/>
    <mergeCell ref="A9:H9"/>
    <mergeCell ref="A10:I10"/>
    <mergeCell ref="A15:H15"/>
    <mergeCell ref="B17:E1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16</vt:i4>
      </vt:variant>
    </vt:vector>
  </HeadingPairs>
  <TitlesOfParts>
    <vt:vector size="16" baseType="lpstr">
      <vt:lpstr>13-09</vt:lpstr>
      <vt:lpstr>19-09</vt:lpstr>
      <vt:lpstr>20-09</vt:lpstr>
      <vt:lpstr>26-09</vt:lpstr>
      <vt:lpstr>26-09 PYMES</vt:lpstr>
      <vt:lpstr>3-10</vt:lpstr>
      <vt:lpstr>4-10</vt:lpstr>
      <vt:lpstr>10-10</vt:lpstr>
      <vt:lpstr>17-10</vt:lpstr>
      <vt:lpstr>18-10</vt:lpstr>
      <vt:lpstr>24-10</vt:lpstr>
      <vt:lpstr>Hoja2</vt:lpstr>
      <vt:lpstr>25-10</vt:lpstr>
      <vt:lpstr>31-10</vt:lpstr>
      <vt:lpstr>Hoja1</vt:lpstr>
      <vt:lpstr>Hoja3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2023-11-08T01:14:44Z</dcterms:modified>
</cp:coreProperties>
</file>