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V SEMESTRE- CONTADURÍA PÚBLICA\PROCESOS CONTABLES II\"/>
    </mc:Choice>
  </mc:AlternateContent>
  <xr:revisionPtr revIDLastSave="0" documentId="13_ncr:1_{36A74F4A-3AA8-43E0-AA93-306BFCE01E40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ADA" sheetId="2" r:id="rId1"/>
    <sheet name="TALLER 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28" i="1"/>
  <c r="B27" i="1"/>
  <c r="B232" i="1"/>
  <c r="B231" i="1"/>
  <c r="B230" i="1"/>
  <c r="H338" i="1" l="1"/>
  <c r="H336" i="1"/>
  <c r="H334" i="1"/>
  <c r="H332" i="1"/>
  <c r="H322" i="1"/>
  <c r="H320" i="1"/>
  <c r="H318" i="1"/>
  <c r="H316" i="1"/>
  <c r="H306" i="1"/>
  <c r="H304" i="1"/>
  <c r="H302" i="1"/>
  <c r="H300" i="1"/>
  <c r="H290" i="1"/>
  <c r="H288" i="1"/>
  <c r="H286" i="1"/>
  <c r="H284" i="1"/>
  <c r="H274" i="1"/>
  <c r="H272" i="1"/>
  <c r="H270" i="1"/>
  <c r="H268" i="1"/>
  <c r="H258" i="1"/>
  <c r="H256" i="1"/>
  <c r="H254" i="1"/>
  <c r="H252" i="1"/>
  <c r="H246" i="1"/>
  <c r="H245" i="1"/>
  <c r="D242" i="1"/>
  <c r="C243" i="1" s="1"/>
  <c r="H240" i="1"/>
  <c r="H237" i="1"/>
  <c r="H236" i="1"/>
  <c r="H231" i="1"/>
  <c r="H230" i="1"/>
  <c r="B228" i="1"/>
  <c r="H249" i="1" s="1"/>
  <c r="I226" i="1"/>
  <c r="B225" i="1"/>
  <c r="B224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E137" i="1"/>
  <c r="D137" i="1"/>
  <c r="D136" i="1"/>
  <c r="E136" i="1" s="1"/>
  <c r="D135" i="1"/>
  <c r="E135" i="1" s="1"/>
  <c r="D134" i="1"/>
  <c r="E134" i="1" s="1"/>
  <c r="D133" i="1"/>
  <c r="E133" i="1" s="1"/>
  <c r="D132" i="1"/>
  <c r="E132" i="1" s="1"/>
  <c r="E131" i="1"/>
  <c r="D131" i="1"/>
  <c r="D130" i="1"/>
  <c r="E130" i="1" s="1"/>
  <c r="E129" i="1"/>
  <c r="D129" i="1"/>
  <c r="D128" i="1"/>
  <c r="E128" i="1" s="1"/>
  <c r="D127" i="1"/>
  <c r="E127" i="1" s="1"/>
  <c r="E126" i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B43" i="1"/>
  <c r="B42" i="1"/>
  <c r="B40" i="1"/>
  <c r="B25" i="1"/>
  <c r="B23" i="1"/>
  <c r="G26" i="1" s="1"/>
  <c r="H27" i="1" s="1"/>
  <c r="G5" i="1"/>
  <c r="H6" i="1" s="1"/>
  <c r="G7" i="1" s="1"/>
  <c r="H8" i="1" s="1"/>
  <c r="B4" i="1"/>
  <c r="G13" i="1" s="1"/>
  <c r="B3" i="1"/>
  <c r="B7" i="1" s="1"/>
  <c r="C237" i="1" l="1"/>
  <c r="D238" i="1" s="1"/>
  <c r="C239" i="1" s="1"/>
  <c r="D240" i="1" s="1"/>
  <c r="H227" i="1"/>
  <c r="C245" i="1" s="1"/>
  <c r="D246" i="1" s="1"/>
  <c r="C247" i="1" s="1"/>
  <c r="D248" i="1" s="1"/>
  <c r="H232" i="1"/>
  <c r="H241" i="1"/>
  <c r="H247" i="1"/>
  <c r="H260" i="1"/>
  <c r="H276" i="1"/>
  <c r="H292" i="1"/>
  <c r="H308" i="1"/>
  <c r="H324" i="1"/>
  <c r="H340" i="1"/>
  <c r="H233" i="1"/>
  <c r="H262" i="1"/>
  <c r="H278" i="1"/>
  <c r="H294" i="1"/>
  <c r="H310" i="1"/>
  <c r="H326" i="1"/>
  <c r="H342" i="1"/>
  <c r="G9" i="1"/>
  <c r="H228" i="1"/>
  <c r="C249" i="1" s="1"/>
  <c r="D250" i="1" s="1"/>
  <c r="C251" i="1" s="1"/>
  <c r="D252" i="1" s="1"/>
  <c r="H234" i="1"/>
  <c r="H242" i="1"/>
  <c r="H250" i="1"/>
  <c r="H264" i="1"/>
  <c r="H280" i="1"/>
  <c r="H296" i="1"/>
  <c r="H312" i="1"/>
  <c r="H328" i="1"/>
  <c r="H344" i="1"/>
  <c r="H229" i="1"/>
  <c r="H235" i="1"/>
  <c r="H244" i="1"/>
  <c r="H251" i="1"/>
  <c r="H266" i="1"/>
  <c r="H282" i="1"/>
  <c r="H298" i="1"/>
  <c r="H314" i="1"/>
  <c r="H330" i="1"/>
  <c r="H346" i="1"/>
  <c r="D166" i="1"/>
  <c r="E166" i="1" s="1"/>
  <c r="B39" i="1"/>
  <c r="H10" i="1"/>
  <c r="G11" i="1" s="1"/>
  <c r="H12" i="1"/>
  <c r="H16" i="1"/>
  <c r="H17" i="1" s="1"/>
  <c r="H14" i="1"/>
  <c r="G15" i="1" s="1"/>
  <c r="F227" i="1"/>
  <c r="G227" i="1" s="1"/>
  <c r="I227" i="1" s="1"/>
  <c r="H238" i="1"/>
  <c r="H243" i="1"/>
  <c r="H248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239" i="1"/>
  <c r="G17" i="1" l="1"/>
  <c r="F228" i="1"/>
  <c r="G228" i="1" s="1"/>
  <c r="I228" i="1" s="1"/>
  <c r="D211" i="1"/>
  <c r="E212" i="1" s="1"/>
  <c r="F166" i="1"/>
  <c r="B45" i="1"/>
  <c r="B46" i="1" s="1"/>
  <c r="F229" i="1" l="1"/>
  <c r="G229" i="1" s="1"/>
  <c r="I229" i="1"/>
  <c r="F129" i="1"/>
  <c r="G129" i="1" s="1"/>
  <c r="F126" i="1"/>
  <c r="G126" i="1" s="1"/>
  <c r="F123" i="1"/>
  <c r="G123" i="1" s="1"/>
  <c r="F120" i="1"/>
  <c r="G120" i="1" s="1"/>
  <c r="F141" i="1"/>
  <c r="G141" i="1" s="1"/>
  <c r="F138" i="1"/>
  <c r="G138" i="1" s="1"/>
  <c r="F135" i="1"/>
  <c r="G135" i="1" s="1"/>
  <c r="F132" i="1"/>
  <c r="G132" i="1" s="1"/>
  <c r="C96" i="1"/>
  <c r="D96" i="1" s="1"/>
  <c r="C94" i="1"/>
  <c r="D94" i="1" s="1"/>
  <c r="C92" i="1"/>
  <c r="D92" i="1" s="1"/>
  <c r="C90" i="1"/>
  <c r="D90" i="1" s="1"/>
  <c r="C88" i="1"/>
  <c r="D88" i="1" s="1"/>
  <c r="C86" i="1"/>
  <c r="D86" i="1" s="1"/>
  <c r="C84" i="1"/>
  <c r="D84" i="1" s="1"/>
  <c r="C82" i="1"/>
  <c r="D82" i="1" s="1"/>
  <c r="C80" i="1"/>
  <c r="D80" i="1" s="1"/>
  <c r="C78" i="1"/>
  <c r="D78" i="1" s="1"/>
  <c r="C76" i="1"/>
  <c r="D76" i="1" s="1"/>
  <c r="C74" i="1"/>
  <c r="D74" i="1" s="1"/>
  <c r="C72" i="1"/>
  <c r="D72" i="1" s="1"/>
  <c r="C70" i="1"/>
  <c r="D70" i="1" s="1"/>
  <c r="C68" i="1"/>
  <c r="D68" i="1" s="1"/>
  <c r="C66" i="1"/>
  <c r="D66" i="1" s="1"/>
  <c r="C64" i="1"/>
  <c r="D64" i="1" s="1"/>
  <c r="C62" i="1"/>
  <c r="D62" i="1" s="1"/>
  <c r="C60" i="1"/>
  <c r="D60" i="1" s="1"/>
  <c r="C58" i="1"/>
  <c r="D58" i="1" s="1"/>
  <c r="F150" i="1"/>
  <c r="G150" i="1" s="1"/>
  <c r="F147" i="1"/>
  <c r="G147" i="1" s="1"/>
  <c r="F144" i="1"/>
  <c r="G144" i="1" s="1"/>
  <c r="F121" i="1"/>
  <c r="G121" i="1" s="1"/>
  <c r="F118" i="1"/>
  <c r="G118" i="1" s="1"/>
  <c r="F115" i="1"/>
  <c r="G115" i="1" s="1"/>
  <c r="F112" i="1"/>
  <c r="G112" i="1" s="1"/>
  <c r="B47" i="1"/>
  <c r="F44" i="1" s="1"/>
  <c r="G45" i="1" s="1"/>
  <c r="F42" i="1"/>
  <c r="G43" i="1" s="1"/>
  <c r="F145" i="1"/>
  <c r="G145" i="1" s="1"/>
  <c r="F142" i="1"/>
  <c r="G142" i="1" s="1"/>
  <c r="F139" i="1"/>
  <c r="G139" i="1" s="1"/>
  <c r="F133" i="1"/>
  <c r="G133" i="1" s="1"/>
  <c r="F130" i="1"/>
  <c r="G130" i="1" s="1"/>
  <c r="F127" i="1"/>
  <c r="G127" i="1" s="1"/>
  <c r="F124" i="1"/>
  <c r="G124" i="1" s="1"/>
  <c r="F136" i="1"/>
  <c r="G136" i="1" s="1"/>
  <c r="F122" i="1"/>
  <c r="G122" i="1" s="1"/>
  <c r="F114" i="1"/>
  <c r="G114" i="1" s="1"/>
  <c r="D160" i="1" s="1"/>
  <c r="E161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F149" i="1"/>
  <c r="G149" i="1" s="1"/>
  <c r="F143" i="1"/>
  <c r="G143" i="1" s="1"/>
  <c r="C85" i="1"/>
  <c r="D85" i="1" s="1"/>
  <c r="C73" i="1"/>
  <c r="D73" i="1" s="1"/>
  <c r="C65" i="1"/>
  <c r="D65" i="1" s="1"/>
  <c r="F119" i="1"/>
  <c r="G119" i="1" s="1"/>
  <c r="F146" i="1"/>
  <c r="G146" i="1" s="1"/>
  <c r="C97" i="1"/>
  <c r="D97" i="1" s="1"/>
  <c r="C93" i="1"/>
  <c r="D93" i="1" s="1"/>
  <c r="C81" i="1"/>
  <c r="D81" i="1" s="1"/>
  <c r="C61" i="1"/>
  <c r="D61" i="1" s="1"/>
  <c r="F148" i="1"/>
  <c r="G148" i="1" s="1"/>
  <c r="F137" i="1"/>
  <c r="G137" i="1" s="1"/>
  <c r="F134" i="1"/>
  <c r="G134" i="1" s="1"/>
  <c r="F116" i="1"/>
  <c r="G116" i="1" s="1"/>
  <c r="F113" i="1"/>
  <c r="G113" i="1" s="1"/>
  <c r="D158" i="1" s="1"/>
  <c r="E159" i="1" s="1"/>
  <c r="F140" i="1"/>
  <c r="G140" i="1" s="1"/>
  <c r="F131" i="1"/>
  <c r="G131" i="1" s="1"/>
  <c r="C89" i="1"/>
  <c r="D89" i="1" s="1"/>
  <c r="C77" i="1"/>
  <c r="D77" i="1" s="1"/>
  <c r="C69" i="1"/>
  <c r="D69" i="1" s="1"/>
  <c r="F151" i="1"/>
  <c r="G151" i="1" s="1"/>
  <c r="F128" i="1"/>
  <c r="G128" i="1" s="1"/>
  <c r="F125" i="1"/>
  <c r="G125" i="1" s="1"/>
  <c r="F117" i="1"/>
  <c r="G117" i="1" s="1"/>
  <c r="G166" i="1"/>
  <c r="D167" i="1" s="1"/>
  <c r="E167" i="1" s="1"/>
  <c r="D213" i="1" s="1"/>
  <c r="E214" i="1" s="1"/>
  <c r="D102" i="1" l="1"/>
  <c r="E58" i="1"/>
  <c r="F167" i="1"/>
  <c r="F230" i="1"/>
  <c r="G230" i="1" s="1"/>
  <c r="I230" i="1" s="1"/>
  <c r="H112" i="1"/>
  <c r="D156" i="1"/>
  <c r="E157" i="1" s="1"/>
  <c r="F231" i="1" l="1"/>
  <c r="G231" i="1" s="1"/>
  <c r="I231" i="1" s="1"/>
  <c r="H113" i="1"/>
  <c r="I112" i="1"/>
  <c r="G167" i="1"/>
  <c r="D168" i="1" s="1"/>
  <c r="E168" i="1" s="1"/>
  <c r="D215" i="1" s="1"/>
  <c r="E216" i="1" s="1"/>
  <c r="E59" i="1"/>
  <c r="F58" i="1"/>
  <c r="E103" i="1"/>
  <c r="D104" i="1"/>
  <c r="F232" i="1" l="1"/>
  <c r="G232" i="1" s="1"/>
  <c r="I232" i="1" s="1"/>
  <c r="E60" i="1"/>
  <c r="F59" i="1"/>
  <c r="D106" i="1"/>
  <c r="E107" i="1" s="1"/>
  <c r="E105" i="1"/>
  <c r="F168" i="1"/>
  <c r="H114" i="1"/>
  <c r="I113" i="1"/>
  <c r="F233" i="1" l="1"/>
  <c r="G233" i="1" s="1"/>
  <c r="I233" i="1"/>
  <c r="H115" i="1"/>
  <c r="I114" i="1"/>
  <c r="E61" i="1"/>
  <c r="F60" i="1"/>
  <c r="G168" i="1"/>
  <c r="D169" i="1" s="1"/>
  <c r="E169" i="1" s="1"/>
  <c r="F169" i="1" s="1"/>
  <c r="G169" i="1" l="1"/>
  <c r="D170" i="1" s="1"/>
  <c r="E170" i="1" s="1"/>
  <c r="F170" i="1" s="1"/>
  <c r="E62" i="1"/>
  <c r="F61" i="1"/>
  <c r="H116" i="1"/>
  <c r="I115" i="1"/>
  <c r="F234" i="1"/>
  <c r="G234" i="1" s="1"/>
  <c r="I234" i="1" s="1"/>
  <c r="G170" i="1" l="1"/>
  <c r="D171" i="1" s="1"/>
  <c r="E171" i="1" s="1"/>
  <c r="F171" i="1" s="1"/>
  <c r="H117" i="1"/>
  <c r="I116" i="1"/>
  <c r="F235" i="1"/>
  <c r="G235" i="1" s="1"/>
  <c r="I235" i="1" s="1"/>
  <c r="E63" i="1"/>
  <c r="F62" i="1"/>
  <c r="F236" i="1" l="1"/>
  <c r="G236" i="1" s="1"/>
  <c r="I236" i="1" s="1"/>
  <c r="G171" i="1"/>
  <c r="D172" i="1" s="1"/>
  <c r="E172" i="1" s="1"/>
  <c r="F172" i="1" s="1"/>
  <c r="E64" i="1"/>
  <c r="F63" i="1"/>
  <c r="H118" i="1"/>
  <c r="I117" i="1"/>
  <c r="G172" i="1" l="1"/>
  <c r="D173" i="1" s="1"/>
  <c r="E173" i="1" s="1"/>
  <c r="F173" i="1" s="1"/>
  <c r="F237" i="1"/>
  <c r="G237" i="1" s="1"/>
  <c r="I237" i="1"/>
  <c r="E65" i="1"/>
  <c r="F64" i="1"/>
  <c r="H119" i="1"/>
  <c r="I118" i="1"/>
  <c r="G173" i="1" l="1"/>
  <c r="D174" i="1" s="1"/>
  <c r="E174" i="1" s="1"/>
  <c r="F174" i="1" s="1"/>
  <c r="E66" i="1"/>
  <c r="F65" i="1"/>
  <c r="F238" i="1"/>
  <c r="G238" i="1" s="1"/>
  <c r="I238" i="1" s="1"/>
  <c r="H120" i="1"/>
  <c r="I119" i="1"/>
  <c r="F239" i="1" l="1"/>
  <c r="G239" i="1" s="1"/>
  <c r="I239" i="1"/>
  <c r="G174" i="1"/>
  <c r="D175" i="1" s="1"/>
  <c r="E175" i="1" s="1"/>
  <c r="F175" i="1" s="1"/>
  <c r="H121" i="1"/>
  <c r="I120" i="1"/>
  <c r="E67" i="1"/>
  <c r="F66" i="1"/>
  <c r="G175" i="1" l="1"/>
  <c r="D176" i="1" s="1"/>
  <c r="E176" i="1" s="1"/>
  <c r="F176" i="1" s="1"/>
  <c r="E68" i="1"/>
  <c r="F67" i="1"/>
  <c r="H122" i="1"/>
  <c r="I121" i="1"/>
  <c r="F240" i="1"/>
  <c r="G240" i="1" s="1"/>
  <c r="I240" i="1" s="1"/>
  <c r="F241" i="1" l="1"/>
  <c r="G241" i="1" s="1"/>
  <c r="I241" i="1"/>
  <c r="G176" i="1"/>
  <c r="D177" i="1" s="1"/>
  <c r="E177" i="1" s="1"/>
  <c r="F177" i="1" s="1"/>
  <c r="H123" i="1"/>
  <c r="I122" i="1"/>
  <c r="E69" i="1"/>
  <c r="F68" i="1"/>
  <c r="G177" i="1" l="1"/>
  <c r="D178" i="1" s="1"/>
  <c r="E178" i="1" s="1"/>
  <c r="F178" i="1" s="1"/>
  <c r="F242" i="1"/>
  <c r="G242" i="1" s="1"/>
  <c r="I242" i="1" s="1"/>
  <c r="E70" i="1"/>
  <c r="F69" i="1"/>
  <c r="H124" i="1"/>
  <c r="I123" i="1"/>
  <c r="F243" i="1" l="1"/>
  <c r="G243" i="1" s="1"/>
  <c r="I243" i="1" s="1"/>
  <c r="G178" i="1"/>
  <c r="D179" i="1" s="1"/>
  <c r="E179" i="1" s="1"/>
  <c r="F179" i="1" s="1"/>
  <c r="H125" i="1"/>
  <c r="I124" i="1"/>
  <c r="E71" i="1"/>
  <c r="F70" i="1"/>
  <c r="G179" i="1" l="1"/>
  <c r="D180" i="1" s="1"/>
  <c r="E180" i="1" s="1"/>
  <c r="F180" i="1" s="1"/>
  <c r="F244" i="1"/>
  <c r="G244" i="1" s="1"/>
  <c r="I244" i="1" s="1"/>
  <c r="E72" i="1"/>
  <c r="F71" i="1"/>
  <c r="H126" i="1"/>
  <c r="I125" i="1"/>
  <c r="F245" i="1" l="1"/>
  <c r="G245" i="1" s="1"/>
  <c r="I245" i="1" s="1"/>
  <c r="G180" i="1"/>
  <c r="D181" i="1" s="1"/>
  <c r="E181" i="1" s="1"/>
  <c r="F181" i="1" s="1"/>
  <c r="H127" i="1"/>
  <c r="I126" i="1"/>
  <c r="E73" i="1"/>
  <c r="F72" i="1"/>
  <c r="G181" i="1" l="1"/>
  <c r="D182" i="1" s="1"/>
  <c r="E182" i="1" s="1"/>
  <c r="F182" i="1" s="1"/>
  <c r="F246" i="1"/>
  <c r="G246" i="1" s="1"/>
  <c r="I246" i="1"/>
  <c r="E74" i="1"/>
  <c r="F73" i="1"/>
  <c r="H128" i="1"/>
  <c r="I127" i="1"/>
  <c r="G182" i="1" l="1"/>
  <c r="D183" i="1" s="1"/>
  <c r="E183" i="1" s="1"/>
  <c r="F183" i="1" s="1"/>
  <c r="E75" i="1"/>
  <c r="F74" i="1"/>
  <c r="H129" i="1"/>
  <c r="I128" i="1"/>
  <c r="F247" i="1"/>
  <c r="G247" i="1" s="1"/>
  <c r="I247" i="1" s="1"/>
  <c r="F248" i="1" l="1"/>
  <c r="G248" i="1" s="1"/>
  <c r="I248" i="1" s="1"/>
  <c r="G183" i="1"/>
  <c r="D184" i="1" s="1"/>
  <c r="E184" i="1" s="1"/>
  <c r="F184" i="1" s="1"/>
  <c r="E76" i="1"/>
  <c r="F75" i="1"/>
  <c r="H130" i="1"/>
  <c r="I129" i="1"/>
  <c r="G184" i="1" l="1"/>
  <c r="D185" i="1" s="1"/>
  <c r="E185" i="1" s="1"/>
  <c r="F185" i="1" s="1"/>
  <c r="F249" i="1"/>
  <c r="G249" i="1" s="1"/>
  <c r="I249" i="1" s="1"/>
  <c r="H131" i="1"/>
  <c r="I130" i="1"/>
  <c r="E77" i="1"/>
  <c r="F76" i="1"/>
  <c r="F250" i="1" l="1"/>
  <c r="G250" i="1" s="1"/>
  <c r="I250" i="1"/>
  <c r="E78" i="1"/>
  <c r="F77" i="1"/>
  <c r="H132" i="1"/>
  <c r="I131" i="1"/>
  <c r="G185" i="1"/>
  <c r="D186" i="1" s="1"/>
  <c r="E186" i="1" s="1"/>
  <c r="F186" i="1" s="1"/>
  <c r="G186" i="1" l="1"/>
  <c r="D187" i="1" s="1"/>
  <c r="E187" i="1" s="1"/>
  <c r="F187" i="1" s="1"/>
  <c r="H133" i="1"/>
  <c r="I132" i="1"/>
  <c r="E79" i="1"/>
  <c r="F78" i="1"/>
  <c r="F251" i="1"/>
  <c r="G251" i="1" s="1"/>
  <c r="I251" i="1" s="1"/>
  <c r="F252" i="1" l="1"/>
  <c r="G252" i="1" s="1"/>
  <c r="I252" i="1" s="1"/>
  <c r="G187" i="1"/>
  <c r="D188" i="1" s="1"/>
  <c r="E188" i="1" s="1"/>
  <c r="F188" i="1" s="1"/>
  <c r="E80" i="1"/>
  <c r="F79" i="1"/>
  <c r="H134" i="1"/>
  <c r="I133" i="1"/>
  <c r="G188" i="1" l="1"/>
  <c r="D189" i="1" s="1"/>
  <c r="E189" i="1" s="1"/>
  <c r="F189" i="1" s="1"/>
  <c r="F253" i="1"/>
  <c r="G253" i="1" s="1"/>
  <c r="I253" i="1" s="1"/>
  <c r="H135" i="1"/>
  <c r="I134" i="1"/>
  <c r="E81" i="1"/>
  <c r="F80" i="1"/>
  <c r="F254" i="1" l="1"/>
  <c r="G254" i="1" s="1"/>
  <c r="I254" i="1" s="1"/>
  <c r="G189" i="1"/>
  <c r="D190" i="1" s="1"/>
  <c r="E190" i="1" s="1"/>
  <c r="F190" i="1" s="1"/>
  <c r="H136" i="1"/>
  <c r="I135" i="1"/>
  <c r="E82" i="1"/>
  <c r="F81" i="1"/>
  <c r="G190" i="1" l="1"/>
  <c r="D191" i="1" s="1"/>
  <c r="E191" i="1" s="1"/>
  <c r="F191" i="1" s="1"/>
  <c r="F255" i="1"/>
  <c r="G255" i="1" s="1"/>
  <c r="I255" i="1" s="1"/>
  <c r="E83" i="1"/>
  <c r="F82" i="1"/>
  <c r="H137" i="1"/>
  <c r="I136" i="1"/>
  <c r="F256" i="1" l="1"/>
  <c r="G256" i="1" s="1"/>
  <c r="I256" i="1" s="1"/>
  <c r="G191" i="1"/>
  <c r="D192" i="1" s="1"/>
  <c r="E192" i="1" s="1"/>
  <c r="F192" i="1" s="1"/>
  <c r="H138" i="1"/>
  <c r="I137" i="1"/>
  <c r="E84" i="1"/>
  <c r="F83" i="1"/>
  <c r="G192" i="1" l="1"/>
  <c r="D193" i="1" s="1"/>
  <c r="E193" i="1" s="1"/>
  <c r="F193" i="1" s="1"/>
  <c r="F257" i="1"/>
  <c r="G257" i="1" s="1"/>
  <c r="I257" i="1" s="1"/>
  <c r="E85" i="1"/>
  <c r="F84" i="1"/>
  <c r="H139" i="1"/>
  <c r="I138" i="1"/>
  <c r="F258" i="1" l="1"/>
  <c r="G258" i="1" s="1"/>
  <c r="I258" i="1" s="1"/>
  <c r="G193" i="1"/>
  <c r="D194" i="1" s="1"/>
  <c r="E194" i="1" s="1"/>
  <c r="F194" i="1" s="1"/>
  <c r="H140" i="1"/>
  <c r="I139" i="1"/>
  <c r="E86" i="1"/>
  <c r="F85" i="1"/>
  <c r="G194" i="1" l="1"/>
  <c r="D195" i="1" s="1"/>
  <c r="E195" i="1" s="1"/>
  <c r="F195" i="1" s="1"/>
  <c r="F259" i="1"/>
  <c r="G259" i="1" s="1"/>
  <c r="I259" i="1" s="1"/>
  <c r="E87" i="1"/>
  <c r="F86" i="1"/>
  <c r="H141" i="1"/>
  <c r="I140" i="1"/>
  <c r="F260" i="1" l="1"/>
  <c r="G260" i="1" s="1"/>
  <c r="I260" i="1" s="1"/>
  <c r="G195" i="1"/>
  <c r="D196" i="1" s="1"/>
  <c r="E196" i="1" s="1"/>
  <c r="F196" i="1" s="1"/>
  <c r="H142" i="1"/>
  <c r="I141" i="1"/>
  <c r="E88" i="1"/>
  <c r="F87" i="1"/>
  <c r="G196" i="1" l="1"/>
  <c r="D197" i="1" s="1"/>
  <c r="E197" i="1" s="1"/>
  <c r="F197" i="1" s="1"/>
  <c r="F261" i="1"/>
  <c r="G261" i="1" s="1"/>
  <c r="I261" i="1" s="1"/>
  <c r="E89" i="1"/>
  <c r="F88" i="1"/>
  <c r="H143" i="1"/>
  <c r="I142" i="1"/>
  <c r="F262" i="1" l="1"/>
  <c r="G262" i="1" s="1"/>
  <c r="I262" i="1" s="1"/>
  <c r="G197" i="1"/>
  <c r="D198" i="1" s="1"/>
  <c r="E198" i="1" s="1"/>
  <c r="F198" i="1" s="1"/>
  <c r="H144" i="1"/>
  <c r="I143" i="1"/>
  <c r="E90" i="1"/>
  <c r="F89" i="1"/>
  <c r="G198" i="1" l="1"/>
  <c r="D199" i="1" s="1"/>
  <c r="E199" i="1" s="1"/>
  <c r="F199" i="1" s="1"/>
  <c r="F263" i="1"/>
  <c r="G263" i="1" s="1"/>
  <c r="I263" i="1" s="1"/>
  <c r="E91" i="1"/>
  <c r="F90" i="1"/>
  <c r="H145" i="1"/>
  <c r="I144" i="1"/>
  <c r="F264" i="1" l="1"/>
  <c r="G264" i="1" s="1"/>
  <c r="I264" i="1" s="1"/>
  <c r="G199" i="1"/>
  <c r="D200" i="1" s="1"/>
  <c r="E200" i="1" s="1"/>
  <c r="F200" i="1" s="1"/>
  <c r="E92" i="1"/>
  <c r="F91" i="1"/>
  <c r="H146" i="1"/>
  <c r="I145" i="1"/>
  <c r="G200" i="1" l="1"/>
  <c r="D201" i="1" s="1"/>
  <c r="E201" i="1" s="1"/>
  <c r="F201" i="1" s="1"/>
  <c r="F265" i="1"/>
  <c r="G265" i="1" s="1"/>
  <c r="I265" i="1" s="1"/>
  <c r="H147" i="1"/>
  <c r="I146" i="1"/>
  <c r="E93" i="1"/>
  <c r="F92" i="1"/>
  <c r="F266" i="1" l="1"/>
  <c r="G266" i="1" s="1"/>
  <c r="I266" i="1" s="1"/>
  <c r="G201" i="1"/>
  <c r="D202" i="1" s="1"/>
  <c r="E202" i="1" s="1"/>
  <c r="F202" i="1" s="1"/>
  <c r="E94" i="1"/>
  <c r="F93" i="1"/>
  <c r="H148" i="1"/>
  <c r="I147" i="1"/>
  <c r="G202" i="1" l="1"/>
  <c r="D203" i="1" s="1"/>
  <c r="E203" i="1" s="1"/>
  <c r="F203" i="1" s="1"/>
  <c r="F267" i="1"/>
  <c r="G267" i="1" s="1"/>
  <c r="I267" i="1" s="1"/>
  <c r="H149" i="1"/>
  <c r="I148" i="1"/>
  <c r="E95" i="1"/>
  <c r="F94" i="1"/>
  <c r="G203" i="1" l="1"/>
  <c r="D204" i="1" s="1"/>
  <c r="E204" i="1" s="1"/>
  <c r="F204" i="1" s="1"/>
  <c r="E96" i="1"/>
  <c r="F95" i="1"/>
  <c r="H150" i="1"/>
  <c r="I149" i="1"/>
  <c r="F268" i="1"/>
  <c r="G268" i="1" s="1"/>
  <c r="I268" i="1" s="1"/>
  <c r="F269" i="1" l="1"/>
  <c r="G269" i="1" s="1"/>
  <c r="I269" i="1" s="1"/>
  <c r="G204" i="1"/>
  <c r="D205" i="1" s="1"/>
  <c r="H151" i="1"/>
  <c r="I151" i="1" s="1"/>
  <c r="I150" i="1"/>
  <c r="E97" i="1"/>
  <c r="F97" i="1" s="1"/>
  <c r="F96" i="1"/>
  <c r="F270" i="1" l="1"/>
  <c r="G270" i="1" s="1"/>
  <c r="I270" i="1" s="1"/>
  <c r="E205" i="1"/>
  <c r="D206" i="1"/>
  <c r="F271" i="1" l="1"/>
  <c r="G271" i="1" s="1"/>
  <c r="I271" i="1" s="1"/>
  <c r="F205" i="1"/>
  <c r="G205" i="1" s="1"/>
  <c r="F272" i="1" l="1"/>
  <c r="G272" i="1" s="1"/>
  <c r="I272" i="1" s="1"/>
  <c r="I206" i="1"/>
  <c r="E206" i="1" s="1"/>
  <c r="F206" i="1" s="1"/>
  <c r="G206" i="1" s="1"/>
  <c r="I204" i="1"/>
  <c r="F273" i="1" l="1"/>
  <c r="G273" i="1" s="1"/>
  <c r="I273" i="1"/>
  <c r="F274" i="1" l="1"/>
  <c r="G274" i="1" s="1"/>
  <c r="I274" i="1" s="1"/>
  <c r="F275" i="1" l="1"/>
  <c r="G275" i="1" s="1"/>
  <c r="I275" i="1" s="1"/>
  <c r="F276" i="1" l="1"/>
  <c r="G276" i="1" s="1"/>
  <c r="I276" i="1" s="1"/>
  <c r="F277" i="1" l="1"/>
  <c r="G277" i="1" s="1"/>
  <c r="I277" i="1" s="1"/>
  <c r="F278" i="1" l="1"/>
  <c r="G278" i="1" s="1"/>
  <c r="I278" i="1" s="1"/>
  <c r="F279" i="1" l="1"/>
  <c r="G279" i="1" s="1"/>
  <c r="I279" i="1" s="1"/>
  <c r="F280" i="1" l="1"/>
  <c r="G280" i="1" s="1"/>
  <c r="I280" i="1" s="1"/>
  <c r="F281" i="1" l="1"/>
  <c r="G281" i="1" s="1"/>
  <c r="I281" i="1" s="1"/>
  <c r="F282" i="1" l="1"/>
  <c r="G282" i="1" s="1"/>
  <c r="I282" i="1" s="1"/>
  <c r="F283" i="1" l="1"/>
  <c r="G283" i="1" s="1"/>
  <c r="I283" i="1"/>
  <c r="F284" i="1" l="1"/>
  <c r="G284" i="1" s="1"/>
  <c r="I284" i="1" s="1"/>
  <c r="F285" i="1" l="1"/>
  <c r="G285" i="1" s="1"/>
  <c r="I285" i="1" s="1"/>
  <c r="F286" i="1" l="1"/>
  <c r="G286" i="1" s="1"/>
  <c r="I286" i="1" s="1"/>
  <c r="F287" i="1" l="1"/>
  <c r="G287" i="1" s="1"/>
  <c r="I287" i="1" s="1"/>
  <c r="F288" i="1" l="1"/>
  <c r="G288" i="1" s="1"/>
  <c r="I288" i="1" s="1"/>
  <c r="F289" i="1" l="1"/>
  <c r="G289" i="1" s="1"/>
  <c r="I289" i="1"/>
  <c r="F290" i="1" l="1"/>
  <c r="G290" i="1" s="1"/>
  <c r="I290" i="1" s="1"/>
  <c r="F291" i="1" l="1"/>
  <c r="G291" i="1" s="1"/>
  <c r="I291" i="1" s="1"/>
  <c r="F292" i="1" l="1"/>
  <c r="G292" i="1" s="1"/>
  <c r="I292" i="1" s="1"/>
  <c r="F293" i="1" l="1"/>
  <c r="G293" i="1" s="1"/>
  <c r="I293" i="1" s="1"/>
  <c r="F294" i="1" l="1"/>
  <c r="G294" i="1" s="1"/>
  <c r="I294" i="1" s="1"/>
  <c r="F295" i="1" l="1"/>
  <c r="G295" i="1" s="1"/>
  <c r="I295" i="1" s="1"/>
  <c r="F296" i="1" l="1"/>
  <c r="G296" i="1" s="1"/>
  <c r="I296" i="1" s="1"/>
  <c r="F297" i="1" l="1"/>
  <c r="G297" i="1" s="1"/>
  <c r="I297" i="1" s="1"/>
  <c r="F298" i="1" l="1"/>
  <c r="G298" i="1" s="1"/>
  <c r="I298" i="1" s="1"/>
  <c r="F299" i="1" l="1"/>
  <c r="G299" i="1" s="1"/>
  <c r="I299" i="1"/>
  <c r="F300" i="1" l="1"/>
  <c r="G300" i="1" s="1"/>
  <c r="I300" i="1" s="1"/>
  <c r="F301" i="1" l="1"/>
  <c r="G301" i="1" s="1"/>
  <c r="I301" i="1" s="1"/>
  <c r="F302" i="1" l="1"/>
  <c r="G302" i="1" s="1"/>
  <c r="I302" i="1" s="1"/>
  <c r="F303" i="1" l="1"/>
  <c r="G303" i="1" s="1"/>
  <c r="I303" i="1" s="1"/>
  <c r="F304" i="1" l="1"/>
  <c r="G304" i="1" s="1"/>
  <c r="I304" i="1" s="1"/>
  <c r="F305" i="1" l="1"/>
  <c r="G305" i="1" s="1"/>
  <c r="I305" i="1" s="1"/>
  <c r="F306" i="1" l="1"/>
  <c r="G306" i="1" s="1"/>
  <c r="I306" i="1" s="1"/>
  <c r="F307" i="1" l="1"/>
  <c r="G307" i="1" s="1"/>
  <c r="I307" i="1" s="1"/>
  <c r="F308" i="1" l="1"/>
  <c r="G308" i="1" s="1"/>
  <c r="I308" i="1" s="1"/>
  <c r="F309" i="1" l="1"/>
  <c r="G309" i="1" s="1"/>
  <c r="I309" i="1" s="1"/>
  <c r="F310" i="1" l="1"/>
  <c r="G310" i="1" s="1"/>
  <c r="I310" i="1" s="1"/>
  <c r="F311" i="1" l="1"/>
  <c r="G311" i="1" s="1"/>
  <c r="I311" i="1" s="1"/>
  <c r="F312" i="1" l="1"/>
  <c r="G312" i="1" s="1"/>
  <c r="I312" i="1" s="1"/>
  <c r="F313" i="1" l="1"/>
  <c r="G313" i="1" s="1"/>
  <c r="I313" i="1" s="1"/>
  <c r="F314" i="1" l="1"/>
  <c r="G314" i="1" s="1"/>
  <c r="I314" i="1" s="1"/>
  <c r="F315" i="1" l="1"/>
  <c r="G315" i="1" s="1"/>
  <c r="I315" i="1"/>
  <c r="F316" i="1" l="1"/>
  <c r="G316" i="1" s="1"/>
  <c r="I316" i="1" s="1"/>
  <c r="F317" i="1" l="1"/>
  <c r="G317" i="1" s="1"/>
  <c r="I317" i="1" s="1"/>
  <c r="F318" i="1" l="1"/>
  <c r="G318" i="1" s="1"/>
  <c r="I318" i="1" s="1"/>
  <c r="F319" i="1" l="1"/>
  <c r="G319" i="1" s="1"/>
  <c r="I319" i="1" s="1"/>
  <c r="F320" i="1" l="1"/>
  <c r="G320" i="1" s="1"/>
  <c r="I320" i="1" s="1"/>
  <c r="F321" i="1" l="1"/>
  <c r="G321" i="1" s="1"/>
  <c r="I321" i="1" s="1"/>
  <c r="F322" i="1" l="1"/>
  <c r="G322" i="1" s="1"/>
  <c r="I322" i="1" s="1"/>
  <c r="F323" i="1" l="1"/>
  <c r="G323" i="1" s="1"/>
  <c r="I323" i="1" s="1"/>
  <c r="F324" i="1" l="1"/>
  <c r="G324" i="1" s="1"/>
  <c r="I324" i="1" s="1"/>
  <c r="F325" i="1" l="1"/>
  <c r="G325" i="1" s="1"/>
  <c r="I325" i="1" s="1"/>
  <c r="F326" i="1" l="1"/>
  <c r="G326" i="1" s="1"/>
  <c r="I326" i="1" s="1"/>
  <c r="F327" i="1" l="1"/>
  <c r="G327" i="1" s="1"/>
  <c r="I327" i="1"/>
  <c r="F328" i="1" l="1"/>
  <c r="G328" i="1" s="1"/>
  <c r="I328" i="1" s="1"/>
  <c r="F329" i="1" l="1"/>
  <c r="G329" i="1" s="1"/>
  <c r="I329" i="1" s="1"/>
  <c r="F330" i="1" l="1"/>
  <c r="G330" i="1" s="1"/>
  <c r="I330" i="1" s="1"/>
  <c r="F331" i="1" l="1"/>
  <c r="G331" i="1" s="1"/>
  <c r="I331" i="1" s="1"/>
  <c r="F332" i="1" l="1"/>
  <c r="G332" i="1" s="1"/>
  <c r="I332" i="1" s="1"/>
  <c r="F333" i="1" l="1"/>
  <c r="G333" i="1" s="1"/>
  <c r="I333" i="1" s="1"/>
  <c r="F334" i="1" l="1"/>
  <c r="G334" i="1" s="1"/>
  <c r="I334" i="1" s="1"/>
  <c r="F335" i="1" l="1"/>
  <c r="G335" i="1" s="1"/>
  <c r="I335" i="1"/>
  <c r="F336" i="1" l="1"/>
  <c r="G336" i="1" s="1"/>
  <c r="I336" i="1" s="1"/>
  <c r="F337" i="1" l="1"/>
  <c r="G337" i="1" s="1"/>
  <c r="I337" i="1" s="1"/>
  <c r="F338" i="1" l="1"/>
  <c r="G338" i="1" s="1"/>
  <c r="I338" i="1" s="1"/>
  <c r="F339" i="1" l="1"/>
  <c r="G339" i="1" s="1"/>
  <c r="I339" i="1" s="1"/>
  <c r="F340" i="1" l="1"/>
  <c r="G340" i="1" s="1"/>
  <c r="I340" i="1" s="1"/>
  <c r="F341" i="1" l="1"/>
  <c r="G341" i="1" s="1"/>
  <c r="I341" i="1" s="1"/>
  <c r="F342" i="1" l="1"/>
  <c r="G342" i="1" s="1"/>
  <c r="I342" i="1" s="1"/>
  <c r="F343" i="1" l="1"/>
  <c r="G343" i="1" s="1"/>
  <c r="I343" i="1"/>
  <c r="F344" i="1" l="1"/>
  <c r="G344" i="1" s="1"/>
  <c r="I344" i="1" s="1"/>
  <c r="F345" i="1" l="1"/>
  <c r="G345" i="1" s="1"/>
  <c r="I345" i="1" s="1"/>
  <c r="F346" i="1" l="1"/>
  <c r="G346" i="1" s="1"/>
  <c r="I3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6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Aquí se puede usar de número inicial el 100 o el 1</t>
        </r>
      </text>
    </comment>
  </commentList>
</comments>
</file>

<file path=xl/sharedStrings.xml><?xml version="1.0" encoding="utf-8"?>
<sst xmlns="http://schemas.openxmlformats.org/spreadsheetml/2006/main" count="176" uniqueCount="87">
  <si>
    <t>TALLER #2</t>
  </si>
  <si>
    <t>Edificación</t>
  </si>
  <si>
    <t xml:space="preserve">Contabilice la medición inicial siguiendo el principio de causación y, asumiendo que todo se pagó de contado (por banco) </t>
  </si>
  <si>
    <t>Trámites legales</t>
  </si>
  <si>
    <t>PUNTO #1</t>
  </si>
  <si>
    <t>Trámites organismos municipales</t>
  </si>
  <si>
    <t>CÓDIGO</t>
  </si>
  <si>
    <t>CUENTA</t>
  </si>
  <si>
    <t>DEBE</t>
  </si>
  <si>
    <t xml:space="preserve">HABER </t>
  </si>
  <si>
    <t xml:space="preserve">Vida útil </t>
  </si>
  <si>
    <t>años</t>
  </si>
  <si>
    <t>Propiedad Planta y Equipo</t>
  </si>
  <si>
    <t xml:space="preserve">Valor residual </t>
  </si>
  <si>
    <t>Proveedores</t>
  </si>
  <si>
    <t xml:space="preserve">Medición Inicial </t>
  </si>
  <si>
    <t>Banco</t>
  </si>
  <si>
    <t>Bancos</t>
  </si>
  <si>
    <t xml:space="preserve">Trámites legales - organismos municipales </t>
  </si>
  <si>
    <t>PUNTO #2</t>
  </si>
  <si>
    <t>Contabilice la medición inicial siguiendo el principio de causación y, asumiendo que la negociación se realizó a través de leasing financiero a 30 años con una tasa de interés del 2% trimestral vencido, pagando cuotas mensuales de $3.660.000 y una opción de compra de $20.000.000 al finalizar los 30 años.</t>
  </si>
  <si>
    <t xml:space="preserve">Valor de mercado </t>
  </si>
  <si>
    <t>n</t>
  </si>
  <si>
    <t>CAUSACIÓN</t>
  </si>
  <si>
    <t>n2</t>
  </si>
  <si>
    <t>meses</t>
  </si>
  <si>
    <t xml:space="preserve">Tasa (ip) </t>
  </si>
  <si>
    <t>Trimestal vencido</t>
  </si>
  <si>
    <t>Propiedad Planta Y Equipo</t>
  </si>
  <si>
    <t>Tasa 2 (ia)</t>
  </si>
  <si>
    <t>Obligaciones financieras</t>
  </si>
  <si>
    <t>Tasa 3 (ip2)</t>
  </si>
  <si>
    <t>Cuota mensual</t>
  </si>
  <si>
    <t>Opción de compra</t>
  </si>
  <si>
    <t>VA de cuotas</t>
  </si>
  <si>
    <t>VA de opción de compra</t>
  </si>
  <si>
    <t>Valor de los flujos futuros de caja</t>
  </si>
  <si>
    <t>PUNTO #3</t>
  </si>
  <si>
    <t xml:space="preserve">Calcule y cause la depreciación por los años 2017 y 2018 por el método de línea recta. </t>
  </si>
  <si>
    <t>Medición Inicial</t>
  </si>
  <si>
    <t>Valor residual</t>
  </si>
  <si>
    <t>Vida útil</t>
  </si>
  <si>
    <t>días</t>
  </si>
  <si>
    <t>Gastos por depreciación</t>
  </si>
  <si>
    <t>Días 2017</t>
  </si>
  <si>
    <t xml:space="preserve">Depreciación acumulada </t>
  </si>
  <si>
    <t>Días 2018</t>
  </si>
  <si>
    <t xml:space="preserve">Valor depreciable </t>
  </si>
  <si>
    <t>Depreciación 2017</t>
  </si>
  <si>
    <t>Depreciación 2018</t>
  </si>
  <si>
    <t>PUNTO #4</t>
  </si>
  <si>
    <t>Calcule la depreciación de toda la vida útil y cáusela por los 3 primeros años por los métodos de línea recta, suma de dígitos y doble cuota sobre el valor en libros.</t>
  </si>
  <si>
    <r>
      <t>DEPRECIACIÓN LINEAL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RECTA</t>
    </r>
  </si>
  <si>
    <t>Depreciación periodica</t>
  </si>
  <si>
    <t>Depreciación acumulada</t>
  </si>
  <si>
    <t>Saldo</t>
  </si>
  <si>
    <t>.</t>
  </si>
  <si>
    <t xml:space="preserve">Gastos de depreciación </t>
  </si>
  <si>
    <t xml:space="preserve">Depreciacion acumulada </t>
  </si>
  <si>
    <t>SUMA DE NÚMEROS DÍGITOS</t>
  </si>
  <si>
    <t>VU</t>
  </si>
  <si>
    <t>PERIODO</t>
  </si>
  <si>
    <t>SUMA DE VIDA ÚTIL</t>
  </si>
  <si>
    <t>CÁLCULO</t>
  </si>
  <si>
    <t>VALOR DEPRECIABLE</t>
  </si>
  <si>
    <t>DEPRECIACIÓN PERIODICA</t>
  </si>
  <si>
    <t xml:space="preserve">DEPRECIACIÓN ACUMULADA </t>
  </si>
  <si>
    <t xml:space="preserve">SALDO </t>
  </si>
  <si>
    <t>,</t>
  </si>
  <si>
    <t>DOBLE CUOTA SOBRE EL VALOR EN LIBROS</t>
  </si>
  <si>
    <t>Valor del ajuste</t>
  </si>
  <si>
    <t>PUNTO #5</t>
  </si>
  <si>
    <t xml:space="preserve">
Suponga que la empresa aplica NIIF Pymes y para la compra de la edificación adquiere un préstamo a 10 años por valor de 510.000.000 que le cobra el 0.8% de intereses mensualmente, pagando cuotas constantes. Cause la medición inicial y contabilice el préstamo, así como el pago de las primeras 2 cuotas.</t>
  </si>
  <si>
    <t xml:space="preserve">AMORTIZACIÓN </t>
  </si>
  <si>
    <t>Periodo</t>
  </si>
  <si>
    <t>Intereses</t>
  </si>
  <si>
    <t>Amortización</t>
  </si>
  <si>
    <t>Cuota</t>
  </si>
  <si>
    <t xml:space="preserve">Saldo </t>
  </si>
  <si>
    <t xml:space="preserve">Préstamo </t>
  </si>
  <si>
    <t xml:space="preserve">Intereses </t>
  </si>
  <si>
    <t>Valor PYMES</t>
  </si>
  <si>
    <t>Valor Plenas</t>
  </si>
  <si>
    <t>MEDICIÓN INICIAL</t>
  </si>
  <si>
    <t xml:space="preserve">PRÉSTAMO </t>
  </si>
  <si>
    <t>PAGO INTERESES</t>
  </si>
  <si>
    <t>HELLEN MARGARITA CASTELLAR CASTILLO, BETSY MELIZA RUEDA Y ANA KARINA MERCADO PACHECO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</si>
</sst>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28"/>
      <color theme="1"/>
      <name val="Bell MT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44" fontId="2" fillId="2" borderId="3" xfId="0" applyNumberFormat="1" applyFont="1" applyFill="1" applyBorder="1"/>
    <xf numFmtId="0" fontId="0" fillId="0" borderId="0" xfId="0" applyAlignment="1">
      <alignment wrapText="1"/>
    </xf>
    <xf numFmtId="44" fontId="2" fillId="0" borderId="1" xfId="0" applyNumberFormat="1" applyFont="1" applyBorder="1"/>
    <xf numFmtId="44" fontId="2" fillId="0" borderId="3" xfId="0" applyNumberFormat="1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9" fontId="0" fillId="0" borderId="0" xfId="0" applyNumberFormat="1"/>
    <xf numFmtId="10" fontId="0" fillId="0" borderId="0" xfId="2" applyNumberFormat="1" applyFont="1"/>
    <xf numFmtId="8" fontId="2" fillId="5" borderId="3" xfId="1" applyNumberFormat="1" applyFont="1" applyFill="1" applyBorder="1"/>
    <xf numFmtId="0" fontId="2" fillId="5" borderId="1" xfId="0" applyFont="1" applyFill="1" applyBorder="1" applyAlignment="1">
      <alignment wrapText="1"/>
    </xf>
    <xf numFmtId="8" fontId="2" fillId="5" borderId="3" xfId="0" applyNumberFormat="1" applyFont="1" applyFill="1" applyBorder="1"/>
    <xf numFmtId="0" fontId="2" fillId="0" borderId="12" xfId="0" applyFont="1" applyBorder="1" applyAlignment="1">
      <alignment wrapText="1"/>
    </xf>
    <xf numFmtId="8" fontId="2" fillId="4" borderId="12" xfId="0" applyNumberFormat="1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4" fillId="0" borderId="0" xfId="0" applyFont="1"/>
    <xf numFmtId="0" fontId="2" fillId="8" borderId="4" xfId="0" applyFont="1" applyFill="1" applyBorder="1"/>
    <xf numFmtId="44" fontId="2" fillId="0" borderId="6" xfId="0" applyNumberFormat="1" applyFont="1" applyBorder="1"/>
    <xf numFmtId="0" fontId="2" fillId="8" borderId="9" xfId="0" applyFont="1" applyFill="1" applyBorder="1"/>
    <xf numFmtId="44" fontId="2" fillId="0" borderId="11" xfId="0" applyNumberFormat="1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0" fillId="10" borderId="13" xfId="0" applyFill="1" applyBorder="1"/>
    <xf numFmtId="44" fontId="0" fillId="10" borderId="13" xfId="0" applyNumberFormat="1" applyFill="1" applyBorder="1"/>
    <xf numFmtId="0" fontId="0" fillId="0" borderId="13" xfId="0" applyBorder="1"/>
    <xf numFmtId="44" fontId="0" fillId="0" borderId="13" xfId="0" applyNumberFormat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11" borderId="13" xfId="0" applyFont="1" applyFill="1" applyBorder="1"/>
    <xf numFmtId="164" fontId="0" fillId="10" borderId="13" xfId="2" applyNumberFormat="1" applyFont="1" applyFill="1" applyBorder="1"/>
    <xf numFmtId="164" fontId="0" fillId="0" borderId="13" xfId="2" applyNumberFormat="1" applyFont="1" applyBorder="1"/>
    <xf numFmtId="0" fontId="2" fillId="12" borderId="13" xfId="0" applyFont="1" applyFill="1" applyBorder="1"/>
    <xf numFmtId="0" fontId="0" fillId="10" borderId="0" xfId="0" applyFill="1"/>
    <xf numFmtId="9" fontId="0" fillId="10" borderId="0" xfId="2" applyFont="1" applyFill="1"/>
    <xf numFmtId="44" fontId="0" fillId="10" borderId="0" xfId="0" applyNumberFormat="1" applyFill="1"/>
    <xf numFmtId="9" fontId="0" fillId="0" borderId="0" xfId="2" applyFont="1"/>
    <xf numFmtId="0" fontId="2" fillId="0" borderId="12" xfId="0" applyFont="1" applyBorder="1"/>
    <xf numFmtId="8" fontId="0" fillId="0" borderId="0" xfId="0" applyNumberFormat="1"/>
    <xf numFmtId="10" fontId="0" fillId="0" borderId="0" xfId="0" applyNumberFormat="1"/>
    <xf numFmtId="0" fontId="2" fillId="14" borderId="12" xfId="0" applyFont="1" applyFill="1" applyBorder="1"/>
    <xf numFmtId="0" fontId="2" fillId="14" borderId="2" xfId="0" applyFont="1" applyFill="1" applyBorder="1"/>
    <xf numFmtId="0" fontId="0" fillId="0" borderId="0" xfId="0" applyAlignment="1">
      <alignment horizontal="left"/>
    </xf>
    <xf numFmtId="44" fontId="2" fillId="15" borderId="0" xfId="0" applyNumberFormat="1" applyFont="1" applyFill="1"/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24"/>
  <sheetViews>
    <sheetView tabSelected="1" topLeftCell="A13" workbookViewId="0">
      <selection activeCell="C3" sqref="C3:M24"/>
    </sheetView>
  </sheetViews>
  <sheetFormatPr baseColWidth="10" defaultRowHeight="15" x14ac:dyDescent="0.25"/>
  <sheetData>
    <row r="2" spans="3:13" ht="15.75" thickBot="1" x14ac:dyDescent="0.3"/>
    <row r="3" spans="3:13" x14ac:dyDescent="0.25">
      <c r="C3" s="57" t="s">
        <v>86</v>
      </c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3:13" x14ac:dyDescent="0.25">
      <c r="C4" s="60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3:13" x14ac:dyDescent="0.25">
      <c r="C5" s="60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3:13" x14ac:dyDescent="0.25">
      <c r="C6" s="60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3:13" x14ac:dyDescent="0.25">
      <c r="C7" s="60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3:13" x14ac:dyDescent="0.25">
      <c r="C8" s="60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3:13" x14ac:dyDescent="0.25">
      <c r="C9" s="60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3:13" x14ac:dyDescent="0.25"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3:13" x14ac:dyDescent="0.25"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2"/>
    </row>
    <row r="12" spans="3:13" x14ac:dyDescent="0.25"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3:13" x14ac:dyDescent="0.25"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3:13" x14ac:dyDescent="0.25"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3:13" x14ac:dyDescent="0.25"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3:13" x14ac:dyDescent="0.25"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2"/>
    </row>
    <row r="17" spans="3:13" x14ac:dyDescent="0.25"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3:13" x14ac:dyDescent="0.25"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3:13" x14ac:dyDescent="0.25"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3:13" x14ac:dyDescent="0.25"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2"/>
    </row>
    <row r="21" spans="3:13" x14ac:dyDescent="0.25"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2"/>
    </row>
    <row r="22" spans="3:13" x14ac:dyDescent="0.25"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2"/>
    </row>
    <row r="23" spans="3:13" x14ac:dyDescent="0.25"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2"/>
    </row>
    <row r="24" spans="3:13" ht="15.75" thickBot="1" x14ac:dyDescent="0.3"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5"/>
    </row>
  </sheetData>
  <mergeCells count="1">
    <mergeCell ref="C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6"/>
  <sheetViews>
    <sheetView topLeftCell="A14" zoomScale="78" zoomScaleNormal="78" workbookViewId="0">
      <selection activeCell="B34" sqref="B34"/>
    </sheetView>
  </sheetViews>
  <sheetFormatPr baseColWidth="10" defaultRowHeight="15" x14ac:dyDescent="0.25"/>
  <cols>
    <col min="1" max="1" width="18.42578125" customWidth="1"/>
    <col min="2" max="2" width="18.28515625" bestFit="1" customWidth="1"/>
    <col min="3" max="3" width="22.85546875" customWidth="1"/>
    <col min="4" max="4" width="21.5703125" customWidth="1"/>
    <col min="5" max="5" width="24.28515625" customWidth="1"/>
    <col min="6" max="6" width="27.42578125" customWidth="1"/>
    <col min="7" max="7" width="26.42578125" customWidth="1"/>
    <col min="8" max="8" width="27.7109375" customWidth="1"/>
    <col min="9" max="9" width="17.5703125" bestFit="1" customWidth="1"/>
  </cols>
  <sheetData>
    <row r="1" spans="1:11" ht="15.75" thickBot="1" x14ac:dyDescent="0.3">
      <c r="E1" s="87" t="s">
        <v>0</v>
      </c>
      <c r="F1" s="88"/>
      <c r="G1" s="88"/>
      <c r="H1" s="88"/>
      <c r="I1" s="88"/>
      <c r="J1" s="88"/>
      <c r="K1" s="89"/>
    </row>
    <row r="2" spans="1:11" ht="15.75" thickBot="1" x14ac:dyDescent="0.3">
      <c r="A2" s="1" t="s">
        <v>1</v>
      </c>
      <c r="B2" s="2">
        <v>500000000</v>
      </c>
      <c r="E2" s="90" t="s">
        <v>2</v>
      </c>
      <c r="F2" s="91"/>
      <c r="G2" s="91"/>
      <c r="H2" s="91"/>
      <c r="I2" s="91"/>
      <c r="J2" s="91"/>
      <c r="K2" s="92"/>
    </row>
    <row r="3" spans="1:11" ht="15.75" thickBot="1" x14ac:dyDescent="0.3">
      <c r="A3" s="1" t="s">
        <v>3</v>
      </c>
      <c r="B3" s="3">
        <f>B2*15%</f>
        <v>75000000</v>
      </c>
      <c r="E3" s="93" t="s">
        <v>4</v>
      </c>
      <c r="F3" s="94"/>
      <c r="G3" s="94"/>
      <c r="H3" s="94"/>
      <c r="I3" s="94"/>
      <c r="J3" s="94"/>
      <c r="K3" s="95"/>
    </row>
    <row r="4" spans="1:11" ht="45.75" thickBot="1" x14ac:dyDescent="0.3">
      <c r="A4" s="4" t="s">
        <v>5</v>
      </c>
      <c r="B4" s="3">
        <f>B2*1%</f>
        <v>5000000</v>
      </c>
      <c r="E4" s="5" t="s">
        <v>6</v>
      </c>
      <c r="F4" s="6" t="s">
        <v>7</v>
      </c>
      <c r="G4" s="6" t="s">
        <v>8</v>
      </c>
      <c r="H4" s="7" t="s">
        <v>9</v>
      </c>
    </row>
    <row r="5" spans="1:11" x14ac:dyDescent="0.25">
      <c r="A5" s="1" t="s">
        <v>10</v>
      </c>
      <c r="B5">
        <v>40</v>
      </c>
      <c r="C5" t="s">
        <v>11</v>
      </c>
      <c r="E5">
        <v>1516</v>
      </c>
      <c r="F5" t="s">
        <v>12</v>
      </c>
      <c r="G5" s="2">
        <f>B2</f>
        <v>500000000</v>
      </c>
      <c r="H5" s="2"/>
    </row>
    <row r="6" spans="1:11" ht="15.75" thickBot="1" x14ac:dyDescent="0.3">
      <c r="A6" s="1" t="s">
        <v>13</v>
      </c>
      <c r="B6" s="2">
        <v>70000000</v>
      </c>
      <c r="E6">
        <v>2205</v>
      </c>
      <c r="F6" t="s">
        <v>14</v>
      </c>
      <c r="H6" s="2">
        <f>G5</f>
        <v>500000000</v>
      </c>
    </row>
    <row r="7" spans="1:11" ht="15.75" thickBot="1" x14ac:dyDescent="0.3">
      <c r="A7" s="8" t="s">
        <v>15</v>
      </c>
      <c r="B7" s="9">
        <f>B2+B3+B4</f>
        <v>580000000</v>
      </c>
      <c r="E7">
        <v>2205</v>
      </c>
      <c r="F7" t="s">
        <v>14</v>
      </c>
      <c r="G7" s="3">
        <f>H6</f>
        <v>500000000</v>
      </c>
    </row>
    <row r="8" spans="1:11" x14ac:dyDescent="0.25">
      <c r="A8" s="1"/>
      <c r="E8">
        <v>1110</v>
      </c>
      <c r="F8" t="s">
        <v>16</v>
      </c>
      <c r="H8" s="3">
        <f>G7</f>
        <v>500000000</v>
      </c>
    </row>
    <row r="9" spans="1:11" x14ac:dyDescent="0.25">
      <c r="A9" s="1"/>
      <c r="B9" s="3"/>
      <c r="E9">
        <v>5140</v>
      </c>
      <c r="F9" t="s">
        <v>3</v>
      </c>
      <c r="G9" s="3">
        <f>B3</f>
        <v>75000000</v>
      </c>
    </row>
    <row r="10" spans="1:11" x14ac:dyDescent="0.25">
      <c r="E10">
        <v>2205</v>
      </c>
      <c r="F10" t="s">
        <v>14</v>
      </c>
      <c r="G10" s="3"/>
      <c r="H10" s="3">
        <f>G9</f>
        <v>75000000</v>
      </c>
    </row>
    <row r="11" spans="1:11" x14ac:dyDescent="0.25">
      <c r="E11">
        <v>2205</v>
      </c>
      <c r="F11" t="s">
        <v>14</v>
      </c>
      <c r="G11" s="3">
        <f>H10</f>
        <v>75000000</v>
      </c>
    </row>
    <row r="12" spans="1:11" x14ac:dyDescent="0.25">
      <c r="E12">
        <v>1110</v>
      </c>
      <c r="F12" t="s">
        <v>17</v>
      </c>
      <c r="H12" s="3">
        <f>G9</f>
        <v>75000000</v>
      </c>
    </row>
    <row r="13" spans="1:11" ht="30" x14ac:dyDescent="0.25">
      <c r="E13">
        <v>5140</v>
      </c>
      <c r="F13" s="10" t="s">
        <v>18</v>
      </c>
      <c r="G13" s="3">
        <f>B4</f>
        <v>5000000</v>
      </c>
    </row>
    <row r="14" spans="1:11" x14ac:dyDescent="0.25">
      <c r="E14">
        <v>2205</v>
      </c>
      <c r="F14" t="s">
        <v>14</v>
      </c>
      <c r="G14" s="3"/>
      <c r="H14" s="3">
        <f>G13</f>
        <v>5000000</v>
      </c>
    </row>
    <row r="15" spans="1:11" x14ac:dyDescent="0.25">
      <c r="E15">
        <v>2205</v>
      </c>
      <c r="F15" t="s">
        <v>14</v>
      </c>
      <c r="G15" s="3">
        <f>H14</f>
        <v>5000000</v>
      </c>
    </row>
    <row r="16" spans="1:11" ht="15.75" thickBot="1" x14ac:dyDescent="0.3">
      <c r="E16">
        <v>1110</v>
      </c>
      <c r="F16" t="s">
        <v>17</v>
      </c>
      <c r="H16" s="2">
        <f>G13</f>
        <v>5000000</v>
      </c>
    </row>
    <row r="17" spans="1:8" ht="15.75" thickBot="1" x14ac:dyDescent="0.3">
      <c r="G17" s="11">
        <f>SUM(G5:G16)</f>
        <v>1160000000</v>
      </c>
      <c r="H17" s="12">
        <f>SUM(H5:H16)</f>
        <v>1160000000</v>
      </c>
    </row>
    <row r="18" spans="1:8" ht="15.75" thickBot="1" x14ac:dyDescent="0.3"/>
    <row r="19" spans="1:8" ht="15.75" thickBot="1" x14ac:dyDescent="0.3">
      <c r="A19" s="96" t="s">
        <v>19</v>
      </c>
      <c r="B19" s="97"/>
      <c r="C19" s="97"/>
      <c r="D19" s="97"/>
      <c r="E19" s="97"/>
      <c r="F19" s="97"/>
      <c r="G19" s="98"/>
    </row>
    <row r="20" spans="1:8" x14ac:dyDescent="0.25">
      <c r="A20" s="99" t="s">
        <v>20</v>
      </c>
      <c r="B20" s="100"/>
      <c r="C20" s="100"/>
      <c r="D20" s="100"/>
      <c r="E20" s="100"/>
      <c r="F20" s="101"/>
    </row>
    <row r="21" spans="1:8" x14ac:dyDescent="0.25">
      <c r="A21" s="102"/>
      <c r="B21" s="103"/>
      <c r="C21" s="103"/>
      <c r="D21" s="103"/>
      <c r="E21" s="103"/>
      <c r="F21" s="104"/>
    </row>
    <row r="22" spans="1:8" ht="15.75" thickBot="1" x14ac:dyDescent="0.3">
      <c r="A22" s="105"/>
      <c r="B22" s="106"/>
      <c r="C22" s="106"/>
      <c r="D22" s="106"/>
      <c r="E22" s="106"/>
      <c r="F22" s="107"/>
    </row>
    <row r="23" spans="1:8" ht="15.75" thickBot="1" x14ac:dyDescent="0.3">
      <c r="A23" s="1" t="s">
        <v>21</v>
      </c>
      <c r="B23" s="3">
        <f>B2</f>
        <v>500000000</v>
      </c>
    </row>
    <row r="24" spans="1:8" ht="15.75" thickBot="1" x14ac:dyDescent="0.3">
      <c r="A24" s="1" t="s">
        <v>22</v>
      </c>
      <c r="B24">
        <v>30</v>
      </c>
      <c r="C24" t="s">
        <v>11</v>
      </c>
      <c r="E24" s="96" t="s">
        <v>23</v>
      </c>
      <c r="F24" s="97"/>
      <c r="G24" s="97"/>
      <c r="H24" s="98"/>
    </row>
    <row r="25" spans="1:8" ht="15.75" thickBot="1" x14ac:dyDescent="0.3">
      <c r="A25" s="1" t="s">
        <v>24</v>
      </c>
      <c r="B25">
        <f>B24*12</f>
        <v>360</v>
      </c>
      <c r="C25" t="s">
        <v>25</v>
      </c>
      <c r="E25" s="13" t="s">
        <v>6</v>
      </c>
      <c r="F25" s="14" t="s">
        <v>7</v>
      </c>
      <c r="G25" s="14" t="s">
        <v>8</v>
      </c>
      <c r="H25" s="15" t="s">
        <v>9</v>
      </c>
    </row>
    <row r="26" spans="1:8" x14ac:dyDescent="0.25">
      <c r="A26" s="1" t="s">
        <v>26</v>
      </c>
      <c r="B26" s="16">
        <v>0.02</v>
      </c>
      <c r="C26" t="s">
        <v>27</v>
      </c>
      <c r="E26">
        <v>1516</v>
      </c>
      <c r="F26" t="s">
        <v>28</v>
      </c>
      <c r="G26" s="2">
        <f>B23</f>
        <v>500000000</v>
      </c>
      <c r="H26" s="2"/>
    </row>
    <row r="27" spans="1:8" x14ac:dyDescent="0.25">
      <c r="A27" s="1" t="s">
        <v>29</v>
      </c>
      <c r="B27" s="17">
        <f>(1+B26)^4-1</f>
        <v>8.2432159999999977E-2</v>
      </c>
      <c r="E27">
        <v>2105</v>
      </c>
      <c r="F27" t="s">
        <v>30</v>
      </c>
      <c r="H27" s="2">
        <f>G26</f>
        <v>500000000</v>
      </c>
    </row>
    <row r="28" spans="1:8" x14ac:dyDescent="0.25">
      <c r="A28" s="1" t="s">
        <v>31</v>
      </c>
      <c r="B28" s="17">
        <f>NOMINAL(B27,12)/12</f>
        <v>6.6227095601130159E-3</v>
      </c>
    </row>
    <row r="29" spans="1:8" x14ac:dyDescent="0.25">
      <c r="A29" s="1" t="s">
        <v>32</v>
      </c>
      <c r="B29" s="2">
        <v>3660000</v>
      </c>
    </row>
    <row r="30" spans="1:8" ht="15.75" thickBot="1" x14ac:dyDescent="0.3">
      <c r="A30" s="1" t="s">
        <v>33</v>
      </c>
      <c r="B30" s="2">
        <v>20000000</v>
      </c>
    </row>
    <row r="31" spans="1:8" ht="15.75" thickBot="1" x14ac:dyDescent="0.3">
      <c r="A31" s="13" t="s">
        <v>34</v>
      </c>
      <c r="B31" s="18">
        <f>PV(B28,B25,-B29)</f>
        <v>501307570.30117214</v>
      </c>
    </row>
    <row r="32" spans="1:8" ht="30.75" thickBot="1" x14ac:dyDescent="0.3">
      <c r="A32" s="19" t="s">
        <v>35</v>
      </c>
      <c r="B32" s="20">
        <f>PV(B28,B25,,-B30)</f>
        <v>1857844.5989584671</v>
      </c>
    </row>
    <row r="33" spans="1:7" ht="30.75" thickBot="1" x14ac:dyDescent="0.3">
      <c r="A33" s="21" t="s">
        <v>36</v>
      </c>
      <c r="B33" s="22">
        <f>B31+B32</f>
        <v>503165414.90013063</v>
      </c>
    </row>
    <row r="35" spans="1:7" ht="15.75" thickBot="1" x14ac:dyDescent="0.3"/>
    <row r="36" spans="1:7" ht="15.75" thickBot="1" x14ac:dyDescent="0.3">
      <c r="A36" s="108" t="s">
        <v>37</v>
      </c>
      <c r="B36" s="109"/>
      <c r="C36" s="109"/>
      <c r="D36" s="109"/>
      <c r="E36" s="109"/>
      <c r="F36" s="109"/>
      <c r="G36" s="110"/>
    </row>
    <row r="37" spans="1:7" x14ac:dyDescent="0.25">
      <c r="A37" s="111" t="s">
        <v>38</v>
      </c>
      <c r="B37" s="112"/>
      <c r="C37" s="112"/>
      <c r="D37" s="112"/>
      <c r="E37" s="112"/>
      <c r="F37" s="112"/>
      <c r="G37" s="113"/>
    </row>
    <row r="38" spans="1:7" ht="15.75" thickBot="1" x14ac:dyDescent="0.3">
      <c r="A38" s="114"/>
      <c r="B38" s="115"/>
      <c r="C38" s="115"/>
      <c r="D38" s="115"/>
      <c r="E38" s="115"/>
      <c r="F38" s="115"/>
      <c r="G38" s="116"/>
    </row>
    <row r="39" spans="1:7" ht="15.75" thickBot="1" x14ac:dyDescent="0.3">
      <c r="A39" s="1" t="s">
        <v>39</v>
      </c>
      <c r="B39" s="2">
        <f>B7</f>
        <v>580000000</v>
      </c>
      <c r="D39" s="1"/>
      <c r="E39" s="1"/>
    </row>
    <row r="40" spans="1:7" ht="15.75" thickBot="1" x14ac:dyDescent="0.3">
      <c r="A40" s="1" t="s">
        <v>40</v>
      </c>
      <c r="B40" s="3">
        <f>B6</f>
        <v>70000000</v>
      </c>
      <c r="D40" s="108" t="s">
        <v>23</v>
      </c>
      <c r="E40" s="109"/>
      <c r="F40" s="109"/>
      <c r="G40" s="110"/>
    </row>
    <row r="41" spans="1:7" ht="15.75" thickBot="1" x14ac:dyDescent="0.3">
      <c r="A41" s="1" t="s">
        <v>41</v>
      </c>
      <c r="B41">
        <v>40</v>
      </c>
      <c r="C41" t="s">
        <v>11</v>
      </c>
      <c r="D41" s="23" t="s">
        <v>6</v>
      </c>
      <c r="E41" s="24" t="s">
        <v>7</v>
      </c>
      <c r="F41" s="24" t="s">
        <v>8</v>
      </c>
      <c r="G41" s="25" t="s">
        <v>9</v>
      </c>
    </row>
    <row r="42" spans="1:7" x14ac:dyDescent="0.25">
      <c r="A42" s="1" t="s">
        <v>41</v>
      </c>
      <c r="B42">
        <f>B41*360</f>
        <v>14400</v>
      </c>
      <c r="C42" t="s">
        <v>42</v>
      </c>
      <c r="D42" s="26">
        <v>516005</v>
      </c>
      <c r="E42" s="26" t="s">
        <v>43</v>
      </c>
      <c r="F42" s="3">
        <f>B46</f>
        <v>8889583.3333333321</v>
      </c>
    </row>
    <row r="43" spans="1:7" x14ac:dyDescent="0.25">
      <c r="A43" s="1" t="s">
        <v>44</v>
      </c>
      <c r="B43">
        <f>9*30+26-45</f>
        <v>251</v>
      </c>
      <c r="D43">
        <v>159205</v>
      </c>
      <c r="E43" t="s">
        <v>45</v>
      </c>
      <c r="G43" s="3">
        <f>F42</f>
        <v>8889583.3333333321</v>
      </c>
    </row>
    <row r="44" spans="1:7" x14ac:dyDescent="0.25">
      <c r="A44" s="1" t="s">
        <v>46</v>
      </c>
      <c r="B44">
        <v>360</v>
      </c>
      <c r="D44" s="26">
        <v>516005</v>
      </c>
      <c r="E44" s="26" t="s">
        <v>43</v>
      </c>
      <c r="F44" s="3">
        <f>B47</f>
        <v>12750000</v>
      </c>
    </row>
    <row r="45" spans="1:7" ht="15.75" thickBot="1" x14ac:dyDescent="0.3">
      <c r="A45" s="1" t="s">
        <v>47</v>
      </c>
      <c r="B45" s="3">
        <f>B39-B40</f>
        <v>510000000</v>
      </c>
      <c r="D45">
        <v>159205</v>
      </c>
      <c r="E45" t="s">
        <v>45</v>
      </c>
      <c r="G45" s="2">
        <f>F44</f>
        <v>12750000</v>
      </c>
    </row>
    <row r="46" spans="1:7" x14ac:dyDescent="0.25">
      <c r="A46" s="27" t="s">
        <v>48</v>
      </c>
      <c r="B46" s="28">
        <f>B45/B42*B43</f>
        <v>8889583.3333333321</v>
      </c>
      <c r="D46" s="3"/>
      <c r="E46" s="3"/>
    </row>
    <row r="47" spans="1:7" ht="15.75" thickBot="1" x14ac:dyDescent="0.3">
      <c r="A47" s="29" t="s">
        <v>49</v>
      </c>
      <c r="B47" s="30">
        <f>B45/B42*B44</f>
        <v>12750000</v>
      </c>
      <c r="D47" s="3"/>
      <c r="E47" s="3"/>
    </row>
    <row r="48" spans="1:7" x14ac:dyDescent="0.25">
      <c r="B48" s="3"/>
      <c r="C48" s="3"/>
      <c r="D48" s="3"/>
      <c r="E48" s="3"/>
    </row>
    <row r="49" spans="1:7" x14ac:dyDescent="0.25">
      <c r="B49" s="3"/>
      <c r="C49" s="3"/>
      <c r="D49" s="3"/>
      <c r="E49" s="3"/>
    </row>
    <row r="50" spans="1:7" x14ac:dyDescent="0.25">
      <c r="B50" s="3"/>
      <c r="C50" s="3"/>
      <c r="D50" s="3"/>
      <c r="E50" s="3"/>
    </row>
    <row r="51" spans="1:7" ht="15.75" thickBot="1" x14ac:dyDescent="0.3"/>
    <row r="52" spans="1:7" ht="15.75" thickBot="1" x14ac:dyDescent="0.3">
      <c r="A52" s="69" t="s">
        <v>50</v>
      </c>
      <c r="B52" s="70"/>
      <c r="C52" s="70"/>
      <c r="D52" s="70"/>
      <c r="E52" s="70"/>
      <c r="F52" s="70"/>
      <c r="G52" s="71"/>
    </row>
    <row r="53" spans="1:7" x14ac:dyDescent="0.25">
      <c r="A53" s="117" t="s">
        <v>51</v>
      </c>
      <c r="B53" s="118"/>
      <c r="C53" s="118"/>
      <c r="D53" s="118"/>
      <c r="E53" s="118"/>
      <c r="F53" s="118"/>
      <c r="G53" s="119"/>
    </row>
    <row r="54" spans="1:7" ht="15.75" thickBot="1" x14ac:dyDescent="0.3">
      <c r="A54" s="120"/>
      <c r="B54" s="121"/>
      <c r="C54" s="121"/>
      <c r="D54" s="121"/>
      <c r="E54" s="121"/>
      <c r="F54" s="121"/>
      <c r="G54" s="122"/>
    </row>
    <row r="55" spans="1:7" ht="15.75" thickBot="1" x14ac:dyDescent="0.3"/>
    <row r="56" spans="1:7" ht="15.75" thickBot="1" x14ac:dyDescent="0.3">
      <c r="B56" s="69" t="s">
        <v>52</v>
      </c>
      <c r="C56" s="70"/>
      <c r="D56" s="70"/>
      <c r="E56" s="70"/>
      <c r="F56" s="71"/>
    </row>
    <row r="57" spans="1:7" x14ac:dyDescent="0.25">
      <c r="B57" s="31" t="s">
        <v>41</v>
      </c>
      <c r="C57" s="32" t="s">
        <v>47</v>
      </c>
      <c r="D57" s="33" t="s">
        <v>53</v>
      </c>
      <c r="E57" s="33" t="s">
        <v>54</v>
      </c>
      <c r="F57" s="34" t="s">
        <v>55</v>
      </c>
    </row>
    <row r="58" spans="1:7" x14ac:dyDescent="0.25">
      <c r="B58" s="35">
        <v>40</v>
      </c>
      <c r="C58" s="36">
        <f t="shared" ref="C58:C97" si="0">$B$45</f>
        <v>510000000</v>
      </c>
      <c r="D58" s="36">
        <f>C58/B58</f>
        <v>12750000</v>
      </c>
      <c r="E58" s="36">
        <f>D58</f>
        <v>12750000</v>
      </c>
      <c r="F58" s="36">
        <f>$B$39-E58</f>
        <v>567250000</v>
      </c>
    </row>
    <row r="59" spans="1:7" x14ac:dyDescent="0.25">
      <c r="B59" s="35">
        <v>40</v>
      </c>
      <c r="C59" s="36">
        <f t="shared" si="0"/>
        <v>510000000</v>
      </c>
      <c r="D59" s="36">
        <f t="shared" ref="D59:D97" si="1">C59/B59</f>
        <v>12750000</v>
      </c>
      <c r="E59" s="36">
        <f>E58+D59</f>
        <v>25500000</v>
      </c>
      <c r="F59" s="36">
        <f t="shared" ref="F59:F97" si="2">$B$39-E59</f>
        <v>554500000</v>
      </c>
    </row>
    <row r="60" spans="1:7" x14ac:dyDescent="0.25">
      <c r="B60" s="35">
        <v>40</v>
      </c>
      <c r="C60" s="36">
        <f t="shared" si="0"/>
        <v>510000000</v>
      </c>
      <c r="D60" s="36">
        <f t="shared" si="1"/>
        <v>12750000</v>
      </c>
      <c r="E60" s="36">
        <f t="shared" ref="E60:E97" si="3">E59+D60</f>
        <v>38250000</v>
      </c>
      <c r="F60" s="36">
        <f t="shared" si="2"/>
        <v>541750000</v>
      </c>
    </row>
    <row r="61" spans="1:7" x14ac:dyDescent="0.25">
      <c r="B61" s="37">
        <v>40</v>
      </c>
      <c r="C61" s="38">
        <f t="shared" si="0"/>
        <v>510000000</v>
      </c>
      <c r="D61" s="38">
        <f t="shared" si="1"/>
        <v>12750000</v>
      </c>
      <c r="E61" s="38">
        <f t="shared" si="3"/>
        <v>51000000</v>
      </c>
      <c r="F61" s="38">
        <f t="shared" si="2"/>
        <v>529000000</v>
      </c>
    </row>
    <row r="62" spans="1:7" x14ac:dyDescent="0.25">
      <c r="B62" s="37">
        <v>40</v>
      </c>
      <c r="C62" s="38">
        <f t="shared" si="0"/>
        <v>510000000</v>
      </c>
      <c r="D62" s="38">
        <f t="shared" si="1"/>
        <v>12750000</v>
      </c>
      <c r="E62" s="38">
        <f t="shared" si="3"/>
        <v>63750000</v>
      </c>
      <c r="F62" s="38">
        <f t="shared" si="2"/>
        <v>516250000</v>
      </c>
    </row>
    <row r="63" spans="1:7" x14ac:dyDescent="0.25">
      <c r="B63" s="37">
        <v>40</v>
      </c>
      <c r="C63" s="38">
        <f t="shared" si="0"/>
        <v>510000000</v>
      </c>
      <c r="D63" s="38">
        <f t="shared" si="1"/>
        <v>12750000</v>
      </c>
      <c r="E63" s="38">
        <f t="shared" si="3"/>
        <v>76500000</v>
      </c>
      <c r="F63" s="38">
        <f t="shared" si="2"/>
        <v>503500000</v>
      </c>
    </row>
    <row r="64" spans="1:7" x14ac:dyDescent="0.25">
      <c r="B64" s="37">
        <v>40</v>
      </c>
      <c r="C64" s="38">
        <f t="shared" si="0"/>
        <v>510000000</v>
      </c>
      <c r="D64" s="38">
        <f t="shared" si="1"/>
        <v>12750000</v>
      </c>
      <c r="E64" s="38">
        <f t="shared" si="3"/>
        <v>89250000</v>
      </c>
      <c r="F64" s="38">
        <f t="shared" si="2"/>
        <v>490750000</v>
      </c>
    </row>
    <row r="65" spans="2:6" x14ac:dyDescent="0.25">
      <c r="B65" s="37">
        <v>40</v>
      </c>
      <c r="C65" s="38">
        <f t="shared" si="0"/>
        <v>510000000</v>
      </c>
      <c r="D65" s="38">
        <f t="shared" si="1"/>
        <v>12750000</v>
      </c>
      <c r="E65" s="38">
        <f t="shared" si="3"/>
        <v>102000000</v>
      </c>
      <c r="F65" s="38">
        <f t="shared" si="2"/>
        <v>478000000</v>
      </c>
    </row>
    <row r="66" spans="2:6" x14ac:dyDescent="0.25">
      <c r="B66" s="37">
        <v>40</v>
      </c>
      <c r="C66" s="38">
        <f t="shared" si="0"/>
        <v>510000000</v>
      </c>
      <c r="D66" s="38">
        <f t="shared" si="1"/>
        <v>12750000</v>
      </c>
      <c r="E66" s="38">
        <f t="shared" si="3"/>
        <v>114750000</v>
      </c>
      <c r="F66" s="38">
        <f t="shared" si="2"/>
        <v>465250000</v>
      </c>
    </row>
    <row r="67" spans="2:6" x14ac:dyDescent="0.25">
      <c r="B67" s="37">
        <v>40</v>
      </c>
      <c r="C67" s="38">
        <f t="shared" si="0"/>
        <v>510000000</v>
      </c>
      <c r="D67" s="38">
        <f t="shared" si="1"/>
        <v>12750000</v>
      </c>
      <c r="E67" s="38">
        <f t="shared" si="3"/>
        <v>127500000</v>
      </c>
      <c r="F67" s="38">
        <f t="shared" si="2"/>
        <v>452500000</v>
      </c>
    </row>
    <row r="68" spans="2:6" x14ac:dyDescent="0.25">
      <c r="B68" s="37">
        <v>40</v>
      </c>
      <c r="C68" s="38">
        <f t="shared" si="0"/>
        <v>510000000</v>
      </c>
      <c r="D68" s="38">
        <f t="shared" si="1"/>
        <v>12750000</v>
      </c>
      <c r="E68" s="38">
        <f t="shared" si="3"/>
        <v>140250000</v>
      </c>
      <c r="F68" s="38">
        <f t="shared" si="2"/>
        <v>439750000</v>
      </c>
    </row>
    <row r="69" spans="2:6" x14ac:dyDescent="0.25">
      <c r="B69" s="37">
        <v>40</v>
      </c>
      <c r="C69" s="38">
        <f t="shared" si="0"/>
        <v>510000000</v>
      </c>
      <c r="D69" s="38">
        <f t="shared" si="1"/>
        <v>12750000</v>
      </c>
      <c r="E69" s="38">
        <f t="shared" si="3"/>
        <v>153000000</v>
      </c>
      <c r="F69" s="38">
        <f t="shared" si="2"/>
        <v>427000000</v>
      </c>
    </row>
    <row r="70" spans="2:6" x14ac:dyDescent="0.25">
      <c r="B70" s="37">
        <v>40</v>
      </c>
      <c r="C70" s="38">
        <f t="shared" si="0"/>
        <v>510000000</v>
      </c>
      <c r="D70" s="38">
        <f t="shared" si="1"/>
        <v>12750000</v>
      </c>
      <c r="E70" s="38">
        <f t="shared" si="3"/>
        <v>165750000</v>
      </c>
      <c r="F70" s="38">
        <f t="shared" si="2"/>
        <v>414250000</v>
      </c>
    </row>
    <row r="71" spans="2:6" x14ac:dyDescent="0.25">
      <c r="B71" s="37">
        <v>40</v>
      </c>
      <c r="C71" s="38">
        <f t="shared" si="0"/>
        <v>510000000</v>
      </c>
      <c r="D71" s="38">
        <f t="shared" si="1"/>
        <v>12750000</v>
      </c>
      <c r="E71" s="38">
        <f t="shared" si="3"/>
        <v>178500000</v>
      </c>
      <c r="F71" s="38">
        <f t="shared" si="2"/>
        <v>401500000</v>
      </c>
    </row>
    <row r="72" spans="2:6" x14ac:dyDescent="0.25">
      <c r="B72" s="37">
        <v>40</v>
      </c>
      <c r="C72" s="38">
        <f t="shared" si="0"/>
        <v>510000000</v>
      </c>
      <c r="D72" s="38">
        <f t="shared" si="1"/>
        <v>12750000</v>
      </c>
      <c r="E72" s="38">
        <f t="shared" si="3"/>
        <v>191250000</v>
      </c>
      <c r="F72" s="38">
        <f t="shared" si="2"/>
        <v>388750000</v>
      </c>
    </row>
    <row r="73" spans="2:6" x14ac:dyDescent="0.25">
      <c r="B73" s="37">
        <v>40</v>
      </c>
      <c r="C73" s="38">
        <f t="shared" si="0"/>
        <v>510000000</v>
      </c>
      <c r="D73" s="38">
        <f t="shared" si="1"/>
        <v>12750000</v>
      </c>
      <c r="E73" s="38">
        <f t="shared" si="3"/>
        <v>204000000</v>
      </c>
      <c r="F73" s="38">
        <f t="shared" si="2"/>
        <v>376000000</v>
      </c>
    </row>
    <row r="74" spans="2:6" x14ac:dyDescent="0.25">
      <c r="B74" s="37">
        <v>40</v>
      </c>
      <c r="C74" s="38">
        <f t="shared" si="0"/>
        <v>510000000</v>
      </c>
      <c r="D74" s="38">
        <f t="shared" si="1"/>
        <v>12750000</v>
      </c>
      <c r="E74" s="38">
        <f t="shared" si="3"/>
        <v>216750000</v>
      </c>
      <c r="F74" s="38">
        <f t="shared" si="2"/>
        <v>363250000</v>
      </c>
    </row>
    <row r="75" spans="2:6" x14ac:dyDescent="0.25">
      <c r="B75" s="37">
        <v>40</v>
      </c>
      <c r="C75" s="38">
        <f t="shared" si="0"/>
        <v>510000000</v>
      </c>
      <c r="D75" s="38">
        <f t="shared" si="1"/>
        <v>12750000</v>
      </c>
      <c r="E75" s="38">
        <f t="shared" si="3"/>
        <v>229500000</v>
      </c>
      <c r="F75" s="38">
        <f t="shared" si="2"/>
        <v>350500000</v>
      </c>
    </row>
    <row r="76" spans="2:6" x14ac:dyDescent="0.25">
      <c r="B76" s="37">
        <v>40</v>
      </c>
      <c r="C76" s="38">
        <f t="shared" si="0"/>
        <v>510000000</v>
      </c>
      <c r="D76" s="38">
        <f t="shared" si="1"/>
        <v>12750000</v>
      </c>
      <c r="E76" s="38">
        <f t="shared" si="3"/>
        <v>242250000</v>
      </c>
      <c r="F76" s="38">
        <f t="shared" si="2"/>
        <v>337750000</v>
      </c>
    </row>
    <row r="77" spans="2:6" x14ac:dyDescent="0.25">
      <c r="B77" s="37">
        <v>40</v>
      </c>
      <c r="C77" s="38">
        <f t="shared" si="0"/>
        <v>510000000</v>
      </c>
      <c r="D77" s="38">
        <f t="shared" si="1"/>
        <v>12750000</v>
      </c>
      <c r="E77" s="38">
        <f t="shared" si="3"/>
        <v>255000000</v>
      </c>
      <c r="F77" s="38">
        <f t="shared" si="2"/>
        <v>325000000</v>
      </c>
    </row>
    <row r="78" spans="2:6" x14ac:dyDescent="0.25">
      <c r="B78" s="37">
        <v>40</v>
      </c>
      <c r="C78" s="38">
        <f t="shared" si="0"/>
        <v>510000000</v>
      </c>
      <c r="D78" s="38">
        <f t="shared" si="1"/>
        <v>12750000</v>
      </c>
      <c r="E78" s="38">
        <f t="shared" si="3"/>
        <v>267750000</v>
      </c>
      <c r="F78" s="38">
        <f t="shared" si="2"/>
        <v>312250000</v>
      </c>
    </row>
    <row r="79" spans="2:6" x14ac:dyDescent="0.25">
      <c r="B79" s="37">
        <v>40</v>
      </c>
      <c r="C79" s="38">
        <f t="shared" si="0"/>
        <v>510000000</v>
      </c>
      <c r="D79" s="38">
        <f t="shared" si="1"/>
        <v>12750000</v>
      </c>
      <c r="E79" s="38">
        <f t="shared" si="3"/>
        <v>280500000</v>
      </c>
      <c r="F79" s="38">
        <f t="shared" si="2"/>
        <v>299500000</v>
      </c>
    </row>
    <row r="80" spans="2:6" x14ac:dyDescent="0.25">
      <c r="B80" s="37">
        <v>40</v>
      </c>
      <c r="C80" s="38">
        <f t="shared" si="0"/>
        <v>510000000</v>
      </c>
      <c r="D80" s="38">
        <f t="shared" si="1"/>
        <v>12750000</v>
      </c>
      <c r="E80" s="38">
        <f t="shared" si="3"/>
        <v>293250000</v>
      </c>
      <c r="F80" s="38">
        <f t="shared" si="2"/>
        <v>286750000</v>
      </c>
    </row>
    <row r="81" spans="2:6" x14ac:dyDescent="0.25">
      <c r="B81" s="37">
        <v>40</v>
      </c>
      <c r="C81" s="38">
        <f t="shared" si="0"/>
        <v>510000000</v>
      </c>
      <c r="D81" s="38">
        <f t="shared" si="1"/>
        <v>12750000</v>
      </c>
      <c r="E81" s="38">
        <f t="shared" si="3"/>
        <v>306000000</v>
      </c>
      <c r="F81" s="38">
        <f t="shared" si="2"/>
        <v>274000000</v>
      </c>
    </row>
    <row r="82" spans="2:6" x14ac:dyDescent="0.25">
      <c r="B82" s="37">
        <v>40</v>
      </c>
      <c r="C82" s="38">
        <f t="shared" si="0"/>
        <v>510000000</v>
      </c>
      <c r="D82" s="38">
        <f t="shared" si="1"/>
        <v>12750000</v>
      </c>
      <c r="E82" s="38">
        <f t="shared" si="3"/>
        <v>318750000</v>
      </c>
      <c r="F82" s="38">
        <f t="shared" si="2"/>
        <v>261250000</v>
      </c>
    </row>
    <row r="83" spans="2:6" x14ac:dyDescent="0.25">
      <c r="B83" s="37">
        <v>40</v>
      </c>
      <c r="C83" s="38">
        <f t="shared" si="0"/>
        <v>510000000</v>
      </c>
      <c r="D83" s="38">
        <f t="shared" si="1"/>
        <v>12750000</v>
      </c>
      <c r="E83" s="38">
        <f t="shared" si="3"/>
        <v>331500000</v>
      </c>
      <c r="F83" s="38">
        <f t="shared" si="2"/>
        <v>248500000</v>
      </c>
    </row>
    <row r="84" spans="2:6" x14ac:dyDescent="0.25">
      <c r="B84" s="37">
        <v>40</v>
      </c>
      <c r="C84" s="38">
        <f t="shared" si="0"/>
        <v>510000000</v>
      </c>
      <c r="D84" s="38">
        <f t="shared" si="1"/>
        <v>12750000</v>
      </c>
      <c r="E84" s="38">
        <f t="shared" si="3"/>
        <v>344250000</v>
      </c>
      <c r="F84" s="38">
        <f t="shared" si="2"/>
        <v>235750000</v>
      </c>
    </row>
    <row r="85" spans="2:6" x14ac:dyDescent="0.25">
      <c r="B85" s="37">
        <v>40</v>
      </c>
      <c r="C85" s="38">
        <f t="shared" si="0"/>
        <v>510000000</v>
      </c>
      <c r="D85" s="38">
        <f t="shared" si="1"/>
        <v>12750000</v>
      </c>
      <c r="E85" s="38">
        <f t="shared" si="3"/>
        <v>357000000</v>
      </c>
      <c r="F85" s="38">
        <f t="shared" si="2"/>
        <v>223000000</v>
      </c>
    </row>
    <row r="86" spans="2:6" x14ac:dyDescent="0.25">
      <c r="B86" s="37">
        <v>40</v>
      </c>
      <c r="C86" s="38">
        <f t="shared" si="0"/>
        <v>510000000</v>
      </c>
      <c r="D86" s="38">
        <f t="shared" si="1"/>
        <v>12750000</v>
      </c>
      <c r="E86" s="38">
        <f t="shared" si="3"/>
        <v>369750000</v>
      </c>
      <c r="F86" s="38">
        <f t="shared" si="2"/>
        <v>210250000</v>
      </c>
    </row>
    <row r="87" spans="2:6" x14ac:dyDescent="0.25">
      <c r="B87" s="37">
        <v>40</v>
      </c>
      <c r="C87" s="38">
        <f t="shared" si="0"/>
        <v>510000000</v>
      </c>
      <c r="D87" s="38">
        <f t="shared" si="1"/>
        <v>12750000</v>
      </c>
      <c r="E87" s="38">
        <f t="shared" si="3"/>
        <v>382500000</v>
      </c>
      <c r="F87" s="38">
        <f t="shared" si="2"/>
        <v>197500000</v>
      </c>
    </row>
    <row r="88" spans="2:6" x14ac:dyDescent="0.25">
      <c r="B88" s="37">
        <v>40</v>
      </c>
      <c r="C88" s="38">
        <f t="shared" si="0"/>
        <v>510000000</v>
      </c>
      <c r="D88" s="38">
        <f t="shared" si="1"/>
        <v>12750000</v>
      </c>
      <c r="E88" s="38">
        <f t="shared" si="3"/>
        <v>395250000</v>
      </c>
      <c r="F88" s="38">
        <f t="shared" si="2"/>
        <v>184750000</v>
      </c>
    </row>
    <row r="89" spans="2:6" x14ac:dyDescent="0.25">
      <c r="B89" s="37">
        <v>40</v>
      </c>
      <c r="C89" s="38">
        <f t="shared" si="0"/>
        <v>510000000</v>
      </c>
      <c r="D89" s="38">
        <f t="shared" si="1"/>
        <v>12750000</v>
      </c>
      <c r="E89" s="38">
        <f t="shared" si="3"/>
        <v>408000000</v>
      </c>
      <c r="F89" s="38">
        <f t="shared" si="2"/>
        <v>172000000</v>
      </c>
    </row>
    <row r="90" spans="2:6" x14ac:dyDescent="0.25">
      <c r="B90" s="37">
        <v>40</v>
      </c>
      <c r="C90" s="38">
        <f t="shared" si="0"/>
        <v>510000000</v>
      </c>
      <c r="D90" s="38">
        <f t="shared" si="1"/>
        <v>12750000</v>
      </c>
      <c r="E90" s="38">
        <f t="shared" si="3"/>
        <v>420750000</v>
      </c>
      <c r="F90" s="38">
        <f t="shared" si="2"/>
        <v>159250000</v>
      </c>
    </row>
    <row r="91" spans="2:6" x14ac:dyDescent="0.25">
      <c r="B91" s="37">
        <v>40</v>
      </c>
      <c r="C91" s="38">
        <f t="shared" si="0"/>
        <v>510000000</v>
      </c>
      <c r="D91" s="38">
        <f t="shared" si="1"/>
        <v>12750000</v>
      </c>
      <c r="E91" s="38">
        <f t="shared" si="3"/>
        <v>433500000</v>
      </c>
      <c r="F91" s="38">
        <f t="shared" si="2"/>
        <v>146500000</v>
      </c>
    </row>
    <row r="92" spans="2:6" x14ac:dyDescent="0.25">
      <c r="B92" s="37">
        <v>40</v>
      </c>
      <c r="C92" s="38">
        <f t="shared" si="0"/>
        <v>510000000</v>
      </c>
      <c r="D92" s="38">
        <f t="shared" si="1"/>
        <v>12750000</v>
      </c>
      <c r="E92" s="38">
        <f t="shared" si="3"/>
        <v>446250000</v>
      </c>
      <c r="F92" s="38">
        <f t="shared" si="2"/>
        <v>133750000</v>
      </c>
    </row>
    <row r="93" spans="2:6" x14ac:dyDescent="0.25">
      <c r="B93" s="37">
        <v>40</v>
      </c>
      <c r="C93" s="38">
        <f t="shared" si="0"/>
        <v>510000000</v>
      </c>
      <c r="D93" s="38">
        <f t="shared" si="1"/>
        <v>12750000</v>
      </c>
      <c r="E93" s="38">
        <f t="shared" si="3"/>
        <v>459000000</v>
      </c>
      <c r="F93" s="38">
        <f t="shared" si="2"/>
        <v>121000000</v>
      </c>
    </row>
    <row r="94" spans="2:6" x14ac:dyDescent="0.25">
      <c r="B94" s="37">
        <v>40</v>
      </c>
      <c r="C94" s="38">
        <f t="shared" si="0"/>
        <v>510000000</v>
      </c>
      <c r="D94" s="38">
        <f t="shared" si="1"/>
        <v>12750000</v>
      </c>
      <c r="E94" s="38">
        <f t="shared" si="3"/>
        <v>471750000</v>
      </c>
      <c r="F94" s="38">
        <f t="shared" si="2"/>
        <v>108250000</v>
      </c>
    </row>
    <row r="95" spans="2:6" x14ac:dyDescent="0.25">
      <c r="B95" s="37">
        <v>40</v>
      </c>
      <c r="C95" s="38">
        <f t="shared" si="0"/>
        <v>510000000</v>
      </c>
      <c r="D95" s="38">
        <f t="shared" si="1"/>
        <v>12750000</v>
      </c>
      <c r="E95" s="38">
        <f t="shared" si="3"/>
        <v>484500000</v>
      </c>
      <c r="F95" s="38">
        <f t="shared" si="2"/>
        <v>95500000</v>
      </c>
    </row>
    <row r="96" spans="2:6" x14ac:dyDescent="0.25">
      <c r="B96" s="37">
        <v>40</v>
      </c>
      <c r="C96" s="38">
        <f t="shared" si="0"/>
        <v>510000000</v>
      </c>
      <c r="D96" s="38">
        <f t="shared" si="1"/>
        <v>12750000</v>
      </c>
      <c r="E96" s="38">
        <f t="shared" si="3"/>
        <v>497250000</v>
      </c>
      <c r="F96" s="38">
        <f t="shared" si="2"/>
        <v>82750000</v>
      </c>
    </row>
    <row r="97" spans="1:9" x14ac:dyDescent="0.25">
      <c r="A97" t="s">
        <v>56</v>
      </c>
      <c r="B97" s="37">
        <v>40</v>
      </c>
      <c r="C97" s="38">
        <f t="shared" si="0"/>
        <v>510000000</v>
      </c>
      <c r="D97" s="38">
        <f t="shared" si="1"/>
        <v>12750000</v>
      </c>
      <c r="E97" s="38">
        <f t="shared" si="3"/>
        <v>510000000</v>
      </c>
      <c r="F97" s="38">
        <f t="shared" si="2"/>
        <v>70000000</v>
      </c>
    </row>
    <row r="99" spans="1:9" ht="15.75" thickBot="1" x14ac:dyDescent="0.3"/>
    <row r="100" spans="1:9" ht="15.75" thickBot="1" x14ac:dyDescent="0.3">
      <c r="B100" s="69" t="s">
        <v>23</v>
      </c>
      <c r="C100" s="70"/>
      <c r="D100" s="70"/>
      <c r="E100" s="71"/>
    </row>
    <row r="101" spans="1:9" ht="15.75" thickBot="1" x14ac:dyDescent="0.3">
      <c r="B101" s="39" t="s">
        <v>6</v>
      </c>
      <c r="C101" s="40" t="s">
        <v>7</v>
      </c>
      <c r="D101" s="40" t="s">
        <v>8</v>
      </c>
      <c r="E101" s="41" t="s">
        <v>9</v>
      </c>
    </row>
    <row r="102" spans="1:9" x14ac:dyDescent="0.25">
      <c r="B102">
        <v>5160</v>
      </c>
      <c r="C102" t="s">
        <v>57</v>
      </c>
      <c r="D102" s="3">
        <f>D58</f>
        <v>12750000</v>
      </c>
    </row>
    <row r="103" spans="1:9" x14ac:dyDescent="0.25">
      <c r="B103">
        <v>1592</v>
      </c>
      <c r="C103" t="s">
        <v>58</v>
      </c>
      <c r="E103" s="3">
        <f>D102</f>
        <v>12750000</v>
      </c>
    </row>
    <row r="104" spans="1:9" x14ac:dyDescent="0.25">
      <c r="B104">
        <v>5160</v>
      </c>
      <c r="C104" t="s">
        <v>57</v>
      </c>
      <c r="D104" s="3">
        <f>D102</f>
        <v>12750000</v>
      </c>
    </row>
    <row r="105" spans="1:9" x14ac:dyDescent="0.25">
      <c r="B105">
        <v>1592</v>
      </c>
      <c r="C105" t="s">
        <v>58</v>
      </c>
      <c r="E105" s="3">
        <f>D104</f>
        <v>12750000</v>
      </c>
    </row>
    <row r="106" spans="1:9" x14ac:dyDescent="0.25">
      <c r="B106">
        <v>5160</v>
      </c>
      <c r="C106" t="s">
        <v>57</v>
      </c>
      <c r="D106" s="3">
        <f>D104</f>
        <v>12750000</v>
      </c>
    </row>
    <row r="107" spans="1:9" x14ac:dyDescent="0.25">
      <c r="B107">
        <v>1592</v>
      </c>
      <c r="C107" t="s">
        <v>58</v>
      </c>
      <c r="E107" s="3">
        <f>D106</f>
        <v>12750000</v>
      </c>
    </row>
    <row r="109" spans="1:9" ht="15.75" thickBot="1" x14ac:dyDescent="0.3"/>
    <row r="110" spans="1:9" ht="15.75" thickBot="1" x14ac:dyDescent="0.3">
      <c r="B110" s="69" t="s">
        <v>59</v>
      </c>
      <c r="C110" s="70"/>
      <c r="D110" s="70"/>
      <c r="E110" s="70"/>
      <c r="F110" s="70"/>
      <c r="G110" s="71"/>
    </row>
    <row r="111" spans="1:9" x14ac:dyDescent="0.25">
      <c r="B111" s="42" t="s">
        <v>60</v>
      </c>
      <c r="C111" s="42" t="s">
        <v>61</v>
      </c>
      <c r="D111" s="42" t="s">
        <v>62</v>
      </c>
      <c r="E111" s="42" t="s">
        <v>63</v>
      </c>
      <c r="F111" s="42" t="s">
        <v>64</v>
      </c>
      <c r="G111" s="42" t="s">
        <v>65</v>
      </c>
      <c r="H111" s="42" t="s">
        <v>66</v>
      </c>
      <c r="I111" s="42" t="s">
        <v>67</v>
      </c>
    </row>
    <row r="112" spans="1:9" x14ac:dyDescent="0.25">
      <c r="B112" s="35">
        <v>1</v>
      </c>
      <c r="C112" s="35">
        <v>40</v>
      </c>
      <c r="D112" s="35">
        <f>SUM($B$112:$B$151)</f>
        <v>820</v>
      </c>
      <c r="E112" s="43">
        <f>C112/D112</f>
        <v>4.878048780487805E-2</v>
      </c>
      <c r="F112" s="36">
        <f t="shared" ref="F112:F151" si="4">$B$45</f>
        <v>510000000</v>
      </c>
      <c r="G112" s="36">
        <f>F112*E112</f>
        <v>24878048.780487806</v>
      </c>
      <c r="H112" s="36">
        <f>G112</f>
        <v>24878048.780487806</v>
      </c>
      <c r="I112" s="36">
        <f t="shared" ref="I112:I151" si="5">$B$7-H112</f>
        <v>555121951.21951222</v>
      </c>
    </row>
    <row r="113" spans="2:9" x14ac:dyDescent="0.25">
      <c r="B113" s="35">
        <v>2</v>
      </c>
      <c r="C113" s="35">
        <v>39</v>
      </c>
      <c r="D113" s="35">
        <f t="shared" ref="D113:D151" si="6">SUM($B$112:$B$151)</f>
        <v>820</v>
      </c>
      <c r="E113" s="43">
        <f t="shared" ref="E113:E151" si="7">C113/D113</f>
        <v>4.7560975609756098E-2</v>
      </c>
      <c r="F113" s="36">
        <f t="shared" si="4"/>
        <v>510000000</v>
      </c>
      <c r="G113" s="36">
        <f t="shared" ref="G113:G151" si="8">F113*E113</f>
        <v>24256097.560975611</v>
      </c>
      <c r="H113" s="36">
        <f>H112+G113</f>
        <v>49134146.341463417</v>
      </c>
      <c r="I113" s="36">
        <f t="shared" si="5"/>
        <v>530865853.65853655</v>
      </c>
    </row>
    <row r="114" spans="2:9" x14ac:dyDescent="0.25">
      <c r="B114" s="35">
        <v>3</v>
      </c>
      <c r="C114" s="35">
        <v>38</v>
      </c>
      <c r="D114" s="35">
        <f t="shared" si="6"/>
        <v>820</v>
      </c>
      <c r="E114" s="43">
        <f t="shared" si="7"/>
        <v>4.6341463414634146E-2</v>
      </c>
      <c r="F114" s="36">
        <f t="shared" si="4"/>
        <v>510000000</v>
      </c>
      <c r="G114" s="36">
        <f t="shared" si="8"/>
        <v>23634146.341463413</v>
      </c>
      <c r="H114" s="36">
        <f t="shared" ref="H114:H151" si="9">H113+G114</f>
        <v>72768292.682926834</v>
      </c>
      <c r="I114" s="36">
        <f t="shared" si="5"/>
        <v>507231707.31707317</v>
      </c>
    </row>
    <row r="115" spans="2:9" x14ac:dyDescent="0.25">
      <c r="B115" s="37">
        <v>4</v>
      </c>
      <c r="C115" s="37">
        <v>37</v>
      </c>
      <c r="D115" s="37">
        <f t="shared" si="6"/>
        <v>820</v>
      </c>
      <c r="E115" s="44">
        <f t="shared" si="7"/>
        <v>4.5121951219512194E-2</v>
      </c>
      <c r="F115" s="38">
        <f t="shared" si="4"/>
        <v>510000000</v>
      </c>
      <c r="G115" s="38">
        <f t="shared" si="8"/>
        <v>23012195.121951219</v>
      </c>
      <c r="H115" s="38">
        <f t="shared" si="9"/>
        <v>95780487.804878056</v>
      </c>
      <c r="I115" s="38">
        <f t="shared" si="5"/>
        <v>484219512.19512194</v>
      </c>
    </row>
    <row r="116" spans="2:9" x14ac:dyDescent="0.25">
      <c r="B116" s="37">
        <v>5</v>
      </c>
      <c r="C116" s="37">
        <v>36</v>
      </c>
      <c r="D116" s="37">
        <f t="shared" si="6"/>
        <v>820</v>
      </c>
      <c r="E116" s="44">
        <f t="shared" si="7"/>
        <v>4.3902439024390241E-2</v>
      </c>
      <c r="F116" s="38">
        <f t="shared" si="4"/>
        <v>510000000</v>
      </c>
      <c r="G116" s="38">
        <f t="shared" si="8"/>
        <v>22390243.902439024</v>
      </c>
      <c r="H116" s="38">
        <f t="shared" si="9"/>
        <v>118170731.70731708</v>
      </c>
      <c r="I116" s="38">
        <f t="shared" si="5"/>
        <v>461829268.29268289</v>
      </c>
    </row>
    <row r="117" spans="2:9" x14ac:dyDescent="0.25">
      <c r="B117" s="37">
        <v>6</v>
      </c>
      <c r="C117" s="37">
        <v>35</v>
      </c>
      <c r="D117" s="37">
        <f t="shared" si="6"/>
        <v>820</v>
      </c>
      <c r="E117" s="44">
        <f t="shared" si="7"/>
        <v>4.2682926829268296E-2</v>
      </c>
      <c r="F117" s="38">
        <f t="shared" si="4"/>
        <v>510000000</v>
      </c>
      <c r="G117" s="38">
        <f t="shared" si="8"/>
        <v>21768292.68292683</v>
      </c>
      <c r="H117" s="38">
        <f t="shared" si="9"/>
        <v>139939024.39024392</v>
      </c>
      <c r="I117" s="38">
        <f t="shared" si="5"/>
        <v>440060975.60975611</v>
      </c>
    </row>
    <row r="118" spans="2:9" x14ac:dyDescent="0.25">
      <c r="B118" s="37">
        <v>7</v>
      </c>
      <c r="C118" s="37">
        <v>34</v>
      </c>
      <c r="D118" s="37">
        <f t="shared" si="6"/>
        <v>820</v>
      </c>
      <c r="E118" s="44">
        <f t="shared" si="7"/>
        <v>4.1463414634146344E-2</v>
      </c>
      <c r="F118" s="38">
        <f t="shared" si="4"/>
        <v>510000000</v>
      </c>
      <c r="G118" s="38">
        <f t="shared" si="8"/>
        <v>21146341.463414636</v>
      </c>
      <c r="H118" s="38">
        <f t="shared" si="9"/>
        <v>161085365.85365856</v>
      </c>
      <c r="I118" s="38">
        <f t="shared" si="5"/>
        <v>418914634.14634144</v>
      </c>
    </row>
    <row r="119" spans="2:9" x14ac:dyDescent="0.25">
      <c r="B119" s="37">
        <v>8</v>
      </c>
      <c r="C119" s="37">
        <v>33</v>
      </c>
      <c r="D119" s="37">
        <f t="shared" si="6"/>
        <v>820</v>
      </c>
      <c r="E119" s="44">
        <f t="shared" si="7"/>
        <v>4.0243902439024391E-2</v>
      </c>
      <c r="F119" s="38">
        <f t="shared" si="4"/>
        <v>510000000</v>
      </c>
      <c r="G119" s="38">
        <f t="shared" si="8"/>
        <v>20524390.243902441</v>
      </c>
      <c r="H119" s="38">
        <f t="shared" si="9"/>
        <v>181609756.097561</v>
      </c>
      <c r="I119" s="38">
        <f t="shared" si="5"/>
        <v>398390243.902439</v>
      </c>
    </row>
    <row r="120" spans="2:9" x14ac:dyDescent="0.25">
      <c r="B120" s="37">
        <v>9</v>
      </c>
      <c r="C120" s="37">
        <v>32</v>
      </c>
      <c r="D120" s="37">
        <f t="shared" si="6"/>
        <v>820</v>
      </c>
      <c r="E120" s="44">
        <f t="shared" si="7"/>
        <v>3.9024390243902439E-2</v>
      </c>
      <c r="F120" s="38">
        <f t="shared" si="4"/>
        <v>510000000</v>
      </c>
      <c r="G120" s="38">
        <f t="shared" si="8"/>
        <v>19902439.024390243</v>
      </c>
      <c r="H120" s="38">
        <f t="shared" si="9"/>
        <v>201512195.12195125</v>
      </c>
      <c r="I120" s="38">
        <f t="shared" si="5"/>
        <v>378487804.87804878</v>
      </c>
    </row>
    <row r="121" spans="2:9" x14ac:dyDescent="0.25">
      <c r="B121" s="37">
        <v>10</v>
      </c>
      <c r="C121" s="37">
        <v>31</v>
      </c>
      <c r="D121" s="37">
        <f t="shared" si="6"/>
        <v>820</v>
      </c>
      <c r="E121" s="44">
        <f t="shared" si="7"/>
        <v>3.7804878048780487E-2</v>
      </c>
      <c r="F121" s="38">
        <f t="shared" si="4"/>
        <v>510000000</v>
      </c>
      <c r="G121" s="38">
        <f t="shared" si="8"/>
        <v>19280487.804878049</v>
      </c>
      <c r="H121" s="38">
        <f t="shared" si="9"/>
        <v>220792682.92682931</v>
      </c>
      <c r="I121" s="38">
        <f t="shared" si="5"/>
        <v>359207317.07317066</v>
      </c>
    </row>
    <row r="122" spans="2:9" x14ac:dyDescent="0.25">
      <c r="B122" s="37">
        <v>11</v>
      </c>
      <c r="C122" s="37">
        <v>30</v>
      </c>
      <c r="D122" s="37">
        <f t="shared" si="6"/>
        <v>820</v>
      </c>
      <c r="E122" s="44">
        <f t="shared" si="7"/>
        <v>3.6585365853658534E-2</v>
      </c>
      <c r="F122" s="38">
        <f t="shared" si="4"/>
        <v>510000000</v>
      </c>
      <c r="G122" s="38">
        <f t="shared" si="8"/>
        <v>18658536.585365854</v>
      </c>
      <c r="H122" s="38">
        <f t="shared" si="9"/>
        <v>239451219.51219517</v>
      </c>
      <c r="I122" s="38">
        <f t="shared" si="5"/>
        <v>340548780.48780483</v>
      </c>
    </row>
    <row r="123" spans="2:9" x14ac:dyDescent="0.25">
      <c r="B123" s="37">
        <v>12</v>
      </c>
      <c r="C123" s="37">
        <v>29</v>
      </c>
      <c r="D123" s="37">
        <f t="shared" si="6"/>
        <v>820</v>
      </c>
      <c r="E123" s="44">
        <f t="shared" si="7"/>
        <v>3.5365853658536582E-2</v>
      </c>
      <c r="F123" s="38">
        <f t="shared" si="4"/>
        <v>510000000</v>
      </c>
      <c r="G123" s="38">
        <f t="shared" si="8"/>
        <v>18036585.365853656</v>
      </c>
      <c r="H123" s="38">
        <f t="shared" si="9"/>
        <v>257487804.87804884</v>
      </c>
      <c r="I123" s="38">
        <f t="shared" si="5"/>
        <v>322512195.12195116</v>
      </c>
    </row>
    <row r="124" spans="2:9" x14ac:dyDescent="0.25">
      <c r="B124" s="37">
        <v>13</v>
      </c>
      <c r="C124" s="37">
        <v>28</v>
      </c>
      <c r="D124" s="37">
        <f t="shared" si="6"/>
        <v>820</v>
      </c>
      <c r="E124" s="44">
        <f t="shared" si="7"/>
        <v>3.4146341463414637E-2</v>
      </c>
      <c r="F124" s="38">
        <f t="shared" si="4"/>
        <v>510000000</v>
      </c>
      <c r="G124" s="38">
        <f t="shared" si="8"/>
        <v>17414634.146341465</v>
      </c>
      <c r="H124" s="38">
        <f t="shared" si="9"/>
        <v>274902439.02439028</v>
      </c>
      <c r="I124" s="38">
        <f t="shared" si="5"/>
        <v>305097560.97560972</v>
      </c>
    </row>
    <row r="125" spans="2:9" x14ac:dyDescent="0.25">
      <c r="B125" s="37">
        <v>14</v>
      </c>
      <c r="C125" s="37">
        <v>27</v>
      </c>
      <c r="D125" s="37">
        <f t="shared" si="6"/>
        <v>820</v>
      </c>
      <c r="E125" s="44">
        <f t="shared" si="7"/>
        <v>3.2926829268292684E-2</v>
      </c>
      <c r="F125" s="38">
        <f t="shared" si="4"/>
        <v>510000000</v>
      </c>
      <c r="G125" s="38">
        <f t="shared" si="8"/>
        <v>16792682.926829267</v>
      </c>
      <c r="H125" s="38">
        <f t="shared" si="9"/>
        <v>291695121.95121956</v>
      </c>
      <c r="I125" s="38">
        <f t="shared" si="5"/>
        <v>288304878.04878044</v>
      </c>
    </row>
    <row r="126" spans="2:9" x14ac:dyDescent="0.25">
      <c r="B126" s="37">
        <v>15</v>
      </c>
      <c r="C126" s="37">
        <v>26</v>
      </c>
      <c r="D126" s="37">
        <f t="shared" si="6"/>
        <v>820</v>
      </c>
      <c r="E126" s="44">
        <f t="shared" si="7"/>
        <v>3.1707317073170732E-2</v>
      </c>
      <c r="F126" s="38">
        <f t="shared" si="4"/>
        <v>510000000</v>
      </c>
      <c r="G126" s="38">
        <f t="shared" si="8"/>
        <v>16170731.707317073</v>
      </c>
      <c r="H126" s="38">
        <f t="shared" si="9"/>
        <v>307865853.65853661</v>
      </c>
      <c r="I126" s="38">
        <f t="shared" si="5"/>
        <v>272134146.34146339</v>
      </c>
    </row>
    <row r="127" spans="2:9" x14ac:dyDescent="0.25">
      <c r="B127" s="37">
        <v>16</v>
      </c>
      <c r="C127" s="37">
        <v>25</v>
      </c>
      <c r="D127" s="37">
        <f t="shared" si="6"/>
        <v>820</v>
      </c>
      <c r="E127" s="44">
        <f t="shared" si="7"/>
        <v>3.048780487804878E-2</v>
      </c>
      <c r="F127" s="38">
        <f t="shared" si="4"/>
        <v>510000000</v>
      </c>
      <c r="G127" s="38">
        <f t="shared" si="8"/>
        <v>15548780.487804879</v>
      </c>
      <c r="H127" s="38">
        <f t="shared" si="9"/>
        <v>323414634.1463415</v>
      </c>
      <c r="I127" s="38">
        <f t="shared" si="5"/>
        <v>256585365.8536585</v>
      </c>
    </row>
    <row r="128" spans="2:9" x14ac:dyDescent="0.25">
      <c r="B128" s="37">
        <v>17</v>
      </c>
      <c r="C128" s="37">
        <v>24</v>
      </c>
      <c r="D128" s="37">
        <f t="shared" si="6"/>
        <v>820</v>
      </c>
      <c r="E128" s="44">
        <f t="shared" si="7"/>
        <v>2.9268292682926831E-2</v>
      </c>
      <c r="F128" s="38">
        <f t="shared" si="4"/>
        <v>510000000</v>
      </c>
      <c r="G128" s="38">
        <f t="shared" si="8"/>
        <v>14926829.268292684</v>
      </c>
      <c r="H128" s="38">
        <f t="shared" si="9"/>
        <v>338341463.41463417</v>
      </c>
      <c r="I128" s="38">
        <f t="shared" si="5"/>
        <v>241658536.58536583</v>
      </c>
    </row>
    <row r="129" spans="2:9" x14ac:dyDescent="0.25">
      <c r="B129" s="37">
        <v>18</v>
      </c>
      <c r="C129" s="37">
        <v>23</v>
      </c>
      <c r="D129" s="37">
        <f t="shared" si="6"/>
        <v>820</v>
      </c>
      <c r="E129" s="44">
        <f t="shared" si="7"/>
        <v>2.8048780487804879E-2</v>
      </c>
      <c r="F129" s="38">
        <f t="shared" si="4"/>
        <v>510000000</v>
      </c>
      <c r="G129" s="38">
        <f t="shared" si="8"/>
        <v>14304878.048780488</v>
      </c>
      <c r="H129" s="38">
        <f t="shared" si="9"/>
        <v>352646341.46341467</v>
      </c>
      <c r="I129" s="38">
        <f t="shared" si="5"/>
        <v>227353658.53658533</v>
      </c>
    </row>
    <row r="130" spans="2:9" x14ac:dyDescent="0.25">
      <c r="B130" s="37">
        <v>19</v>
      </c>
      <c r="C130" s="37">
        <v>22</v>
      </c>
      <c r="D130" s="37">
        <f t="shared" si="6"/>
        <v>820</v>
      </c>
      <c r="E130" s="44">
        <f t="shared" si="7"/>
        <v>2.6829268292682926E-2</v>
      </c>
      <c r="F130" s="38">
        <f t="shared" si="4"/>
        <v>510000000</v>
      </c>
      <c r="G130" s="38">
        <f t="shared" si="8"/>
        <v>13682926.829268292</v>
      </c>
      <c r="H130" s="38">
        <f t="shared" si="9"/>
        <v>366329268.29268295</v>
      </c>
      <c r="I130" s="38">
        <f t="shared" si="5"/>
        <v>213670731.70731705</v>
      </c>
    </row>
    <row r="131" spans="2:9" x14ac:dyDescent="0.25">
      <c r="B131" s="37">
        <v>20</v>
      </c>
      <c r="C131" s="37">
        <v>21</v>
      </c>
      <c r="D131" s="37">
        <f t="shared" si="6"/>
        <v>820</v>
      </c>
      <c r="E131" s="44">
        <f t="shared" si="7"/>
        <v>2.5609756097560974E-2</v>
      </c>
      <c r="F131" s="38">
        <f t="shared" si="4"/>
        <v>510000000</v>
      </c>
      <c r="G131" s="38">
        <f t="shared" si="8"/>
        <v>13060975.609756097</v>
      </c>
      <c r="H131" s="38">
        <f t="shared" si="9"/>
        <v>379390243.90243906</v>
      </c>
      <c r="I131" s="38">
        <f t="shared" si="5"/>
        <v>200609756.09756094</v>
      </c>
    </row>
    <row r="132" spans="2:9" x14ac:dyDescent="0.25">
      <c r="B132" s="37">
        <v>21</v>
      </c>
      <c r="C132" s="37">
        <v>20</v>
      </c>
      <c r="D132" s="37">
        <f t="shared" si="6"/>
        <v>820</v>
      </c>
      <c r="E132" s="44">
        <f t="shared" si="7"/>
        <v>2.4390243902439025E-2</v>
      </c>
      <c r="F132" s="38">
        <f t="shared" si="4"/>
        <v>510000000</v>
      </c>
      <c r="G132" s="38">
        <f t="shared" si="8"/>
        <v>12439024.390243903</v>
      </c>
      <c r="H132" s="38">
        <f t="shared" si="9"/>
        <v>391829268.29268295</v>
      </c>
      <c r="I132" s="38">
        <f t="shared" si="5"/>
        <v>188170731.70731705</v>
      </c>
    </row>
    <row r="133" spans="2:9" x14ac:dyDescent="0.25">
      <c r="B133" s="37">
        <v>22</v>
      </c>
      <c r="C133" s="37">
        <v>19</v>
      </c>
      <c r="D133" s="37">
        <f t="shared" si="6"/>
        <v>820</v>
      </c>
      <c r="E133" s="44">
        <f t="shared" si="7"/>
        <v>2.3170731707317073E-2</v>
      </c>
      <c r="F133" s="38">
        <f t="shared" si="4"/>
        <v>510000000</v>
      </c>
      <c r="G133" s="38">
        <f t="shared" si="8"/>
        <v>11817073.170731707</v>
      </c>
      <c r="H133" s="38">
        <f t="shared" si="9"/>
        <v>403646341.46341467</v>
      </c>
      <c r="I133" s="38">
        <f t="shared" si="5"/>
        <v>176353658.53658533</v>
      </c>
    </row>
    <row r="134" spans="2:9" x14ac:dyDescent="0.25">
      <c r="B134" s="37">
        <v>23</v>
      </c>
      <c r="C134" s="37">
        <v>18</v>
      </c>
      <c r="D134" s="37">
        <f t="shared" si="6"/>
        <v>820</v>
      </c>
      <c r="E134" s="44">
        <f t="shared" si="7"/>
        <v>2.1951219512195121E-2</v>
      </c>
      <c r="F134" s="38">
        <f t="shared" si="4"/>
        <v>510000000</v>
      </c>
      <c r="G134" s="38">
        <f t="shared" si="8"/>
        <v>11195121.951219512</v>
      </c>
      <c r="H134" s="38">
        <f t="shared" si="9"/>
        <v>414841463.41463417</v>
      </c>
      <c r="I134" s="38">
        <f t="shared" si="5"/>
        <v>165158536.58536583</v>
      </c>
    </row>
    <row r="135" spans="2:9" x14ac:dyDescent="0.25">
      <c r="B135" s="37">
        <v>24</v>
      </c>
      <c r="C135" s="37">
        <v>17</v>
      </c>
      <c r="D135" s="37">
        <f t="shared" si="6"/>
        <v>820</v>
      </c>
      <c r="E135" s="44">
        <f t="shared" si="7"/>
        <v>2.0731707317073172E-2</v>
      </c>
      <c r="F135" s="38">
        <f t="shared" si="4"/>
        <v>510000000</v>
      </c>
      <c r="G135" s="38">
        <f t="shared" si="8"/>
        <v>10573170.731707318</v>
      </c>
      <c r="H135" s="38">
        <f t="shared" si="9"/>
        <v>425414634.1463415</v>
      </c>
      <c r="I135" s="38">
        <f t="shared" si="5"/>
        <v>154585365.8536585</v>
      </c>
    </row>
    <row r="136" spans="2:9" x14ac:dyDescent="0.25">
      <c r="B136" s="37">
        <v>25</v>
      </c>
      <c r="C136" s="37">
        <v>16</v>
      </c>
      <c r="D136" s="37">
        <f t="shared" si="6"/>
        <v>820</v>
      </c>
      <c r="E136" s="44">
        <f t="shared" si="7"/>
        <v>1.9512195121951219E-2</v>
      </c>
      <c r="F136" s="38">
        <f t="shared" si="4"/>
        <v>510000000</v>
      </c>
      <c r="G136" s="38">
        <f t="shared" si="8"/>
        <v>9951219.5121951215</v>
      </c>
      <c r="H136" s="38">
        <f t="shared" si="9"/>
        <v>435365853.65853661</v>
      </c>
      <c r="I136" s="38">
        <f t="shared" si="5"/>
        <v>144634146.34146339</v>
      </c>
    </row>
    <row r="137" spans="2:9" x14ac:dyDescent="0.25">
      <c r="B137" s="37">
        <v>26</v>
      </c>
      <c r="C137" s="37">
        <v>15</v>
      </c>
      <c r="D137" s="37">
        <f t="shared" si="6"/>
        <v>820</v>
      </c>
      <c r="E137" s="44">
        <f t="shared" si="7"/>
        <v>1.8292682926829267E-2</v>
      </c>
      <c r="F137" s="38">
        <f t="shared" si="4"/>
        <v>510000000</v>
      </c>
      <c r="G137" s="38">
        <f t="shared" si="8"/>
        <v>9329268.2926829271</v>
      </c>
      <c r="H137" s="38">
        <f t="shared" si="9"/>
        <v>444695121.95121956</v>
      </c>
      <c r="I137" s="38">
        <f t="shared" si="5"/>
        <v>135304878.04878044</v>
      </c>
    </row>
    <row r="138" spans="2:9" x14ac:dyDescent="0.25">
      <c r="B138" s="37">
        <v>27</v>
      </c>
      <c r="C138" s="37">
        <v>14</v>
      </c>
      <c r="D138" s="37">
        <f t="shared" si="6"/>
        <v>820</v>
      </c>
      <c r="E138" s="44">
        <f t="shared" si="7"/>
        <v>1.7073170731707318E-2</v>
      </c>
      <c r="F138" s="38">
        <f t="shared" si="4"/>
        <v>510000000</v>
      </c>
      <c r="G138" s="38">
        <f t="shared" si="8"/>
        <v>8707317.0731707327</v>
      </c>
      <c r="H138" s="38">
        <f t="shared" si="9"/>
        <v>453402439.02439028</v>
      </c>
      <c r="I138" s="38">
        <f t="shared" si="5"/>
        <v>126597560.97560972</v>
      </c>
    </row>
    <row r="139" spans="2:9" x14ac:dyDescent="0.25">
      <c r="B139" s="37">
        <v>28</v>
      </c>
      <c r="C139" s="37">
        <v>13</v>
      </c>
      <c r="D139" s="37">
        <f t="shared" si="6"/>
        <v>820</v>
      </c>
      <c r="E139" s="44">
        <f t="shared" si="7"/>
        <v>1.5853658536585366E-2</v>
      </c>
      <c r="F139" s="38">
        <f t="shared" si="4"/>
        <v>510000000</v>
      </c>
      <c r="G139" s="38">
        <f t="shared" si="8"/>
        <v>8085365.8536585364</v>
      </c>
      <c r="H139" s="38">
        <f t="shared" si="9"/>
        <v>461487804.87804884</v>
      </c>
      <c r="I139" s="38">
        <f t="shared" si="5"/>
        <v>118512195.12195116</v>
      </c>
    </row>
    <row r="140" spans="2:9" x14ac:dyDescent="0.25">
      <c r="B140" s="37">
        <v>29</v>
      </c>
      <c r="C140" s="37">
        <v>12</v>
      </c>
      <c r="D140" s="37">
        <f t="shared" si="6"/>
        <v>820</v>
      </c>
      <c r="E140" s="44">
        <f t="shared" si="7"/>
        <v>1.4634146341463415E-2</v>
      </c>
      <c r="F140" s="38">
        <f t="shared" si="4"/>
        <v>510000000</v>
      </c>
      <c r="G140" s="38">
        <f t="shared" si="8"/>
        <v>7463414.6341463421</v>
      </c>
      <c r="H140" s="38">
        <f t="shared" si="9"/>
        <v>468951219.51219517</v>
      </c>
      <c r="I140" s="38">
        <f t="shared" si="5"/>
        <v>111048780.48780483</v>
      </c>
    </row>
    <row r="141" spans="2:9" x14ac:dyDescent="0.25">
      <c r="B141" s="37">
        <v>30</v>
      </c>
      <c r="C141" s="37">
        <v>11</v>
      </c>
      <c r="D141" s="37">
        <f t="shared" si="6"/>
        <v>820</v>
      </c>
      <c r="E141" s="44">
        <f t="shared" si="7"/>
        <v>1.3414634146341463E-2</v>
      </c>
      <c r="F141" s="38">
        <f t="shared" si="4"/>
        <v>510000000</v>
      </c>
      <c r="G141" s="38">
        <f t="shared" si="8"/>
        <v>6841463.4146341458</v>
      </c>
      <c r="H141" s="38">
        <f t="shared" si="9"/>
        <v>475792682.92682934</v>
      </c>
      <c r="I141" s="38">
        <f t="shared" si="5"/>
        <v>104207317.07317066</v>
      </c>
    </row>
    <row r="142" spans="2:9" x14ac:dyDescent="0.25">
      <c r="B142" s="37">
        <v>31</v>
      </c>
      <c r="C142" s="37">
        <v>10</v>
      </c>
      <c r="D142" s="37">
        <f t="shared" si="6"/>
        <v>820</v>
      </c>
      <c r="E142" s="44">
        <f t="shared" si="7"/>
        <v>1.2195121951219513E-2</v>
      </c>
      <c r="F142" s="38">
        <f t="shared" si="4"/>
        <v>510000000</v>
      </c>
      <c r="G142" s="38">
        <f t="shared" si="8"/>
        <v>6219512.1951219514</v>
      </c>
      <c r="H142" s="38">
        <f t="shared" si="9"/>
        <v>482012195.12195128</v>
      </c>
      <c r="I142" s="38">
        <f t="shared" si="5"/>
        <v>97987804.878048718</v>
      </c>
    </row>
    <row r="143" spans="2:9" x14ac:dyDescent="0.25">
      <c r="B143" s="37">
        <v>32</v>
      </c>
      <c r="C143" s="37">
        <v>9</v>
      </c>
      <c r="D143" s="37">
        <f t="shared" si="6"/>
        <v>820</v>
      </c>
      <c r="E143" s="44">
        <f t="shared" si="7"/>
        <v>1.097560975609756E-2</v>
      </c>
      <c r="F143" s="38">
        <f t="shared" si="4"/>
        <v>510000000</v>
      </c>
      <c r="G143" s="38">
        <f t="shared" si="8"/>
        <v>5597560.9756097561</v>
      </c>
      <c r="H143" s="38">
        <f t="shared" si="9"/>
        <v>487609756.09756106</v>
      </c>
      <c r="I143" s="38">
        <f t="shared" si="5"/>
        <v>92390243.902438939</v>
      </c>
    </row>
    <row r="144" spans="2:9" x14ac:dyDescent="0.25">
      <c r="B144" s="37">
        <v>33</v>
      </c>
      <c r="C144" s="37">
        <v>8</v>
      </c>
      <c r="D144" s="37">
        <f t="shared" si="6"/>
        <v>820</v>
      </c>
      <c r="E144" s="44">
        <f t="shared" si="7"/>
        <v>9.7560975609756097E-3</v>
      </c>
      <c r="F144" s="38">
        <f t="shared" si="4"/>
        <v>510000000</v>
      </c>
      <c r="G144" s="38">
        <f t="shared" si="8"/>
        <v>4975609.7560975607</v>
      </c>
      <c r="H144" s="38">
        <f t="shared" si="9"/>
        <v>492585365.85365862</v>
      </c>
      <c r="I144" s="38">
        <f t="shared" si="5"/>
        <v>87414634.146341383</v>
      </c>
    </row>
    <row r="145" spans="1:9" x14ac:dyDescent="0.25">
      <c r="B145" s="37">
        <v>34</v>
      </c>
      <c r="C145" s="37">
        <v>7</v>
      </c>
      <c r="D145" s="37">
        <f t="shared" si="6"/>
        <v>820</v>
      </c>
      <c r="E145" s="44">
        <f t="shared" si="7"/>
        <v>8.5365853658536592E-3</v>
      </c>
      <c r="F145" s="38">
        <f t="shared" si="4"/>
        <v>510000000</v>
      </c>
      <c r="G145" s="38">
        <f t="shared" si="8"/>
        <v>4353658.5365853664</v>
      </c>
      <c r="H145" s="38">
        <f t="shared" si="9"/>
        <v>496939024.39024401</v>
      </c>
      <c r="I145" s="38">
        <f t="shared" si="5"/>
        <v>83060975.609755993</v>
      </c>
    </row>
    <row r="146" spans="1:9" x14ac:dyDescent="0.25">
      <c r="B146" s="37">
        <v>35</v>
      </c>
      <c r="C146" s="37">
        <v>6</v>
      </c>
      <c r="D146" s="37">
        <f t="shared" si="6"/>
        <v>820</v>
      </c>
      <c r="E146" s="44">
        <f t="shared" si="7"/>
        <v>7.3170731707317077E-3</v>
      </c>
      <c r="F146" s="38">
        <f t="shared" si="4"/>
        <v>510000000</v>
      </c>
      <c r="G146" s="38">
        <f t="shared" si="8"/>
        <v>3731707.317073171</v>
      </c>
      <c r="H146" s="38">
        <f t="shared" si="9"/>
        <v>500670731.70731717</v>
      </c>
      <c r="I146" s="38">
        <f t="shared" si="5"/>
        <v>79329268.292682827</v>
      </c>
    </row>
    <row r="147" spans="1:9" x14ac:dyDescent="0.25">
      <c r="B147" s="37">
        <v>36</v>
      </c>
      <c r="C147" s="37">
        <v>5</v>
      </c>
      <c r="D147" s="37">
        <f t="shared" si="6"/>
        <v>820</v>
      </c>
      <c r="E147" s="44">
        <f t="shared" si="7"/>
        <v>6.0975609756097563E-3</v>
      </c>
      <c r="F147" s="38">
        <f t="shared" si="4"/>
        <v>510000000</v>
      </c>
      <c r="G147" s="38">
        <f t="shared" si="8"/>
        <v>3109756.0975609757</v>
      </c>
      <c r="H147" s="38">
        <f t="shared" si="9"/>
        <v>503780487.80487818</v>
      </c>
      <c r="I147" s="38">
        <f t="shared" si="5"/>
        <v>76219512.195121825</v>
      </c>
    </row>
    <row r="148" spans="1:9" x14ac:dyDescent="0.25">
      <c r="B148" s="37">
        <v>37</v>
      </c>
      <c r="C148" s="37">
        <v>4</v>
      </c>
      <c r="D148" s="37">
        <f t="shared" si="6"/>
        <v>820</v>
      </c>
      <c r="E148" s="44">
        <f t="shared" si="7"/>
        <v>4.8780487804878049E-3</v>
      </c>
      <c r="F148" s="38">
        <f t="shared" si="4"/>
        <v>510000000</v>
      </c>
      <c r="G148" s="38">
        <f t="shared" si="8"/>
        <v>2487804.8780487804</v>
      </c>
      <c r="H148" s="38">
        <f t="shared" si="9"/>
        <v>506268292.68292695</v>
      </c>
      <c r="I148" s="38">
        <f t="shared" si="5"/>
        <v>73731707.317073047</v>
      </c>
    </row>
    <row r="149" spans="1:9" x14ac:dyDescent="0.25">
      <c r="B149" s="37">
        <v>38</v>
      </c>
      <c r="C149" s="37">
        <v>3</v>
      </c>
      <c r="D149" s="37">
        <f t="shared" si="6"/>
        <v>820</v>
      </c>
      <c r="E149" s="44">
        <f t="shared" si="7"/>
        <v>3.6585365853658539E-3</v>
      </c>
      <c r="F149" s="38">
        <f t="shared" si="4"/>
        <v>510000000</v>
      </c>
      <c r="G149" s="38">
        <f t="shared" si="8"/>
        <v>1865853.6585365855</v>
      </c>
      <c r="H149" s="38">
        <f t="shared" si="9"/>
        <v>508134146.34146357</v>
      </c>
      <c r="I149" s="38">
        <f t="shared" si="5"/>
        <v>71865853.658536434</v>
      </c>
    </row>
    <row r="150" spans="1:9" x14ac:dyDescent="0.25">
      <c r="B150" s="37">
        <v>39</v>
      </c>
      <c r="C150" s="37">
        <v>2</v>
      </c>
      <c r="D150" s="37">
        <f t="shared" si="6"/>
        <v>820</v>
      </c>
      <c r="E150" s="44">
        <f t="shared" si="7"/>
        <v>2.4390243902439024E-3</v>
      </c>
      <c r="F150" s="38">
        <f t="shared" si="4"/>
        <v>510000000</v>
      </c>
      <c r="G150" s="38">
        <f t="shared" si="8"/>
        <v>1243902.4390243902</v>
      </c>
      <c r="H150" s="38">
        <f t="shared" si="9"/>
        <v>509378048.78048795</v>
      </c>
      <c r="I150" s="38">
        <f t="shared" si="5"/>
        <v>70621951.219512045</v>
      </c>
    </row>
    <row r="151" spans="1:9" x14ac:dyDescent="0.25">
      <c r="A151" t="s">
        <v>68</v>
      </c>
      <c r="B151" s="37">
        <v>40</v>
      </c>
      <c r="C151" s="37">
        <v>1</v>
      </c>
      <c r="D151" s="37">
        <f t="shared" si="6"/>
        <v>820</v>
      </c>
      <c r="E151" s="44">
        <f t="shared" si="7"/>
        <v>1.2195121951219512E-3</v>
      </c>
      <c r="F151" s="38">
        <f t="shared" si="4"/>
        <v>510000000</v>
      </c>
      <c r="G151" s="38">
        <f t="shared" si="8"/>
        <v>621951.21951219509</v>
      </c>
      <c r="H151" s="38">
        <f t="shared" si="9"/>
        <v>510000000.00000018</v>
      </c>
      <c r="I151" s="38">
        <f t="shared" si="5"/>
        <v>69999999.999999821</v>
      </c>
    </row>
    <row r="153" spans="1:9" ht="15.75" thickBot="1" x14ac:dyDescent="0.3"/>
    <row r="154" spans="1:9" ht="15.75" thickBot="1" x14ac:dyDescent="0.3">
      <c r="B154" s="69" t="s">
        <v>23</v>
      </c>
      <c r="C154" s="70"/>
      <c r="D154" s="70"/>
      <c r="E154" s="71"/>
    </row>
    <row r="155" spans="1:9" ht="15.75" thickBot="1" x14ac:dyDescent="0.3">
      <c r="B155" s="39" t="s">
        <v>6</v>
      </c>
      <c r="C155" s="40" t="s">
        <v>7</v>
      </c>
      <c r="D155" s="40" t="s">
        <v>8</v>
      </c>
      <c r="E155" s="41" t="s">
        <v>9</v>
      </c>
    </row>
    <row r="156" spans="1:9" x14ac:dyDescent="0.25">
      <c r="B156">
        <v>5160</v>
      </c>
      <c r="C156" t="s">
        <v>57</v>
      </c>
      <c r="D156" s="3">
        <f>G112</f>
        <v>24878048.780487806</v>
      </c>
    </row>
    <row r="157" spans="1:9" x14ac:dyDescent="0.25">
      <c r="B157">
        <v>1592</v>
      </c>
      <c r="C157" t="s">
        <v>58</v>
      </c>
      <c r="E157" s="3">
        <f>D156</f>
        <v>24878048.780487806</v>
      </c>
    </row>
    <row r="158" spans="1:9" x14ac:dyDescent="0.25">
      <c r="B158">
        <v>5160</v>
      </c>
      <c r="C158" t="s">
        <v>57</v>
      </c>
      <c r="D158" s="3">
        <f>G113</f>
        <v>24256097.560975611</v>
      </c>
    </row>
    <row r="159" spans="1:9" x14ac:dyDescent="0.25">
      <c r="B159">
        <v>1592</v>
      </c>
      <c r="C159" t="s">
        <v>58</v>
      </c>
      <c r="E159" s="3">
        <f>D158</f>
        <v>24256097.560975611</v>
      </c>
    </row>
    <row r="160" spans="1:9" x14ac:dyDescent="0.25">
      <c r="B160">
        <v>5160</v>
      </c>
      <c r="C160" t="s">
        <v>57</v>
      </c>
      <c r="D160" s="3">
        <f>G114</f>
        <v>23634146.341463413</v>
      </c>
    </row>
    <row r="161" spans="2:7" x14ac:dyDescent="0.25">
      <c r="B161">
        <v>1592</v>
      </c>
      <c r="C161" t="s">
        <v>58</v>
      </c>
      <c r="E161" s="3">
        <f>D160</f>
        <v>23634146.341463413</v>
      </c>
    </row>
    <row r="163" spans="2:7" ht="15.75" thickBot="1" x14ac:dyDescent="0.3"/>
    <row r="164" spans="2:7" ht="15.75" thickBot="1" x14ac:dyDescent="0.3">
      <c r="B164" s="72" t="s">
        <v>69</v>
      </c>
      <c r="C164" s="73"/>
      <c r="D164" s="73"/>
      <c r="E164" s="73"/>
      <c r="F164" s="73"/>
      <c r="G164" s="74"/>
    </row>
    <row r="165" spans="2:7" x14ac:dyDescent="0.25">
      <c r="B165" s="45" t="s">
        <v>60</v>
      </c>
      <c r="C165" s="45" t="s">
        <v>63</v>
      </c>
      <c r="D165" s="45" t="s">
        <v>64</v>
      </c>
      <c r="E165" s="45" t="s">
        <v>65</v>
      </c>
      <c r="F165" s="45" t="s">
        <v>66</v>
      </c>
      <c r="G165" s="45" t="s">
        <v>67</v>
      </c>
    </row>
    <row r="166" spans="2:7" x14ac:dyDescent="0.25">
      <c r="B166" s="46">
        <v>1</v>
      </c>
      <c r="C166" s="47">
        <f>1/$B$205*2</f>
        <v>0.05</v>
      </c>
      <c r="D166" s="48">
        <f>B7</f>
        <v>580000000</v>
      </c>
      <c r="E166" s="48">
        <f>D166*C166</f>
        <v>29000000</v>
      </c>
      <c r="F166" s="48">
        <f>E166</f>
        <v>29000000</v>
      </c>
      <c r="G166" s="48">
        <f>$B$7-F166</f>
        <v>551000000</v>
      </c>
    </row>
    <row r="167" spans="2:7" x14ac:dyDescent="0.25">
      <c r="B167" s="46">
        <v>2</v>
      </c>
      <c r="C167" s="47">
        <f t="shared" ref="C167:C206" si="10">1/$B$205*2</f>
        <v>0.05</v>
      </c>
      <c r="D167" s="48">
        <f>G166</f>
        <v>551000000</v>
      </c>
      <c r="E167" s="48">
        <f t="shared" ref="E167:E205" si="11">D167*C167</f>
        <v>27550000</v>
      </c>
      <c r="F167" s="48">
        <f>F166+E167</f>
        <v>56550000</v>
      </c>
      <c r="G167" s="48">
        <f t="shared" ref="G167:G206" si="12">$B$7-F167</f>
        <v>523450000</v>
      </c>
    </row>
    <row r="168" spans="2:7" x14ac:dyDescent="0.25">
      <c r="B168" s="46">
        <v>3</v>
      </c>
      <c r="C168" s="47">
        <f t="shared" si="10"/>
        <v>0.05</v>
      </c>
      <c r="D168" s="48">
        <f>G167</f>
        <v>523450000</v>
      </c>
      <c r="E168" s="48">
        <f t="shared" si="11"/>
        <v>26172500</v>
      </c>
      <c r="F168" s="48">
        <f t="shared" ref="F168:F205" si="13">F167+E168</f>
        <v>82722500</v>
      </c>
      <c r="G168" s="48">
        <f t="shared" si="12"/>
        <v>497277500</v>
      </c>
    </row>
    <row r="169" spans="2:7" x14ac:dyDescent="0.25">
      <c r="B169">
        <v>4</v>
      </c>
      <c r="C169" s="49">
        <f t="shared" si="10"/>
        <v>0.05</v>
      </c>
      <c r="D169" s="3">
        <f t="shared" ref="D169:D205" si="14">G168</f>
        <v>497277500</v>
      </c>
      <c r="E169" s="3">
        <f t="shared" si="11"/>
        <v>24863875</v>
      </c>
      <c r="F169" s="3">
        <f t="shared" si="13"/>
        <v>107586375</v>
      </c>
      <c r="G169" s="3">
        <f t="shared" si="12"/>
        <v>472413625</v>
      </c>
    </row>
    <row r="170" spans="2:7" x14ac:dyDescent="0.25">
      <c r="B170">
        <v>5</v>
      </c>
      <c r="C170" s="49">
        <f t="shared" si="10"/>
        <v>0.05</v>
      </c>
      <c r="D170" s="3">
        <f t="shared" si="14"/>
        <v>472413625</v>
      </c>
      <c r="E170" s="3">
        <f t="shared" si="11"/>
        <v>23620681.25</v>
      </c>
      <c r="F170" s="3">
        <f t="shared" si="13"/>
        <v>131207056.25</v>
      </c>
      <c r="G170" s="3">
        <f t="shared" si="12"/>
        <v>448792943.75</v>
      </c>
    </row>
    <row r="171" spans="2:7" x14ac:dyDescent="0.25">
      <c r="B171">
        <v>6</v>
      </c>
      <c r="C171" s="49">
        <f t="shared" si="10"/>
        <v>0.05</v>
      </c>
      <c r="D171" s="3">
        <f>G170</f>
        <v>448792943.75</v>
      </c>
      <c r="E171" s="3">
        <f t="shared" si="11"/>
        <v>22439647.1875</v>
      </c>
      <c r="F171" s="3">
        <f t="shared" si="13"/>
        <v>153646703.4375</v>
      </c>
      <c r="G171" s="3">
        <f t="shared" si="12"/>
        <v>426353296.5625</v>
      </c>
    </row>
    <row r="172" spans="2:7" x14ac:dyDescent="0.25">
      <c r="B172">
        <v>7</v>
      </c>
      <c r="C172" s="49">
        <f t="shared" si="10"/>
        <v>0.05</v>
      </c>
      <c r="D172" s="3">
        <f t="shared" si="14"/>
        <v>426353296.5625</v>
      </c>
      <c r="E172" s="3">
        <f t="shared" si="11"/>
        <v>21317664.828125</v>
      </c>
      <c r="F172" s="3">
        <f t="shared" si="13"/>
        <v>174964368.265625</v>
      </c>
      <c r="G172" s="3">
        <f t="shared" si="12"/>
        <v>405035631.734375</v>
      </c>
    </row>
    <row r="173" spans="2:7" x14ac:dyDescent="0.25">
      <c r="B173">
        <v>8</v>
      </c>
      <c r="C173" s="49">
        <f t="shared" si="10"/>
        <v>0.05</v>
      </c>
      <c r="D173" s="3">
        <f t="shared" si="14"/>
        <v>405035631.734375</v>
      </c>
      <c r="E173" s="3">
        <f t="shared" si="11"/>
        <v>20251781.586718753</v>
      </c>
      <c r="F173" s="3">
        <f t="shared" si="13"/>
        <v>195216149.85234374</v>
      </c>
      <c r="G173" s="3">
        <f t="shared" si="12"/>
        <v>384783850.14765626</v>
      </c>
    </row>
    <row r="174" spans="2:7" x14ac:dyDescent="0.25">
      <c r="B174">
        <v>9</v>
      </c>
      <c r="C174" s="49">
        <f t="shared" si="10"/>
        <v>0.05</v>
      </c>
      <c r="D174" s="3">
        <f t="shared" si="14"/>
        <v>384783850.14765626</v>
      </c>
      <c r="E174" s="3">
        <f t="shared" si="11"/>
        <v>19239192.507382814</v>
      </c>
      <c r="F174" s="3">
        <f t="shared" si="13"/>
        <v>214455342.35972655</v>
      </c>
      <c r="G174" s="3">
        <f t="shared" si="12"/>
        <v>365544657.64027345</v>
      </c>
    </row>
    <row r="175" spans="2:7" x14ac:dyDescent="0.25">
      <c r="B175">
        <v>10</v>
      </c>
      <c r="C175" s="49">
        <f t="shared" si="10"/>
        <v>0.05</v>
      </c>
      <c r="D175" s="3">
        <f t="shared" si="14"/>
        <v>365544657.64027345</v>
      </c>
      <c r="E175" s="3">
        <f t="shared" si="11"/>
        <v>18277232.882013675</v>
      </c>
      <c r="F175" s="3">
        <f t="shared" si="13"/>
        <v>232732575.24174023</v>
      </c>
      <c r="G175" s="3">
        <f t="shared" si="12"/>
        <v>347267424.75825977</v>
      </c>
    </row>
    <row r="176" spans="2:7" x14ac:dyDescent="0.25">
      <c r="B176">
        <v>11</v>
      </c>
      <c r="C176" s="49">
        <f t="shared" si="10"/>
        <v>0.05</v>
      </c>
      <c r="D176" s="3">
        <f t="shared" si="14"/>
        <v>347267424.75825977</v>
      </c>
      <c r="E176" s="3">
        <f t="shared" si="11"/>
        <v>17363371.23791299</v>
      </c>
      <c r="F176" s="3">
        <f t="shared" si="13"/>
        <v>250095946.47965321</v>
      </c>
      <c r="G176" s="3">
        <f t="shared" si="12"/>
        <v>329904053.52034676</v>
      </c>
    </row>
    <row r="177" spans="2:7" x14ac:dyDescent="0.25">
      <c r="B177">
        <v>12</v>
      </c>
      <c r="C177" s="49">
        <f t="shared" si="10"/>
        <v>0.05</v>
      </c>
      <c r="D177" s="3">
        <f t="shared" si="14"/>
        <v>329904053.52034676</v>
      </c>
      <c r="E177" s="3">
        <f t="shared" si="11"/>
        <v>16495202.676017338</v>
      </c>
      <c r="F177" s="3">
        <f t="shared" si="13"/>
        <v>266591149.15567055</v>
      </c>
      <c r="G177" s="3">
        <f t="shared" si="12"/>
        <v>313408850.84432948</v>
      </c>
    </row>
    <row r="178" spans="2:7" x14ac:dyDescent="0.25">
      <c r="B178">
        <v>13</v>
      </c>
      <c r="C178" s="49">
        <f t="shared" si="10"/>
        <v>0.05</v>
      </c>
      <c r="D178" s="3">
        <f t="shared" si="14"/>
        <v>313408850.84432948</v>
      </c>
      <c r="E178" s="3">
        <f t="shared" si="11"/>
        <v>15670442.542216474</v>
      </c>
      <c r="F178" s="3">
        <f t="shared" si="13"/>
        <v>282261591.697887</v>
      </c>
      <c r="G178" s="3">
        <f t="shared" si="12"/>
        <v>297738408.302113</v>
      </c>
    </row>
    <row r="179" spans="2:7" x14ac:dyDescent="0.25">
      <c r="B179">
        <v>14</v>
      </c>
      <c r="C179" s="49">
        <f t="shared" si="10"/>
        <v>0.05</v>
      </c>
      <c r="D179" s="3">
        <f t="shared" si="14"/>
        <v>297738408.302113</v>
      </c>
      <c r="E179" s="3">
        <f t="shared" si="11"/>
        <v>14886920.41510565</v>
      </c>
      <c r="F179" s="3">
        <f t="shared" si="13"/>
        <v>297148512.11299264</v>
      </c>
      <c r="G179" s="3">
        <f t="shared" si="12"/>
        <v>282851487.88700736</v>
      </c>
    </row>
    <row r="180" spans="2:7" x14ac:dyDescent="0.25">
      <c r="B180">
        <v>15</v>
      </c>
      <c r="C180" s="49">
        <f t="shared" si="10"/>
        <v>0.05</v>
      </c>
      <c r="D180" s="3">
        <f t="shared" si="14"/>
        <v>282851487.88700736</v>
      </c>
      <c r="E180" s="3">
        <f t="shared" si="11"/>
        <v>14142574.394350369</v>
      </c>
      <c r="F180" s="3">
        <f t="shared" si="13"/>
        <v>311291086.50734299</v>
      </c>
      <c r="G180" s="3">
        <f t="shared" si="12"/>
        <v>268708913.49265701</v>
      </c>
    </row>
    <row r="181" spans="2:7" x14ac:dyDescent="0.25">
      <c r="B181">
        <v>16</v>
      </c>
      <c r="C181" s="49">
        <f t="shared" si="10"/>
        <v>0.05</v>
      </c>
      <c r="D181" s="3">
        <f t="shared" si="14"/>
        <v>268708913.49265701</v>
      </c>
      <c r="E181" s="3">
        <f t="shared" si="11"/>
        <v>13435445.674632851</v>
      </c>
      <c r="F181" s="3">
        <f t="shared" si="13"/>
        <v>324726532.18197584</v>
      </c>
      <c r="G181" s="3">
        <f t="shared" si="12"/>
        <v>255273467.81802416</v>
      </c>
    </row>
    <row r="182" spans="2:7" x14ac:dyDescent="0.25">
      <c r="B182">
        <v>17</v>
      </c>
      <c r="C182" s="49">
        <f t="shared" si="10"/>
        <v>0.05</v>
      </c>
      <c r="D182" s="3">
        <f t="shared" si="14"/>
        <v>255273467.81802416</v>
      </c>
      <c r="E182" s="3">
        <f t="shared" si="11"/>
        <v>12763673.390901208</v>
      </c>
      <c r="F182" s="3">
        <f t="shared" si="13"/>
        <v>337490205.57287705</v>
      </c>
      <c r="G182" s="3">
        <f t="shared" si="12"/>
        <v>242509794.42712295</v>
      </c>
    </row>
    <row r="183" spans="2:7" x14ac:dyDescent="0.25">
      <c r="B183">
        <v>18</v>
      </c>
      <c r="C183" s="49">
        <f t="shared" si="10"/>
        <v>0.05</v>
      </c>
      <c r="D183" s="3">
        <f t="shared" si="14"/>
        <v>242509794.42712295</v>
      </c>
      <c r="E183" s="3">
        <f t="shared" si="11"/>
        <v>12125489.721356148</v>
      </c>
      <c r="F183" s="3">
        <f t="shared" si="13"/>
        <v>349615695.2942332</v>
      </c>
      <c r="G183" s="3">
        <f t="shared" si="12"/>
        <v>230384304.7057668</v>
      </c>
    </row>
    <row r="184" spans="2:7" x14ac:dyDescent="0.25">
      <c r="B184">
        <v>19</v>
      </c>
      <c r="C184" s="49">
        <f t="shared" si="10"/>
        <v>0.05</v>
      </c>
      <c r="D184" s="3">
        <f t="shared" si="14"/>
        <v>230384304.7057668</v>
      </c>
      <c r="E184" s="3">
        <f t="shared" si="11"/>
        <v>11519215.235288341</v>
      </c>
      <c r="F184" s="3">
        <f t="shared" si="13"/>
        <v>361134910.52952152</v>
      </c>
      <c r="G184" s="3">
        <f t="shared" si="12"/>
        <v>218865089.47047848</v>
      </c>
    </row>
    <row r="185" spans="2:7" x14ac:dyDescent="0.25">
      <c r="B185">
        <v>20</v>
      </c>
      <c r="C185" s="49">
        <f t="shared" si="10"/>
        <v>0.05</v>
      </c>
      <c r="D185" s="3">
        <f t="shared" si="14"/>
        <v>218865089.47047848</v>
      </c>
      <c r="E185" s="3">
        <f t="shared" si="11"/>
        <v>10943254.473523924</v>
      </c>
      <c r="F185" s="3">
        <f t="shared" si="13"/>
        <v>372078165.00304544</v>
      </c>
      <c r="G185" s="3">
        <f t="shared" si="12"/>
        <v>207921834.99695456</v>
      </c>
    </row>
    <row r="186" spans="2:7" x14ac:dyDescent="0.25">
      <c r="B186">
        <v>21</v>
      </c>
      <c r="C186" s="49">
        <f t="shared" si="10"/>
        <v>0.05</v>
      </c>
      <c r="D186" s="3">
        <f t="shared" si="14"/>
        <v>207921834.99695456</v>
      </c>
      <c r="E186" s="3">
        <f t="shared" si="11"/>
        <v>10396091.749847729</v>
      </c>
      <c r="F186" s="3">
        <f t="shared" si="13"/>
        <v>382474256.75289315</v>
      </c>
      <c r="G186" s="3">
        <f t="shared" si="12"/>
        <v>197525743.24710685</v>
      </c>
    </row>
    <row r="187" spans="2:7" x14ac:dyDescent="0.25">
      <c r="B187">
        <v>22</v>
      </c>
      <c r="C187" s="49">
        <f t="shared" si="10"/>
        <v>0.05</v>
      </c>
      <c r="D187" s="3">
        <f t="shared" si="14"/>
        <v>197525743.24710685</v>
      </c>
      <c r="E187" s="3">
        <f t="shared" si="11"/>
        <v>9876287.1623553429</v>
      </c>
      <c r="F187" s="3">
        <f t="shared" si="13"/>
        <v>392350543.91524851</v>
      </c>
      <c r="G187" s="3">
        <f t="shared" si="12"/>
        <v>187649456.08475149</v>
      </c>
    </row>
    <row r="188" spans="2:7" x14ac:dyDescent="0.25">
      <c r="B188">
        <v>23</v>
      </c>
      <c r="C188" s="49">
        <f t="shared" si="10"/>
        <v>0.05</v>
      </c>
      <c r="D188" s="3">
        <f t="shared" si="14"/>
        <v>187649456.08475149</v>
      </c>
      <c r="E188" s="3">
        <f t="shared" si="11"/>
        <v>9382472.8042375743</v>
      </c>
      <c r="F188" s="3">
        <f t="shared" si="13"/>
        <v>401733016.71948612</v>
      </c>
      <c r="G188" s="3">
        <f t="shared" si="12"/>
        <v>178266983.28051388</v>
      </c>
    </row>
    <row r="189" spans="2:7" x14ac:dyDescent="0.25">
      <c r="B189">
        <v>24</v>
      </c>
      <c r="C189" s="49">
        <f t="shared" si="10"/>
        <v>0.05</v>
      </c>
      <c r="D189" s="3">
        <f t="shared" si="14"/>
        <v>178266983.28051388</v>
      </c>
      <c r="E189" s="3">
        <f t="shared" si="11"/>
        <v>8913349.1640256941</v>
      </c>
      <c r="F189" s="3">
        <f t="shared" si="13"/>
        <v>410646365.88351178</v>
      </c>
      <c r="G189" s="3">
        <f t="shared" si="12"/>
        <v>169353634.11648822</v>
      </c>
    </row>
    <row r="190" spans="2:7" x14ac:dyDescent="0.25">
      <c r="B190">
        <v>25</v>
      </c>
      <c r="C190" s="49">
        <f t="shared" si="10"/>
        <v>0.05</v>
      </c>
      <c r="D190" s="3">
        <f t="shared" si="14"/>
        <v>169353634.11648822</v>
      </c>
      <c r="E190" s="3">
        <f t="shared" si="11"/>
        <v>8467681.7058244105</v>
      </c>
      <c r="F190" s="3">
        <f t="shared" si="13"/>
        <v>419114047.58933622</v>
      </c>
      <c r="G190" s="3">
        <f t="shared" si="12"/>
        <v>160885952.41066378</v>
      </c>
    </row>
    <row r="191" spans="2:7" x14ac:dyDescent="0.25">
      <c r="B191">
        <v>26</v>
      </c>
      <c r="C191" s="49">
        <f t="shared" si="10"/>
        <v>0.05</v>
      </c>
      <c r="D191" s="3">
        <f t="shared" si="14"/>
        <v>160885952.41066378</v>
      </c>
      <c r="E191" s="3">
        <f t="shared" si="11"/>
        <v>8044297.6205331897</v>
      </c>
      <c r="F191" s="3">
        <f t="shared" si="13"/>
        <v>427158345.20986938</v>
      </c>
      <c r="G191" s="3">
        <f t="shared" si="12"/>
        <v>152841654.79013062</v>
      </c>
    </row>
    <row r="192" spans="2:7" x14ac:dyDescent="0.25">
      <c r="B192">
        <v>27</v>
      </c>
      <c r="C192" s="49">
        <f t="shared" si="10"/>
        <v>0.05</v>
      </c>
      <c r="D192" s="3">
        <f t="shared" si="14"/>
        <v>152841654.79013062</v>
      </c>
      <c r="E192" s="3">
        <f t="shared" si="11"/>
        <v>7642082.7395065315</v>
      </c>
      <c r="F192" s="3">
        <f t="shared" si="13"/>
        <v>434800427.94937593</v>
      </c>
      <c r="G192" s="3">
        <f t="shared" si="12"/>
        <v>145199572.05062407</v>
      </c>
    </row>
    <row r="193" spans="2:9" x14ac:dyDescent="0.25">
      <c r="B193">
        <v>28</v>
      </c>
      <c r="C193" s="49">
        <f t="shared" si="10"/>
        <v>0.05</v>
      </c>
      <c r="D193" s="3">
        <f t="shared" si="14"/>
        <v>145199572.05062407</v>
      </c>
      <c r="E193" s="3">
        <f t="shared" si="11"/>
        <v>7259978.602531204</v>
      </c>
      <c r="F193" s="3">
        <f t="shared" si="13"/>
        <v>442060406.55190712</v>
      </c>
      <c r="G193" s="3">
        <f t="shared" si="12"/>
        <v>137939593.44809288</v>
      </c>
    </row>
    <row r="194" spans="2:9" x14ac:dyDescent="0.25">
      <c r="B194">
        <v>29</v>
      </c>
      <c r="C194" s="49">
        <f t="shared" si="10"/>
        <v>0.05</v>
      </c>
      <c r="D194" s="3">
        <f t="shared" si="14"/>
        <v>137939593.44809288</v>
      </c>
      <c r="E194" s="3">
        <f t="shared" si="11"/>
        <v>6896979.6724046441</v>
      </c>
      <c r="F194" s="3">
        <f t="shared" si="13"/>
        <v>448957386.22431177</v>
      </c>
      <c r="G194" s="3">
        <f t="shared" si="12"/>
        <v>131042613.77568823</v>
      </c>
    </row>
    <row r="195" spans="2:9" x14ac:dyDescent="0.25">
      <c r="B195">
        <v>30</v>
      </c>
      <c r="C195" s="49">
        <f t="shared" si="10"/>
        <v>0.05</v>
      </c>
      <c r="D195" s="3">
        <f t="shared" si="14"/>
        <v>131042613.77568823</v>
      </c>
      <c r="E195" s="3">
        <f t="shared" si="11"/>
        <v>6552130.6887844121</v>
      </c>
      <c r="F195" s="3">
        <f t="shared" si="13"/>
        <v>455509516.91309619</v>
      </c>
      <c r="G195" s="3">
        <f t="shared" si="12"/>
        <v>124490483.08690381</v>
      </c>
    </row>
    <row r="196" spans="2:9" x14ac:dyDescent="0.25">
      <c r="B196">
        <v>31</v>
      </c>
      <c r="C196" s="49">
        <f t="shared" si="10"/>
        <v>0.05</v>
      </c>
      <c r="D196" s="3">
        <f t="shared" si="14"/>
        <v>124490483.08690381</v>
      </c>
      <c r="E196" s="3">
        <f t="shared" si="11"/>
        <v>6224524.1543451911</v>
      </c>
      <c r="F196" s="3">
        <f t="shared" si="13"/>
        <v>461734041.0674414</v>
      </c>
      <c r="G196" s="3">
        <f t="shared" si="12"/>
        <v>118265958.9325586</v>
      </c>
    </row>
    <row r="197" spans="2:9" x14ac:dyDescent="0.25">
      <c r="B197">
        <v>32</v>
      </c>
      <c r="C197" s="49">
        <f t="shared" si="10"/>
        <v>0.05</v>
      </c>
      <c r="D197" s="3">
        <f t="shared" si="14"/>
        <v>118265958.9325586</v>
      </c>
      <c r="E197" s="3">
        <f t="shared" si="11"/>
        <v>5913297.9466279298</v>
      </c>
      <c r="F197" s="3">
        <f t="shared" si="13"/>
        <v>467647339.01406932</v>
      </c>
      <c r="G197" s="3">
        <f t="shared" si="12"/>
        <v>112352660.98593068</v>
      </c>
    </row>
    <row r="198" spans="2:9" x14ac:dyDescent="0.25">
      <c r="B198">
        <v>33</v>
      </c>
      <c r="C198" s="49">
        <f t="shared" si="10"/>
        <v>0.05</v>
      </c>
      <c r="D198" s="3">
        <f t="shared" si="14"/>
        <v>112352660.98593068</v>
      </c>
      <c r="E198" s="3">
        <f t="shared" si="11"/>
        <v>5617633.0492965346</v>
      </c>
      <c r="F198" s="3">
        <f t="shared" si="13"/>
        <v>473264972.06336588</v>
      </c>
      <c r="G198" s="3">
        <f t="shared" si="12"/>
        <v>106735027.93663412</v>
      </c>
    </row>
    <row r="199" spans="2:9" x14ac:dyDescent="0.25">
      <c r="B199">
        <v>34</v>
      </c>
      <c r="C199" s="49">
        <f t="shared" si="10"/>
        <v>0.05</v>
      </c>
      <c r="D199" s="3">
        <f t="shared" si="14"/>
        <v>106735027.93663412</v>
      </c>
      <c r="E199" s="3">
        <f t="shared" si="11"/>
        <v>5336751.3968317062</v>
      </c>
      <c r="F199" s="3">
        <f t="shared" si="13"/>
        <v>478601723.46019757</v>
      </c>
      <c r="G199" s="3">
        <f t="shared" si="12"/>
        <v>101398276.53980243</v>
      </c>
    </row>
    <row r="200" spans="2:9" x14ac:dyDescent="0.25">
      <c r="B200">
        <v>35</v>
      </c>
      <c r="C200" s="49">
        <f t="shared" si="10"/>
        <v>0.05</v>
      </c>
      <c r="D200" s="3">
        <f t="shared" si="14"/>
        <v>101398276.53980243</v>
      </c>
      <c r="E200" s="3">
        <f t="shared" si="11"/>
        <v>5069913.826990122</v>
      </c>
      <c r="F200" s="3">
        <f t="shared" si="13"/>
        <v>483671637.2871877</v>
      </c>
      <c r="G200" s="3">
        <f t="shared" si="12"/>
        <v>96328362.712812304</v>
      </c>
    </row>
    <row r="201" spans="2:9" x14ac:dyDescent="0.25">
      <c r="B201">
        <v>36</v>
      </c>
      <c r="C201" s="49">
        <f t="shared" si="10"/>
        <v>0.05</v>
      </c>
      <c r="D201" s="3">
        <f t="shared" si="14"/>
        <v>96328362.712812304</v>
      </c>
      <c r="E201" s="3">
        <f t="shared" si="11"/>
        <v>4816418.1356406156</v>
      </c>
      <c r="F201" s="3">
        <f t="shared" si="13"/>
        <v>488488055.42282832</v>
      </c>
      <c r="G201" s="3">
        <f t="shared" si="12"/>
        <v>91511944.577171683</v>
      </c>
    </row>
    <row r="202" spans="2:9" x14ac:dyDescent="0.25">
      <c r="B202">
        <v>37</v>
      </c>
      <c r="C202" s="49">
        <f t="shared" si="10"/>
        <v>0.05</v>
      </c>
      <c r="D202" s="3">
        <f t="shared" si="14"/>
        <v>91511944.577171683</v>
      </c>
      <c r="E202" s="3">
        <f t="shared" si="11"/>
        <v>4575597.2288585845</v>
      </c>
      <c r="F202" s="3">
        <f t="shared" si="13"/>
        <v>493063652.65168691</v>
      </c>
      <c r="G202" s="3">
        <f t="shared" si="12"/>
        <v>86936347.348313093</v>
      </c>
    </row>
    <row r="203" spans="2:9" x14ac:dyDescent="0.25">
      <c r="B203">
        <v>38</v>
      </c>
      <c r="C203" s="49">
        <f t="shared" si="10"/>
        <v>0.05</v>
      </c>
      <c r="D203" s="3">
        <f t="shared" si="14"/>
        <v>86936347.348313093</v>
      </c>
      <c r="E203" s="3">
        <f t="shared" si="11"/>
        <v>4346817.3674156545</v>
      </c>
      <c r="F203" s="3">
        <f t="shared" si="13"/>
        <v>497410470.01910257</v>
      </c>
      <c r="G203" s="3">
        <f t="shared" si="12"/>
        <v>82589529.980897427</v>
      </c>
    </row>
    <row r="204" spans="2:9" x14ac:dyDescent="0.25">
      <c r="B204">
        <v>39</v>
      </c>
      <c r="C204" s="49">
        <f t="shared" si="10"/>
        <v>0.05</v>
      </c>
      <c r="D204" s="3">
        <f t="shared" si="14"/>
        <v>82589529.980897427</v>
      </c>
      <c r="E204" s="3">
        <f t="shared" si="11"/>
        <v>4129476.4990448714</v>
      </c>
      <c r="F204" s="3">
        <f t="shared" si="13"/>
        <v>501539946.51814747</v>
      </c>
      <c r="G204" s="3">
        <f t="shared" si="12"/>
        <v>78460053.481852531</v>
      </c>
      <c r="H204" t="s">
        <v>55</v>
      </c>
      <c r="I204" s="3">
        <f>G205</f>
        <v>74537050.807759881</v>
      </c>
    </row>
    <row r="205" spans="2:9" x14ac:dyDescent="0.25">
      <c r="B205">
        <v>40</v>
      </c>
      <c r="C205" s="49">
        <f t="shared" si="10"/>
        <v>0.05</v>
      </c>
      <c r="D205" s="3">
        <f t="shared" si="14"/>
        <v>78460053.481852531</v>
      </c>
      <c r="E205" s="3">
        <f t="shared" si="11"/>
        <v>3923002.6740926267</v>
      </c>
      <c r="F205" s="3">
        <f t="shared" si="13"/>
        <v>505462949.19224012</v>
      </c>
      <c r="G205" s="3">
        <f t="shared" si="12"/>
        <v>74537050.807759881</v>
      </c>
      <c r="H205" t="s">
        <v>40</v>
      </c>
      <c r="I205" s="2">
        <v>70000000</v>
      </c>
    </row>
    <row r="206" spans="2:9" x14ac:dyDescent="0.25">
      <c r="B206" s="46">
        <v>40</v>
      </c>
      <c r="C206" s="47">
        <f t="shared" si="10"/>
        <v>0.05</v>
      </c>
      <c r="D206" s="48">
        <f>D205</f>
        <v>78460053.481852531</v>
      </c>
      <c r="E206" s="48">
        <f>E205+I206</f>
        <v>8460053.4818525072</v>
      </c>
      <c r="F206" s="48">
        <f>F204+E206</f>
        <v>510000000</v>
      </c>
      <c r="G206" s="48">
        <f t="shared" si="12"/>
        <v>70000000</v>
      </c>
      <c r="H206" t="s">
        <v>70</v>
      </c>
      <c r="I206" s="3">
        <f>G205-I205</f>
        <v>4537050.807759881</v>
      </c>
    </row>
    <row r="208" spans="2:9" ht="15.75" thickBot="1" x14ac:dyDescent="0.3"/>
    <row r="209" spans="1:9" ht="15.75" thickBot="1" x14ac:dyDescent="0.3">
      <c r="B209" s="69" t="s">
        <v>23</v>
      </c>
      <c r="C209" s="70"/>
      <c r="D209" s="70"/>
      <c r="E209" s="71"/>
    </row>
    <row r="210" spans="1:9" ht="15.75" thickBot="1" x14ac:dyDescent="0.3">
      <c r="B210" s="39" t="s">
        <v>6</v>
      </c>
      <c r="C210" s="40" t="s">
        <v>7</v>
      </c>
      <c r="D210" s="40" t="s">
        <v>8</v>
      </c>
      <c r="E210" s="41" t="s">
        <v>9</v>
      </c>
    </row>
    <row r="211" spans="1:9" x14ac:dyDescent="0.25">
      <c r="B211">
        <v>5160</v>
      </c>
      <c r="C211" t="s">
        <v>57</v>
      </c>
      <c r="D211" s="3">
        <f>E166</f>
        <v>29000000</v>
      </c>
    </row>
    <row r="212" spans="1:9" x14ac:dyDescent="0.25">
      <c r="B212">
        <v>1592</v>
      </c>
      <c r="C212" t="s">
        <v>58</v>
      </c>
      <c r="E212" s="3">
        <f>D211</f>
        <v>29000000</v>
      </c>
    </row>
    <row r="213" spans="1:9" x14ac:dyDescent="0.25">
      <c r="B213">
        <v>5160</v>
      </c>
      <c r="C213" t="s">
        <v>57</v>
      </c>
      <c r="D213" s="3">
        <f>E167</f>
        <v>27550000</v>
      </c>
    </row>
    <row r="214" spans="1:9" x14ac:dyDescent="0.25">
      <c r="B214">
        <v>1592</v>
      </c>
      <c r="C214" t="s">
        <v>58</v>
      </c>
      <c r="E214" s="3">
        <f>D213</f>
        <v>27550000</v>
      </c>
    </row>
    <row r="215" spans="1:9" x14ac:dyDescent="0.25">
      <c r="B215">
        <v>5160</v>
      </c>
      <c r="C215" t="s">
        <v>57</v>
      </c>
      <c r="D215" s="3">
        <f>E168</f>
        <v>26172500</v>
      </c>
    </row>
    <row r="216" spans="1:9" x14ac:dyDescent="0.25">
      <c r="B216">
        <v>1592</v>
      </c>
      <c r="C216" t="s">
        <v>58</v>
      </c>
      <c r="E216" s="3">
        <f>D215</f>
        <v>26172500</v>
      </c>
    </row>
    <row r="217" spans="1:9" ht="15.75" thickBot="1" x14ac:dyDescent="0.3"/>
    <row r="218" spans="1:9" ht="15.75" thickBot="1" x14ac:dyDescent="0.3">
      <c r="A218" s="75" t="s">
        <v>71</v>
      </c>
      <c r="B218" s="76"/>
      <c r="C218" s="76"/>
      <c r="D218" s="76"/>
      <c r="E218" s="76"/>
      <c r="F218" s="76"/>
      <c r="G218" s="77"/>
    </row>
    <row r="219" spans="1:9" ht="15" customHeight="1" x14ac:dyDescent="0.25">
      <c r="A219" s="78" t="s">
        <v>72</v>
      </c>
      <c r="B219" s="79"/>
      <c r="C219" s="79"/>
      <c r="D219" s="79"/>
      <c r="E219" s="79"/>
      <c r="F219" s="79"/>
      <c r="G219" s="80"/>
    </row>
    <row r="220" spans="1:9" x14ac:dyDescent="0.25">
      <c r="A220" s="81"/>
      <c r="B220" s="82"/>
      <c r="C220" s="82"/>
      <c r="D220" s="82"/>
      <c r="E220" s="82"/>
      <c r="F220" s="82"/>
      <c r="G220" s="83"/>
    </row>
    <row r="221" spans="1:9" ht="15.75" thickBot="1" x14ac:dyDescent="0.3">
      <c r="A221" s="84"/>
      <c r="B221" s="85"/>
      <c r="C221" s="85"/>
      <c r="D221" s="85"/>
      <c r="E221" s="85"/>
      <c r="F221" s="85"/>
      <c r="G221" s="86"/>
    </row>
    <row r="223" spans="1:9" ht="15.75" thickBot="1" x14ac:dyDescent="0.3">
      <c r="A223" s="1" t="s">
        <v>1</v>
      </c>
      <c r="B223" s="2">
        <v>500000000</v>
      </c>
    </row>
    <row r="224" spans="1:9" ht="15.75" thickBot="1" x14ac:dyDescent="0.3">
      <c r="A224" s="1" t="s">
        <v>3</v>
      </c>
      <c r="B224" s="3">
        <f>B223*15%</f>
        <v>75000000</v>
      </c>
      <c r="E224" s="75" t="s">
        <v>73</v>
      </c>
      <c r="F224" s="76"/>
      <c r="G224" s="76"/>
      <c r="H224" s="76"/>
      <c r="I224" s="77"/>
    </row>
    <row r="225" spans="1:9" ht="45.75" thickBot="1" x14ac:dyDescent="0.3">
      <c r="A225" s="4" t="s">
        <v>5</v>
      </c>
      <c r="B225" s="3">
        <f>B223*1%</f>
        <v>5000000</v>
      </c>
      <c r="E225" s="50" t="s">
        <v>74</v>
      </c>
      <c r="F225" s="50" t="s">
        <v>75</v>
      </c>
      <c r="G225" s="50" t="s">
        <v>76</v>
      </c>
      <c r="H225" s="50" t="s">
        <v>77</v>
      </c>
      <c r="I225" s="50" t="s">
        <v>78</v>
      </c>
    </row>
    <row r="226" spans="1:9" x14ac:dyDescent="0.25">
      <c r="A226" s="1" t="s">
        <v>79</v>
      </c>
      <c r="B226" s="2">
        <v>510000000</v>
      </c>
      <c r="E226">
        <v>0</v>
      </c>
      <c r="F226">
        <v>0</v>
      </c>
      <c r="G226">
        <v>0</v>
      </c>
      <c r="H226">
        <v>0</v>
      </c>
      <c r="I226" s="3">
        <f>B226</f>
        <v>510000000</v>
      </c>
    </row>
    <row r="227" spans="1:9" x14ac:dyDescent="0.25">
      <c r="A227" s="1" t="s">
        <v>22</v>
      </c>
      <c r="B227">
        <v>10</v>
      </c>
      <c r="C227" t="s">
        <v>11</v>
      </c>
      <c r="E227">
        <v>1</v>
      </c>
      <c r="F227" s="3">
        <f>I226*$B$229</f>
        <v>4080000</v>
      </c>
      <c r="G227" s="51">
        <f>H227-F227</f>
        <v>2547230.2766740536</v>
      </c>
      <c r="H227" s="51">
        <f>PMT($B$229,$B$228,-$B$226)</f>
        <v>6627230.2766740536</v>
      </c>
      <c r="I227" s="3">
        <f>I226-G227</f>
        <v>507452769.72332597</v>
      </c>
    </row>
    <row r="228" spans="1:9" x14ac:dyDescent="0.25">
      <c r="A228" s="1" t="s">
        <v>24</v>
      </c>
      <c r="B228">
        <f>B227*12</f>
        <v>120</v>
      </c>
      <c r="C228" t="s">
        <v>25</v>
      </c>
      <c r="E228">
        <v>2</v>
      </c>
      <c r="F228" s="3">
        <f>I227*$B$229</f>
        <v>4059622.1577866077</v>
      </c>
      <c r="G228" s="3">
        <f t="shared" ref="G228:G291" si="15">H228-F228</f>
        <v>2567608.1188874459</v>
      </c>
      <c r="H228" s="51">
        <f t="shared" ref="H228:H291" si="16">PMT($B$229,$B$228,-$B$226)</f>
        <v>6627230.2766740536</v>
      </c>
      <c r="I228" s="3">
        <f>I227-G228</f>
        <v>504885161.60443854</v>
      </c>
    </row>
    <row r="229" spans="1:9" x14ac:dyDescent="0.25">
      <c r="A229" s="1" t="s">
        <v>80</v>
      </c>
      <c r="B229" s="52">
        <v>8.0000000000000002E-3</v>
      </c>
      <c r="E229">
        <v>3</v>
      </c>
      <c r="F229" s="3">
        <f t="shared" ref="F229:F292" si="17">I228*$B$229</f>
        <v>4039081.2928355085</v>
      </c>
      <c r="G229" s="3">
        <f t="shared" si="15"/>
        <v>2588148.9838385452</v>
      </c>
      <c r="H229" s="51">
        <f t="shared" si="16"/>
        <v>6627230.2766740536</v>
      </c>
      <c r="I229" s="3">
        <f>I228-G229</f>
        <v>502297012.62059999</v>
      </c>
    </row>
    <row r="230" spans="1:9" x14ac:dyDescent="0.25">
      <c r="A230" s="1" t="s">
        <v>80</v>
      </c>
      <c r="B230" s="3">
        <f>B226*(B229*12)</f>
        <v>48960000</v>
      </c>
      <c r="E230">
        <v>4</v>
      </c>
      <c r="F230" s="3">
        <f t="shared" si="17"/>
        <v>4018376.1009648</v>
      </c>
      <c r="G230" s="3">
        <f t="shared" si="15"/>
        <v>2608854.1757092536</v>
      </c>
      <c r="H230" s="51">
        <f t="shared" si="16"/>
        <v>6627230.2766740536</v>
      </c>
      <c r="I230" s="3">
        <f t="shared" ref="I230:I293" si="18">I229-G230</f>
        <v>499688158.44489074</v>
      </c>
    </row>
    <row r="231" spans="1:9" x14ac:dyDescent="0.25">
      <c r="A231" s="1" t="s">
        <v>81</v>
      </c>
      <c r="B231" s="3">
        <f>SUM(B223:B225)</f>
        <v>580000000</v>
      </c>
      <c r="E231">
        <v>5</v>
      </c>
      <c r="F231" s="3">
        <f t="shared" si="17"/>
        <v>3997505.267559126</v>
      </c>
      <c r="G231" s="3">
        <f t="shared" si="15"/>
        <v>2629725.0091149276</v>
      </c>
      <c r="H231" s="51">
        <f t="shared" si="16"/>
        <v>6627230.2766740536</v>
      </c>
      <c r="I231" s="3">
        <f t="shared" si="18"/>
        <v>497058433.43577582</v>
      </c>
    </row>
    <row r="232" spans="1:9" x14ac:dyDescent="0.25">
      <c r="A232" s="1" t="s">
        <v>82</v>
      </c>
      <c r="B232" s="3">
        <f>SUM(B223:B225)+B230</f>
        <v>628960000</v>
      </c>
      <c r="E232">
        <v>6</v>
      </c>
      <c r="F232" s="3">
        <f t="shared" si="17"/>
        <v>3976467.4674862064</v>
      </c>
      <c r="G232" s="3">
        <f t="shared" si="15"/>
        <v>2650762.8091878472</v>
      </c>
      <c r="H232" s="51">
        <f t="shared" si="16"/>
        <v>6627230.2766740536</v>
      </c>
      <c r="I232" s="3">
        <f t="shared" si="18"/>
        <v>494407670.62658799</v>
      </c>
    </row>
    <row r="233" spans="1:9" ht="15.75" thickBot="1" x14ac:dyDescent="0.3">
      <c r="E233">
        <v>7</v>
      </c>
      <c r="F233" s="3">
        <f t="shared" si="17"/>
        <v>3955261.3650127039</v>
      </c>
      <c r="G233" s="3">
        <f t="shared" si="15"/>
        <v>2671968.9116613497</v>
      </c>
      <c r="H233" s="51">
        <f t="shared" si="16"/>
        <v>6627230.2766740536</v>
      </c>
      <c r="I233" s="3">
        <f t="shared" si="18"/>
        <v>491735701.71492666</v>
      </c>
    </row>
    <row r="234" spans="1:9" ht="15.75" thickBot="1" x14ac:dyDescent="0.3">
      <c r="A234" s="66" t="s">
        <v>23</v>
      </c>
      <c r="B234" s="67"/>
      <c r="C234" s="67"/>
      <c r="D234" s="68"/>
      <c r="E234">
        <v>8</v>
      </c>
      <c r="F234" s="3">
        <f t="shared" si="17"/>
        <v>3933885.6137194135</v>
      </c>
      <c r="G234" s="3">
        <f t="shared" si="15"/>
        <v>2693344.6629546401</v>
      </c>
      <c r="H234" s="51">
        <f t="shared" si="16"/>
        <v>6627230.2766740536</v>
      </c>
      <c r="I234" s="3">
        <f t="shared" si="18"/>
        <v>489042357.05197203</v>
      </c>
    </row>
    <row r="235" spans="1:9" ht="15.75" thickBot="1" x14ac:dyDescent="0.3">
      <c r="A235" s="53" t="s">
        <v>6</v>
      </c>
      <c r="B235" s="54" t="s">
        <v>7</v>
      </c>
      <c r="C235" s="53" t="s">
        <v>8</v>
      </c>
      <c r="D235" s="53" t="s">
        <v>9</v>
      </c>
      <c r="E235">
        <v>9</v>
      </c>
      <c r="F235" s="3">
        <f t="shared" si="17"/>
        <v>3912338.8564157765</v>
      </c>
      <c r="G235" s="3">
        <f t="shared" si="15"/>
        <v>2714891.4202582771</v>
      </c>
      <c r="H235" s="51">
        <f t="shared" si="16"/>
        <v>6627230.2766740536</v>
      </c>
      <c r="I235" s="3">
        <f t="shared" si="18"/>
        <v>486327465.63171375</v>
      </c>
    </row>
    <row r="236" spans="1:9" ht="15.75" thickBot="1" x14ac:dyDescent="0.3">
      <c r="A236" s="66" t="s">
        <v>83</v>
      </c>
      <c r="B236" s="67"/>
      <c r="C236" s="67"/>
      <c r="D236" s="68"/>
      <c r="E236">
        <v>10</v>
      </c>
      <c r="F236" s="3">
        <f t="shared" si="17"/>
        <v>3890619.7250537099</v>
      </c>
      <c r="G236" s="3">
        <f t="shared" si="15"/>
        <v>2736610.5516203437</v>
      </c>
      <c r="H236" s="51">
        <f t="shared" si="16"/>
        <v>6627230.2766740536</v>
      </c>
      <c r="I236" s="3">
        <f t="shared" si="18"/>
        <v>483590855.08009338</v>
      </c>
    </row>
    <row r="237" spans="1:9" ht="30" x14ac:dyDescent="0.25">
      <c r="A237" s="55">
        <v>1516</v>
      </c>
      <c r="B237" s="10" t="s">
        <v>12</v>
      </c>
      <c r="C237" s="3">
        <f>B223+B224+B225</f>
        <v>580000000</v>
      </c>
      <c r="E237">
        <v>11</v>
      </c>
      <c r="F237" s="3">
        <f t="shared" si="17"/>
        <v>3868726.840640747</v>
      </c>
      <c r="G237" s="3">
        <f t="shared" si="15"/>
        <v>2758503.4360333066</v>
      </c>
      <c r="H237" s="51">
        <f t="shared" si="16"/>
        <v>6627230.2766740536</v>
      </c>
      <c r="I237" s="3">
        <f t="shared" si="18"/>
        <v>480832351.64406008</v>
      </c>
    </row>
    <row r="238" spans="1:9" ht="30" x14ac:dyDescent="0.25">
      <c r="A238" s="55">
        <v>2105</v>
      </c>
      <c r="B238" s="10" t="s">
        <v>30</v>
      </c>
      <c r="D238" s="3">
        <f>C237</f>
        <v>580000000</v>
      </c>
      <c r="E238">
        <v>12</v>
      </c>
      <c r="F238" s="3">
        <f t="shared" si="17"/>
        <v>3846658.8131524809</v>
      </c>
      <c r="G238" s="3">
        <f t="shared" si="15"/>
        <v>2780571.4635215728</v>
      </c>
      <c r="H238" s="51">
        <f t="shared" si="16"/>
        <v>6627230.2766740536</v>
      </c>
      <c r="I238" s="3">
        <f t="shared" si="18"/>
        <v>478051780.18053848</v>
      </c>
    </row>
    <row r="239" spans="1:9" ht="30" x14ac:dyDescent="0.25">
      <c r="A239" s="55">
        <v>2105</v>
      </c>
      <c r="B239" s="10" t="s">
        <v>30</v>
      </c>
      <c r="C239" s="3">
        <f>D238</f>
        <v>580000000</v>
      </c>
      <c r="E239">
        <v>13</v>
      </c>
      <c r="F239" s="3">
        <f t="shared" si="17"/>
        <v>3824414.2414443078</v>
      </c>
      <c r="G239" s="3">
        <f t="shared" si="15"/>
        <v>2802816.0352297458</v>
      </c>
      <c r="H239" s="51">
        <f t="shared" si="16"/>
        <v>6627230.2766740536</v>
      </c>
      <c r="I239" s="3">
        <f t="shared" si="18"/>
        <v>475248964.14530873</v>
      </c>
    </row>
    <row r="240" spans="1:9" ht="15.75" thickBot="1" x14ac:dyDescent="0.3">
      <c r="A240" s="55">
        <v>1110</v>
      </c>
      <c r="B240" t="s">
        <v>17</v>
      </c>
      <c r="D240" s="3">
        <f>C239</f>
        <v>580000000</v>
      </c>
      <c r="E240">
        <v>14</v>
      </c>
      <c r="F240" s="3">
        <f>I239*$B$229</f>
        <v>3801991.7131624701</v>
      </c>
      <c r="G240" s="3">
        <f t="shared" si="15"/>
        <v>2825238.5635115835</v>
      </c>
      <c r="H240" s="51">
        <f t="shared" si="16"/>
        <v>6627230.2766740536</v>
      </c>
      <c r="I240" s="3">
        <f t="shared" si="18"/>
        <v>472423725.58179712</v>
      </c>
    </row>
    <row r="241" spans="1:9" ht="15.75" thickBot="1" x14ac:dyDescent="0.3">
      <c r="A241" s="66" t="s">
        <v>84</v>
      </c>
      <c r="B241" s="67"/>
      <c r="C241" s="67"/>
      <c r="D241" s="68"/>
      <c r="E241">
        <v>15</v>
      </c>
      <c r="F241" s="3">
        <f t="shared" si="17"/>
        <v>3779389.804654377</v>
      </c>
      <c r="G241" s="3">
        <f t="shared" si="15"/>
        <v>2847840.4720196766</v>
      </c>
      <c r="H241" s="51">
        <f t="shared" si="16"/>
        <v>6627230.2766740536</v>
      </c>
      <c r="I241" s="3">
        <f t="shared" si="18"/>
        <v>469575885.10977745</v>
      </c>
    </row>
    <row r="242" spans="1:9" ht="30" x14ac:dyDescent="0.25">
      <c r="A242" s="55">
        <v>2105</v>
      </c>
      <c r="B242" s="10" t="s">
        <v>30</v>
      </c>
      <c r="D242" s="3">
        <f>B226</f>
        <v>510000000</v>
      </c>
      <c r="E242">
        <v>16</v>
      </c>
      <c r="F242" s="3">
        <f t="shared" si="17"/>
        <v>3756607.0808782196</v>
      </c>
      <c r="G242" s="3">
        <f t="shared" si="15"/>
        <v>2870623.1957958341</v>
      </c>
      <c r="H242" s="51">
        <f t="shared" si="16"/>
        <v>6627230.2766740536</v>
      </c>
      <c r="I242" s="3">
        <f t="shared" si="18"/>
        <v>466705261.91398162</v>
      </c>
    </row>
    <row r="243" spans="1:9" ht="15.75" thickBot="1" x14ac:dyDescent="0.3">
      <c r="A243" s="55">
        <v>1110</v>
      </c>
      <c r="B243" t="s">
        <v>17</v>
      </c>
      <c r="C243" s="3">
        <f>D242</f>
        <v>510000000</v>
      </c>
      <c r="E243">
        <v>17</v>
      </c>
      <c r="F243" s="3">
        <f t="shared" si="17"/>
        <v>3733642.0953118531</v>
      </c>
      <c r="G243" s="3">
        <f t="shared" si="15"/>
        <v>2893588.1813622005</v>
      </c>
      <c r="H243" s="51">
        <f t="shared" si="16"/>
        <v>6627230.2766740536</v>
      </c>
      <c r="I243" s="3">
        <f t="shared" si="18"/>
        <v>463811673.7326194</v>
      </c>
    </row>
    <row r="244" spans="1:9" ht="15.75" thickBot="1" x14ac:dyDescent="0.3">
      <c r="A244" s="66" t="s">
        <v>85</v>
      </c>
      <c r="B244" s="67"/>
      <c r="C244" s="67"/>
      <c r="D244" s="68"/>
      <c r="E244">
        <v>18</v>
      </c>
      <c r="F244" s="3">
        <f t="shared" si="17"/>
        <v>3710493.3898609555</v>
      </c>
      <c r="G244" s="3">
        <f t="shared" si="15"/>
        <v>2916736.8868130981</v>
      </c>
      <c r="H244" s="51">
        <f t="shared" si="16"/>
        <v>6627230.2766740536</v>
      </c>
      <c r="I244" s="3">
        <f t="shared" si="18"/>
        <v>460894936.8458063</v>
      </c>
    </row>
    <row r="245" spans="1:9" x14ac:dyDescent="0.25">
      <c r="A245" s="55">
        <v>530520</v>
      </c>
      <c r="B245" t="s">
        <v>75</v>
      </c>
      <c r="C245" s="51">
        <f>H227</f>
        <v>6627230.2766740536</v>
      </c>
      <c r="E245">
        <v>19</v>
      </c>
      <c r="F245" s="3">
        <f t="shared" si="17"/>
        <v>3687159.4947664505</v>
      </c>
      <c r="G245" s="3">
        <f t="shared" si="15"/>
        <v>2940070.7819076031</v>
      </c>
      <c r="H245" s="51">
        <f t="shared" si="16"/>
        <v>6627230.2766740536</v>
      </c>
      <c r="I245" s="3">
        <f t="shared" si="18"/>
        <v>457954866.06389868</v>
      </c>
    </row>
    <row r="246" spans="1:9" ht="30" x14ac:dyDescent="0.25">
      <c r="A246" s="55">
        <v>2105</v>
      </c>
      <c r="B246" s="10" t="s">
        <v>30</v>
      </c>
      <c r="D246" s="51">
        <f>C245</f>
        <v>6627230.2766740536</v>
      </c>
      <c r="E246">
        <v>20</v>
      </c>
      <c r="F246" s="3">
        <f t="shared" si="17"/>
        <v>3663638.9285111898</v>
      </c>
      <c r="G246" s="3">
        <f t="shared" si="15"/>
        <v>2963591.3481628639</v>
      </c>
      <c r="H246" s="51">
        <f t="shared" si="16"/>
        <v>6627230.2766740536</v>
      </c>
      <c r="I246" s="3">
        <f t="shared" si="18"/>
        <v>454991274.71573579</v>
      </c>
    </row>
    <row r="247" spans="1:9" ht="30" x14ac:dyDescent="0.25">
      <c r="A247" s="55">
        <v>2105</v>
      </c>
      <c r="B247" s="10" t="s">
        <v>30</v>
      </c>
      <c r="C247" s="51">
        <f>D246</f>
        <v>6627230.2766740536</v>
      </c>
      <c r="E247">
        <v>21</v>
      </c>
      <c r="F247" s="3">
        <f t="shared" si="17"/>
        <v>3639930.1977258865</v>
      </c>
      <c r="G247" s="3">
        <f t="shared" si="15"/>
        <v>2987300.0789481672</v>
      </c>
      <c r="H247" s="51">
        <f t="shared" si="16"/>
        <v>6627230.2766740536</v>
      </c>
      <c r="I247" s="3">
        <f t="shared" si="18"/>
        <v>452003974.63678765</v>
      </c>
    </row>
    <row r="248" spans="1:9" x14ac:dyDescent="0.25">
      <c r="A248" s="55">
        <v>1110</v>
      </c>
      <c r="B248" t="s">
        <v>17</v>
      </c>
      <c r="D248" s="51">
        <f>C247</f>
        <v>6627230.2766740536</v>
      </c>
      <c r="E248">
        <v>22</v>
      </c>
      <c r="F248" s="3">
        <f t="shared" si="17"/>
        <v>3616031.7970943013</v>
      </c>
      <c r="G248" s="3">
        <f t="shared" si="15"/>
        <v>3011198.4795797523</v>
      </c>
      <c r="H248" s="51">
        <f t="shared" si="16"/>
        <v>6627230.2766740536</v>
      </c>
      <c r="I248" s="3">
        <f t="shared" si="18"/>
        <v>448992776.15720791</v>
      </c>
    </row>
    <row r="249" spans="1:9" x14ac:dyDescent="0.25">
      <c r="A249" s="55">
        <v>530520</v>
      </c>
      <c r="B249" t="s">
        <v>75</v>
      </c>
      <c r="C249" s="51">
        <f>H228</f>
        <v>6627230.2766740536</v>
      </c>
      <c r="E249">
        <v>23</v>
      </c>
      <c r="F249" s="3">
        <f t="shared" si="17"/>
        <v>3591942.2092576632</v>
      </c>
      <c r="G249" s="3">
        <f t="shared" si="15"/>
        <v>3035288.0674163904</v>
      </c>
      <c r="H249" s="51">
        <f t="shared" si="16"/>
        <v>6627230.2766740536</v>
      </c>
      <c r="I249" s="3">
        <f t="shared" si="18"/>
        <v>445957488.08979154</v>
      </c>
    </row>
    <row r="250" spans="1:9" ht="30" x14ac:dyDescent="0.25">
      <c r="A250" s="55">
        <v>2105</v>
      </c>
      <c r="B250" s="10" t="s">
        <v>30</v>
      </c>
      <c r="D250" s="51">
        <f>C249</f>
        <v>6627230.2766740536</v>
      </c>
      <c r="E250">
        <v>24</v>
      </c>
      <c r="F250" s="3">
        <f t="shared" si="17"/>
        <v>3567659.9047183325</v>
      </c>
      <c r="G250" s="3">
        <f t="shared" si="15"/>
        <v>3059570.3719557212</v>
      </c>
      <c r="H250" s="51">
        <f t="shared" si="16"/>
        <v>6627230.2766740536</v>
      </c>
      <c r="I250" s="3">
        <f t="shared" si="18"/>
        <v>442897917.71783584</v>
      </c>
    </row>
    <row r="251" spans="1:9" ht="30" x14ac:dyDescent="0.25">
      <c r="A251" s="55">
        <v>2105</v>
      </c>
      <c r="B251" s="10" t="s">
        <v>30</v>
      </c>
      <c r="C251" s="51">
        <f>D250</f>
        <v>6627230.2766740536</v>
      </c>
      <c r="E251">
        <v>25</v>
      </c>
      <c r="F251" s="3">
        <f t="shared" si="17"/>
        <v>3543183.3417426869</v>
      </c>
      <c r="G251" s="3">
        <f t="shared" si="15"/>
        <v>3084046.9349313667</v>
      </c>
      <c r="H251" s="51">
        <f t="shared" si="16"/>
        <v>6627230.2766740536</v>
      </c>
      <c r="I251" s="3">
        <f t="shared" si="18"/>
        <v>439813870.78290451</v>
      </c>
    </row>
    <row r="252" spans="1:9" x14ac:dyDescent="0.25">
      <c r="A252" s="55">
        <v>1110</v>
      </c>
      <c r="B252" t="s">
        <v>17</v>
      </c>
      <c r="D252" s="51">
        <f>C251</f>
        <v>6627230.2766740536</v>
      </c>
      <c r="E252">
        <v>26</v>
      </c>
      <c r="F252" s="3">
        <f t="shared" si="17"/>
        <v>3518510.966263236</v>
      </c>
      <c r="G252" s="3">
        <f t="shared" si="15"/>
        <v>3108719.3104108176</v>
      </c>
      <c r="H252" s="51">
        <f t="shared" si="16"/>
        <v>6627230.2766740536</v>
      </c>
      <c r="I252" s="3">
        <f t="shared" si="18"/>
        <v>436705151.47249371</v>
      </c>
    </row>
    <row r="253" spans="1:9" x14ac:dyDescent="0.25">
      <c r="E253">
        <v>27</v>
      </c>
      <c r="F253" s="3">
        <f t="shared" si="17"/>
        <v>3493641.2117799497</v>
      </c>
      <c r="G253" s="3">
        <f t="shared" si="15"/>
        <v>3133589.0648941039</v>
      </c>
      <c r="H253" s="51">
        <f t="shared" si="16"/>
        <v>6627230.2766740536</v>
      </c>
      <c r="I253" s="3">
        <f t="shared" si="18"/>
        <v>433571562.40759963</v>
      </c>
    </row>
    <row r="254" spans="1:9" x14ac:dyDescent="0.25">
      <c r="E254">
        <v>28</v>
      </c>
      <c r="F254" s="3">
        <f t="shared" si="17"/>
        <v>3468572.4992607972</v>
      </c>
      <c r="G254" s="3">
        <f t="shared" si="15"/>
        <v>3158657.7774132565</v>
      </c>
      <c r="H254" s="51">
        <f t="shared" si="16"/>
        <v>6627230.2766740536</v>
      </c>
      <c r="I254" s="3">
        <f t="shared" si="18"/>
        <v>430412904.63018638</v>
      </c>
    </row>
    <row r="255" spans="1:9" x14ac:dyDescent="0.25">
      <c r="E255">
        <v>29</v>
      </c>
      <c r="F255" s="3">
        <f t="shared" si="17"/>
        <v>3443303.2370414911</v>
      </c>
      <c r="G255" s="3">
        <f t="shared" si="15"/>
        <v>3183927.0396325625</v>
      </c>
      <c r="H255" s="51">
        <f t="shared" si="16"/>
        <v>6627230.2766740536</v>
      </c>
      <c r="I255" s="3">
        <f t="shared" si="18"/>
        <v>427228977.59055382</v>
      </c>
    </row>
    <row r="256" spans="1:9" x14ac:dyDescent="0.25">
      <c r="E256">
        <v>30</v>
      </c>
      <c r="F256" s="3">
        <f t="shared" si="17"/>
        <v>3417831.8207244305</v>
      </c>
      <c r="G256" s="3">
        <f t="shared" si="15"/>
        <v>3209398.4559496231</v>
      </c>
      <c r="H256" s="51">
        <f t="shared" si="16"/>
        <v>6627230.2766740536</v>
      </c>
      <c r="I256" s="3">
        <f t="shared" si="18"/>
        <v>424019579.13460422</v>
      </c>
    </row>
    <row r="257" spans="5:9" x14ac:dyDescent="0.25">
      <c r="E257">
        <v>31</v>
      </c>
      <c r="F257" s="3">
        <f t="shared" si="17"/>
        <v>3392156.633076834</v>
      </c>
      <c r="G257" s="3">
        <f t="shared" si="15"/>
        <v>3235073.6435972196</v>
      </c>
      <c r="H257" s="51">
        <f t="shared" si="16"/>
        <v>6627230.2766740536</v>
      </c>
      <c r="I257" s="3">
        <f t="shared" si="18"/>
        <v>420784505.49100697</v>
      </c>
    </row>
    <row r="258" spans="5:9" x14ac:dyDescent="0.25">
      <c r="E258">
        <v>32</v>
      </c>
      <c r="F258" s="3">
        <f t="shared" si="17"/>
        <v>3366276.043928056</v>
      </c>
      <c r="G258" s="3">
        <f t="shared" si="15"/>
        <v>3260954.2327459976</v>
      </c>
      <c r="H258" s="51">
        <f t="shared" si="16"/>
        <v>6627230.2766740536</v>
      </c>
      <c r="I258" s="3">
        <f t="shared" si="18"/>
        <v>417523551.25826097</v>
      </c>
    </row>
    <row r="259" spans="5:9" x14ac:dyDescent="0.25">
      <c r="E259">
        <v>33</v>
      </c>
      <c r="F259" s="3">
        <f t="shared" si="17"/>
        <v>3340188.4100660877</v>
      </c>
      <c r="G259" s="3">
        <f t="shared" si="15"/>
        <v>3287041.8666079659</v>
      </c>
      <c r="H259" s="51">
        <f t="shared" si="16"/>
        <v>6627230.2766740536</v>
      </c>
      <c r="I259" s="3">
        <f t="shared" si="18"/>
        <v>414236509.391653</v>
      </c>
    </row>
    <row r="260" spans="5:9" x14ac:dyDescent="0.25">
      <c r="E260">
        <v>34</v>
      </c>
      <c r="F260" s="3">
        <f t="shared" si="17"/>
        <v>3313892.075133224</v>
      </c>
      <c r="G260" s="3">
        <f t="shared" si="15"/>
        <v>3313338.2015408296</v>
      </c>
      <c r="H260" s="51">
        <f t="shared" si="16"/>
        <v>6627230.2766740536</v>
      </c>
      <c r="I260" s="3">
        <f t="shared" si="18"/>
        <v>410923171.19011217</v>
      </c>
    </row>
    <row r="261" spans="5:9" x14ac:dyDescent="0.25">
      <c r="E261">
        <v>35</v>
      </c>
      <c r="F261" s="3">
        <f t="shared" si="17"/>
        <v>3287385.3695208975</v>
      </c>
      <c r="G261" s="3">
        <f t="shared" si="15"/>
        <v>3339844.9071531561</v>
      </c>
      <c r="H261" s="51">
        <f t="shared" si="16"/>
        <v>6627230.2766740536</v>
      </c>
      <c r="I261" s="3">
        <f t="shared" si="18"/>
        <v>407583326.28295904</v>
      </c>
    </row>
    <row r="262" spans="5:9" x14ac:dyDescent="0.25">
      <c r="E262">
        <v>36</v>
      </c>
      <c r="F262" s="3">
        <f t="shared" si="17"/>
        <v>3260666.6102636722</v>
      </c>
      <c r="G262" s="3">
        <f t="shared" si="15"/>
        <v>3366563.6664103814</v>
      </c>
      <c r="H262" s="51">
        <f t="shared" si="16"/>
        <v>6627230.2766740536</v>
      </c>
      <c r="I262" s="3">
        <f t="shared" si="18"/>
        <v>404216762.61654866</v>
      </c>
    </row>
    <row r="263" spans="5:9" x14ac:dyDescent="0.25">
      <c r="E263">
        <v>37</v>
      </c>
      <c r="F263" s="3">
        <f t="shared" si="17"/>
        <v>3233734.1009323895</v>
      </c>
      <c r="G263" s="3">
        <f t="shared" si="15"/>
        <v>3393496.1757416641</v>
      </c>
      <c r="H263" s="51">
        <f t="shared" si="16"/>
        <v>6627230.2766740536</v>
      </c>
      <c r="I263" s="3">
        <f t="shared" si="18"/>
        <v>400823266.44080698</v>
      </c>
    </row>
    <row r="264" spans="5:9" x14ac:dyDescent="0.25">
      <c r="E264">
        <v>38</v>
      </c>
      <c r="F264" s="3">
        <f t="shared" si="17"/>
        <v>3206586.1315264557</v>
      </c>
      <c r="G264" s="3">
        <f t="shared" si="15"/>
        <v>3420644.1451475979</v>
      </c>
      <c r="H264" s="51">
        <f t="shared" si="16"/>
        <v>6627230.2766740536</v>
      </c>
      <c r="I264" s="3">
        <f t="shared" si="18"/>
        <v>397402622.29565936</v>
      </c>
    </row>
    <row r="265" spans="5:9" x14ac:dyDescent="0.25">
      <c r="E265">
        <v>39</v>
      </c>
      <c r="F265" s="3">
        <f t="shared" si="17"/>
        <v>3179220.9783652751</v>
      </c>
      <c r="G265" s="3">
        <f t="shared" si="15"/>
        <v>3448009.2983087786</v>
      </c>
      <c r="H265" s="51">
        <f t="shared" si="16"/>
        <v>6627230.2766740536</v>
      </c>
      <c r="I265" s="3">
        <f t="shared" si="18"/>
        <v>393954612.99735057</v>
      </c>
    </row>
    <row r="266" spans="5:9" x14ac:dyDescent="0.25">
      <c r="E266">
        <v>40</v>
      </c>
      <c r="F266" s="3">
        <f t="shared" si="17"/>
        <v>3151636.9039788046</v>
      </c>
      <c r="G266" s="3">
        <f t="shared" si="15"/>
        <v>3475593.372695249</v>
      </c>
      <c r="H266" s="51">
        <f t="shared" si="16"/>
        <v>6627230.2766740536</v>
      </c>
      <c r="I266" s="3">
        <f t="shared" si="18"/>
        <v>390479019.62465531</v>
      </c>
    </row>
    <row r="267" spans="5:9" x14ac:dyDescent="0.25">
      <c r="E267">
        <v>41</v>
      </c>
      <c r="F267" s="3">
        <f t="shared" si="17"/>
        <v>3123832.1569972425</v>
      </c>
      <c r="G267" s="3">
        <f t="shared" si="15"/>
        <v>3503398.1196768112</v>
      </c>
      <c r="H267" s="51">
        <f t="shared" si="16"/>
        <v>6627230.2766740536</v>
      </c>
      <c r="I267" s="3">
        <f t="shared" si="18"/>
        <v>386975621.50497848</v>
      </c>
    </row>
    <row r="268" spans="5:9" x14ac:dyDescent="0.25">
      <c r="E268">
        <v>42</v>
      </c>
      <c r="F268" s="3">
        <f t="shared" si="17"/>
        <v>3095804.9720398281</v>
      </c>
      <c r="G268" s="3">
        <f t="shared" si="15"/>
        <v>3531425.3046342256</v>
      </c>
      <c r="H268" s="51">
        <f t="shared" si="16"/>
        <v>6627230.2766740536</v>
      </c>
      <c r="I268" s="3">
        <f t="shared" si="18"/>
        <v>383444196.20034426</v>
      </c>
    </row>
    <row r="269" spans="5:9" x14ac:dyDescent="0.25">
      <c r="E269">
        <v>43</v>
      </c>
      <c r="F269" s="3">
        <f t="shared" si="17"/>
        <v>3067553.569602754</v>
      </c>
      <c r="G269" s="3">
        <f t="shared" si="15"/>
        <v>3559676.7070712997</v>
      </c>
      <c r="H269" s="51">
        <f t="shared" si="16"/>
        <v>6627230.2766740536</v>
      </c>
      <c r="I269" s="3">
        <f t="shared" si="18"/>
        <v>379884519.49327296</v>
      </c>
    </row>
    <row r="270" spans="5:9" x14ac:dyDescent="0.25">
      <c r="E270">
        <v>44</v>
      </c>
      <c r="F270" s="3">
        <f t="shared" si="17"/>
        <v>3039076.1559461839</v>
      </c>
      <c r="G270" s="3">
        <f t="shared" si="15"/>
        <v>3588154.1207278697</v>
      </c>
      <c r="H270" s="51">
        <f t="shared" si="16"/>
        <v>6627230.2766740536</v>
      </c>
      <c r="I270" s="3">
        <f t="shared" si="18"/>
        <v>376296365.37254506</v>
      </c>
    </row>
    <row r="271" spans="5:9" x14ac:dyDescent="0.25">
      <c r="E271">
        <v>45</v>
      </c>
      <c r="F271" s="3">
        <f t="shared" si="17"/>
        <v>3010370.9229803607</v>
      </c>
      <c r="G271" s="3">
        <f t="shared" si="15"/>
        <v>3616859.3536936929</v>
      </c>
      <c r="H271" s="51">
        <f t="shared" si="16"/>
        <v>6627230.2766740536</v>
      </c>
      <c r="I271" s="3">
        <f t="shared" si="18"/>
        <v>372679506.0188514</v>
      </c>
    </row>
    <row r="272" spans="5:9" x14ac:dyDescent="0.25">
      <c r="E272">
        <v>46</v>
      </c>
      <c r="F272" s="3">
        <f t="shared" si="17"/>
        <v>2981436.0481508113</v>
      </c>
      <c r="G272" s="3">
        <f t="shared" si="15"/>
        <v>3645794.2285232423</v>
      </c>
      <c r="H272" s="51">
        <f t="shared" si="16"/>
        <v>6627230.2766740536</v>
      </c>
      <c r="I272" s="3">
        <f t="shared" si="18"/>
        <v>369033711.79032815</v>
      </c>
    </row>
    <row r="273" spans="5:9" x14ac:dyDescent="0.25">
      <c r="E273">
        <v>47</v>
      </c>
      <c r="F273" s="3">
        <f t="shared" si="17"/>
        <v>2952269.6943226252</v>
      </c>
      <c r="G273" s="3">
        <f t="shared" si="15"/>
        <v>3674960.5823514285</v>
      </c>
      <c r="H273" s="51">
        <f t="shared" si="16"/>
        <v>6627230.2766740536</v>
      </c>
      <c r="I273" s="3">
        <f t="shared" si="18"/>
        <v>365358751.2079767</v>
      </c>
    </row>
    <row r="274" spans="5:9" x14ac:dyDescent="0.25">
      <c r="E274">
        <v>48</v>
      </c>
      <c r="F274" s="3">
        <f t="shared" si="17"/>
        <v>2922870.0096638137</v>
      </c>
      <c r="G274" s="3">
        <f t="shared" si="15"/>
        <v>3704360.2670102399</v>
      </c>
      <c r="H274" s="51">
        <f t="shared" si="16"/>
        <v>6627230.2766740536</v>
      </c>
      <c r="I274" s="3">
        <f t="shared" si="18"/>
        <v>361654390.94096649</v>
      </c>
    </row>
    <row r="275" spans="5:9" x14ac:dyDescent="0.25">
      <c r="E275">
        <v>49</v>
      </c>
      <c r="F275" s="3">
        <f t="shared" si="17"/>
        <v>2893235.1275277319</v>
      </c>
      <c r="G275" s="3">
        <f t="shared" si="15"/>
        <v>3733995.1491463217</v>
      </c>
      <c r="H275" s="51">
        <f t="shared" si="16"/>
        <v>6627230.2766740536</v>
      </c>
      <c r="I275" s="3">
        <f t="shared" si="18"/>
        <v>357920395.79182017</v>
      </c>
    </row>
    <row r="276" spans="5:9" x14ac:dyDescent="0.25">
      <c r="E276">
        <v>50</v>
      </c>
      <c r="F276" s="3">
        <f t="shared" si="17"/>
        <v>2863363.1663345615</v>
      </c>
      <c r="G276" s="3">
        <f t="shared" si="15"/>
        <v>3763867.1103394921</v>
      </c>
      <c r="H276" s="51">
        <f t="shared" si="16"/>
        <v>6627230.2766740536</v>
      </c>
      <c r="I276" s="3">
        <f t="shared" si="18"/>
        <v>354156528.68148071</v>
      </c>
    </row>
    <row r="277" spans="5:9" x14ac:dyDescent="0.25">
      <c r="E277">
        <v>51</v>
      </c>
      <c r="F277" s="3">
        <f t="shared" si="17"/>
        <v>2833252.2294518459</v>
      </c>
      <c r="G277" s="3">
        <f t="shared" si="15"/>
        <v>3793978.0472222078</v>
      </c>
      <c r="H277" s="51">
        <f t="shared" si="16"/>
        <v>6627230.2766740536</v>
      </c>
      <c r="I277" s="3">
        <f t="shared" si="18"/>
        <v>350362550.63425851</v>
      </c>
    </row>
    <row r="278" spans="5:9" x14ac:dyDescent="0.25">
      <c r="E278">
        <v>52</v>
      </c>
      <c r="F278" s="3">
        <f t="shared" si="17"/>
        <v>2802900.4050740683</v>
      </c>
      <c r="G278" s="3">
        <f t="shared" si="15"/>
        <v>3824329.8715999853</v>
      </c>
      <c r="H278" s="51">
        <f t="shared" si="16"/>
        <v>6627230.2766740536</v>
      </c>
      <c r="I278" s="3">
        <f t="shared" si="18"/>
        <v>346538220.76265854</v>
      </c>
    </row>
    <row r="279" spans="5:9" x14ac:dyDescent="0.25">
      <c r="E279">
        <v>53</v>
      </c>
      <c r="F279" s="3">
        <f t="shared" si="17"/>
        <v>2772305.7661012681</v>
      </c>
      <c r="G279" s="3">
        <f t="shared" si="15"/>
        <v>3854924.5105727855</v>
      </c>
      <c r="H279" s="51">
        <f t="shared" si="16"/>
        <v>6627230.2766740536</v>
      </c>
      <c r="I279" s="3">
        <f t="shared" si="18"/>
        <v>342683296.25208575</v>
      </c>
    </row>
    <row r="280" spans="5:9" x14ac:dyDescent="0.25">
      <c r="E280">
        <v>54</v>
      </c>
      <c r="F280" s="3">
        <f t="shared" si="17"/>
        <v>2741466.3700166862</v>
      </c>
      <c r="G280" s="3">
        <f t="shared" si="15"/>
        <v>3885763.9066573675</v>
      </c>
      <c r="H280" s="51">
        <f t="shared" si="16"/>
        <v>6627230.2766740536</v>
      </c>
      <c r="I280" s="3">
        <f t="shared" si="18"/>
        <v>338797532.34542841</v>
      </c>
    </row>
    <row r="281" spans="5:9" x14ac:dyDescent="0.25">
      <c r="E281">
        <v>55</v>
      </c>
      <c r="F281" s="3">
        <f t="shared" si="17"/>
        <v>2710380.2587634274</v>
      </c>
      <c r="G281" s="3">
        <f t="shared" si="15"/>
        <v>3916850.0179106263</v>
      </c>
      <c r="H281" s="51">
        <f t="shared" si="16"/>
        <v>6627230.2766740536</v>
      </c>
      <c r="I281" s="3">
        <f t="shared" si="18"/>
        <v>334880682.32751781</v>
      </c>
    </row>
    <row r="282" spans="5:9" x14ac:dyDescent="0.25">
      <c r="E282">
        <v>56</v>
      </c>
      <c r="F282" s="3">
        <f t="shared" si="17"/>
        <v>2679045.4586201427</v>
      </c>
      <c r="G282" s="3">
        <f t="shared" si="15"/>
        <v>3948184.818053911</v>
      </c>
      <c r="H282" s="51">
        <f t="shared" si="16"/>
        <v>6627230.2766740536</v>
      </c>
      <c r="I282" s="3">
        <f t="shared" si="18"/>
        <v>330932497.50946391</v>
      </c>
    </row>
    <row r="283" spans="5:9" x14ac:dyDescent="0.25">
      <c r="E283">
        <v>57</v>
      </c>
      <c r="F283" s="3">
        <f t="shared" si="17"/>
        <v>2647459.9800757114</v>
      </c>
      <c r="G283" s="3">
        <f t="shared" si="15"/>
        <v>3979770.2965983422</v>
      </c>
      <c r="H283" s="51">
        <f t="shared" si="16"/>
        <v>6627230.2766740536</v>
      </c>
      <c r="I283" s="3">
        <f t="shared" si="18"/>
        <v>326952727.21286559</v>
      </c>
    </row>
    <row r="284" spans="5:9" x14ac:dyDescent="0.25">
      <c r="E284">
        <v>58</v>
      </c>
      <c r="F284" s="3">
        <f t="shared" si="17"/>
        <v>2615621.8177029248</v>
      </c>
      <c r="G284" s="3">
        <f t="shared" si="15"/>
        <v>4011608.4589711288</v>
      </c>
      <c r="H284" s="51">
        <f t="shared" si="16"/>
        <v>6627230.2766740536</v>
      </c>
      <c r="I284" s="3">
        <f t="shared" si="18"/>
        <v>322941118.75389445</v>
      </c>
    </row>
    <row r="285" spans="5:9" x14ac:dyDescent="0.25">
      <c r="E285">
        <v>59</v>
      </c>
      <c r="F285" s="3">
        <f t="shared" si="17"/>
        <v>2583528.9500311557</v>
      </c>
      <c r="G285" s="3">
        <f t="shared" si="15"/>
        <v>4043701.3266428979</v>
      </c>
      <c r="H285" s="51">
        <f t="shared" si="16"/>
        <v>6627230.2766740536</v>
      </c>
      <c r="I285" s="3">
        <f t="shared" si="18"/>
        <v>318897417.42725158</v>
      </c>
    </row>
    <row r="286" spans="5:9" x14ac:dyDescent="0.25">
      <c r="E286">
        <v>60</v>
      </c>
      <c r="F286" s="3">
        <f t="shared" si="17"/>
        <v>2551179.3394180126</v>
      </c>
      <c r="G286" s="3">
        <f t="shared" si="15"/>
        <v>4076050.937256041</v>
      </c>
      <c r="H286" s="51">
        <f t="shared" si="16"/>
        <v>6627230.2766740536</v>
      </c>
      <c r="I286" s="3">
        <f t="shared" si="18"/>
        <v>314821366.48999554</v>
      </c>
    </row>
    <row r="287" spans="5:9" x14ac:dyDescent="0.25">
      <c r="E287">
        <v>61</v>
      </c>
      <c r="F287" s="3">
        <f t="shared" si="17"/>
        <v>2518570.9319199645</v>
      </c>
      <c r="G287" s="3">
        <f t="shared" si="15"/>
        <v>4108659.3447540891</v>
      </c>
      <c r="H287" s="51">
        <f t="shared" si="16"/>
        <v>6627230.2766740536</v>
      </c>
      <c r="I287" s="3">
        <f t="shared" si="18"/>
        <v>310712707.14524144</v>
      </c>
    </row>
    <row r="288" spans="5:9" x14ac:dyDescent="0.25">
      <c r="E288">
        <v>62</v>
      </c>
      <c r="F288" s="3">
        <f t="shared" si="17"/>
        <v>2485701.6571619315</v>
      </c>
      <c r="G288" s="3">
        <f t="shared" si="15"/>
        <v>4141528.6195121221</v>
      </c>
      <c r="H288" s="51">
        <f t="shared" si="16"/>
        <v>6627230.2766740536</v>
      </c>
      <c r="I288" s="3">
        <f t="shared" si="18"/>
        <v>306571178.5257293</v>
      </c>
    </row>
    <row r="289" spans="5:9" x14ac:dyDescent="0.25">
      <c r="E289">
        <v>63</v>
      </c>
      <c r="F289" s="3">
        <f t="shared" si="17"/>
        <v>2452569.4282058342</v>
      </c>
      <c r="G289" s="3">
        <f t="shared" si="15"/>
        <v>4174660.8484682194</v>
      </c>
      <c r="H289" s="51">
        <f t="shared" si="16"/>
        <v>6627230.2766740536</v>
      </c>
      <c r="I289" s="3">
        <f t="shared" si="18"/>
        <v>302396517.67726105</v>
      </c>
    </row>
    <row r="290" spans="5:9" x14ac:dyDescent="0.25">
      <c r="E290">
        <v>64</v>
      </c>
      <c r="F290" s="3">
        <f t="shared" si="17"/>
        <v>2419172.1414180887</v>
      </c>
      <c r="G290" s="3">
        <f t="shared" si="15"/>
        <v>4208058.1352559645</v>
      </c>
      <c r="H290" s="51">
        <f t="shared" si="16"/>
        <v>6627230.2766740536</v>
      </c>
      <c r="I290" s="3">
        <f t="shared" si="18"/>
        <v>298188459.54200506</v>
      </c>
    </row>
    <row r="291" spans="5:9" x14ac:dyDescent="0.25">
      <c r="E291">
        <v>65</v>
      </c>
      <c r="F291" s="3">
        <f t="shared" si="17"/>
        <v>2385507.6763360407</v>
      </c>
      <c r="G291" s="3">
        <f t="shared" si="15"/>
        <v>4241722.6003380129</v>
      </c>
      <c r="H291" s="51">
        <f t="shared" si="16"/>
        <v>6627230.2766740536</v>
      </c>
      <c r="I291" s="3">
        <f t="shared" si="18"/>
        <v>293946736.94166702</v>
      </c>
    </row>
    <row r="292" spans="5:9" x14ac:dyDescent="0.25">
      <c r="E292">
        <v>66</v>
      </c>
      <c r="F292" s="3">
        <f t="shared" si="17"/>
        <v>2351573.8955333363</v>
      </c>
      <c r="G292" s="3">
        <f t="shared" ref="G292:G344" si="19">H292-F292</f>
        <v>4275656.3811407173</v>
      </c>
      <c r="H292" s="51">
        <f t="shared" ref="H292:H346" si="20">PMT($B$229,$B$228,-$B$226)</f>
        <v>6627230.2766740536</v>
      </c>
      <c r="I292" s="3">
        <f t="shared" si="18"/>
        <v>289671080.56052631</v>
      </c>
    </row>
    <row r="293" spans="5:9" x14ac:dyDescent="0.25">
      <c r="E293">
        <v>67</v>
      </c>
      <c r="F293" s="3">
        <f t="shared" ref="F293:F344" si="21">I292*$B$229</f>
        <v>2317368.6444842108</v>
      </c>
      <c r="G293" s="3">
        <f t="shared" si="19"/>
        <v>4309861.6321898429</v>
      </c>
      <c r="H293" s="51">
        <f t="shared" si="20"/>
        <v>6627230.2766740536</v>
      </c>
      <c r="I293" s="3">
        <f t="shared" si="18"/>
        <v>285361218.92833644</v>
      </c>
    </row>
    <row r="294" spans="5:9" x14ac:dyDescent="0.25">
      <c r="E294">
        <v>68</v>
      </c>
      <c r="F294" s="3">
        <f t="shared" si="21"/>
        <v>2282889.7514266917</v>
      </c>
      <c r="G294" s="3">
        <f t="shared" si="19"/>
        <v>4344340.5252473615</v>
      </c>
      <c r="H294" s="51">
        <f t="shared" si="20"/>
        <v>6627230.2766740536</v>
      </c>
      <c r="I294" s="3">
        <f t="shared" ref="I294:I344" si="22">I293-G294</f>
        <v>281016878.40308911</v>
      </c>
    </row>
    <row r="295" spans="5:9" x14ac:dyDescent="0.25">
      <c r="E295">
        <v>69</v>
      </c>
      <c r="F295" s="3">
        <f t="shared" si="21"/>
        <v>2248135.027224713</v>
      </c>
      <c r="G295" s="3">
        <f t="shared" si="19"/>
        <v>4379095.2494493406</v>
      </c>
      <c r="H295" s="51">
        <f t="shared" si="20"/>
        <v>6627230.2766740536</v>
      </c>
      <c r="I295" s="3">
        <f t="shared" si="22"/>
        <v>276637783.15363979</v>
      </c>
    </row>
    <row r="296" spans="5:9" x14ac:dyDescent="0.25">
      <c r="E296">
        <v>70</v>
      </c>
      <c r="F296" s="3">
        <f t="shared" si="21"/>
        <v>2213102.2652291185</v>
      </c>
      <c r="G296" s="3">
        <f t="shared" si="19"/>
        <v>4414128.0114449356</v>
      </c>
      <c r="H296" s="51">
        <f t="shared" si="20"/>
        <v>6627230.2766740536</v>
      </c>
      <c r="I296" s="3">
        <f t="shared" si="22"/>
        <v>272223655.14219487</v>
      </c>
    </row>
    <row r="297" spans="5:9" x14ac:dyDescent="0.25">
      <c r="E297">
        <v>71</v>
      </c>
      <c r="F297" s="3">
        <f t="shared" si="21"/>
        <v>2177789.2411375591</v>
      </c>
      <c r="G297" s="3">
        <f t="shared" si="19"/>
        <v>4449441.0355364941</v>
      </c>
      <c r="H297" s="51">
        <f t="shared" si="20"/>
        <v>6627230.2766740536</v>
      </c>
      <c r="I297" s="3">
        <f t="shared" si="22"/>
        <v>267774214.10665837</v>
      </c>
    </row>
    <row r="298" spans="5:9" x14ac:dyDescent="0.25">
      <c r="E298">
        <v>72</v>
      </c>
      <c r="F298" s="3">
        <f t="shared" si="21"/>
        <v>2142193.7128532669</v>
      </c>
      <c r="G298" s="3">
        <f t="shared" si="19"/>
        <v>4485036.5638207868</v>
      </c>
      <c r="H298" s="51">
        <f t="shared" si="20"/>
        <v>6627230.2766740536</v>
      </c>
      <c r="I298" s="3">
        <f t="shared" si="22"/>
        <v>263289177.54283759</v>
      </c>
    </row>
    <row r="299" spans="5:9" x14ac:dyDescent="0.25">
      <c r="E299">
        <v>73</v>
      </c>
      <c r="F299" s="3">
        <f t="shared" si="21"/>
        <v>2106313.4203427006</v>
      </c>
      <c r="G299" s="3">
        <f t="shared" si="19"/>
        <v>4520916.8563313531</v>
      </c>
      <c r="H299" s="51">
        <f t="shared" si="20"/>
        <v>6627230.2766740536</v>
      </c>
      <c r="I299" s="3">
        <f t="shared" si="22"/>
        <v>258768260.68650624</v>
      </c>
    </row>
    <row r="300" spans="5:9" x14ac:dyDescent="0.25">
      <c r="E300">
        <v>74</v>
      </c>
      <c r="F300" s="3">
        <f t="shared" si="21"/>
        <v>2070146.08549205</v>
      </c>
      <c r="G300" s="3">
        <f t="shared" si="19"/>
        <v>4557084.1911820034</v>
      </c>
      <c r="H300" s="51">
        <f t="shared" si="20"/>
        <v>6627230.2766740536</v>
      </c>
      <c r="I300" s="3">
        <f t="shared" si="22"/>
        <v>254211176.49532422</v>
      </c>
    </row>
    <row r="301" spans="5:9" x14ac:dyDescent="0.25">
      <c r="E301">
        <v>75</v>
      </c>
      <c r="F301" s="3">
        <f t="shared" si="21"/>
        <v>2033689.4119625939</v>
      </c>
      <c r="G301" s="3">
        <f t="shared" si="19"/>
        <v>4593540.8647114597</v>
      </c>
      <c r="H301" s="51">
        <f t="shared" si="20"/>
        <v>6627230.2766740536</v>
      </c>
      <c r="I301" s="3">
        <f t="shared" si="22"/>
        <v>249617635.63061276</v>
      </c>
    </row>
    <row r="302" spans="5:9" x14ac:dyDescent="0.25">
      <c r="E302">
        <v>76</v>
      </c>
      <c r="F302" s="3">
        <f t="shared" si="21"/>
        <v>1996941.0850449021</v>
      </c>
      <c r="G302" s="3">
        <f t="shared" si="19"/>
        <v>4630289.1916291518</v>
      </c>
      <c r="H302" s="51">
        <f t="shared" si="20"/>
        <v>6627230.2766740536</v>
      </c>
      <c r="I302" s="3">
        <f t="shared" si="22"/>
        <v>244987346.43898362</v>
      </c>
    </row>
    <row r="303" spans="5:9" x14ac:dyDescent="0.25">
      <c r="E303">
        <v>77</v>
      </c>
      <c r="F303" s="3">
        <f t="shared" si="21"/>
        <v>1959898.771511869</v>
      </c>
      <c r="G303" s="3">
        <f t="shared" si="19"/>
        <v>4667331.5051621851</v>
      </c>
      <c r="H303" s="51">
        <f t="shared" si="20"/>
        <v>6627230.2766740536</v>
      </c>
      <c r="I303" s="3">
        <f t="shared" si="22"/>
        <v>240320014.93382144</v>
      </c>
    </row>
    <row r="304" spans="5:9" x14ac:dyDescent="0.25">
      <c r="E304">
        <v>78</v>
      </c>
      <c r="F304" s="3">
        <f t="shared" si="21"/>
        <v>1922560.1194705716</v>
      </c>
      <c r="G304" s="3">
        <f t="shared" si="19"/>
        <v>4704670.1572034825</v>
      </c>
      <c r="H304" s="51">
        <f t="shared" si="20"/>
        <v>6627230.2766740536</v>
      </c>
      <c r="I304" s="3">
        <f t="shared" si="22"/>
        <v>235615344.77661794</v>
      </c>
    </row>
    <row r="305" spans="5:9" x14ac:dyDescent="0.25">
      <c r="E305">
        <v>79</v>
      </c>
      <c r="F305" s="3">
        <f t="shared" si="21"/>
        <v>1884922.7582129436</v>
      </c>
      <c r="G305" s="3">
        <f t="shared" si="19"/>
        <v>4742307.5184611101</v>
      </c>
      <c r="H305" s="51">
        <f t="shared" si="20"/>
        <v>6627230.2766740536</v>
      </c>
      <c r="I305" s="3">
        <f t="shared" si="22"/>
        <v>230873037.25815684</v>
      </c>
    </row>
    <row r="306" spans="5:9" x14ac:dyDescent="0.25">
      <c r="E306">
        <v>80</v>
      </c>
      <c r="F306" s="3">
        <f t="shared" si="21"/>
        <v>1846984.2980652547</v>
      </c>
      <c r="G306" s="3">
        <f t="shared" si="19"/>
        <v>4780245.9786087992</v>
      </c>
      <c r="H306" s="51">
        <f t="shared" si="20"/>
        <v>6627230.2766740536</v>
      </c>
      <c r="I306" s="3">
        <f t="shared" si="22"/>
        <v>226092791.27954805</v>
      </c>
    </row>
    <row r="307" spans="5:9" x14ac:dyDescent="0.25">
      <c r="E307">
        <v>81</v>
      </c>
      <c r="F307" s="3">
        <f t="shared" si="21"/>
        <v>1808742.3302363844</v>
      </c>
      <c r="G307" s="3">
        <f t="shared" si="19"/>
        <v>4818487.946437669</v>
      </c>
      <c r="H307" s="51">
        <f t="shared" si="20"/>
        <v>6627230.2766740536</v>
      </c>
      <c r="I307" s="3">
        <f t="shared" si="22"/>
        <v>221274303.33311039</v>
      </c>
    </row>
    <row r="308" spans="5:9" x14ac:dyDescent="0.25">
      <c r="E308">
        <v>82</v>
      </c>
      <c r="F308" s="3">
        <f t="shared" si="21"/>
        <v>1770194.4266648833</v>
      </c>
      <c r="G308" s="3">
        <f t="shared" si="19"/>
        <v>4857035.8500091704</v>
      </c>
      <c r="H308" s="51">
        <f t="shared" si="20"/>
        <v>6627230.2766740536</v>
      </c>
      <c r="I308" s="3">
        <f t="shared" si="22"/>
        <v>216417267.48310122</v>
      </c>
    </row>
    <row r="309" spans="5:9" x14ac:dyDescent="0.25">
      <c r="E309">
        <v>83</v>
      </c>
      <c r="F309" s="3">
        <f t="shared" si="21"/>
        <v>1731338.1398648098</v>
      </c>
      <c r="G309" s="3">
        <f t="shared" si="19"/>
        <v>4895892.1368092438</v>
      </c>
      <c r="H309" s="51">
        <f t="shared" si="20"/>
        <v>6627230.2766740536</v>
      </c>
      <c r="I309" s="3">
        <f t="shared" si="22"/>
        <v>211521375.34629199</v>
      </c>
    </row>
    <row r="310" spans="5:9" x14ac:dyDescent="0.25">
      <c r="E310">
        <v>84</v>
      </c>
      <c r="F310" s="3">
        <f t="shared" si="21"/>
        <v>1692171.0027703359</v>
      </c>
      <c r="G310" s="3">
        <f t="shared" si="19"/>
        <v>4935059.2739037182</v>
      </c>
      <c r="H310" s="51">
        <f t="shared" si="20"/>
        <v>6627230.2766740536</v>
      </c>
      <c r="I310" s="3">
        <f t="shared" si="22"/>
        <v>206586316.07238826</v>
      </c>
    </row>
    <row r="311" spans="5:9" x14ac:dyDescent="0.25">
      <c r="E311">
        <v>85</v>
      </c>
      <c r="F311" s="3">
        <f t="shared" si="21"/>
        <v>1652690.5285791061</v>
      </c>
      <c r="G311" s="3">
        <f t="shared" si="19"/>
        <v>4974539.748094948</v>
      </c>
      <c r="H311" s="51">
        <f t="shared" si="20"/>
        <v>6627230.2766740536</v>
      </c>
      <c r="I311" s="3">
        <f t="shared" si="22"/>
        <v>201611776.32429332</v>
      </c>
    </row>
    <row r="312" spans="5:9" x14ac:dyDescent="0.25">
      <c r="E312">
        <v>86</v>
      </c>
      <c r="F312" s="3">
        <f t="shared" si="21"/>
        <v>1612894.2105943465</v>
      </c>
      <c r="G312" s="3">
        <f t="shared" si="19"/>
        <v>5014336.0660797069</v>
      </c>
      <c r="H312" s="51">
        <f t="shared" si="20"/>
        <v>6627230.2766740536</v>
      </c>
      <c r="I312" s="3">
        <f t="shared" si="22"/>
        <v>196597440.25821361</v>
      </c>
    </row>
    <row r="313" spans="5:9" x14ac:dyDescent="0.25">
      <c r="E313">
        <v>87</v>
      </c>
      <c r="F313" s="3">
        <f t="shared" si="21"/>
        <v>1572779.5220657089</v>
      </c>
      <c r="G313" s="3">
        <f t="shared" si="19"/>
        <v>5054450.7546083443</v>
      </c>
      <c r="H313" s="51">
        <f t="shared" si="20"/>
        <v>6627230.2766740536</v>
      </c>
      <c r="I313" s="3">
        <f t="shared" si="22"/>
        <v>191542989.50360528</v>
      </c>
    </row>
    <row r="314" spans="5:9" x14ac:dyDescent="0.25">
      <c r="E314">
        <v>88</v>
      </c>
      <c r="F314" s="3">
        <f t="shared" si="21"/>
        <v>1532343.9160288423</v>
      </c>
      <c r="G314" s="3">
        <f t="shared" si="19"/>
        <v>5094886.3606452113</v>
      </c>
      <c r="H314" s="51">
        <f t="shared" si="20"/>
        <v>6627230.2766740536</v>
      </c>
      <c r="I314" s="3">
        <f t="shared" si="22"/>
        <v>186448103.14296007</v>
      </c>
    </row>
    <row r="315" spans="5:9" x14ac:dyDescent="0.25">
      <c r="E315">
        <v>89</v>
      </c>
      <c r="F315" s="3">
        <f t="shared" si="21"/>
        <v>1491584.8251436807</v>
      </c>
      <c r="G315" s="3">
        <f t="shared" si="19"/>
        <v>5135645.4515303727</v>
      </c>
      <c r="H315" s="51">
        <f t="shared" si="20"/>
        <v>6627230.2766740536</v>
      </c>
      <c r="I315" s="3">
        <f t="shared" si="22"/>
        <v>181312457.6914297</v>
      </c>
    </row>
    <row r="316" spans="5:9" x14ac:dyDescent="0.25">
      <c r="E316">
        <v>90</v>
      </c>
      <c r="F316" s="3">
        <f t="shared" si="21"/>
        <v>1450499.6615314377</v>
      </c>
      <c r="G316" s="3">
        <f t="shared" si="19"/>
        <v>5176730.6151426155</v>
      </c>
      <c r="H316" s="51">
        <f t="shared" si="20"/>
        <v>6627230.2766740536</v>
      </c>
      <c r="I316" s="3">
        <f t="shared" si="22"/>
        <v>176135727.07628709</v>
      </c>
    </row>
    <row r="317" spans="5:9" x14ac:dyDescent="0.25">
      <c r="E317">
        <v>91</v>
      </c>
      <c r="F317" s="3">
        <f t="shared" si="21"/>
        <v>1409085.8166102967</v>
      </c>
      <c r="G317" s="3">
        <f t="shared" si="19"/>
        <v>5218144.4600637574</v>
      </c>
      <c r="H317" s="51">
        <f t="shared" si="20"/>
        <v>6627230.2766740536</v>
      </c>
      <c r="I317" s="3">
        <f t="shared" si="22"/>
        <v>170917582.61622334</v>
      </c>
    </row>
    <row r="318" spans="5:9" x14ac:dyDescent="0.25">
      <c r="E318">
        <v>92</v>
      </c>
      <c r="F318" s="3">
        <f t="shared" si="21"/>
        <v>1367340.6609297867</v>
      </c>
      <c r="G318" s="3">
        <f t="shared" si="19"/>
        <v>5259889.6157442667</v>
      </c>
      <c r="H318" s="51">
        <f t="shared" si="20"/>
        <v>6627230.2766740536</v>
      </c>
      <c r="I318" s="3">
        <f t="shared" si="22"/>
        <v>165657693.00047907</v>
      </c>
    </row>
    <row r="319" spans="5:9" x14ac:dyDescent="0.25">
      <c r="E319">
        <v>93</v>
      </c>
      <c r="F319" s="3">
        <f t="shared" si="21"/>
        <v>1325261.5440038326</v>
      </c>
      <c r="G319" s="3">
        <f t="shared" si="19"/>
        <v>5301968.7326702215</v>
      </c>
      <c r="H319" s="51">
        <f t="shared" si="20"/>
        <v>6627230.2766740536</v>
      </c>
      <c r="I319" s="3">
        <f t="shared" si="22"/>
        <v>160355724.26780885</v>
      </c>
    </row>
    <row r="320" spans="5:9" x14ac:dyDescent="0.25">
      <c r="E320">
        <v>94</v>
      </c>
      <c r="F320" s="3">
        <f t="shared" si="21"/>
        <v>1282845.7941424709</v>
      </c>
      <c r="G320" s="3">
        <f t="shared" si="19"/>
        <v>5344384.4825315829</v>
      </c>
      <c r="H320" s="51">
        <f t="shared" si="20"/>
        <v>6627230.2766740536</v>
      </c>
      <c r="I320" s="3">
        <f t="shared" si="22"/>
        <v>155011339.78527728</v>
      </c>
    </row>
    <row r="321" spans="5:9" x14ac:dyDescent="0.25">
      <c r="E321">
        <v>95</v>
      </c>
      <c r="F321" s="3">
        <f t="shared" si="21"/>
        <v>1240090.7182822183</v>
      </c>
      <c r="G321" s="3">
        <f t="shared" si="19"/>
        <v>5387139.5583918355</v>
      </c>
      <c r="H321" s="51">
        <f t="shared" si="20"/>
        <v>6627230.2766740536</v>
      </c>
      <c r="I321" s="3">
        <f t="shared" si="22"/>
        <v>149624200.22688544</v>
      </c>
    </row>
    <row r="322" spans="5:9" x14ac:dyDescent="0.25">
      <c r="E322">
        <v>96</v>
      </c>
      <c r="F322" s="3">
        <f t="shared" si="21"/>
        <v>1196993.6018150835</v>
      </c>
      <c r="G322" s="3">
        <f t="shared" si="19"/>
        <v>5430236.6748589706</v>
      </c>
      <c r="H322" s="51">
        <f t="shared" si="20"/>
        <v>6627230.2766740536</v>
      </c>
      <c r="I322" s="3">
        <f t="shared" si="22"/>
        <v>144193963.55202648</v>
      </c>
    </row>
    <row r="323" spans="5:9" x14ac:dyDescent="0.25">
      <c r="E323">
        <v>97</v>
      </c>
      <c r="F323" s="3">
        <f t="shared" si="21"/>
        <v>1153551.7084162119</v>
      </c>
      <c r="G323" s="3">
        <f t="shared" si="19"/>
        <v>5473678.5682578422</v>
      </c>
      <c r="H323" s="51">
        <f t="shared" si="20"/>
        <v>6627230.2766740536</v>
      </c>
      <c r="I323" s="3">
        <f t="shared" si="22"/>
        <v>138720284.98376864</v>
      </c>
    </row>
    <row r="324" spans="5:9" x14ac:dyDescent="0.25">
      <c r="E324">
        <v>98</v>
      </c>
      <c r="F324" s="3">
        <f t="shared" si="21"/>
        <v>1109762.2798701492</v>
      </c>
      <c r="G324" s="3">
        <f t="shared" si="19"/>
        <v>5517467.996803904</v>
      </c>
      <c r="H324" s="51">
        <f t="shared" si="20"/>
        <v>6627230.2766740536</v>
      </c>
      <c r="I324" s="3">
        <f t="shared" si="22"/>
        <v>133202816.98696473</v>
      </c>
    </row>
    <row r="325" spans="5:9" x14ac:dyDescent="0.25">
      <c r="E325">
        <v>99</v>
      </c>
      <c r="F325" s="3">
        <f t="shared" si="21"/>
        <v>1065622.5358957178</v>
      </c>
      <c r="G325" s="3">
        <f t="shared" si="19"/>
        <v>5561607.7407783363</v>
      </c>
      <c r="H325" s="51">
        <f t="shared" si="20"/>
        <v>6627230.2766740536</v>
      </c>
      <c r="I325" s="3">
        <f t="shared" si="22"/>
        <v>127641209.24618639</v>
      </c>
    </row>
    <row r="326" spans="5:9" x14ac:dyDescent="0.25">
      <c r="E326">
        <v>100</v>
      </c>
      <c r="F326" s="3">
        <f t="shared" si="21"/>
        <v>1021129.6739694912</v>
      </c>
      <c r="G326" s="3">
        <f t="shared" si="19"/>
        <v>5606100.6027045622</v>
      </c>
      <c r="H326" s="51">
        <f t="shared" si="20"/>
        <v>6627230.2766740536</v>
      </c>
      <c r="I326" s="3">
        <f t="shared" si="22"/>
        <v>122035108.64348182</v>
      </c>
    </row>
    <row r="327" spans="5:9" x14ac:dyDescent="0.25">
      <c r="E327">
        <v>101</v>
      </c>
      <c r="F327" s="3">
        <f t="shared" si="21"/>
        <v>976280.86914785462</v>
      </c>
      <c r="G327" s="3">
        <f t="shared" si="19"/>
        <v>5650949.4075261988</v>
      </c>
      <c r="H327" s="51">
        <f t="shared" si="20"/>
        <v>6627230.2766740536</v>
      </c>
      <c r="I327" s="3">
        <f t="shared" si="22"/>
        <v>116384159.23595563</v>
      </c>
    </row>
    <row r="328" spans="5:9" x14ac:dyDescent="0.25">
      <c r="E328">
        <v>102</v>
      </c>
      <c r="F328" s="3">
        <f t="shared" si="21"/>
        <v>931073.27388764499</v>
      </c>
      <c r="G328" s="3">
        <f t="shared" si="19"/>
        <v>5696157.0027864091</v>
      </c>
      <c r="H328" s="51">
        <f t="shared" si="20"/>
        <v>6627230.2766740536</v>
      </c>
      <c r="I328" s="3">
        <f t="shared" si="22"/>
        <v>110688002.23316921</v>
      </c>
    </row>
    <row r="329" spans="5:9" x14ac:dyDescent="0.25">
      <c r="E329">
        <v>103</v>
      </c>
      <c r="F329" s="3">
        <f t="shared" si="21"/>
        <v>885504.01786535373</v>
      </c>
      <c r="G329" s="3">
        <f t="shared" si="19"/>
        <v>5741726.2588087004</v>
      </c>
      <c r="H329" s="51">
        <f t="shared" si="20"/>
        <v>6627230.2766740536</v>
      </c>
      <c r="I329" s="3">
        <f t="shared" si="22"/>
        <v>104946275.97436051</v>
      </c>
    </row>
    <row r="330" spans="5:9" x14ac:dyDescent="0.25">
      <c r="E330">
        <v>104</v>
      </c>
      <c r="F330" s="3">
        <f t="shared" si="21"/>
        <v>839570.2077948841</v>
      </c>
      <c r="G330" s="3">
        <f t="shared" si="19"/>
        <v>5787660.0688791694</v>
      </c>
      <c r="H330" s="51">
        <f t="shared" si="20"/>
        <v>6627230.2766740536</v>
      </c>
      <c r="I330" s="3">
        <f t="shared" si="22"/>
        <v>99158615.905481339</v>
      </c>
    </row>
    <row r="331" spans="5:9" x14ac:dyDescent="0.25">
      <c r="E331">
        <v>105</v>
      </c>
      <c r="F331" s="3">
        <f t="shared" si="21"/>
        <v>793268.92724385078</v>
      </c>
      <c r="G331" s="3">
        <f t="shared" si="19"/>
        <v>5833961.3494302025</v>
      </c>
      <c r="H331" s="51">
        <f t="shared" si="20"/>
        <v>6627230.2766740536</v>
      </c>
      <c r="I331" s="3">
        <f t="shared" si="22"/>
        <v>93324654.556051135</v>
      </c>
    </row>
    <row r="332" spans="5:9" x14ac:dyDescent="0.25">
      <c r="E332">
        <v>106</v>
      </c>
      <c r="F332" s="3">
        <f t="shared" si="21"/>
        <v>746597.23644840915</v>
      </c>
      <c r="G332" s="3">
        <f t="shared" si="19"/>
        <v>5880633.0402256446</v>
      </c>
      <c r="H332" s="51">
        <f t="shared" si="20"/>
        <v>6627230.2766740536</v>
      </c>
      <c r="I332" s="3">
        <f t="shared" si="22"/>
        <v>87444021.515825495</v>
      </c>
    </row>
    <row r="333" spans="5:9" x14ac:dyDescent="0.25">
      <c r="E333">
        <v>107</v>
      </c>
      <c r="F333" s="3">
        <f t="shared" si="21"/>
        <v>699552.17212660401</v>
      </c>
      <c r="G333" s="3">
        <f t="shared" si="19"/>
        <v>5927678.1045474494</v>
      </c>
      <c r="H333" s="51">
        <f t="shared" si="20"/>
        <v>6627230.2766740536</v>
      </c>
      <c r="I333" s="3">
        <f t="shared" si="22"/>
        <v>81516343.411278039</v>
      </c>
    </row>
    <row r="334" spans="5:9" x14ac:dyDescent="0.25">
      <c r="E334">
        <v>108</v>
      </c>
      <c r="F334" s="3">
        <f t="shared" si="21"/>
        <v>652130.7472902243</v>
      </c>
      <c r="G334" s="3">
        <f t="shared" si="19"/>
        <v>5975099.5293838289</v>
      </c>
      <c r="H334" s="51">
        <f t="shared" si="20"/>
        <v>6627230.2766740536</v>
      </c>
      <c r="I334" s="3">
        <f t="shared" si="22"/>
        <v>75541243.881894216</v>
      </c>
    </row>
    <row r="335" spans="5:9" x14ac:dyDescent="0.25">
      <c r="E335">
        <v>109</v>
      </c>
      <c r="F335" s="3">
        <f t="shared" si="21"/>
        <v>604329.95105515374</v>
      </c>
      <c r="G335" s="3">
        <f t="shared" si="19"/>
        <v>6022900.3256189004</v>
      </c>
      <c r="H335" s="51">
        <f t="shared" si="20"/>
        <v>6627230.2766740536</v>
      </c>
      <c r="I335" s="3">
        <f t="shared" si="22"/>
        <v>69518343.556275308</v>
      </c>
    </row>
    <row r="336" spans="5:9" x14ac:dyDescent="0.25">
      <c r="E336">
        <v>110</v>
      </c>
      <c r="F336" s="3">
        <f t="shared" si="21"/>
        <v>556146.74845020252</v>
      </c>
      <c r="G336" s="3">
        <f t="shared" si="19"/>
        <v>6071083.5282238508</v>
      </c>
      <c r="H336" s="51">
        <f t="shared" si="20"/>
        <v>6627230.2766740536</v>
      </c>
      <c r="I336" s="3">
        <f t="shared" si="22"/>
        <v>63447260.028051458</v>
      </c>
    </row>
    <row r="337" spans="5:9" x14ac:dyDescent="0.25">
      <c r="E337">
        <v>111</v>
      </c>
      <c r="F337" s="3">
        <f t="shared" si="21"/>
        <v>507578.08022441168</v>
      </c>
      <c r="G337" s="3">
        <f t="shared" si="19"/>
        <v>6119652.1964496421</v>
      </c>
      <c r="H337" s="51">
        <f t="shared" si="20"/>
        <v>6627230.2766740536</v>
      </c>
      <c r="I337" s="3">
        <f t="shared" si="22"/>
        <v>57327607.831601813</v>
      </c>
    </row>
    <row r="338" spans="5:9" x14ac:dyDescent="0.25">
      <c r="E338">
        <v>112</v>
      </c>
      <c r="F338" s="3">
        <f t="shared" si="21"/>
        <v>458620.86265281454</v>
      </c>
      <c r="G338" s="3">
        <f t="shared" si="19"/>
        <v>6168609.4140212387</v>
      </c>
      <c r="H338" s="51">
        <f t="shared" si="20"/>
        <v>6627230.2766740536</v>
      </c>
      <c r="I338" s="3">
        <f t="shared" si="22"/>
        <v>51158998.417580575</v>
      </c>
    </row>
    <row r="339" spans="5:9" x14ac:dyDescent="0.25">
      <c r="E339">
        <v>113</v>
      </c>
      <c r="F339" s="3">
        <f t="shared" si="21"/>
        <v>409271.98734064458</v>
      </c>
      <c r="G339" s="3">
        <f t="shared" si="19"/>
        <v>6217958.2893334087</v>
      </c>
      <c r="H339" s="51">
        <f t="shared" si="20"/>
        <v>6627230.2766740536</v>
      </c>
      <c r="I339" s="3">
        <f>I338-G339</f>
        <v>44941040.128247164</v>
      </c>
    </row>
    <row r="340" spans="5:9" x14ac:dyDescent="0.25">
      <c r="E340">
        <v>114</v>
      </c>
      <c r="F340" s="3">
        <f t="shared" si="21"/>
        <v>359528.32102597732</v>
      </c>
      <c r="G340" s="3">
        <f t="shared" si="19"/>
        <v>6267701.9556480767</v>
      </c>
      <c r="H340" s="51">
        <f t="shared" si="20"/>
        <v>6627230.2766740536</v>
      </c>
      <c r="I340" s="3">
        <f t="shared" si="22"/>
        <v>38673338.172599085</v>
      </c>
    </row>
    <row r="341" spans="5:9" x14ac:dyDescent="0.25">
      <c r="E341">
        <v>115</v>
      </c>
      <c r="F341" s="3">
        <f t="shared" si="21"/>
        <v>309386.70538079267</v>
      </c>
      <c r="G341" s="3">
        <f t="shared" si="19"/>
        <v>6317843.5712932609</v>
      </c>
      <c r="H341" s="51">
        <f t="shared" si="20"/>
        <v>6627230.2766740536</v>
      </c>
      <c r="I341" s="3">
        <f t="shared" si="22"/>
        <v>32355494.601305824</v>
      </c>
    </row>
    <row r="342" spans="5:9" x14ac:dyDescent="0.25">
      <c r="E342">
        <v>116</v>
      </c>
      <c r="F342" s="3">
        <f t="shared" si="21"/>
        <v>258843.9568104466</v>
      </c>
      <c r="G342" s="3">
        <f t="shared" si="19"/>
        <v>6368386.3198636072</v>
      </c>
      <c r="H342" s="51">
        <f t="shared" si="20"/>
        <v>6627230.2766740536</v>
      </c>
      <c r="I342" s="3">
        <f t="shared" si="22"/>
        <v>25987108.281442218</v>
      </c>
    </row>
    <row r="343" spans="5:9" x14ac:dyDescent="0.25">
      <c r="E343">
        <v>117</v>
      </c>
      <c r="F343" s="3">
        <f t="shared" si="21"/>
        <v>207896.86625153775</v>
      </c>
      <c r="G343" s="3">
        <f t="shared" si="19"/>
        <v>6419333.4104225161</v>
      </c>
      <c r="H343" s="51">
        <f t="shared" si="20"/>
        <v>6627230.2766740536</v>
      </c>
      <c r="I343" s="3">
        <f t="shared" si="22"/>
        <v>19567774.871019702</v>
      </c>
    </row>
    <row r="344" spans="5:9" x14ac:dyDescent="0.25">
      <c r="E344">
        <v>118</v>
      </c>
      <c r="F344" s="3">
        <f t="shared" si="21"/>
        <v>156542.19896815761</v>
      </c>
      <c r="G344" s="3">
        <f t="shared" si="19"/>
        <v>6470688.0777058965</v>
      </c>
      <c r="H344" s="51">
        <f t="shared" si="20"/>
        <v>6627230.2766740536</v>
      </c>
      <c r="I344" s="3">
        <f t="shared" si="22"/>
        <v>13097086.793313805</v>
      </c>
    </row>
    <row r="345" spans="5:9" x14ac:dyDescent="0.25">
      <c r="E345">
        <v>119</v>
      </c>
      <c r="F345" s="3">
        <f>I344*$B$229</f>
        <v>104776.69434651044</v>
      </c>
      <c r="G345" s="3">
        <f>H345-F345</f>
        <v>6522453.5823275428</v>
      </c>
      <c r="H345" s="51">
        <f t="shared" si="20"/>
        <v>6627230.2766740536</v>
      </c>
      <c r="I345" s="3">
        <f>I344-G345</f>
        <v>6574633.2109862622</v>
      </c>
    </row>
    <row r="346" spans="5:9" x14ac:dyDescent="0.25">
      <c r="E346">
        <v>120</v>
      </c>
      <c r="F346" s="3">
        <f>I345*$B$229</f>
        <v>52597.065687890099</v>
      </c>
      <c r="G346" s="3">
        <f>H346-F346</f>
        <v>6574633.2109861635</v>
      </c>
      <c r="H346" s="51">
        <f t="shared" si="20"/>
        <v>6627230.2766740536</v>
      </c>
      <c r="I346" s="56">
        <f>I345-G346</f>
        <v>9.8720192909240723E-8</v>
      </c>
    </row>
  </sheetData>
  <mergeCells count="24">
    <mergeCell ref="B56:F56"/>
    <mergeCell ref="E1:K1"/>
    <mergeCell ref="E2:K2"/>
    <mergeCell ref="E3:K3"/>
    <mergeCell ref="A19:G19"/>
    <mergeCell ref="A20:F22"/>
    <mergeCell ref="E24:H24"/>
    <mergeCell ref="A36:G36"/>
    <mergeCell ref="A37:G38"/>
    <mergeCell ref="D40:G40"/>
    <mergeCell ref="A52:G52"/>
    <mergeCell ref="A53:G54"/>
    <mergeCell ref="A244:D244"/>
    <mergeCell ref="B100:E100"/>
    <mergeCell ref="B110:G110"/>
    <mergeCell ref="B154:E154"/>
    <mergeCell ref="B164:G164"/>
    <mergeCell ref="B209:E209"/>
    <mergeCell ref="A218:G218"/>
    <mergeCell ref="A219:G221"/>
    <mergeCell ref="E224:I224"/>
    <mergeCell ref="A234:D234"/>
    <mergeCell ref="A236:D236"/>
    <mergeCell ref="A241:D24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TALLER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SALA ICOLVEN</cp:lastModifiedBy>
  <dcterms:created xsi:type="dcterms:W3CDTF">2023-10-24T03:14:14Z</dcterms:created>
  <dcterms:modified xsi:type="dcterms:W3CDTF">2023-10-25T00:39:19Z</dcterms:modified>
</cp:coreProperties>
</file>