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ZsQDC03i0oap9zYOUZ4gWqQP1dyi7vb/y7OCDjcNKZw="/>
    </ext>
  </extLst>
</workbook>
</file>

<file path=xl/sharedStrings.xml><?xml version="1.0" encoding="utf-8"?>
<sst xmlns="http://schemas.openxmlformats.org/spreadsheetml/2006/main" count="54" uniqueCount="45">
  <si>
    <t>DEVENGADO</t>
  </si>
  <si>
    <t>DEDUCCIONES</t>
  </si>
  <si>
    <t>configurar la empresa</t>
  </si>
  <si>
    <t>NOMBRE EMPLEADO</t>
  </si>
  <si>
    <t>SUELDO Básico</t>
  </si>
  <si>
    <t>DIAS TRABA</t>
  </si>
  <si>
    <t>SUELDO</t>
  </si>
  <si>
    <t>HORAS EXTRAS</t>
  </si>
  <si>
    <t>AUX. TRANS</t>
  </si>
  <si>
    <t>TOTAL DEVENGADO</t>
  </si>
  <si>
    <t>SALUD 4%</t>
  </si>
  <si>
    <t>PENSION 4%</t>
  </si>
  <si>
    <t>TOTAL DEDUCCIONES</t>
  </si>
  <si>
    <t>NETO A PAGAR</t>
  </si>
  <si>
    <t>crear terceros</t>
  </si>
  <si>
    <t>Lida Noscue</t>
  </si>
  <si>
    <t>crear bancos</t>
  </si>
  <si>
    <t>crear recibos de cajas</t>
  </si>
  <si>
    <t>abrir una caja menor</t>
  </si>
  <si>
    <t>Codigo</t>
  </si>
  <si>
    <t>Detalle</t>
  </si>
  <si>
    <t>Debito</t>
  </si>
  <si>
    <t>Credito</t>
  </si>
  <si>
    <t>Causacion</t>
  </si>
  <si>
    <t>comprobante de taslado</t>
  </si>
  <si>
    <t>Sueldos</t>
  </si>
  <si>
    <t>Auxilio de transp</t>
  </si>
  <si>
    <t>Salud</t>
  </si>
  <si>
    <t>Pension</t>
  </si>
  <si>
    <t>Salarios por pagar</t>
  </si>
  <si>
    <t>Totales</t>
  </si>
  <si>
    <t>Pago</t>
  </si>
  <si>
    <t>Banco</t>
  </si>
  <si>
    <t>Vacaciones</t>
  </si>
  <si>
    <t>Prima de servicio</t>
  </si>
  <si>
    <t>Cesantias</t>
  </si>
  <si>
    <t>Int. Cesantía</t>
  </si>
  <si>
    <t>Gastos EPS</t>
  </si>
  <si>
    <t>Aportes a entidades promotoras de salud, EPS</t>
  </si>
  <si>
    <t>Gastos Pensión</t>
  </si>
  <si>
    <t>Fondos de cesantías y/o pensiones</t>
  </si>
  <si>
    <t>SENA</t>
  </si>
  <si>
    <t>ICBF</t>
  </si>
  <si>
    <t>Caja de compensacion</t>
  </si>
  <si>
    <t>ARL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</si>
</sst>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-* #,##0.0_-;\-* #,##0.0_-;_-* &quot;-&quot;??_-;_-@"/>
    <numFmt numFmtId="166" formatCode="_-* #,##0.0_-;\-* #,##0.0_-;_-* &quot;-&quot;?_-;_-@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/>
    <font>
      <color theme="1"/>
      <name val="Calibri"/>
      <scheme val="minor"/>
    </font>
    <font>
      <b/>
      <sz val="10.0"/>
      <color theme="1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</fills>
  <borders count="1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 style="medium">
        <color rgb="FFCCCCCC"/>
      </left>
      <right style="medium">
        <color rgb="FF000000"/>
      </right>
      <top style="medium">
        <color rgb="FFCCCCCC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2" fontId="2" numFmtId="0" xfId="0" applyAlignment="1" applyBorder="1" applyFill="1" applyFont="1">
      <alignment horizontal="center" shrinkToFit="0" wrapText="1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 shrinkToFit="0" wrapText="1"/>
    </xf>
    <xf borderId="0" fillId="0" fontId="4" numFmtId="0" xfId="0" applyFont="1"/>
    <xf borderId="6" fillId="4" fontId="5" numFmtId="0" xfId="0" applyAlignment="1" applyBorder="1" applyFill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center" wrapText="1"/>
    </xf>
    <xf borderId="8" fillId="0" fontId="1" numFmtId="0" xfId="0" applyBorder="1" applyFont="1"/>
    <xf borderId="9" fillId="0" fontId="1" numFmtId="164" xfId="0" applyBorder="1" applyFont="1" applyNumberFormat="1"/>
    <xf borderId="10" fillId="0" fontId="1" numFmtId="164" xfId="0" applyBorder="1" applyFont="1" applyNumberFormat="1"/>
    <xf borderId="0" fillId="0" fontId="1" numFmtId="164" xfId="0" applyFont="1" applyNumberFormat="1"/>
    <xf borderId="11" fillId="0" fontId="1" numFmtId="0" xfId="0" applyBorder="1" applyFont="1"/>
    <xf borderId="11" fillId="0" fontId="1" numFmtId="164" xfId="0" applyBorder="1" applyFont="1" applyNumberFormat="1"/>
    <xf borderId="0" fillId="0" fontId="1" numFmtId="164" xfId="0" applyAlignment="1" applyFont="1" applyNumberFormat="1">
      <alignment horizontal="center" textRotation="255"/>
    </xf>
    <xf borderId="11" fillId="0" fontId="1" numFmtId="165" xfId="0" applyBorder="1" applyFont="1" applyNumberFormat="1"/>
    <xf borderId="11" fillId="0" fontId="1" numFmtId="0" xfId="0" applyAlignment="1" applyBorder="1" applyFont="1">
      <alignment shrinkToFit="0" wrapText="1"/>
    </xf>
    <xf borderId="11" fillId="0" fontId="1" numFmtId="164" xfId="0" applyAlignment="1" applyBorder="1" applyFont="1" applyNumberFormat="1">
      <alignment shrinkToFit="0" wrapText="1"/>
    </xf>
    <xf borderId="0" fillId="0" fontId="1" numFmtId="0" xfId="0" applyAlignment="1" applyFont="1">
      <alignment horizontal="center" vertical="center"/>
    </xf>
    <xf borderId="11" fillId="0" fontId="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4</xdr:row>
      <xdr:rowOff>171450</xdr:rowOff>
    </xdr:from>
    <xdr:ext cx="2924175" cy="3876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8.29"/>
    <col customWidth="1" min="5" max="6" width="13.14"/>
    <col customWidth="1" min="7" max="7" width="14.14"/>
    <col customWidth="1" min="8" max="8" width="11.57"/>
    <col customWidth="1" min="9" max="9" width="13.14"/>
    <col customWidth="1" min="10" max="11" width="10.71"/>
    <col customWidth="1" min="12" max="13" width="13.14"/>
    <col customWidth="1" min="14" max="26" width="10.71"/>
  </cols>
  <sheetData>
    <row r="2">
      <c r="C2" s="1"/>
      <c r="D2" s="1"/>
      <c r="E2" s="2"/>
      <c r="F2" s="3" t="s">
        <v>0</v>
      </c>
      <c r="G2" s="4"/>
      <c r="H2" s="4"/>
      <c r="I2" s="5"/>
      <c r="J2" s="6" t="s">
        <v>1</v>
      </c>
      <c r="K2" s="4"/>
      <c r="L2" s="5"/>
      <c r="M2" s="1"/>
      <c r="Q2" s="7" t="s">
        <v>2</v>
      </c>
    </row>
    <row r="3">
      <c r="C3" s="8" t="s">
        <v>3</v>
      </c>
      <c r="D3" s="9" t="s">
        <v>4</v>
      </c>
      <c r="E3" s="9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11" t="s">
        <v>11</v>
      </c>
      <c r="L3" s="11" t="s">
        <v>12</v>
      </c>
      <c r="M3" s="12" t="s">
        <v>13</v>
      </c>
      <c r="Q3" s="7" t="s">
        <v>14</v>
      </c>
    </row>
    <row r="4">
      <c r="C4" s="13" t="s">
        <v>15</v>
      </c>
      <c r="D4" s="14">
        <v>1800000.0</v>
      </c>
      <c r="E4" s="14">
        <v>16.0</v>
      </c>
      <c r="F4" s="14">
        <f>(D4/30)*E4</f>
        <v>960000</v>
      </c>
      <c r="G4" s="14"/>
      <c r="H4" s="14">
        <f>(140606/30)*E4</f>
        <v>74989.86667</v>
      </c>
      <c r="I4" s="14">
        <f>F4+H4</f>
        <v>1034989.867</v>
      </c>
      <c r="J4" s="14">
        <f>(I4-H4)*4%</f>
        <v>38400</v>
      </c>
      <c r="K4" s="14">
        <f>(I4-H4)*4%</f>
        <v>38400</v>
      </c>
      <c r="L4" s="14">
        <f>J4+K4</f>
        <v>76800</v>
      </c>
      <c r="M4" s="15">
        <f>I4-L4</f>
        <v>958189.8667</v>
      </c>
      <c r="Q4" s="7" t="s">
        <v>16</v>
      </c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Q5" s="7" t="s">
        <v>17</v>
      </c>
    </row>
    <row r="6" ht="15.75" customHeight="1">
      <c r="D6" s="16"/>
      <c r="E6" s="16"/>
      <c r="F6" s="16"/>
      <c r="G6" s="16"/>
      <c r="H6" s="16"/>
      <c r="I6" s="16"/>
      <c r="J6" s="16"/>
      <c r="K6" s="16"/>
      <c r="L6" s="16"/>
      <c r="M6" s="16"/>
      <c r="Q6" s="7" t="s">
        <v>18</v>
      </c>
    </row>
    <row r="7">
      <c r="C7" s="17" t="s">
        <v>19</v>
      </c>
      <c r="D7" s="18" t="s">
        <v>20</v>
      </c>
      <c r="E7" s="18" t="s">
        <v>21</v>
      </c>
      <c r="F7" s="18" t="s">
        <v>22</v>
      </c>
      <c r="G7" s="19" t="s">
        <v>23</v>
      </c>
      <c r="H7" s="16"/>
      <c r="I7" s="16"/>
      <c r="J7" s="16"/>
      <c r="K7" s="16"/>
      <c r="L7" s="16"/>
      <c r="M7" s="16"/>
      <c r="Q7" s="7" t="s">
        <v>24</v>
      </c>
    </row>
    <row r="8">
      <c r="C8" s="17">
        <v>5205.0</v>
      </c>
      <c r="D8" s="18" t="s">
        <v>25</v>
      </c>
      <c r="E8" s="20">
        <f>F4</f>
        <v>960000</v>
      </c>
      <c r="F8" s="20"/>
      <c r="H8" s="16"/>
      <c r="I8" s="16"/>
      <c r="J8" s="16"/>
      <c r="K8" s="16"/>
      <c r="L8" s="16"/>
      <c r="M8" s="16"/>
    </row>
    <row r="9">
      <c r="C9" s="17">
        <v>520527.0</v>
      </c>
      <c r="D9" s="21" t="s">
        <v>26</v>
      </c>
      <c r="E9" s="20">
        <f>H4</f>
        <v>74989.86667</v>
      </c>
      <c r="F9" s="20"/>
    </row>
    <row r="10">
      <c r="C10" s="17">
        <v>237005.0</v>
      </c>
      <c r="D10" s="18" t="s">
        <v>27</v>
      </c>
      <c r="E10" s="20"/>
      <c r="F10" s="20">
        <f>J4</f>
        <v>38400</v>
      </c>
    </row>
    <row r="11">
      <c r="C11" s="17">
        <v>238030.0</v>
      </c>
      <c r="D11" s="18" t="s">
        <v>28</v>
      </c>
      <c r="E11" s="20"/>
      <c r="F11" s="20">
        <f>K4</f>
        <v>38400</v>
      </c>
    </row>
    <row r="12" ht="49.5" customHeight="1">
      <c r="C12" s="17">
        <v>250505.0</v>
      </c>
      <c r="D12" s="22" t="s">
        <v>29</v>
      </c>
      <c r="E12" s="20"/>
      <c r="F12" s="20">
        <f>M4</f>
        <v>958189.8667</v>
      </c>
    </row>
    <row r="13">
      <c r="C13" s="17"/>
      <c r="D13" s="18" t="s">
        <v>30</v>
      </c>
      <c r="E13" s="20">
        <f t="shared" ref="E13:F13" si="1">SUM(E8:E12)</f>
        <v>1034989.867</v>
      </c>
      <c r="F13" s="20">
        <f t="shared" si="1"/>
        <v>1034989.867</v>
      </c>
    </row>
    <row r="14">
      <c r="C14" s="17">
        <v>250505.0</v>
      </c>
      <c r="D14" s="22" t="s">
        <v>29</v>
      </c>
      <c r="E14" s="20">
        <f>F12</f>
        <v>958189.8667</v>
      </c>
      <c r="F14" s="20"/>
      <c r="G14" s="23" t="s">
        <v>31</v>
      </c>
    </row>
    <row r="15">
      <c r="C15" s="17">
        <v>1120.0</v>
      </c>
      <c r="D15" s="18" t="s">
        <v>32</v>
      </c>
      <c r="E15" s="17"/>
      <c r="F15" s="20">
        <f>E14</f>
        <v>958189.8667</v>
      </c>
    </row>
    <row r="16">
      <c r="C16" s="17">
        <v>520539.0</v>
      </c>
      <c r="D16" s="17" t="s">
        <v>33</v>
      </c>
      <c r="E16" s="20">
        <f>F4*4.17%</f>
        <v>40032</v>
      </c>
      <c r="F16" s="20"/>
    </row>
    <row r="17">
      <c r="C17" s="17">
        <v>252501.0</v>
      </c>
      <c r="D17" s="17" t="s">
        <v>33</v>
      </c>
      <c r="E17" s="20"/>
      <c r="F17" s="20">
        <f>E16</f>
        <v>40032</v>
      </c>
    </row>
    <row r="18">
      <c r="C18" s="17">
        <v>520536.0</v>
      </c>
      <c r="D18" s="17" t="s">
        <v>34</v>
      </c>
      <c r="E18" s="20">
        <f>I4*8.33%</f>
        <v>86214.65589</v>
      </c>
      <c r="F18" s="20"/>
    </row>
    <row r="19">
      <c r="C19" s="17">
        <v>252001.0</v>
      </c>
      <c r="D19" s="17" t="s">
        <v>34</v>
      </c>
      <c r="E19" s="20"/>
      <c r="F19" s="20">
        <f>E18</f>
        <v>86214.65589</v>
      </c>
    </row>
    <row r="20">
      <c r="C20" s="17">
        <v>520530.0</v>
      </c>
      <c r="D20" s="17" t="s">
        <v>35</v>
      </c>
      <c r="E20" s="20">
        <f>I4*8.33%</f>
        <v>86214.65589</v>
      </c>
      <c r="F20" s="20"/>
    </row>
    <row r="21" ht="15.75" customHeight="1">
      <c r="C21" s="17">
        <v>251010.0</v>
      </c>
      <c r="D21" s="17" t="s">
        <v>35</v>
      </c>
      <c r="E21" s="20"/>
      <c r="F21" s="20">
        <f>E20</f>
        <v>86214.65589</v>
      </c>
    </row>
    <row r="22" ht="15.75" customHeight="1">
      <c r="C22" s="17">
        <v>510110.0</v>
      </c>
      <c r="D22" s="17" t="s">
        <v>36</v>
      </c>
      <c r="E22" s="24">
        <f>F21*12%</f>
        <v>10345.75871</v>
      </c>
      <c r="F22" s="20"/>
      <c r="G22" s="16"/>
    </row>
    <row r="23" ht="15.75" customHeight="1">
      <c r="C23" s="17">
        <v>2515.0</v>
      </c>
      <c r="D23" s="17" t="s">
        <v>36</v>
      </c>
      <c r="E23" s="20"/>
      <c r="F23" s="20">
        <f>E22</f>
        <v>10345.75871</v>
      </c>
    </row>
    <row r="24" ht="15.75" customHeight="1">
      <c r="C24" s="17">
        <v>520569.0</v>
      </c>
      <c r="D24" s="17" t="s">
        <v>37</v>
      </c>
      <c r="E24" s="20">
        <f>F4*8.5%</f>
        <v>81600</v>
      </c>
      <c r="F24" s="20"/>
    </row>
    <row r="25" ht="15.75" customHeight="1">
      <c r="C25" s="17">
        <v>237005.0</v>
      </c>
      <c r="D25" s="21" t="s">
        <v>38</v>
      </c>
      <c r="E25" s="20"/>
      <c r="F25" s="20">
        <f>E24</f>
        <v>81600</v>
      </c>
    </row>
    <row r="26" ht="15.75" customHeight="1">
      <c r="C26" s="17">
        <v>520570.0</v>
      </c>
      <c r="D26" s="17" t="s">
        <v>39</v>
      </c>
      <c r="E26" s="20">
        <f>F4*12%</f>
        <v>115200</v>
      </c>
      <c r="F26" s="20"/>
    </row>
    <row r="27" ht="15.75" customHeight="1">
      <c r="C27" s="17">
        <v>238030.0</v>
      </c>
      <c r="D27" s="21" t="s">
        <v>40</v>
      </c>
      <c r="E27" s="20"/>
      <c r="F27" s="20">
        <f>E26</f>
        <v>115200</v>
      </c>
    </row>
    <row r="28" ht="15.75" customHeight="1">
      <c r="C28" s="17">
        <v>520578.0</v>
      </c>
      <c r="D28" s="17" t="s">
        <v>41</v>
      </c>
      <c r="E28" s="20">
        <f>F4*2%</f>
        <v>19200</v>
      </c>
      <c r="F28" s="20"/>
    </row>
    <row r="29" ht="15.75" customHeight="1">
      <c r="C29" s="17">
        <v>237010.0</v>
      </c>
      <c r="D29" s="17" t="s">
        <v>41</v>
      </c>
      <c r="E29" s="20"/>
      <c r="F29" s="20">
        <f>E28</f>
        <v>19200</v>
      </c>
    </row>
    <row r="30" ht="15.75" customHeight="1">
      <c r="C30" s="17">
        <v>520575.0</v>
      </c>
      <c r="D30" s="17" t="s">
        <v>42</v>
      </c>
      <c r="E30" s="18">
        <f>F4*3%</f>
        <v>28800</v>
      </c>
      <c r="F30" s="17"/>
    </row>
    <row r="31" ht="15.75" customHeight="1">
      <c r="C31" s="17">
        <v>237010.0</v>
      </c>
      <c r="D31" s="17" t="s">
        <v>42</v>
      </c>
      <c r="E31" s="17"/>
      <c r="F31" s="18">
        <f>E30</f>
        <v>28800</v>
      </c>
    </row>
    <row r="32" ht="15.75" customHeight="1">
      <c r="C32" s="17">
        <v>520572.0</v>
      </c>
      <c r="D32" s="21" t="s">
        <v>43</v>
      </c>
      <c r="E32" s="18">
        <f>F4*4%</f>
        <v>38400</v>
      </c>
      <c r="F32" s="17"/>
    </row>
    <row r="33" ht="15.75" customHeight="1">
      <c r="C33" s="17">
        <v>237010.0</v>
      </c>
      <c r="D33" s="21" t="s">
        <v>43</v>
      </c>
      <c r="E33" s="17"/>
      <c r="F33" s="18">
        <f>E32</f>
        <v>38400</v>
      </c>
    </row>
    <row r="34" ht="15.75" customHeight="1">
      <c r="C34" s="17">
        <v>520568.0</v>
      </c>
      <c r="D34" s="17" t="s">
        <v>44</v>
      </c>
      <c r="E34" s="18">
        <f>F4*0.522%</f>
        <v>5011.2</v>
      </c>
      <c r="F34" s="17"/>
    </row>
    <row r="35" ht="15.75" customHeight="1">
      <c r="C35" s="17">
        <v>237006.0</v>
      </c>
      <c r="D35" s="17" t="s">
        <v>44</v>
      </c>
      <c r="E35" s="17"/>
      <c r="F35" s="18">
        <f>E34</f>
        <v>5011.2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:I2"/>
    <mergeCell ref="J2:L2"/>
    <mergeCell ref="G7:G12"/>
    <mergeCell ref="G14:G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2023-10-23T23:05:30Z</dcterms:created>
  <dc:creator>Laboratorio De Análisis De Datos Y Simulación Financiero</dc:creator>
</cp:coreProperties>
</file>