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 SEMESTRE - CONTADURÍA PÚBLICA\COSTOS\"/>
    </mc:Choice>
  </mc:AlternateContent>
  <bookViews>
    <workbookView xWindow="0" yWindow="0" windowWidth="20490" windowHeight="7620"/>
  </bookViews>
  <sheets>
    <sheet name="EJERCICIO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M33" i="1" l="1"/>
  <c r="M34" i="1"/>
  <c r="I37" i="1"/>
  <c r="I25" i="1"/>
  <c r="M25" i="1"/>
  <c r="I30" i="1"/>
  <c r="L33" i="1" l="1"/>
  <c r="I33" i="1"/>
  <c r="M31" i="1" s="1"/>
  <c r="N31" i="1" s="1"/>
  <c r="I32" i="1"/>
  <c r="L24" i="1"/>
  <c r="I23" i="1"/>
  <c r="M23" i="1" s="1"/>
  <c r="N23" i="1" s="1"/>
  <c r="M22" i="1"/>
  <c r="M24" i="1" s="1"/>
  <c r="I22" i="1"/>
  <c r="N24" i="1" s="1"/>
  <c r="I21" i="1"/>
  <c r="L13" i="1"/>
  <c r="I13" i="1"/>
  <c r="I11" i="1"/>
  <c r="I8" i="1"/>
  <c r="N33" i="1" l="1"/>
  <c r="N22" i="1"/>
  <c r="I14" i="1"/>
  <c r="M32" i="1"/>
  <c r="N32" i="1"/>
  <c r="M12" i="1" l="1"/>
  <c r="N12" i="1" s="1"/>
  <c r="M10" i="1"/>
  <c r="M11" i="1"/>
  <c r="N11" i="1" s="1"/>
  <c r="M13" i="1" l="1"/>
  <c r="N10" i="1"/>
  <c r="I16" i="1" l="1"/>
  <c r="N13" i="1"/>
  <c r="I38" i="1" l="1"/>
</calcChain>
</file>

<file path=xl/sharedStrings.xml><?xml version="1.0" encoding="utf-8"?>
<sst xmlns="http://schemas.openxmlformats.org/spreadsheetml/2006/main" count="62" uniqueCount="34">
  <si>
    <t>EJERCICIO ENTREGABLE (21-03-24)</t>
  </si>
  <si>
    <t>La compañía Oro Negro S.A fabrica papel para cuaderno, para tal fin tiene tres procesos: A, B, C</t>
  </si>
  <si>
    <t xml:space="preserve">Tiene varios departamentos productivos, en los cuales hay inventarios en procesos y el desarrollo de estos son los siguientes: </t>
  </si>
  <si>
    <t>Proceso A</t>
  </si>
  <si>
    <t>Se compone de lo siguiente:</t>
  </si>
  <si>
    <t>COSTO DEL PROCESO</t>
  </si>
  <si>
    <t>Materia prima</t>
  </si>
  <si>
    <t>PROCESO A</t>
  </si>
  <si>
    <t>Mano de obra</t>
  </si>
  <si>
    <t>Unidades entregadas</t>
  </si>
  <si>
    <t>CIF</t>
  </si>
  <si>
    <t>Volumen de producción</t>
  </si>
  <si>
    <t xml:space="preserve">Costo total de producción </t>
  </si>
  <si>
    <t>Pérdidas</t>
  </si>
  <si>
    <t>Costo unitario</t>
  </si>
  <si>
    <t>Costo proceso</t>
  </si>
  <si>
    <t>El proceso A indicó que entregó al proceso B 60.000 unidades y perdidas en la producción de 6.000 unidades, Inventario en proceso de 12.000 unidades, que es el 60% de su acabado.</t>
  </si>
  <si>
    <t>Inventario en proceso</t>
  </si>
  <si>
    <t>Total</t>
  </si>
  <si>
    <t>Producción equivalente</t>
  </si>
  <si>
    <t xml:space="preserve">Total </t>
  </si>
  <si>
    <t>Costo equivalente</t>
  </si>
  <si>
    <t>Proceso B</t>
  </si>
  <si>
    <t>Costo de transformación</t>
  </si>
  <si>
    <t>Costo unidades recibidas</t>
  </si>
  <si>
    <t>PROCESO B</t>
  </si>
  <si>
    <t>El proceso B le entrega al proceso C 36.000 unidades, inventario en proceso 24.000 unidades al 40% de su acabado.</t>
  </si>
  <si>
    <t>Proceso C</t>
  </si>
  <si>
    <t>Gasto de fabricación (CIF)</t>
  </si>
  <si>
    <t>Proceso C le entrega al almacén 20.000 unidades y 16.000 en proceso</t>
  </si>
  <si>
    <t>PROCESO C</t>
  </si>
  <si>
    <t xml:space="preserve">Costo unitario </t>
  </si>
  <si>
    <t>Costo total</t>
  </si>
  <si>
    <t>Costo unitario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</si>
</sst>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_-* #,##0\ _€_-;\-* #,##0\ _€_-;_-* &quot;-&quot;??\ _€_-;_-@_-"/>
    <numFmt numFmtId="167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3" borderId="4" xfId="0" applyFont="1" applyFill="1" applyBorder="1"/>
    <xf numFmtId="165" fontId="0" fillId="0" borderId="0" xfId="1" applyNumberFormat="1" applyFont="1"/>
    <xf numFmtId="2" fontId="0" fillId="0" borderId="0" xfId="0" applyNumberFormat="1"/>
    <xf numFmtId="166" fontId="0" fillId="0" borderId="0" xfId="0" applyNumberFormat="1"/>
    <xf numFmtId="165" fontId="2" fillId="0" borderId="0" xfId="1" applyNumberFormat="1" applyFon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2" fontId="2" fillId="0" borderId="0" xfId="2" applyNumberFormat="1" applyFont="1"/>
    <xf numFmtId="166" fontId="2" fillId="0" borderId="0" xfId="0" applyNumberFormat="1" applyFont="1"/>
    <xf numFmtId="0" fontId="2" fillId="0" borderId="1" xfId="0" applyFont="1" applyBorder="1"/>
    <xf numFmtId="166" fontId="2" fillId="0" borderId="4" xfId="0" applyNumberFormat="1" applyFont="1" applyBorder="1"/>
    <xf numFmtId="2" fontId="2" fillId="0" borderId="0" xfId="0" applyNumberFormat="1" applyFont="1"/>
    <xf numFmtId="2" fontId="2" fillId="0" borderId="4" xfId="0" applyNumberFormat="1" applyFont="1" applyBorder="1"/>
    <xf numFmtId="0" fontId="2" fillId="0" borderId="0" xfId="0" applyFont="1" applyBorder="1"/>
    <xf numFmtId="165" fontId="2" fillId="0" borderId="0" xfId="0" applyNumberFormat="1" applyFont="1" applyBorder="1"/>
    <xf numFmtId="2" fontId="0" fillId="0" borderId="0" xfId="0" applyNumberFormat="1" applyFont="1" applyBorder="1"/>
    <xf numFmtId="166" fontId="2" fillId="0" borderId="0" xfId="0" applyNumberFormat="1" applyFont="1" applyBorder="1"/>
    <xf numFmtId="167" fontId="2" fillId="0" borderId="4" xfId="0" applyNumberFormat="1" applyFont="1" applyBorder="1"/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B25" workbookViewId="0">
      <selection activeCell="K41" sqref="K41"/>
    </sheetView>
  </sheetViews>
  <sheetFormatPr baseColWidth="10" defaultRowHeight="15" x14ac:dyDescent="0.25"/>
  <cols>
    <col min="1" max="1" width="24.140625" customWidth="1"/>
    <col min="8" max="8" width="23.28515625" customWidth="1"/>
    <col min="9" max="9" width="13" bestFit="1" customWidth="1"/>
    <col min="11" max="11" width="23.85546875" customWidth="1"/>
    <col min="13" max="13" width="13.42578125" customWidth="1"/>
    <col min="14" max="14" width="13.140625" customWidth="1"/>
  </cols>
  <sheetData>
    <row r="1" spans="1:14" ht="15.75" thickBot="1" x14ac:dyDescent="0.3">
      <c r="D1" s="27" t="s">
        <v>0</v>
      </c>
      <c r="E1" s="28"/>
      <c r="F1" s="28"/>
      <c r="G1" s="28"/>
      <c r="H1" s="28"/>
      <c r="I1" s="28"/>
      <c r="J1" s="28"/>
      <c r="K1" s="29"/>
    </row>
    <row r="2" spans="1:14" x14ac:dyDescent="0.25">
      <c r="A2" t="s">
        <v>1</v>
      </c>
    </row>
    <row r="3" spans="1:14" ht="15.75" thickBot="1" x14ac:dyDescent="0.3">
      <c r="A3" t="s">
        <v>2</v>
      </c>
    </row>
    <row r="4" spans="1:14" ht="15.75" thickBot="1" x14ac:dyDescent="0.3">
      <c r="A4" s="1" t="s">
        <v>3</v>
      </c>
      <c r="B4" s="2">
        <v>120000</v>
      </c>
    </row>
    <row r="5" spans="1:14" ht="15.75" thickBot="1" x14ac:dyDescent="0.3">
      <c r="A5" t="s">
        <v>4</v>
      </c>
      <c r="B5" s="2"/>
      <c r="H5" s="30" t="s">
        <v>5</v>
      </c>
      <c r="I5" s="31"/>
      <c r="J5" s="31"/>
      <c r="K5" s="31"/>
      <c r="L5" s="31"/>
      <c r="M5" s="31"/>
      <c r="N5" s="32"/>
    </row>
    <row r="6" spans="1:14" ht="15.75" thickBot="1" x14ac:dyDescent="0.3">
      <c r="A6" t="s">
        <v>6</v>
      </c>
      <c r="B6" s="2">
        <v>80000</v>
      </c>
      <c r="I6" s="24" t="s">
        <v>7</v>
      </c>
      <c r="J6" s="25"/>
      <c r="K6" s="25"/>
      <c r="L6" s="25"/>
      <c r="M6" s="26"/>
    </row>
    <row r="7" spans="1:14" ht="15.75" thickBot="1" x14ac:dyDescent="0.3">
      <c r="A7" t="s">
        <v>8</v>
      </c>
      <c r="B7" s="2">
        <v>28000</v>
      </c>
      <c r="H7" t="s">
        <v>9</v>
      </c>
      <c r="I7" s="2">
        <v>60000</v>
      </c>
    </row>
    <row r="8" spans="1:14" ht="15.75" thickBot="1" x14ac:dyDescent="0.3">
      <c r="A8" t="s">
        <v>10</v>
      </c>
      <c r="B8" s="2">
        <v>12000</v>
      </c>
      <c r="H8" t="s">
        <v>11</v>
      </c>
      <c r="I8" s="2">
        <f>I11-I9</f>
        <v>72000</v>
      </c>
      <c r="K8" s="21" t="s">
        <v>12</v>
      </c>
      <c r="L8" s="22"/>
      <c r="M8" s="23"/>
    </row>
    <row r="9" spans="1:14" x14ac:dyDescent="0.25">
      <c r="H9" t="s">
        <v>13</v>
      </c>
      <c r="I9" s="2">
        <v>6000</v>
      </c>
      <c r="M9" t="s">
        <v>14</v>
      </c>
      <c r="N9" t="s">
        <v>15</v>
      </c>
    </row>
    <row r="10" spans="1:14" x14ac:dyDescent="0.25">
      <c r="A10" s="33" t="s">
        <v>16</v>
      </c>
      <c r="B10" s="33"/>
      <c r="C10" s="33"/>
      <c r="D10" s="33"/>
      <c r="E10" s="33"/>
      <c r="F10" s="33"/>
      <c r="H10" t="s">
        <v>17</v>
      </c>
      <c r="I10" s="2">
        <v>12000</v>
      </c>
      <c r="K10" t="s">
        <v>6</v>
      </c>
      <c r="L10" s="2">
        <v>80000</v>
      </c>
      <c r="M10" s="3">
        <f>L10/$I$14</f>
        <v>1.1904761904761905</v>
      </c>
      <c r="N10" s="4">
        <f>$I$13*M10</f>
        <v>8571.4285714285706</v>
      </c>
    </row>
    <row r="11" spans="1:14" x14ac:dyDescent="0.25">
      <c r="A11" s="33"/>
      <c r="B11" s="33"/>
      <c r="C11" s="33"/>
      <c r="D11" s="33"/>
      <c r="E11" s="33"/>
      <c r="F11" s="33"/>
      <c r="H11" t="s">
        <v>18</v>
      </c>
      <c r="I11" s="5">
        <f>I7+I9+I10</f>
        <v>78000</v>
      </c>
      <c r="K11" t="s">
        <v>8</v>
      </c>
      <c r="L11" s="2">
        <v>28000</v>
      </c>
      <c r="M11" s="3">
        <f>L11/$I$14</f>
        <v>0.41666666666666669</v>
      </c>
      <c r="N11" s="4">
        <f t="shared" ref="N11:N13" si="0">$I$13*M11</f>
        <v>3000</v>
      </c>
    </row>
    <row r="12" spans="1:14" x14ac:dyDescent="0.25">
      <c r="A12" s="33"/>
      <c r="B12" s="33"/>
      <c r="C12" s="33"/>
      <c r="D12" s="33"/>
      <c r="E12" s="33"/>
      <c r="F12" s="33"/>
      <c r="K12" t="s">
        <v>10</v>
      </c>
      <c r="L12" s="2">
        <v>12000</v>
      </c>
      <c r="M12" s="3">
        <f>L12/$I$14</f>
        <v>0.17857142857142858</v>
      </c>
      <c r="N12" s="4">
        <f t="shared" si="0"/>
        <v>1285.7142857142858</v>
      </c>
    </row>
    <row r="13" spans="1:14" x14ac:dyDescent="0.25">
      <c r="A13" s="33"/>
      <c r="B13" s="33"/>
      <c r="C13" s="33"/>
      <c r="D13" s="33"/>
      <c r="E13" s="33"/>
      <c r="F13" s="33"/>
      <c r="H13" t="s">
        <v>19</v>
      </c>
      <c r="I13" s="6">
        <f>I10*60%</f>
        <v>7200</v>
      </c>
      <c r="K13" s="7" t="s">
        <v>20</v>
      </c>
      <c r="L13" s="8">
        <f>SUM(L10:L12)</f>
        <v>120000</v>
      </c>
      <c r="M13" s="9">
        <f>SUM(M10:M12)</f>
        <v>1.7857142857142858</v>
      </c>
      <c r="N13" s="10">
        <f t="shared" si="0"/>
        <v>12857.142857142859</v>
      </c>
    </row>
    <row r="14" spans="1:14" ht="15.75" thickBot="1" x14ac:dyDescent="0.3">
      <c r="H14" t="s">
        <v>21</v>
      </c>
      <c r="I14" s="6">
        <f>I7+I13</f>
        <v>67200</v>
      </c>
    </row>
    <row r="15" spans="1:14" ht="15.75" thickBot="1" x14ac:dyDescent="0.3">
      <c r="A15" s="1" t="s">
        <v>22</v>
      </c>
    </row>
    <row r="16" spans="1:14" ht="15.75" thickBot="1" x14ac:dyDescent="0.3">
      <c r="A16" t="s">
        <v>23</v>
      </c>
      <c r="B16" s="2">
        <v>14400</v>
      </c>
      <c r="H16" s="11" t="s">
        <v>24</v>
      </c>
      <c r="I16" s="12">
        <f>I7*M13</f>
        <v>107142.85714285714</v>
      </c>
    </row>
    <row r="17" spans="1:14" ht="15.75" thickBot="1" x14ac:dyDescent="0.3">
      <c r="A17" t="s">
        <v>8</v>
      </c>
      <c r="B17" s="2">
        <v>9600</v>
      </c>
    </row>
    <row r="18" spans="1:14" ht="15.75" thickBot="1" x14ac:dyDescent="0.3">
      <c r="I18" s="24" t="s">
        <v>25</v>
      </c>
      <c r="J18" s="25"/>
      <c r="K18" s="25"/>
      <c r="L18" s="25"/>
      <c r="M18" s="26"/>
    </row>
    <row r="19" spans="1:14" ht="15.75" thickBot="1" x14ac:dyDescent="0.3">
      <c r="A19" s="20" t="s">
        <v>26</v>
      </c>
      <c r="B19" s="20"/>
      <c r="C19" s="20"/>
      <c r="D19" s="20"/>
      <c r="E19" s="20"/>
      <c r="H19" t="s">
        <v>9</v>
      </c>
      <c r="I19" s="2">
        <v>36000</v>
      </c>
    </row>
    <row r="20" spans="1:14" ht="15.75" thickBot="1" x14ac:dyDescent="0.3">
      <c r="A20" s="20"/>
      <c r="B20" s="20"/>
      <c r="C20" s="20"/>
      <c r="D20" s="20"/>
      <c r="E20" s="20"/>
      <c r="H20" t="s">
        <v>17</v>
      </c>
      <c r="I20" s="2">
        <v>24000</v>
      </c>
      <c r="K20" s="21" t="s">
        <v>12</v>
      </c>
      <c r="L20" s="22"/>
      <c r="M20" s="23"/>
    </row>
    <row r="21" spans="1:14" ht="15.75" thickBot="1" x14ac:dyDescent="0.3">
      <c r="H21" t="s">
        <v>18</v>
      </c>
      <c r="I21" s="5">
        <f>SUM(I19:I20)</f>
        <v>60000</v>
      </c>
      <c r="M21" t="s">
        <v>14</v>
      </c>
      <c r="N21" t="s">
        <v>15</v>
      </c>
    </row>
    <row r="22" spans="1:14" ht="15.75" thickBot="1" x14ac:dyDescent="0.3">
      <c r="A22" s="1" t="s">
        <v>27</v>
      </c>
      <c r="H22" t="s">
        <v>19</v>
      </c>
      <c r="I22" s="2">
        <f>I20*40%</f>
        <v>9600</v>
      </c>
      <c r="K22" t="s">
        <v>23</v>
      </c>
      <c r="L22" s="2">
        <v>14400</v>
      </c>
      <c r="M22" s="3">
        <f>L22/$I$23</f>
        <v>0.31578947368421051</v>
      </c>
      <c r="N22" s="4">
        <f>$I$22*M22</f>
        <v>3031.5789473684208</v>
      </c>
    </row>
    <row r="23" spans="1:14" x14ac:dyDescent="0.25">
      <c r="A23" t="s">
        <v>28</v>
      </c>
      <c r="B23" s="2">
        <v>7200</v>
      </c>
      <c r="H23" t="s">
        <v>21</v>
      </c>
      <c r="I23" s="2">
        <f>I19+I22</f>
        <v>45600</v>
      </c>
      <c r="K23" t="s">
        <v>8</v>
      </c>
      <c r="L23" s="2">
        <v>9600</v>
      </c>
      <c r="M23" s="3">
        <f>L23/$I$23</f>
        <v>0.21052631578947367</v>
      </c>
      <c r="N23" s="4">
        <f>$I$22*M23</f>
        <v>2021.0526315789473</v>
      </c>
    </row>
    <row r="24" spans="1:14" ht="15.75" thickBot="1" x14ac:dyDescent="0.3">
      <c r="A24" t="s">
        <v>8</v>
      </c>
      <c r="B24" s="2">
        <v>12000</v>
      </c>
      <c r="K24" s="7" t="s">
        <v>18</v>
      </c>
      <c r="L24" s="8">
        <f>SUM(L22:L23)</f>
        <v>24000</v>
      </c>
      <c r="M24" s="13">
        <f>SUM(M22:M23)</f>
        <v>0.52631578947368418</v>
      </c>
      <c r="N24" s="10">
        <f>$I$22*M24</f>
        <v>5052.6315789473683</v>
      </c>
    </row>
    <row r="25" spans="1:14" ht="15.75" thickBot="1" x14ac:dyDescent="0.3">
      <c r="H25" s="11" t="s">
        <v>24</v>
      </c>
      <c r="I25" s="12">
        <f>I19*M25</f>
        <v>83233.082706766931</v>
      </c>
      <c r="M25" s="14">
        <f>M24+M13</f>
        <v>2.3120300751879701</v>
      </c>
    </row>
    <row r="26" spans="1:14" ht="15.75" thickBot="1" x14ac:dyDescent="0.3">
      <c r="A26" t="s">
        <v>29</v>
      </c>
    </row>
    <row r="27" spans="1:14" ht="15.75" thickBot="1" x14ac:dyDescent="0.3">
      <c r="I27" s="24" t="s">
        <v>30</v>
      </c>
      <c r="J27" s="25"/>
      <c r="K27" s="25"/>
      <c r="L27" s="25"/>
      <c r="M27" s="26"/>
    </row>
    <row r="28" spans="1:14" ht="15.75" thickBot="1" x14ac:dyDescent="0.3">
      <c r="H28" t="s">
        <v>9</v>
      </c>
      <c r="I28" s="2">
        <v>20000</v>
      </c>
    </row>
    <row r="29" spans="1:14" ht="15.75" thickBot="1" x14ac:dyDescent="0.3">
      <c r="H29" t="s">
        <v>17</v>
      </c>
      <c r="I29" s="2">
        <v>16000</v>
      </c>
      <c r="K29" s="21" t="s">
        <v>12</v>
      </c>
      <c r="L29" s="22"/>
      <c r="M29" s="23"/>
    </row>
    <row r="30" spans="1:14" x14ac:dyDescent="0.25">
      <c r="H30" t="s">
        <v>20</v>
      </c>
      <c r="I30" s="8">
        <f>I28+I29</f>
        <v>36000</v>
      </c>
      <c r="M30" t="s">
        <v>31</v>
      </c>
      <c r="N30" t="s">
        <v>15</v>
      </c>
    </row>
    <row r="31" spans="1:14" x14ac:dyDescent="0.25">
      <c r="K31" t="s">
        <v>28</v>
      </c>
      <c r="L31" s="2">
        <v>7200</v>
      </c>
      <c r="M31" s="3">
        <f>L31/$I$33</f>
        <v>0.2</v>
      </c>
      <c r="N31" s="4">
        <f>$I$32*M31</f>
        <v>3200</v>
      </c>
    </row>
    <row r="32" spans="1:14" x14ac:dyDescent="0.25">
      <c r="H32" t="s">
        <v>19</v>
      </c>
      <c r="I32" s="2">
        <f>I29</f>
        <v>16000</v>
      </c>
      <c r="K32" t="s">
        <v>8</v>
      </c>
      <c r="L32" s="2">
        <v>12000</v>
      </c>
      <c r="M32" s="3">
        <f>L32/$I$33</f>
        <v>0.33333333333333331</v>
      </c>
      <c r="N32" s="4">
        <f t="shared" ref="N32:N33" si="1">$I$32*M32</f>
        <v>5333.333333333333</v>
      </c>
    </row>
    <row r="33" spans="8:14" ht="15.75" thickBot="1" x14ac:dyDescent="0.3">
      <c r="H33" t="s">
        <v>21</v>
      </c>
      <c r="I33" s="2">
        <f>I28+I32</f>
        <v>36000</v>
      </c>
      <c r="K33" s="15" t="s">
        <v>18</v>
      </c>
      <c r="L33" s="16">
        <f>SUM(L31:L32)</f>
        <v>19200</v>
      </c>
      <c r="M33" s="17">
        <f>L33/$I$33</f>
        <v>0.53333333333333333</v>
      </c>
      <c r="N33" s="18">
        <f t="shared" si="1"/>
        <v>8533.3333333333339</v>
      </c>
    </row>
    <row r="34" spans="8:14" ht="15.75" thickBot="1" x14ac:dyDescent="0.3">
      <c r="M34" s="14">
        <f>M33+M25</f>
        <v>2.8453634085213033</v>
      </c>
    </row>
    <row r="35" spans="8:14" ht="15.75" thickBot="1" x14ac:dyDescent="0.3"/>
    <row r="36" spans="8:14" ht="15.75" thickBot="1" x14ac:dyDescent="0.3">
      <c r="H36" s="11" t="s">
        <v>24</v>
      </c>
      <c r="I36" s="12">
        <f>I28*M34</f>
        <v>56907.268170426069</v>
      </c>
    </row>
    <row r="37" spans="8:14" ht="15.75" thickBot="1" x14ac:dyDescent="0.3">
      <c r="H37" s="11" t="s">
        <v>32</v>
      </c>
      <c r="I37" s="12">
        <f>I36+I25+I16</f>
        <v>247283.20802005014</v>
      </c>
    </row>
    <row r="38" spans="8:14" ht="15.75" thickBot="1" x14ac:dyDescent="0.3">
      <c r="H38" s="11" t="s">
        <v>33</v>
      </c>
      <c r="I38" s="19">
        <f>M34</f>
        <v>2.8453634085213033</v>
      </c>
    </row>
  </sheetData>
  <mergeCells count="10">
    <mergeCell ref="A19:E20"/>
    <mergeCell ref="K20:M20"/>
    <mergeCell ref="I27:M27"/>
    <mergeCell ref="K29:M29"/>
    <mergeCell ref="D1:K1"/>
    <mergeCell ref="H5:N5"/>
    <mergeCell ref="I6:M6"/>
    <mergeCell ref="K8:M8"/>
    <mergeCell ref="A10:F13"/>
    <mergeCell ref="I18:M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 Audiovisuales</dc:creator>
  <cp:lastModifiedBy>Biblioteca Audiovisuales</cp:lastModifiedBy>
  <dcterms:created xsi:type="dcterms:W3CDTF">2024-03-22T14:31:18Z</dcterms:created>
  <dcterms:modified xsi:type="dcterms:W3CDTF">2024-03-22T16:10:38Z</dcterms:modified>
</cp:coreProperties>
</file>