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University\Project\Data\固定g_in\核心质量5\"/>
    </mc:Choice>
  </mc:AlternateContent>
  <xr:revisionPtr revIDLastSave="0" documentId="13_ncr:1_{D787FA79-FAFF-42A6-8F53-D48FFED060F0}" xr6:coauthVersionLast="36" xr6:coauthVersionMax="36" xr10:uidLastSave="{00000000-0000-0000-0000-000000000000}"/>
  <bookViews>
    <workbookView xWindow="0" yWindow="0" windowWidth="18456" windowHeight="985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17" i="3" l="1"/>
  <c r="E17" i="3"/>
  <c r="D17" i="3"/>
  <c r="E16" i="3"/>
  <c r="D16" i="3"/>
  <c r="F16" i="3" s="1"/>
  <c r="E15" i="3"/>
  <c r="D15" i="3"/>
  <c r="F15" i="3" s="1"/>
  <c r="F14" i="3"/>
  <c r="E14" i="3"/>
  <c r="D14" i="3"/>
  <c r="E13" i="3"/>
  <c r="F13" i="3" s="1"/>
  <c r="D13" i="3"/>
  <c r="E12" i="3"/>
  <c r="D12" i="3"/>
  <c r="F12" i="3" s="1"/>
  <c r="E11" i="3"/>
  <c r="D11" i="3"/>
  <c r="F11" i="3" s="1"/>
  <c r="E10" i="3"/>
  <c r="D10" i="3"/>
  <c r="F10" i="3" s="1"/>
  <c r="E9" i="3"/>
  <c r="F9" i="3" s="1"/>
  <c r="D9" i="3"/>
  <c r="E8" i="3"/>
  <c r="D8" i="3"/>
  <c r="F8" i="3" s="1"/>
  <c r="E7" i="3"/>
  <c r="D7" i="3"/>
  <c r="F7" i="3" s="1"/>
  <c r="F6" i="3"/>
  <c r="E6" i="3"/>
  <c r="D6" i="3"/>
  <c r="E5" i="3"/>
  <c r="F5" i="3" s="1"/>
  <c r="D5" i="3"/>
  <c r="E4" i="3"/>
  <c r="D4" i="3"/>
  <c r="F4" i="3" s="1"/>
  <c r="E3" i="3"/>
  <c r="D3" i="3"/>
  <c r="F3" i="3" s="1"/>
  <c r="E2" i="3"/>
  <c r="D18" i="2"/>
  <c r="A18" i="2"/>
  <c r="G17" i="2"/>
  <c r="H17" i="2" s="1"/>
  <c r="E17" i="2"/>
  <c r="F17" i="2" s="1"/>
  <c r="D17" i="2"/>
  <c r="A17" i="2"/>
  <c r="G16" i="2"/>
  <c r="H16" i="2" s="1"/>
  <c r="E16" i="2"/>
  <c r="F16" i="2" s="1"/>
  <c r="D16" i="2"/>
  <c r="A16" i="2"/>
  <c r="G15" i="2"/>
  <c r="H15" i="2" s="1"/>
  <c r="E15" i="2"/>
  <c r="F15" i="2" s="1"/>
  <c r="D15" i="2"/>
  <c r="A15" i="2"/>
  <c r="G14" i="2"/>
  <c r="H14" i="2" s="1"/>
  <c r="E14" i="2"/>
  <c r="F14" i="2" s="1"/>
  <c r="D14" i="2"/>
  <c r="A14" i="2"/>
  <c r="G13" i="2"/>
  <c r="H13" i="2" s="1"/>
  <c r="E13" i="2"/>
  <c r="F13" i="2" s="1"/>
  <c r="D13" i="2"/>
  <c r="A13" i="2"/>
  <c r="G12" i="2"/>
  <c r="H12" i="2" s="1"/>
  <c r="E12" i="2"/>
  <c r="F12" i="2" s="1"/>
  <c r="D12" i="2"/>
  <c r="A12" i="2"/>
  <c r="G11" i="2"/>
  <c r="H11" i="2" s="1"/>
  <c r="E11" i="2"/>
  <c r="F11" i="2" s="1"/>
  <c r="D11" i="2"/>
  <c r="A11" i="2"/>
  <c r="G10" i="2"/>
  <c r="H10" i="2" s="1"/>
  <c r="E10" i="2"/>
  <c r="F10" i="2" s="1"/>
  <c r="D10" i="2"/>
  <c r="A10" i="2"/>
  <c r="G9" i="2"/>
  <c r="H9" i="2" s="1"/>
  <c r="E9" i="2"/>
  <c r="F9" i="2" s="1"/>
  <c r="D9" i="2"/>
  <c r="A9" i="2"/>
  <c r="G8" i="2"/>
  <c r="H8" i="2" s="1"/>
  <c r="E8" i="2"/>
  <c r="F8" i="2" s="1"/>
  <c r="D8" i="2"/>
  <c r="A8" i="2"/>
  <c r="G7" i="2"/>
  <c r="H7" i="2" s="1"/>
  <c r="E7" i="2"/>
  <c r="F7" i="2" s="1"/>
  <c r="D7" i="2"/>
  <c r="A7" i="2"/>
  <c r="G6" i="2"/>
  <c r="H6" i="2" s="1"/>
  <c r="E6" i="2"/>
  <c r="F6" i="2" s="1"/>
  <c r="D6" i="2"/>
  <c r="A6" i="2"/>
  <c r="G5" i="2"/>
  <c r="H5" i="2" s="1"/>
  <c r="E5" i="2"/>
  <c r="F5" i="2" s="1"/>
  <c r="D5" i="2"/>
  <c r="A5" i="2"/>
  <c r="G4" i="2"/>
  <c r="H4" i="2" s="1"/>
  <c r="E4" i="2"/>
  <c r="F4" i="2" s="1"/>
  <c r="D4" i="2"/>
  <c r="A4" i="2"/>
  <c r="G3" i="2"/>
  <c r="H3" i="2" s="1"/>
  <c r="E3" i="2"/>
  <c r="F3" i="2" s="1"/>
  <c r="D3" i="2"/>
  <c r="A3" i="2"/>
  <c r="G2" i="2"/>
  <c r="H2" i="2" s="1"/>
  <c r="E2" i="2"/>
  <c r="F2" i="2" s="1"/>
  <c r="D2" i="2"/>
  <c r="A2" i="2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<sst xmlns="http://schemas.openxmlformats.org/spreadsheetml/2006/main" count="17" uniqueCount="10">
  <si>
    <t>M_v=2e+8</t>
  </si>
  <si>
    <t>dgr</t>
  </si>
  <si>
    <t>t_max</t>
  </si>
  <si>
    <t>二次</t>
  </si>
  <si>
    <t>三次</t>
  </si>
  <si>
    <t>error</t>
  </si>
  <si>
    <t>g</t>
  </si>
  <si>
    <t>t/t_0</t>
  </si>
  <si>
    <t>g_in/g_in0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</si>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</sst>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5" x14ac:knownFonts="1">
    <font>
      <sz val="16"/>
      <color theme="1"/>
      <name val="Droid Sans Mono"/>
      <charset val="134"/>
    </font>
    <font>
      <sz val="16"/>
      <color rgb="FF000000"/>
      <name val="Droid Sans Mono"/>
      <family val="3"/>
    </font>
    <font>
      <sz val="16"/>
      <color rgb="FF000000"/>
      <name val="Droid Sans Mono"/>
    </font>
    <font>
      <sz val="16"/>
      <color theme="1"/>
      <name val="宋体"/>
      <charset val="134"/>
    </font>
    <font>
      <sz val="9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856040319595902"/>
                  <c:y val="-0.11261445089729499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y = 2E-12x</a:t>
                    </a:r>
                    <a:r>
                      <a:rPr lang="en-US" sz="1400" baseline="35000"/>
                      <a:t>2</a:t>
                    </a:r>
                    <a:r>
                      <a:rPr lang="en-US" sz="1400"/>
                      <a:t> - 2E-07x + 5.2828</a:t>
                    </a:r>
                    <a:br>
                      <a:rPr lang="en-US" sz="1400"/>
                    </a:br>
                    <a:r>
                      <a:rPr lang="en-US" sz="1400"/>
                      <a:t>R</a:t>
                    </a:r>
                    <a:r>
                      <a:rPr lang="en-US" sz="1400" baseline="35000"/>
                      <a:t>2</a:t>
                    </a:r>
                    <a:r>
                      <a:rPr lang="en-US" sz="1400"/>
                      <a:t> = 0.9968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Sheet1!$B$2:$B$11</c:f>
              <c:numCache>
                <c:formatCode>0.00E+00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5.2373579560000003</c:v>
                </c:pt>
                <c:pt idx="1">
                  <c:v>5.3296191159999999</c:v>
                </c:pt>
                <c:pt idx="2">
                  <c:v>5.4307047975769098</c:v>
                </c:pt>
                <c:pt idx="3">
                  <c:v>5.52259412456932</c:v>
                </c:pt>
                <c:pt idx="4">
                  <c:v>5.6454974368356501</c:v>
                </c:pt>
                <c:pt idx="5">
                  <c:v>5.80344674495998</c:v>
                </c:pt>
                <c:pt idx="6">
                  <c:v>6.0020842240781596</c:v>
                </c:pt>
                <c:pt idx="7">
                  <c:v>6.2491690119067904</c:v>
                </c:pt>
                <c:pt idx="8">
                  <c:v>6.5554658029655304</c:v>
                </c:pt>
                <c:pt idx="9">
                  <c:v>6.9364141448433703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0-4831-B5D0-763E1C7CA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86386"/>
        <c:axId val="451011555"/>
      </c:scatterChart>
      <c:valAx>
        <c:axId val="870863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011555"/>
        <c:crosses val="autoZero"/>
        <c:crossBetween val="midCat"/>
      </c:valAx>
      <c:valAx>
        <c:axId val="45101155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8638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165082258140302E-2"/>
          <c:y val="9.1982182628062403E-2"/>
          <c:w val="0.907519811161693"/>
          <c:h val="0.74353620613060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6166666666666698"/>
                  <c:y val="-0.24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Sheet2!$B$2:$B$18</c:f>
              <c:numCache>
                <c:formatCode>0.00E+00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Sheet2!$D$2:$D$18</c:f>
              <c:numCache>
                <c:formatCode>General</c:formatCode>
                <c:ptCount val="17"/>
                <c:pt idx="0">
                  <c:v>1.1832022496850669E-2</c:v>
                </c:pt>
                <c:pt idx="1">
                  <c:v>4.937417880856021E-2</c:v>
                </c:pt>
                <c:pt idx="2">
                  <c:v>0.11314429372028023</c:v>
                </c:pt>
                <c:pt idx="3">
                  <c:v>0.20503362071269038</c:v>
                </c:pt>
                <c:pt idx="4">
                  <c:v>0.32793693297902049</c:v>
                </c:pt>
                <c:pt idx="5">
                  <c:v>0.48588624110335044</c:v>
                </c:pt>
                <c:pt idx="6">
                  <c:v>0.68452372022152996</c:v>
                </c:pt>
                <c:pt idx="7">
                  <c:v>0.9316091652406806</c:v>
                </c:pt>
                <c:pt idx="8">
                  <c:v>1.2379052991089008</c:v>
                </c:pt>
                <c:pt idx="9">
                  <c:v>1.6188536409867407</c:v>
                </c:pt>
                <c:pt idx="10">
                  <c:v>2.0955157575606407</c:v>
                </c:pt>
                <c:pt idx="11">
                  <c:v>2.7013153030460408</c:v>
                </c:pt>
                <c:pt idx="12">
                  <c:v>3.4866339212775408</c:v>
                </c:pt>
                <c:pt idx="13">
                  <c:v>4.5346917238043805</c:v>
                </c:pt>
                <c:pt idx="14">
                  <c:v>5.99267535454387</c:v>
                </c:pt>
                <c:pt idx="15">
                  <c:v>8.1495787408253708</c:v>
                </c:pt>
                <c:pt idx="16">
                  <c:v>11.668487059533671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8-4DDE-8A29-C06A4EA6C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84855"/>
        <c:axId val="645565009"/>
      </c:scatterChart>
      <c:valAx>
        <c:axId val="54784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5565009"/>
        <c:crosses val="autoZero"/>
        <c:crossBetween val="midCat"/>
      </c:valAx>
      <c:valAx>
        <c:axId val="6455650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84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175895</xdr:colOff>
      <xdr:row>4</xdr:row>
      <xdr:rowOff>41275</xdr:rowOff>
    </xdr:from>
    <xdr:to>
      <xdr:col>14</xdr:col>
      <xdr:colOff>22860</xdr:colOff>
      <xdr:row>19</xdr:row>
      <xdr:rowOff>200660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1351280</xdr:colOff>
      <xdr:row>5</xdr:row>
      <xdr:rowOff>234315</xdr:rowOff>
    </xdr:from>
    <xdr:to>
      <xdr:col>6</xdr:col>
      <xdr:colOff>808990</xdr:colOff>
      <xdr:row>17</xdr:row>
      <xdr:rowOff>34925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4" workbookViewId="0">
      <selection activeCell="C11" sqref="C11"/>
    </sheetView>
  </sheetViews>
  <sheetFormatPr defaultColWidth="9" defaultRowHeight="20.399999999999999" x14ac:dyDescent="0.35"/>
  <cols>
    <col min="2" max="2" width="9.1875"/>
    <col min="3" max="3" width="13.625" customWidth="1"/>
  </cols>
  <sheetData>
    <row r="1" spans="1:5" x14ac:dyDescent="0.35">
      <c r="A1" t="s">
        <v>0</v>
      </c>
      <c r="B1" t="s">
        <v>1</v>
      </c>
      <c r="C1" t="s">
        <v>2</v>
      </c>
      <c r="D1" s="6" t="s">
        <v>3</v>
      </c>
      <c r="E1" s="6" t="s">
        <v>4</v>
      </c>
    </row>
    <row r="2" spans="1:5" x14ac:dyDescent="0.35">
      <c r="B2" s="2">
        <v>100000</v>
      </c>
      <c r="C2" s="3">
        <v>5.2373579560000003</v>
      </c>
      <c r="D2">
        <f>0.000000000002*B2^2-0.0000002*B2+5.2828</f>
        <v>5.2827999999999999</v>
      </c>
      <c r="E2">
        <f>0.000000000000000002*B2^3-0.000000000001*B2^2+0.000001*B2^1+5.1362</f>
        <v>5.2281999999999993</v>
      </c>
    </row>
    <row r="3" spans="1:5" x14ac:dyDescent="0.35">
      <c r="B3" s="2">
        <v>200000</v>
      </c>
      <c r="C3" s="3">
        <v>5.3296191159999999</v>
      </c>
      <c r="D3">
        <f t="shared" ref="D3:D11" si="0">0.000000000002*B3^2-0.0000002*B3+5.2828</f>
        <v>5.3228</v>
      </c>
      <c r="E3">
        <f t="shared" ref="E3:E11" si="1">0.000000000000000002*B3^3-0.000000000001*B3^2+0.000001*B3^1+5.1362</f>
        <v>5.3121999999999998</v>
      </c>
    </row>
    <row r="4" spans="1:5" x14ac:dyDescent="0.35">
      <c r="B4" s="2">
        <v>300000</v>
      </c>
      <c r="C4">
        <v>5.4307047975769098</v>
      </c>
      <c r="D4">
        <f t="shared" si="0"/>
        <v>5.4028</v>
      </c>
      <c r="E4">
        <f t="shared" si="1"/>
        <v>5.4001999999999999</v>
      </c>
    </row>
    <row r="5" spans="1:5" x14ac:dyDescent="0.35">
      <c r="B5" s="2">
        <v>400000</v>
      </c>
      <c r="C5">
        <v>5.52259412456932</v>
      </c>
      <c r="D5">
        <f t="shared" si="0"/>
        <v>5.5228000000000002</v>
      </c>
      <c r="E5">
        <f t="shared" si="1"/>
        <v>5.5042</v>
      </c>
    </row>
    <row r="6" spans="1:5" x14ac:dyDescent="0.35">
      <c r="B6" s="2">
        <v>500000</v>
      </c>
      <c r="C6">
        <v>5.6454974368356501</v>
      </c>
      <c r="D6">
        <f t="shared" si="0"/>
        <v>5.6828000000000003</v>
      </c>
      <c r="E6">
        <f t="shared" si="1"/>
        <v>5.6361999999999997</v>
      </c>
    </row>
    <row r="7" spans="1:5" x14ac:dyDescent="0.35">
      <c r="B7" s="2">
        <v>600000</v>
      </c>
      <c r="C7">
        <v>5.80344674495998</v>
      </c>
      <c r="D7">
        <f t="shared" si="0"/>
        <v>5.8827999999999996</v>
      </c>
      <c r="E7">
        <f t="shared" si="1"/>
        <v>5.8081999999999994</v>
      </c>
    </row>
    <row r="8" spans="1:5" x14ac:dyDescent="0.35">
      <c r="B8" s="2">
        <v>700000</v>
      </c>
      <c r="C8">
        <v>6.0020842240781596</v>
      </c>
      <c r="D8">
        <f t="shared" si="0"/>
        <v>6.1227999999999998</v>
      </c>
      <c r="E8">
        <f t="shared" si="1"/>
        <v>6.0321999999999996</v>
      </c>
    </row>
    <row r="9" spans="1:5" x14ac:dyDescent="0.35">
      <c r="B9" s="2">
        <v>800000</v>
      </c>
      <c r="C9">
        <v>6.2491690119067904</v>
      </c>
      <c r="D9">
        <f t="shared" si="0"/>
        <v>6.4028</v>
      </c>
      <c r="E9">
        <f t="shared" si="1"/>
        <v>6.3201999999999998</v>
      </c>
    </row>
    <row r="10" spans="1:5" x14ac:dyDescent="0.35">
      <c r="B10" s="2">
        <v>900000</v>
      </c>
      <c r="C10">
        <v>6.5554658029655304</v>
      </c>
      <c r="D10">
        <f t="shared" si="0"/>
        <v>6.7227999999999994</v>
      </c>
      <c r="E10">
        <f t="shared" si="1"/>
        <v>6.6841999999999997</v>
      </c>
    </row>
    <row r="11" spans="1:5" x14ac:dyDescent="0.35">
      <c r="B11" s="2">
        <v>1000000</v>
      </c>
      <c r="C11">
        <v>6.9364141448433703</v>
      </c>
      <c r="D11">
        <f t="shared" si="0"/>
        <v>7.0827999999999998</v>
      </c>
      <c r="E11">
        <f t="shared" si="1"/>
        <v>7.1361999999999997</v>
      </c>
    </row>
  </sheetData>
  <phoneticPr fontId="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F6" sqref="F6"/>
    </sheetView>
  </sheetViews>
  <sheetFormatPr defaultColWidth="9" defaultRowHeight="20.399999999999999" x14ac:dyDescent="0.35"/>
  <cols>
    <col min="1" max="1" width="12.25"/>
    <col min="2" max="2" width="9.1875"/>
    <col min="3" max="4" width="12.3125"/>
    <col min="6" max="6" width="12.3125"/>
    <col min="8" max="8" width="12.3125"/>
    <col min="10" max="10" width="12.25"/>
  </cols>
  <sheetData>
    <row r="1" spans="1:10" ht="21" customHeight="1" x14ac:dyDescent="0.35">
      <c r="B1" t="s">
        <v>1</v>
      </c>
      <c r="C1" t="s">
        <v>2</v>
      </c>
      <c r="E1" s="6" t="s">
        <v>4</v>
      </c>
      <c r="F1" t="s">
        <v>5</v>
      </c>
      <c r="G1" s="6" t="s">
        <v>3</v>
      </c>
      <c r="H1" t="s">
        <v>5</v>
      </c>
      <c r="J1">
        <v>5.3169856751104803</v>
      </c>
    </row>
    <row r="2" spans="1:10" x14ac:dyDescent="0.35">
      <c r="A2">
        <f>0.0349*EXP(0.3605*B2)</f>
        <v>5.0048214420381806E-2</v>
      </c>
      <c r="B2" s="2">
        <v>1</v>
      </c>
      <c r="C2" s="5">
        <v>5.3293925263534803</v>
      </c>
      <c r="D2">
        <f>C2-5.31756050385663</f>
        <v>1.1832022496850669E-2</v>
      </c>
      <c r="E2">
        <f>0.0017*B2^3-0.0101*B2^2+0.1107*B2+5.1362</f>
        <v>5.2384999999999993</v>
      </c>
      <c r="F2">
        <f>ABS(E2-C2)/C2</f>
        <v>1.7054950616608496E-2</v>
      </c>
      <c r="G2">
        <f>0.018*B2^2-0.0193*B2+5.2828</f>
        <v>5.2815000000000003</v>
      </c>
      <c r="H2">
        <f>ABS(G2-C2)/C2</f>
        <v>8.9864888196271343E-3</v>
      </c>
    </row>
    <row r="3" spans="1:10" x14ac:dyDescent="0.35">
      <c r="A3">
        <f t="shared" ref="A3:A18" si="0">0.0349*EXP(0.3605*B3)</f>
        <v>7.1771454632335627E-2</v>
      </c>
      <c r="B3" s="2">
        <v>2</v>
      </c>
      <c r="C3" s="3">
        <v>5.3669346826651898</v>
      </c>
      <c r="D3">
        <f t="shared" ref="D3:D18" si="1">C3-5.31756050385663</f>
        <v>4.937417880856021E-2</v>
      </c>
      <c r="E3">
        <f t="shared" ref="E3:E17" si="2">0.0017*B3^3-0.0101*B3^2+0.1107*B3+5.1362</f>
        <v>5.3308</v>
      </c>
      <c r="F3">
        <f t="shared" ref="F3:F17" si="3">ABS(E3-C3)/C3</f>
        <v>6.7328344393499384E-3</v>
      </c>
      <c r="G3">
        <f t="shared" ref="G3:G17" si="4">0.018*B3^2-0.0193*B3+5.2828</f>
        <v>5.3162000000000003</v>
      </c>
      <c r="H3">
        <f t="shared" ref="H3:H17" si="5">ABS(G3-C3)/C3</f>
        <v>9.4531954765648442E-3</v>
      </c>
    </row>
    <row r="4" spans="1:10" x14ac:dyDescent="0.35">
      <c r="A4">
        <f t="shared" si="0"/>
        <v>0.10292358597999536</v>
      </c>
      <c r="B4" s="2">
        <v>3</v>
      </c>
      <c r="C4">
        <v>5.4307047975769098</v>
      </c>
      <c r="D4">
        <f t="shared" si="1"/>
        <v>0.11314429372028023</v>
      </c>
      <c r="E4">
        <f t="shared" si="2"/>
        <v>5.4232999999999993</v>
      </c>
      <c r="F4">
        <f t="shared" si="3"/>
        <v>1.3635058160801487E-3</v>
      </c>
      <c r="G4">
        <f t="shared" si="4"/>
        <v>5.3868999999999998</v>
      </c>
      <c r="H4">
        <f t="shared" si="5"/>
        <v>8.066134914284975E-3</v>
      </c>
    </row>
    <row r="5" spans="1:10" x14ac:dyDescent="0.35">
      <c r="A5">
        <f t="shared" si="0"/>
        <v>0.14759718338227537</v>
      </c>
      <c r="B5" s="2">
        <v>4</v>
      </c>
      <c r="C5">
        <v>5.52259412456932</v>
      </c>
      <c r="D5">
        <f t="shared" si="1"/>
        <v>0.20503362071269038</v>
      </c>
      <c r="E5">
        <f t="shared" si="2"/>
        <v>5.5261999999999993</v>
      </c>
      <c r="F5">
        <f t="shared" si="3"/>
        <v>6.5293145745353256E-4</v>
      </c>
      <c r="G5">
        <f t="shared" si="4"/>
        <v>5.4935999999999998</v>
      </c>
      <c r="H5">
        <f t="shared" si="5"/>
        <v>5.2500915177396395E-3</v>
      </c>
    </row>
    <row r="6" spans="1:10" x14ac:dyDescent="0.35">
      <c r="A6">
        <f t="shared" si="0"/>
        <v>0.211661188589127</v>
      </c>
      <c r="B6" s="2">
        <v>5</v>
      </c>
      <c r="C6">
        <v>5.6454974368356501</v>
      </c>
      <c r="D6">
        <f t="shared" si="1"/>
        <v>0.32793693297902049</v>
      </c>
      <c r="E6">
        <f t="shared" si="2"/>
        <v>5.6496999999999993</v>
      </c>
      <c r="F6">
        <f t="shared" si="3"/>
        <v>7.4440971966940905E-4</v>
      </c>
      <c r="G6">
        <f t="shared" si="4"/>
        <v>5.6363000000000003</v>
      </c>
      <c r="H6">
        <f t="shared" si="5"/>
        <v>1.6291632293796625E-3</v>
      </c>
    </row>
    <row r="7" spans="1:10" x14ac:dyDescent="0.35">
      <c r="A7">
        <f t="shared" si="0"/>
        <v>0.30353193555820901</v>
      </c>
      <c r="B7" s="2">
        <v>6</v>
      </c>
      <c r="C7">
        <v>5.80344674495998</v>
      </c>
      <c r="D7">
        <f t="shared" si="1"/>
        <v>0.48588624110335044</v>
      </c>
      <c r="E7">
        <f t="shared" si="2"/>
        <v>5.8039999999999994</v>
      </c>
      <c r="F7">
        <f t="shared" si="3"/>
        <v>9.5332147313978088E-5</v>
      </c>
      <c r="G7">
        <f t="shared" si="4"/>
        <v>5.8149999999999995</v>
      </c>
      <c r="H7">
        <f t="shared" si="5"/>
        <v>1.9907574839129745E-3</v>
      </c>
    </row>
    <row r="8" spans="1:10" x14ac:dyDescent="0.35">
      <c r="A8">
        <f t="shared" si="0"/>
        <v>0.43527883651148308</v>
      </c>
      <c r="B8" s="2">
        <v>7</v>
      </c>
      <c r="C8">
        <v>6.0020842240781596</v>
      </c>
      <c r="D8">
        <f t="shared" si="1"/>
        <v>0.68452372022152996</v>
      </c>
      <c r="E8">
        <f t="shared" si="2"/>
        <v>5.9992999999999999</v>
      </c>
      <c r="F8">
        <f t="shared" si="3"/>
        <v>4.6387620936580952E-4</v>
      </c>
      <c r="G8">
        <f t="shared" si="4"/>
        <v>6.0297000000000001</v>
      </c>
      <c r="H8">
        <f t="shared" si="5"/>
        <v>4.6010310570211831E-3</v>
      </c>
    </row>
    <row r="9" spans="1:10" x14ac:dyDescent="0.35">
      <c r="A9">
        <f t="shared" si="0"/>
        <v>0.62420998688770835</v>
      </c>
      <c r="B9" s="2">
        <v>8</v>
      </c>
      <c r="C9">
        <v>6.2491696690973102</v>
      </c>
      <c r="D9">
        <f t="shared" si="1"/>
        <v>0.9316091652406806</v>
      </c>
      <c r="E9">
        <f t="shared" si="2"/>
        <v>6.2457999999999991</v>
      </c>
      <c r="F9">
        <f t="shared" si="3"/>
        <v>5.3921869236074279E-4</v>
      </c>
      <c r="G9">
        <f t="shared" si="4"/>
        <v>6.2804000000000002</v>
      </c>
      <c r="H9">
        <f t="shared" si="5"/>
        <v>4.9975168792626519E-3</v>
      </c>
    </row>
    <row r="10" spans="1:10" x14ac:dyDescent="0.35">
      <c r="A10">
        <f t="shared" si="0"/>
        <v>0.89514599619196966</v>
      </c>
      <c r="B10" s="2">
        <v>9</v>
      </c>
      <c r="C10">
        <v>6.5554658029655304</v>
      </c>
      <c r="D10">
        <f t="shared" si="1"/>
        <v>1.2379052991089008</v>
      </c>
      <c r="E10">
        <f t="shared" si="2"/>
        <v>6.5536999999999992</v>
      </c>
      <c r="F10">
        <f t="shared" si="3"/>
        <v>2.6936346227790373E-4</v>
      </c>
      <c r="G10">
        <f t="shared" si="4"/>
        <v>6.5670999999999999</v>
      </c>
      <c r="H10">
        <f t="shared" si="5"/>
        <v>1.7747323201970681E-3</v>
      </c>
    </row>
    <row r="11" spans="1:10" x14ac:dyDescent="0.35">
      <c r="A11">
        <f t="shared" si="0"/>
        <v>1.2836807666178218</v>
      </c>
      <c r="B11" s="2">
        <v>10</v>
      </c>
      <c r="C11">
        <v>6.9364141448433703</v>
      </c>
      <c r="D11">
        <f t="shared" si="1"/>
        <v>1.6188536409867407</v>
      </c>
      <c r="E11">
        <f t="shared" si="2"/>
        <v>6.9331999999999994</v>
      </c>
      <c r="F11">
        <f t="shared" si="3"/>
        <v>4.6337268453907764E-4</v>
      </c>
      <c r="G11">
        <f t="shared" si="4"/>
        <v>6.8897999999999993</v>
      </c>
      <c r="H11">
        <f t="shared" si="5"/>
        <v>6.720207858122865E-3</v>
      </c>
    </row>
    <row r="12" spans="1:10" x14ac:dyDescent="0.35">
      <c r="A12">
        <f t="shared" si="0"/>
        <v>1.8408576004300528</v>
      </c>
      <c r="B12" s="2">
        <v>11</v>
      </c>
      <c r="C12">
        <v>7.4130762614172703</v>
      </c>
      <c r="D12">
        <f t="shared" si="1"/>
        <v>2.0955157575606407</v>
      </c>
      <c r="E12">
        <f t="shared" si="2"/>
        <v>7.394499999999999</v>
      </c>
      <c r="F12">
        <f t="shared" si="3"/>
        <v>2.5058775550381033E-3</v>
      </c>
      <c r="G12">
        <f t="shared" si="4"/>
        <v>7.2484999999999999</v>
      </c>
      <c r="H12">
        <f t="shared" si="5"/>
        <v>2.2200805119709614E-2</v>
      </c>
    </row>
    <row r="13" spans="1:10" x14ac:dyDescent="0.35">
      <c r="A13">
        <f t="shared" si="0"/>
        <v>2.6398749542611109</v>
      </c>
      <c r="B13" s="2">
        <v>12</v>
      </c>
      <c r="C13" s="5">
        <v>8.0188758069026704</v>
      </c>
      <c r="D13">
        <f t="shared" si="1"/>
        <v>2.7013153030460408</v>
      </c>
      <c r="E13">
        <f t="shared" si="2"/>
        <v>7.9477999999999991</v>
      </c>
      <c r="F13">
        <f t="shared" si="3"/>
        <v>8.8635625010539624E-3</v>
      </c>
      <c r="G13">
        <f t="shared" si="4"/>
        <v>7.6431999999999993</v>
      </c>
      <c r="H13">
        <f t="shared" si="5"/>
        <v>4.6848936926955312E-2</v>
      </c>
    </row>
    <row r="14" spans="1:10" x14ac:dyDescent="0.35">
      <c r="A14">
        <f t="shared" si="0"/>
        <v>3.7857028009700771</v>
      </c>
      <c r="B14" s="2">
        <v>13</v>
      </c>
      <c r="C14">
        <v>8.8041944251341704</v>
      </c>
      <c r="D14">
        <f t="shared" si="1"/>
        <v>3.4866339212775408</v>
      </c>
      <c r="E14">
        <f t="shared" si="2"/>
        <v>8.6032999999999991</v>
      </c>
      <c r="F14">
        <f t="shared" si="3"/>
        <v>2.2818035976200041E-2</v>
      </c>
      <c r="G14">
        <f t="shared" si="4"/>
        <v>8.0739000000000001</v>
      </c>
      <c r="H14">
        <f t="shared" si="5"/>
        <v>8.2948466363865089E-2</v>
      </c>
    </row>
    <row r="15" spans="1:10" x14ac:dyDescent="0.35">
      <c r="A15">
        <f t="shared" si="0"/>
        <v>5.4288729373865445</v>
      </c>
      <c r="B15" s="2">
        <v>14</v>
      </c>
      <c r="C15">
        <v>9.8522522276610101</v>
      </c>
      <c r="D15">
        <f t="shared" si="1"/>
        <v>4.5346917238043805</v>
      </c>
      <c r="E15">
        <f t="shared" si="2"/>
        <v>9.3711999999999982</v>
      </c>
      <c r="F15">
        <f t="shared" si="3"/>
        <v>4.8826625277661698E-2</v>
      </c>
      <c r="G15">
        <f t="shared" si="4"/>
        <v>8.5405999999999995</v>
      </c>
      <c r="H15">
        <f t="shared" si="5"/>
        <v>0.13313222168413824</v>
      </c>
    </row>
    <row r="16" spans="1:10" x14ac:dyDescent="0.35">
      <c r="A16">
        <f t="shared" si="0"/>
        <v>7.7852549235338051</v>
      </c>
      <c r="B16" s="2">
        <v>15</v>
      </c>
      <c r="C16">
        <v>11.3102358584005</v>
      </c>
      <c r="D16">
        <f t="shared" si="1"/>
        <v>5.99267535454387</v>
      </c>
      <c r="E16">
        <f t="shared" si="2"/>
        <v>10.261699999999999</v>
      </c>
      <c r="F16">
        <f t="shared" si="3"/>
        <v>9.2706807490819637E-2</v>
      </c>
      <c r="G16">
        <f t="shared" si="4"/>
        <v>9.0433000000000003</v>
      </c>
      <c r="H16">
        <f t="shared" si="5"/>
        <v>0.20043223561220153</v>
      </c>
    </row>
    <row r="17" spans="1:8" x14ac:dyDescent="0.35">
      <c r="A17">
        <f t="shared" si="0"/>
        <v>11.164415694279457</v>
      </c>
      <c r="B17" s="2">
        <v>16</v>
      </c>
      <c r="C17">
        <v>13.467139244682</v>
      </c>
      <c r="D17">
        <f t="shared" si="1"/>
        <v>8.1495787408253708</v>
      </c>
      <c r="E17">
        <f t="shared" si="2"/>
        <v>11.285</v>
      </c>
      <c r="F17">
        <f t="shared" si="3"/>
        <v>0.16203435674311445</v>
      </c>
      <c r="G17">
        <f t="shared" si="4"/>
        <v>9.5820000000000007</v>
      </c>
      <c r="H17">
        <f t="shared" si="5"/>
        <v>0.28849031513624479</v>
      </c>
    </row>
    <row r="18" spans="1:8" x14ac:dyDescent="0.35">
      <c r="A18">
        <f t="shared" si="0"/>
        <v>16.010288554314442</v>
      </c>
      <c r="B18" s="2">
        <v>17</v>
      </c>
      <c r="C18">
        <v>16.986047563390301</v>
      </c>
      <c r="D18">
        <f t="shared" si="1"/>
        <v>11.668487059533671</v>
      </c>
    </row>
  </sheetData>
  <phoneticPr fontId="4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abSelected="1" topLeftCell="A13" workbookViewId="0">
      <selection activeCell="C18" sqref="C18"/>
    </sheetView>
  </sheetViews>
  <sheetFormatPr defaultColWidth="9" defaultRowHeight="20.399999999999999" x14ac:dyDescent="0.35"/>
  <cols>
    <col min="1" max="1" width="12.3125"/>
    <col min="2" max="2" width="9.125"/>
    <col min="3" max="3" width="12.25"/>
    <col min="4" max="6" width="12.3125"/>
  </cols>
  <sheetData>
    <row r="1" spans="1:6" x14ac:dyDescent="0.35">
      <c r="A1" t="s">
        <v>6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5">
      <c r="A2" s="1">
        <v>5.2021387384372497</v>
      </c>
      <c r="B2" s="2">
        <v>1</v>
      </c>
      <c r="C2" s="3">
        <v>5.2373579560000003</v>
      </c>
      <c r="D2" s="4">
        <v>1</v>
      </c>
      <c r="E2">
        <f>1</f>
        <v>1</v>
      </c>
    </row>
    <row r="3" spans="1:6" x14ac:dyDescent="0.35">
      <c r="A3" s="1">
        <v>10.402312635144099</v>
      </c>
      <c r="B3" s="2">
        <v>2</v>
      </c>
      <c r="C3" s="3">
        <v>5.3296191159999999</v>
      </c>
      <c r="D3">
        <f>C3/C2</f>
        <v>1.0176159736980177</v>
      </c>
      <c r="E3">
        <f>A3/5.20213873843725</f>
        <v>1.9996223011670406</v>
      </c>
      <c r="F3">
        <f>LOG(D3)/LOG(E3)</f>
        <v>2.5200088617874407E-2</v>
      </c>
    </row>
    <row r="4" spans="1:6" x14ac:dyDescent="0.35">
      <c r="A4" s="1">
        <v>15.602494532618801</v>
      </c>
      <c r="B4" s="2">
        <v>3</v>
      </c>
      <c r="C4">
        <v>5.4307047975769098</v>
      </c>
      <c r="D4">
        <f>C4/C2</f>
        <v>1.0369168659467716</v>
      </c>
      <c r="E4">
        <f t="shared" ref="E4:E17" si="0">A4/5.20213873843725</f>
        <v>2.9992461403107202</v>
      </c>
      <c r="F4">
        <f t="shared" ref="F4:F17" si="1">LOG(D4)/LOG(E4)</f>
        <v>3.3005322624800285E-2</v>
      </c>
    </row>
    <row r="5" spans="1:6" x14ac:dyDescent="0.35">
      <c r="A5" s="1">
        <v>20.802620127909599</v>
      </c>
      <c r="B5" s="2">
        <v>4</v>
      </c>
      <c r="C5">
        <v>5.52259412456932</v>
      </c>
      <c r="D5">
        <f>C5/C2</f>
        <v>1.0544618433503383</v>
      </c>
      <c r="E5">
        <f t="shared" si="0"/>
        <v>3.998859156562752</v>
      </c>
      <c r="F5">
        <f t="shared" si="1"/>
        <v>3.8261318288552303E-2</v>
      </c>
    </row>
    <row r="6" spans="1:6" x14ac:dyDescent="0.35">
      <c r="A6" s="1">
        <v>26.002819734632801</v>
      </c>
      <c r="B6" s="2">
        <v>5</v>
      </c>
      <c r="C6">
        <v>5.6454974368356501</v>
      </c>
      <c r="D6">
        <f>C6/C2</f>
        <v>1.077928505988039</v>
      </c>
      <c r="E6">
        <f t="shared" si="0"/>
        <v>4.9984863999310001</v>
      </c>
      <c r="F6">
        <f t="shared" si="1"/>
        <v>4.6634460424649749E-2</v>
      </c>
    </row>
    <row r="7" spans="1:6" x14ac:dyDescent="0.35">
      <c r="A7" s="1">
        <v>31.202994440226899</v>
      </c>
      <c r="B7" s="2">
        <v>6</v>
      </c>
      <c r="C7">
        <v>5.80344674495998</v>
      </c>
      <c r="D7">
        <f>C7/C2</f>
        <v>1.1080867096951927</v>
      </c>
      <c r="E7">
        <f t="shared" si="0"/>
        <v>5.9981088565893277</v>
      </c>
      <c r="F7">
        <f t="shared" si="1"/>
        <v>5.7291676431023675E-2</v>
      </c>
    </row>
    <row r="8" spans="1:6" x14ac:dyDescent="0.35">
      <c r="A8" s="1">
        <v>36.403168255155698</v>
      </c>
      <c r="B8" s="2">
        <v>7</v>
      </c>
      <c r="C8">
        <v>6.0020842240781596</v>
      </c>
      <c r="D8">
        <f>C8/C2</f>
        <v>1.1460137486310396</v>
      </c>
      <c r="E8">
        <f t="shared" si="0"/>
        <v>6.9977311420362858</v>
      </c>
      <c r="F8">
        <f t="shared" si="1"/>
        <v>7.0050677330967634E-2</v>
      </c>
    </row>
    <row r="9" spans="1:6" x14ac:dyDescent="0.35">
      <c r="A9" s="1">
        <v>41.603344840346303</v>
      </c>
      <c r="B9" s="2">
        <v>8</v>
      </c>
      <c r="C9">
        <v>6.2491690119067904</v>
      </c>
      <c r="D9">
        <f>C9/C2</f>
        <v>1.1931911212499124</v>
      </c>
      <c r="E9">
        <f t="shared" si="0"/>
        <v>7.9973539600068744</v>
      </c>
      <c r="F9">
        <f t="shared" si="1"/>
        <v>8.4955230998542131E-2</v>
      </c>
    </row>
    <row r="10" spans="1:6" x14ac:dyDescent="0.35">
      <c r="A10" s="1">
        <v>46.803518504309899</v>
      </c>
      <c r="B10" s="2">
        <v>9</v>
      </c>
      <c r="C10">
        <v>6.5554658029655304</v>
      </c>
      <c r="D10">
        <f>C10/C2</f>
        <v>1.25167419489735</v>
      </c>
      <c r="E10">
        <f t="shared" si="0"/>
        <v>8.9969762164339979</v>
      </c>
      <c r="F10">
        <f t="shared" si="1"/>
        <v>0.10218179325159549</v>
      </c>
    </row>
    <row r="11" spans="1:6" x14ac:dyDescent="0.35">
      <c r="A11" s="1">
        <v>52.003700027751101</v>
      </c>
      <c r="B11" s="2">
        <v>10</v>
      </c>
      <c r="C11">
        <v>6.9364141448433703</v>
      </c>
      <c r="D11">
        <f>C11/C2</f>
        <v>1.3244109345050408</v>
      </c>
      <c r="E11">
        <f t="shared" si="0"/>
        <v>9.9965999836777311</v>
      </c>
      <c r="F11">
        <f t="shared" si="1"/>
        <v>0.12204078139290886</v>
      </c>
    </row>
    <row r="12" spans="1:6" x14ac:dyDescent="0.35">
      <c r="A12" s="1">
        <v>57.2038463254747</v>
      </c>
      <c r="B12" s="2">
        <v>11</v>
      </c>
      <c r="C12">
        <v>7.4130762614172703</v>
      </c>
      <c r="D12">
        <f>C12/C2</f>
        <v>1.4154228761325609</v>
      </c>
      <c r="E12">
        <f t="shared" si="0"/>
        <v>10.996216979530047</v>
      </c>
      <c r="F12">
        <f t="shared" si="1"/>
        <v>0.14490965780277612</v>
      </c>
    </row>
    <row r="13" spans="1:6" x14ac:dyDescent="0.35">
      <c r="A13" s="1">
        <v>62.404021361212699</v>
      </c>
      <c r="B13" s="2">
        <v>12</v>
      </c>
      <c r="C13" s="5">
        <v>8.0188758069026704</v>
      </c>
      <c r="D13">
        <f>C13/C2</f>
        <v>1.53109179748085</v>
      </c>
      <c r="E13">
        <f t="shared" si="0"/>
        <v>11.995839499651483</v>
      </c>
      <c r="F13">
        <f t="shared" si="1"/>
        <v>0.17145132111617453</v>
      </c>
    </row>
    <row r="14" spans="1:6" x14ac:dyDescent="0.35">
      <c r="A14" s="1">
        <v>67.604212371268204</v>
      </c>
      <c r="B14" s="2">
        <v>13</v>
      </c>
      <c r="C14">
        <v>8.8041944251341704</v>
      </c>
      <c r="D14">
        <f>C14/C2</f>
        <v>1.6810373663782032</v>
      </c>
      <c r="E14">
        <f t="shared" si="0"/>
        <v>12.995465090494083</v>
      </c>
      <c r="F14">
        <f t="shared" si="1"/>
        <v>0.2025309951649843</v>
      </c>
    </row>
    <row r="15" spans="1:6" x14ac:dyDescent="0.35">
      <c r="A15" s="1">
        <v>72.804389710683907</v>
      </c>
      <c r="B15" s="2">
        <v>14</v>
      </c>
      <c r="C15">
        <v>9.8522522276610101</v>
      </c>
      <c r="D15">
        <f>C15/C2</f>
        <v>1.8811492952041045</v>
      </c>
      <c r="E15">
        <f t="shared" si="0"/>
        <v>13.995088053448328</v>
      </c>
      <c r="F15">
        <f t="shared" si="1"/>
        <v>0.23946692734256031</v>
      </c>
    </row>
    <row r="16" spans="1:6" x14ac:dyDescent="0.35">
      <c r="A16">
        <v>78.004550726500597</v>
      </c>
      <c r="B16" s="2">
        <v>15</v>
      </c>
      <c r="C16">
        <v>11.3102358584005</v>
      </c>
      <c r="D16">
        <f>C16/C3</f>
        <v>2.1221471201283681</v>
      </c>
      <c r="E16">
        <f t="shared" si="0"/>
        <v>14.994707878539506</v>
      </c>
      <c r="F16">
        <f t="shared" si="1"/>
        <v>0.27788496155869341</v>
      </c>
    </row>
    <row r="17" spans="1:6" x14ac:dyDescent="0.35">
      <c r="A17">
        <v>83.204748533071495</v>
      </c>
      <c r="B17" s="2">
        <v>16</v>
      </c>
      <c r="C17">
        <v>13.467139244682</v>
      </c>
      <c r="D17">
        <f>C17/C4</f>
        <v>2.4798142684335951</v>
      </c>
      <c r="E17">
        <f t="shared" si="0"/>
        <v>15.994334775866944</v>
      </c>
      <c r="F17">
        <f t="shared" si="1"/>
        <v>0.32759986155954068</v>
      </c>
    </row>
    <row r="18" spans="1:6" x14ac:dyDescent="0.35">
      <c r="A18">
        <v>88.404890473617101</v>
      </c>
      <c r="B18" s="2">
        <v>17</v>
      </c>
      <c r="C18">
        <v>16.986047563390301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XL</cp:lastModifiedBy>
  <dcterms:created xsi:type="dcterms:W3CDTF">2020-02-02T10:46:00Z</dcterms:created>
  <dcterms:modified xsi:type="dcterms:W3CDTF">2020-02-22T08:19:06Z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