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20" windowHeight="9478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<sst xmlns="http://schemas.openxmlformats.org/spreadsheetml/2006/main" count="17" uniqueCount="10">
  <si>
    <t>M_v=2e+8</t>
  </si>
  <si>
    <t>dgr</t>
  </si>
  <si>
    <t>t_max</t>
  </si>
  <si>
    <t>二次</t>
  </si>
  <si>
    <t>三次</t>
  </si>
  <si>
    <t>error</t>
  </si>
  <si>
    <t>g</t>
  </si>
  <si>
    <t>t/t_0</t>
  </si>
  <si>
    <t>g_in/g_in0</t>
  </si>
  <si>
    <t>r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</si>
</sst>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6"/>
      <color theme="1"/>
      <name val="Droid Sans Mono"/>
      <charset val="134"/>
    </font>
    <font>
      <sz val="16"/>
      <color rgb="FF000000"/>
      <name val="Droid Sans Mono"/>
      <charset val="134"/>
    </font>
    <font>
      <sz val="16"/>
      <color rgb="FF000000"/>
      <name val="Droid Sans Mono"/>
      <charset val="0"/>
    </font>
    <font>
      <sz val="16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31" borderId="1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14" fillId="5" borderId="3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8560403195959"/>
                  <c:y val="-0.112614450897295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400"/>
                      <a:t>y = 2E-12x</a:t>
                    </a:r>
                    <a:r>
                      <a:rPr sz="1400" baseline="35000"/>
                      <a:t>2</a:t>
                    </a:r>
                    <a:r>
                      <a:rPr sz="1400"/>
                      <a:t> - 2E-07x + 5.2828</a:t>
                    </a:r>
                    <a:br>
                      <a:rPr sz="1400"/>
                    </a:br>
                    <a:r>
                      <a:rPr sz="1400"/>
                      <a:t>R</a:t>
                    </a:r>
                    <a:r>
                      <a:rPr sz="1400" baseline="35000"/>
                      <a:t>2</a:t>
                    </a:r>
                    <a:r>
                      <a:rPr sz="1400"/>
                      <a:t> = 0.9968</a:t>
                    </a:r>
                    <a:endParaRPr sz="14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Sheet1!$B$2:$B$11</c:f>
              <c:numCache>
                <c:formatCode>0.00E+00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5.237357956</c:v>
                </c:pt>
                <c:pt idx="1">
                  <c:v>5.329619116</c:v>
                </c:pt>
                <c:pt idx="2">
                  <c:v>5.43070479757691</c:v>
                </c:pt>
                <c:pt idx="3">
                  <c:v>5.52259412456932</c:v>
                </c:pt>
                <c:pt idx="4">
                  <c:v>5.64549743683565</c:v>
                </c:pt>
                <c:pt idx="5">
                  <c:v>5.80344674495998</c:v>
                </c:pt>
                <c:pt idx="6">
                  <c:v>6.00208422407816</c:v>
                </c:pt>
                <c:pt idx="7">
                  <c:v>6.24916901190679</c:v>
                </c:pt>
                <c:pt idx="8">
                  <c:v>6.55546580296553</c:v>
                </c:pt>
                <c:pt idx="9">
                  <c:v>6.93641414484337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86386"/>
        <c:axId val="451011555"/>
      </c:scatterChart>
      <c:valAx>
        <c:axId val="870863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011555"/>
        <c:crosses val="autoZero"/>
        <c:crossBetween val="midCat"/>
      </c:valAx>
      <c:valAx>
        <c:axId val="451011555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08638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21650822581403"/>
          <c:y val="0.0919821826280624"/>
          <c:w val="0.907519811161693"/>
          <c:h val="0.7435362061306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61666666666667"/>
                  <c:y val="-0.24166666666666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Sheet2!$B$2:$B$18</c:f>
              <c:numCache>
                <c:formatCode>0.00E+00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Sheet2!$D$2:$D$18</c:f>
              <c:numCache>
                <c:formatCode>General</c:formatCode>
                <c:ptCount val="17"/>
                <c:pt idx="0">
                  <c:v>0.012406851243</c:v>
                </c:pt>
                <c:pt idx="1">
                  <c:v>0.0499490075547095</c:v>
                </c:pt>
                <c:pt idx="2">
                  <c:v>0.11371912246643</c:v>
                </c:pt>
                <c:pt idx="3">
                  <c:v>0.20560844945884</c:v>
                </c:pt>
                <c:pt idx="4">
                  <c:v>0.32851176172517</c:v>
                </c:pt>
                <c:pt idx="5">
                  <c:v>0.4864610698495</c:v>
                </c:pt>
                <c:pt idx="6">
                  <c:v>0.685098548967679</c:v>
                </c:pt>
                <c:pt idx="7">
                  <c:v>0.93218399398683</c:v>
                </c:pt>
                <c:pt idx="8">
                  <c:v>1.23848012785505</c:v>
                </c:pt>
                <c:pt idx="9">
                  <c:v>1.61942846973289</c:v>
                </c:pt>
                <c:pt idx="10">
                  <c:v>2.09609058630679</c:v>
                </c:pt>
                <c:pt idx="11">
                  <c:v>2.70189013179219</c:v>
                </c:pt>
                <c:pt idx="12">
                  <c:v>3.48720875002369</c:v>
                </c:pt>
                <c:pt idx="13">
                  <c:v>4.53526655255053</c:v>
                </c:pt>
                <c:pt idx="14">
                  <c:v>5.99325018329003</c:v>
                </c:pt>
                <c:pt idx="15">
                  <c:v>8.15015356957151</c:v>
                </c:pt>
                <c:pt idx="16">
                  <c:v>11.6690618882798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4855"/>
        <c:axId val="645565009"/>
      </c:scatterChart>
      <c:valAx>
        <c:axId val="54784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565009"/>
        <c:crosses val="autoZero"/>
        <c:crossBetween val="midCat"/>
      </c:valAx>
      <c:valAx>
        <c:axId val="6455650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84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1067435</xdr:colOff>
      <xdr:row>2</xdr:row>
      <xdr:rowOff>140335</xdr:rowOff>
    </xdr:from>
    <xdr:to>
      <xdr:col>9</xdr:col>
      <xdr:colOff>327660</xdr:colOff>
      <xdr:row>18</xdr:row>
      <xdr:rowOff>40640</xdr:rowOff>
    </xdr:to>
    <xdr:graphicFrame>
      <xdr:nvGraphicFramePr>
        <xdr:cNvPr id="3" name="图表 2"/>
        <xdr:cNvGraphicFramePr/>
      </xdr:nvGraphicFramePr>
      <xdr:xfrm>
        <a:off x="1067435" y="664845"/>
        <a:ext cx="9504680" cy="4096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48260</xdr:colOff>
      <xdr:row>9</xdr:row>
      <xdr:rowOff>180975</xdr:rowOff>
    </xdr:from>
    <xdr:to>
      <xdr:col>8</xdr:col>
      <xdr:colOff>1024255</xdr:colOff>
      <xdr:row>20</xdr:row>
      <xdr:rowOff>240665</xdr:rowOff>
    </xdr:to>
    <xdr:graphicFrame>
      <xdr:nvGraphicFramePr>
        <xdr:cNvPr id="5" name="图表 4"/>
        <xdr:cNvGraphicFramePr/>
      </xdr:nvGraphicFramePr>
      <xdr:xfrm>
        <a:off x="4079240" y="2545715"/>
        <a:ext cx="7534910" cy="2944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B1" sqref="B1:C11"/>
    </sheetView>
  </sheetViews>
  <sheetFormatPr defaultColWidth="9" defaultRowHeight="20.65" outlineLevelCol="4"/>
  <cols>
    <col min="2" max="2" width="9.18617021276596"/>
    <col min="3" max="3" width="13.6276595744681" customWidth="1"/>
  </cols>
  <sheetData>
    <row r="1" spans="1:5">
      <c r="A1" t="s">
        <v>0</v>
      </c>
      <c r="B1" t="s">
        <v>1</v>
      </c>
      <c r="C1" t="s">
        <v>2</v>
      </c>
      <c r="D1" s="6" t="s">
        <v>3</v>
      </c>
      <c r="E1" s="6" t="s">
        <v>4</v>
      </c>
    </row>
    <row r="2" spans="2:5">
      <c r="B2" s="2">
        <v>100000</v>
      </c>
      <c r="C2" s="3">
        <v>5.237357956</v>
      </c>
      <c r="D2">
        <f>0.000000000002*B2^2-0.0000002*B2+5.2828</f>
        <v>5.2828</v>
      </c>
      <c r="E2">
        <f>0.000000000000000002*B2^3-0.000000000001*B2^2+0.000001*B2^1+5.1362</f>
        <v>5.2282</v>
      </c>
    </row>
    <row r="3" spans="2:5">
      <c r="B3" s="2">
        <v>200000</v>
      </c>
      <c r="C3" s="3">
        <v>5.329619116</v>
      </c>
      <c r="D3">
        <f t="shared" ref="D3:D11" si="0">0.000000000002*B3^2-0.0000002*B3+5.2828</f>
        <v>5.3228</v>
      </c>
      <c r="E3">
        <f t="shared" ref="E3:E11" si="1">0.000000000000000002*B3^3-0.000000000001*B3^2+0.000001*B3^1+5.1362</f>
        <v>5.3122</v>
      </c>
    </row>
    <row r="4" spans="2:5">
      <c r="B4" s="2">
        <v>300000</v>
      </c>
      <c r="C4">
        <v>5.43070479757691</v>
      </c>
      <c r="D4">
        <f t="shared" si="0"/>
        <v>5.4028</v>
      </c>
      <c r="E4">
        <f t="shared" si="1"/>
        <v>5.4002</v>
      </c>
    </row>
    <row r="5" spans="2:5">
      <c r="B5" s="2">
        <v>400000</v>
      </c>
      <c r="C5">
        <v>5.52259412456932</v>
      </c>
      <c r="D5">
        <f t="shared" si="0"/>
        <v>5.5228</v>
      </c>
      <c r="E5">
        <f t="shared" si="1"/>
        <v>5.5042</v>
      </c>
    </row>
    <row r="6" spans="2:5">
      <c r="B6" s="2">
        <v>500000</v>
      </c>
      <c r="C6">
        <v>5.64549743683565</v>
      </c>
      <c r="D6">
        <f t="shared" si="0"/>
        <v>5.6828</v>
      </c>
      <c r="E6">
        <f t="shared" si="1"/>
        <v>5.6362</v>
      </c>
    </row>
    <row r="7" spans="2:5">
      <c r="B7" s="2">
        <v>600000</v>
      </c>
      <c r="C7">
        <v>5.80344674495998</v>
      </c>
      <c r="D7">
        <f t="shared" si="0"/>
        <v>5.8828</v>
      </c>
      <c r="E7">
        <f t="shared" si="1"/>
        <v>5.8082</v>
      </c>
    </row>
    <row r="8" spans="2:5">
      <c r="B8" s="2">
        <v>700000</v>
      </c>
      <c r="C8">
        <v>6.00208422407816</v>
      </c>
      <c r="D8">
        <f t="shared" si="0"/>
        <v>6.1228</v>
      </c>
      <c r="E8">
        <f t="shared" si="1"/>
        <v>6.0322</v>
      </c>
    </row>
    <row r="9" spans="2:5">
      <c r="B9" s="2">
        <v>800000</v>
      </c>
      <c r="C9">
        <v>6.24916901190679</v>
      </c>
      <c r="D9">
        <f t="shared" si="0"/>
        <v>6.4028</v>
      </c>
      <c r="E9">
        <f t="shared" si="1"/>
        <v>6.3202</v>
      </c>
    </row>
    <row r="10" spans="2:5">
      <c r="B10" s="2">
        <v>900000</v>
      </c>
      <c r="C10">
        <v>6.55546580296553</v>
      </c>
      <c r="D10">
        <f t="shared" si="0"/>
        <v>6.7228</v>
      </c>
      <c r="E10">
        <f t="shared" si="1"/>
        <v>6.6842</v>
      </c>
    </row>
    <row r="11" spans="2:5">
      <c r="B11" s="2">
        <v>1000000</v>
      </c>
      <c r="C11">
        <v>6.93641414484337</v>
      </c>
      <c r="D11">
        <f t="shared" si="0"/>
        <v>7.0828</v>
      </c>
      <c r="E11">
        <f t="shared" si="1"/>
        <v>7.1362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tabSelected="1" workbookViewId="0">
      <selection activeCell="A2" sqref="A2"/>
    </sheetView>
  </sheetViews>
  <sheetFormatPr defaultColWidth="9" defaultRowHeight="20.65"/>
  <cols>
    <col min="1" max="1" width="12.2659574468085"/>
    <col min="2" max="2" width="9.18617021276596"/>
    <col min="3" max="4" width="12.313829787234"/>
    <col min="6" max="6" width="12.313829787234"/>
    <col min="8" max="8" width="12.313829787234"/>
    <col min="10" max="10" width="12.2659574468085"/>
  </cols>
  <sheetData>
    <row r="1" ht="21" customHeight="1" spans="2:10">
      <c r="B1" t="s">
        <v>1</v>
      </c>
      <c r="C1" t="s">
        <v>2</v>
      </c>
      <c r="E1" s="6" t="s">
        <v>4</v>
      </c>
      <c r="F1" t="s">
        <v>5</v>
      </c>
      <c r="G1" s="6" t="s">
        <v>3</v>
      </c>
      <c r="H1" t="s">
        <v>5</v>
      </c>
      <c r="J1">
        <v>5.31698567511048</v>
      </c>
    </row>
    <row r="2" spans="1:8">
      <c r="A2">
        <f>0.0349*EXP(0.3605*B2)</f>
        <v>0.0500482144203818</v>
      </c>
      <c r="B2" s="2">
        <v>1</v>
      </c>
      <c r="C2" s="5">
        <v>5.32939252635348</v>
      </c>
      <c r="D2">
        <f>C2-5.31698567511048</f>
        <v>0.012406851243</v>
      </c>
      <c r="E2">
        <f>0.0017*B2^3-0.0101*B2^2+0.1107*B2+5.1362</f>
        <v>5.2385</v>
      </c>
      <c r="F2">
        <f>ABS(E2-C2)/C2</f>
        <v>0.0170549506166085</v>
      </c>
      <c r="G2">
        <f>0.018*B2^2-0.0193*B2+5.2828</f>
        <v>5.2815</v>
      </c>
      <c r="H2">
        <f>ABS(G2-C2)/C2</f>
        <v>0.00898648881962713</v>
      </c>
    </row>
    <row r="3" spans="1:8">
      <c r="A3">
        <f t="shared" ref="A3:A18" si="0">0.0349*EXP(0.3605*B3)</f>
        <v>0.0717714546323356</v>
      </c>
      <c r="B3" s="2">
        <v>2</v>
      </c>
      <c r="C3" s="3">
        <v>5.36693468266519</v>
      </c>
      <c r="D3">
        <f t="shared" ref="D3:D18" si="1">C3-5.31698567511048</f>
        <v>0.0499490075547095</v>
      </c>
      <c r="E3">
        <f t="shared" ref="E3:E15" si="2">0.0017*B3^3-0.0101*B3^2+0.1107*B3+5.1362</f>
        <v>5.3308</v>
      </c>
      <c r="F3">
        <f t="shared" ref="F3:F15" si="3">ABS(E3-C3)/C3</f>
        <v>0.00673283443934994</v>
      </c>
      <c r="G3">
        <f t="shared" ref="G3:G15" si="4">0.018*B3^2-0.0193*B3+5.2828</f>
        <v>5.3162</v>
      </c>
      <c r="H3">
        <f t="shared" ref="H3:H15" si="5">ABS(G3-C3)/C3</f>
        <v>0.00945319547656484</v>
      </c>
    </row>
    <row r="4" spans="1:8">
      <c r="A4">
        <f t="shared" si="0"/>
        <v>0.102923585979995</v>
      </c>
      <c r="B4" s="2">
        <v>3</v>
      </c>
      <c r="C4">
        <v>5.43070479757691</v>
      </c>
      <c r="D4">
        <f t="shared" si="1"/>
        <v>0.11371912246643</v>
      </c>
      <c r="E4">
        <f t="shared" si="2"/>
        <v>5.4233</v>
      </c>
      <c r="F4">
        <f t="shared" si="3"/>
        <v>0.00136350581608015</v>
      </c>
      <c r="G4">
        <f t="shared" si="4"/>
        <v>5.3869</v>
      </c>
      <c r="H4">
        <f t="shared" si="5"/>
        <v>0.00806613491428497</v>
      </c>
    </row>
    <row r="5" spans="1:8">
      <c r="A5">
        <f t="shared" si="0"/>
        <v>0.147597183382275</v>
      </c>
      <c r="B5" s="2">
        <v>4</v>
      </c>
      <c r="C5">
        <v>5.52259412456932</v>
      </c>
      <c r="D5">
        <f t="shared" si="1"/>
        <v>0.20560844945884</v>
      </c>
      <c r="E5">
        <f t="shared" si="2"/>
        <v>5.5262</v>
      </c>
      <c r="F5">
        <f t="shared" si="3"/>
        <v>0.000652931457453533</v>
      </c>
      <c r="G5">
        <f t="shared" si="4"/>
        <v>5.4936</v>
      </c>
      <c r="H5">
        <f t="shared" si="5"/>
        <v>0.00525009151773964</v>
      </c>
    </row>
    <row r="6" spans="1:8">
      <c r="A6">
        <f t="shared" si="0"/>
        <v>0.211661188589127</v>
      </c>
      <c r="B6" s="2">
        <v>5</v>
      </c>
      <c r="C6">
        <v>5.64549743683565</v>
      </c>
      <c r="D6">
        <f t="shared" si="1"/>
        <v>0.32851176172517</v>
      </c>
      <c r="E6">
        <f t="shared" si="2"/>
        <v>5.6497</v>
      </c>
      <c r="F6">
        <f t="shared" si="3"/>
        <v>0.000744409719669409</v>
      </c>
      <c r="G6">
        <f t="shared" si="4"/>
        <v>5.6363</v>
      </c>
      <c r="H6">
        <f t="shared" si="5"/>
        <v>0.00162916322937966</v>
      </c>
    </row>
    <row r="7" spans="1:8">
      <c r="A7">
        <f t="shared" si="0"/>
        <v>0.303531935558209</v>
      </c>
      <c r="B7" s="2">
        <v>6</v>
      </c>
      <c r="C7">
        <v>5.80344674495998</v>
      </c>
      <c r="D7">
        <f t="shared" si="1"/>
        <v>0.4864610698495</v>
      </c>
      <c r="E7">
        <f t="shared" si="2"/>
        <v>5.804</v>
      </c>
      <c r="F7">
        <f t="shared" si="3"/>
        <v>9.53321473139781e-5</v>
      </c>
      <c r="G7">
        <f t="shared" si="4"/>
        <v>5.815</v>
      </c>
      <c r="H7">
        <f t="shared" si="5"/>
        <v>0.00199075748391297</v>
      </c>
    </row>
    <row r="8" spans="1:8">
      <c r="A8">
        <f t="shared" si="0"/>
        <v>0.435278836511483</v>
      </c>
      <c r="B8" s="2">
        <v>7</v>
      </c>
      <c r="C8">
        <v>6.00208422407816</v>
      </c>
      <c r="D8">
        <f t="shared" si="1"/>
        <v>0.685098548967679</v>
      </c>
      <c r="E8">
        <f t="shared" si="2"/>
        <v>5.9993</v>
      </c>
      <c r="F8">
        <f t="shared" si="3"/>
        <v>0.00046387620936581</v>
      </c>
      <c r="G8">
        <f t="shared" si="4"/>
        <v>6.0297</v>
      </c>
      <c r="H8">
        <f t="shared" si="5"/>
        <v>0.00460103105702118</v>
      </c>
    </row>
    <row r="9" spans="1:8">
      <c r="A9">
        <f t="shared" si="0"/>
        <v>0.624209986887708</v>
      </c>
      <c r="B9" s="2">
        <v>8</v>
      </c>
      <c r="C9">
        <v>6.24916966909731</v>
      </c>
      <c r="D9">
        <f t="shared" si="1"/>
        <v>0.93218399398683</v>
      </c>
      <c r="E9">
        <f t="shared" si="2"/>
        <v>6.2458</v>
      </c>
      <c r="F9">
        <f t="shared" si="3"/>
        <v>0.000539218692360743</v>
      </c>
      <c r="G9">
        <f t="shared" si="4"/>
        <v>6.2804</v>
      </c>
      <c r="H9">
        <f t="shared" si="5"/>
        <v>0.00499751687926265</v>
      </c>
    </row>
    <row r="10" spans="1:8">
      <c r="A10">
        <f t="shared" si="0"/>
        <v>0.89514599619197</v>
      </c>
      <c r="B10" s="2">
        <v>9</v>
      </c>
      <c r="C10">
        <v>6.55546580296553</v>
      </c>
      <c r="D10">
        <f t="shared" si="1"/>
        <v>1.23848012785505</v>
      </c>
      <c r="E10">
        <f t="shared" si="2"/>
        <v>6.5537</v>
      </c>
      <c r="F10">
        <f t="shared" si="3"/>
        <v>0.000269363462277904</v>
      </c>
      <c r="G10">
        <f t="shared" si="4"/>
        <v>6.5671</v>
      </c>
      <c r="H10">
        <f t="shared" si="5"/>
        <v>0.00177473232019707</v>
      </c>
    </row>
    <row r="11" spans="1:8">
      <c r="A11">
        <f t="shared" si="0"/>
        <v>1.28368076661782</v>
      </c>
      <c r="B11" s="2">
        <v>10</v>
      </c>
      <c r="C11">
        <v>6.93641414484337</v>
      </c>
      <c r="D11">
        <f t="shared" si="1"/>
        <v>1.61942846973289</v>
      </c>
      <c r="E11">
        <f t="shared" si="2"/>
        <v>6.9332</v>
      </c>
      <c r="F11">
        <f t="shared" si="3"/>
        <v>0.000463372684539078</v>
      </c>
      <c r="G11">
        <f t="shared" si="4"/>
        <v>6.8898</v>
      </c>
      <c r="H11">
        <f t="shared" si="5"/>
        <v>0.00672020785812287</v>
      </c>
    </row>
    <row r="12" spans="1:8">
      <c r="A12">
        <f t="shared" si="0"/>
        <v>1.84085760043005</v>
      </c>
      <c r="B12" s="2">
        <v>11</v>
      </c>
      <c r="C12">
        <v>7.41307626141727</v>
      </c>
      <c r="D12">
        <f t="shared" si="1"/>
        <v>2.09609058630679</v>
      </c>
      <c r="E12">
        <f t="shared" si="2"/>
        <v>7.3945</v>
      </c>
      <c r="F12">
        <f t="shared" si="3"/>
        <v>0.0025058775550381</v>
      </c>
      <c r="G12">
        <f t="shared" si="4"/>
        <v>7.2485</v>
      </c>
      <c r="H12">
        <f t="shared" si="5"/>
        <v>0.0222008051197096</v>
      </c>
    </row>
    <row r="13" spans="1:8">
      <c r="A13">
        <f t="shared" si="0"/>
        <v>2.63987495426111</v>
      </c>
      <c r="B13" s="2">
        <v>12</v>
      </c>
      <c r="C13" s="5">
        <v>8.01887580690267</v>
      </c>
      <c r="D13">
        <f t="shared" si="1"/>
        <v>2.70189013179219</v>
      </c>
      <c r="E13">
        <f t="shared" si="2"/>
        <v>7.9478</v>
      </c>
      <c r="F13">
        <f t="shared" si="3"/>
        <v>0.00886356250105396</v>
      </c>
      <c r="G13">
        <f t="shared" si="4"/>
        <v>7.6432</v>
      </c>
      <c r="H13">
        <f t="shared" si="5"/>
        <v>0.0468489369269553</v>
      </c>
    </row>
    <row r="14" spans="1:8">
      <c r="A14">
        <f t="shared" si="0"/>
        <v>3.78570280097008</v>
      </c>
      <c r="B14" s="2">
        <v>13</v>
      </c>
      <c r="C14">
        <v>8.80419442513417</v>
      </c>
      <c r="D14">
        <f t="shared" si="1"/>
        <v>3.48720875002369</v>
      </c>
      <c r="E14">
        <f t="shared" si="2"/>
        <v>8.6033</v>
      </c>
      <c r="F14">
        <f t="shared" si="3"/>
        <v>0.0228180359762</v>
      </c>
      <c r="G14">
        <f t="shared" si="4"/>
        <v>8.0739</v>
      </c>
      <c r="H14">
        <f t="shared" si="5"/>
        <v>0.0829484663638651</v>
      </c>
    </row>
    <row r="15" spans="1:8">
      <c r="A15">
        <f t="shared" si="0"/>
        <v>5.42887293738654</v>
      </c>
      <c r="B15" s="2">
        <v>14</v>
      </c>
      <c r="C15">
        <v>9.85225222766101</v>
      </c>
      <c r="D15">
        <f t="shared" si="1"/>
        <v>4.53526655255053</v>
      </c>
      <c r="E15">
        <f t="shared" si="2"/>
        <v>9.3712</v>
      </c>
      <c r="F15">
        <f t="shared" si="3"/>
        <v>0.0488266252776617</v>
      </c>
      <c r="G15">
        <f t="shared" si="4"/>
        <v>8.5406</v>
      </c>
      <c r="H15">
        <f t="shared" si="5"/>
        <v>0.133132221684138</v>
      </c>
    </row>
    <row r="16" spans="1:8">
      <c r="A16">
        <f t="shared" si="0"/>
        <v>7.78525492353381</v>
      </c>
      <c r="B16" s="2">
        <v>15</v>
      </c>
      <c r="C16">
        <v>11.3102358584005</v>
      </c>
      <c r="D16">
        <f t="shared" si="1"/>
        <v>5.99325018329003</v>
      </c>
      <c r="E16">
        <f>0.0017*B16^3-0.0101*B16^2+0.1107*B16+5.1362</f>
        <v>10.2617</v>
      </c>
      <c r="F16">
        <f>ABS(E16-C16)/C16</f>
        <v>0.0927068074908206</v>
      </c>
      <c r="G16">
        <f>0.018*B16^2-0.0193*B16+5.2828</f>
        <v>9.0433</v>
      </c>
      <c r="H16">
        <f>ABS(G16-C16)/C16</f>
        <v>0.200432235612202</v>
      </c>
    </row>
    <row r="17" spans="1:8">
      <c r="A17">
        <f t="shared" si="0"/>
        <v>11.1644156942795</v>
      </c>
      <c r="B17" s="2">
        <v>16</v>
      </c>
      <c r="C17">
        <v>13.467139244682</v>
      </c>
      <c r="D17">
        <f t="shared" si="1"/>
        <v>8.15015356957151</v>
      </c>
      <c r="E17">
        <f>0.0017*B17^3-0.0101*B17^2+0.1107*B17+5.1362</f>
        <v>11.285</v>
      </c>
      <c r="F17">
        <f>ABS(E17-C17)/C17</f>
        <v>0.162034356743114</v>
      </c>
      <c r="G17">
        <f>0.018*B17^2-0.0193*B17+5.2828</f>
        <v>9.582</v>
      </c>
      <c r="H17">
        <f>ABS(G17-C17)/C17</f>
        <v>0.288490315136244</v>
      </c>
    </row>
    <row r="18" spans="1:4">
      <c r="A18">
        <f t="shared" si="0"/>
        <v>16.0102885543144</v>
      </c>
      <c r="B18" s="2">
        <v>17</v>
      </c>
      <c r="C18">
        <v>16.9860475633903</v>
      </c>
      <c r="D18">
        <f t="shared" si="1"/>
        <v>11.6690618882798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opLeftCell="A9" workbookViewId="0">
      <selection activeCell="D18" sqref="D18"/>
    </sheetView>
  </sheetViews>
  <sheetFormatPr defaultColWidth="9" defaultRowHeight="20.65" outlineLevelCol="5"/>
  <cols>
    <col min="1" max="1" width="12.313829787234"/>
    <col min="2" max="2" width="9.13297872340426"/>
    <col min="3" max="3" width="12.2659574468085"/>
    <col min="4" max="6" width="12.313829787234"/>
  </cols>
  <sheetData>
    <row r="1" spans="1:6">
      <c r="A1" t="s">
        <v>6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5">
      <c r="A2" s="1">
        <v>5.20213873843725</v>
      </c>
      <c r="B2" s="2">
        <v>1</v>
      </c>
      <c r="C2" s="3">
        <v>5.237357956</v>
      </c>
      <c r="D2" s="4">
        <v>1</v>
      </c>
      <c r="E2">
        <f>1</f>
        <v>1</v>
      </c>
    </row>
    <row r="3" spans="1:6">
      <c r="A3" s="1">
        <v>10.4023126351441</v>
      </c>
      <c r="B3" s="2">
        <v>2</v>
      </c>
      <c r="C3" s="3">
        <v>5.329619116</v>
      </c>
      <c r="D3">
        <f>C3/C2</f>
        <v>1.01761597369802</v>
      </c>
      <c r="E3">
        <f>A3/5.20213873843725</f>
        <v>1.99962230116704</v>
      </c>
      <c r="F3">
        <f>LOG(D3)/LOG(E3)</f>
        <v>0.0252000886178776</v>
      </c>
    </row>
    <row r="4" spans="1:6">
      <c r="A4" s="1">
        <v>15.6024945326188</v>
      </c>
      <c r="B4" s="2">
        <v>3</v>
      </c>
      <c r="C4">
        <v>5.43070479757691</v>
      </c>
      <c r="D4">
        <f>C4/C2</f>
        <v>1.03691686594677</v>
      </c>
      <c r="E4">
        <f t="shared" ref="E4:E16" si="0">A4/5.20213873843725</f>
        <v>2.99924614031072</v>
      </c>
      <c r="F4">
        <f t="shared" ref="F4:F15" si="1">LOG(D4)/LOG(E4)</f>
        <v>0.0330053226247989</v>
      </c>
    </row>
    <row r="5" spans="1:6">
      <c r="A5" s="1">
        <v>20.8026201279096</v>
      </c>
      <c r="B5" s="2">
        <v>4</v>
      </c>
      <c r="C5">
        <v>5.52259412456932</v>
      </c>
      <c r="D5">
        <f>C5/C2</f>
        <v>1.05446184335034</v>
      </c>
      <c r="E5">
        <f t="shared" si="0"/>
        <v>3.99885915656275</v>
      </c>
      <c r="F5">
        <f t="shared" si="1"/>
        <v>0.0382613182885535</v>
      </c>
    </row>
    <row r="6" spans="1:6">
      <c r="A6" s="1">
        <v>26.0028197346328</v>
      </c>
      <c r="B6" s="2">
        <v>5</v>
      </c>
      <c r="C6">
        <v>5.64549743683565</v>
      </c>
      <c r="D6">
        <f>C6/C2</f>
        <v>1.07792850598804</v>
      </c>
      <c r="E6">
        <f t="shared" si="0"/>
        <v>4.998486399931</v>
      </c>
      <c r="F6">
        <f t="shared" si="1"/>
        <v>0.0466344604246503</v>
      </c>
    </row>
    <row r="7" spans="1:6">
      <c r="A7" s="1">
        <v>31.2029944402269</v>
      </c>
      <c r="B7" s="2">
        <v>6</v>
      </c>
      <c r="C7">
        <v>5.80344674495998</v>
      </c>
      <c r="D7">
        <f>C7/C2</f>
        <v>1.10808670969519</v>
      </c>
      <c r="E7">
        <f t="shared" si="0"/>
        <v>5.99810885658933</v>
      </c>
      <c r="F7">
        <f t="shared" si="1"/>
        <v>0.0572916764310223</v>
      </c>
    </row>
    <row r="8" spans="1:6">
      <c r="A8" s="1">
        <v>36.4031682551557</v>
      </c>
      <c r="B8" s="2">
        <v>7</v>
      </c>
      <c r="C8">
        <v>6.00208422407816</v>
      </c>
      <c r="D8">
        <f>C8/C2</f>
        <v>1.14601374863104</v>
      </c>
      <c r="E8">
        <f t="shared" si="0"/>
        <v>6.99773114203629</v>
      </c>
      <c r="F8">
        <f t="shared" si="1"/>
        <v>0.0700506773309678</v>
      </c>
    </row>
    <row r="9" spans="1:6">
      <c r="A9" s="1">
        <v>41.6033448403463</v>
      </c>
      <c r="B9" s="2">
        <v>8</v>
      </c>
      <c r="C9">
        <v>6.24916901190679</v>
      </c>
      <c r="D9">
        <f>C9/C2</f>
        <v>1.19319112124991</v>
      </c>
      <c r="E9">
        <f t="shared" si="0"/>
        <v>7.99735396000687</v>
      </c>
      <c r="F9">
        <f t="shared" si="1"/>
        <v>0.0849552309985411</v>
      </c>
    </row>
    <row r="10" spans="1:6">
      <c r="A10" s="1">
        <v>46.8035185043099</v>
      </c>
      <c r="B10" s="2">
        <v>9</v>
      </c>
      <c r="C10">
        <v>6.55546580296553</v>
      </c>
      <c r="D10">
        <f>C10/C2</f>
        <v>1.25167419489735</v>
      </c>
      <c r="E10">
        <f t="shared" si="0"/>
        <v>8.996976216434</v>
      </c>
      <c r="F10">
        <f t="shared" si="1"/>
        <v>0.102181793251595</v>
      </c>
    </row>
    <row r="11" spans="1:6">
      <c r="A11" s="1">
        <v>52.0037000277511</v>
      </c>
      <c r="B11" s="2">
        <v>10</v>
      </c>
      <c r="C11">
        <v>6.93641414484337</v>
      </c>
      <c r="D11">
        <f>C11/C2</f>
        <v>1.32441093450504</v>
      </c>
      <c r="E11">
        <f t="shared" si="0"/>
        <v>9.99659998367773</v>
      </c>
      <c r="F11">
        <f t="shared" si="1"/>
        <v>0.122040781392909</v>
      </c>
    </row>
    <row r="12" spans="1:6">
      <c r="A12" s="1">
        <v>57.2038463254747</v>
      </c>
      <c r="B12" s="2">
        <v>11</v>
      </c>
      <c r="C12">
        <v>7.41307626141727</v>
      </c>
      <c r="D12">
        <f>C12/C2</f>
        <v>1.41542287613256</v>
      </c>
      <c r="E12">
        <f t="shared" si="0"/>
        <v>10.99621697953</v>
      </c>
      <c r="F12">
        <f t="shared" si="1"/>
        <v>0.144909657802776</v>
      </c>
    </row>
    <row r="13" spans="1:6">
      <c r="A13" s="1">
        <v>62.4040213612127</v>
      </c>
      <c r="B13" s="2">
        <v>12</v>
      </c>
      <c r="C13" s="5">
        <v>8.01887580690267</v>
      </c>
      <c r="D13">
        <f>C13/C2</f>
        <v>1.53109179748085</v>
      </c>
      <c r="E13">
        <f t="shared" si="0"/>
        <v>11.9958394996515</v>
      </c>
      <c r="F13">
        <f t="shared" si="1"/>
        <v>0.171451321116175</v>
      </c>
    </row>
    <row r="14" spans="1:6">
      <c r="A14" s="1">
        <v>67.6042123712682</v>
      </c>
      <c r="B14" s="2">
        <v>13</v>
      </c>
      <c r="C14">
        <v>8.80419442513417</v>
      </c>
      <c r="D14">
        <f>C14/C2</f>
        <v>1.6810373663782</v>
      </c>
      <c r="E14">
        <f t="shared" si="0"/>
        <v>12.9954650904941</v>
      </c>
      <c r="F14">
        <f t="shared" si="1"/>
        <v>0.202530995164984</v>
      </c>
    </row>
    <row r="15" spans="1:6">
      <c r="A15" s="1">
        <v>72.8043897106839</v>
      </c>
      <c r="B15" s="2">
        <v>14</v>
      </c>
      <c r="C15">
        <v>9.85225222766101</v>
      </c>
      <c r="D15">
        <f>C15/C2</f>
        <v>1.8811492952041</v>
      </c>
      <c r="E15">
        <f t="shared" si="0"/>
        <v>13.9950880534483</v>
      </c>
      <c r="F15">
        <f t="shared" si="1"/>
        <v>0.239466927342559</v>
      </c>
    </row>
    <row r="16" spans="1:6">
      <c r="A16">
        <v>78.0045507265006</v>
      </c>
      <c r="B16" s="2">
        <v>15</v>
      </c>
      <c r="C16">
        <v>11.3102358584005</v>
      </c>
      <c r="D16">
        <f>C16/C3</f>
        <v>2.12214712012837</v>
      </c>
      <c r="E16">
        <f t="shared" si="0"/>
        <v>14.9947078785395</v>
      </c>
      <c r="F16">
        <f>LOG(D16)/LOG(E16)</f>
        <v>0.277884961558694</v>
      </c>
    </row>
    <row r="17" spans="1:6">
      <c r="A17">
        <v>83.2047485330715</v>
      </c>
      <c r="B17" s="2">
        <v>16</v>
      </c>
      <c r="C17">
        <v>13.467139244682</v>
      </c>
      <c r="D17">
        <f>C17/C4</f>
        <v>2.47981426843359</v>
      </c>
      <c r="E17">
        <f>A17/5.20213873843725</f>
        <v>15.9943347758669</v>
      </c>
      <c r="F17">
        <f>LOG(D17)/LOG(E17)</f>
        <v>0.32759986155954</v>
      </c>
    </row>
    <row r="18" spans="1:3">
      <c r="A18">
        <v>88.4048904736171</v>
      </c>
      <c r="B18" s="2">
        <v>17</v>
      </c>
      <c r="C18">
        <v>16.9860475633903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CulturalResearcher</dc:creator>
  <cp:lastModifiedBy>肖良</cp:lastModifiedBy>
  <dcterms:created xsi:type="dcterms:W3CDTF">2020-02-02T10:46:00Z</dcterms:created>
  <dcterms:modified xsi:type="dcterms:W3CDTF">2020-02-03T16:09:28Z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2052-11.1.0.9080</vt:lpwstr>
  </property>
</Properties>
</file>