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9852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<sst xmlns="http://schemas.openxmlformats.org/spreadsheetml/2006/main" count="17" uniqueCount="10">
  <si>
    <t>M_v=2e+8</t>
  </si>
  <si>
    <t>dgr</t>
  </si>
  <si>
    <t>t_max</t>
  </si>
  <si>
    <t>二次</t>
  </si>
  <si>
    <t>三次</t>
  </si>
  <si>
    <t>error</t>
  </si>
  <si>
    <t>g</t>
  </si>
  <si>
    <t>t/t_0</t>
  </si>
  <si>
    <t>dgr/dgr_0</t>
  </si>
  <si>
    <t>r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</si>
</sst>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6"/>
      <color theme="1"/>
      <name val="Droid Sans Mono"/>
      <charset val="134"/>
    </font>
    <font>
      <sz val="13.5"/>
      <color rgb="FF000000"/>
      <name val="Droid Sans Mono"/>
      <charset val="134"/>
    </font>
    <font>
      <sz val="16"/>
      <color rgb="FF000000"/>
      <name val="Droid Sans Mono"/>
      <charset val="0"/>
    </font>
    <font>
      <sz val="16"/>
      <color theme="1"/>
      <name val="宋体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78560403195959"/>
                  <c:y val="-0.112614450897295"/>
                </c:manualLayout>
              </c:layout>
              <c:tx>
                <c:rich>
                  <a:bodyPr rot="0" spcFirstLastPara="0" vertOverflow="ellipsis" vert="horz" wrap="square" anchor="ctr" anchorCtr="1"/>
                  <a:lstStyle/>
                  <a:p>
                    <a:pPr>
                      <a:defRPr lang="zh-CN"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sz="1400"/>
                      <a:t>y = 2E-12x</a:t>
                    </a:r>
                    <a:r>
                      <a:rPr sz="1400" baseline="35000"/>
                      <a:t>2</a:t>
                    </a:r>
                    <a:r>
                      <a:rPr sz="1400"/>
                      <a:t> - 2E-07x + 5.2828</a:t>
                    </a:r>
                    <a:br>
                      <a:rPr sz="1400"/>
                    </a:br>
                    <a:r>
                      <a:rPr sz="1400"/>
                      <a:t>R</a:t>
                    </a:r>
                    <a:r>
                      <a:rPr sz="1400" baseline="35000"/>
                      <a:t>2</a:t>
                    </a:r>
                    <a:r>
                      <a:rPr sz="1400"/>
                      <a:t> = 0.9968</a:t>
                    </a:r>
                    <a:endParaRPr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Sheet1!$B$2:$B$11</c:f>
              <c:numCache>
                <c:formatCode>0.00E+00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5.237357956</c:v>
                </c:pt>
                <c:pt idx="1">
                  <c:v>5.329619116</c:v>
                </c:pt>
                <c:pt idx="2">
                  <c:v>5.43070479757691</c:v>
                </c:pt>
                <c:pt idx="3">
                  <c:v>5.52259412456932</c:v>
                </c:pt>
                <c:pt idx="4">
                  <c:v>5.64549743683565</c:v>
                </c:pt>
                <c:pt idx="5">
                  <c:v>5.80344674495998</c:v>
                </c:pt>
                <c:pt idx="6">
                  <c:v>6.00208422407816</c:v>
                </c:pt>
                <c:pt idx="7">
                  <c:v>6.24916901190679</c:v>
                </c:pt>
                <c:pt idx="8">
                  <c:v>6.55546580296553</c:v>
                </c:pt>
                <c:pt idx="9">
                  <c:v>6.93641414484337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86386"/>
        <c:axId val="451011555"/>
      </c:scatterChart>
      <c:valAx>
        <c:axId val="8708638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1011555"/>
        <c:crosses val="autoZero"/>
        <c:crossBetween val="midCat"/>
      </c:valAx>
      <c:valAx>
        <c:axId val="451011555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08638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"11"</c:f>
              <c:strCache>
                <c:ptCount val="1"/>
                <c:pt idx="0">
                  <c:v>11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561666666666667"/>
                  <c:y val="-0.24166666666666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Sheet2!$B$2:$B$15</c:f>
              <c:numCache>
                <c:formatCode>0.00E+00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Sheet2!$D$2:$D$15</c:f>
              <c:numCache>
                <c:formatCode>General</c:formatCode>
                <c:ptCount val="14"/>
                <c:pt idx="0">
                  <c:v>0.32939252635348</c:v>
                </c:pt>
                <c:pt idx="1">
                  <c:v>0.36693468266519</c:v>
                </c:pt>
                <c:pt idx="2">
                  <c:v>0.43070479757691</c:v>
                </c:pt>
                <c:pt idx="3">
                  <c:v>0.52259412456932</c:v>
                </c:pt>
                <c:pt idx="4">
                  <c:v>0.64549743683565</c:v>
                </c:pt>
                <c:pt idx="5">
                  <c:v>0.80344674495998</c:v>
                </c:pt>
                <c:pt idx="6">
                  <c:v>1.00208422407816</c:v>
                </c:pt>
                <c:pt idx="7">
                  <c:v>1.24916966909731</c:v>
                </c:pt>
                <c:pt idx="8">
                  <c:v>1.55546580296553</c:v>
                </c:pt>
                <c:pt idx="9">
                  <c:v>1.93641414484337</c:v>
                </c:pt>
                <c:pt idx="10">
                  <c:v>2.41307626141727</c:v>
                </c:pt>
                <c:pt idx="11">
                  <c:v>3.01887580690267</c:v>
                </c:pt>
                <c:pt idx="12">
                  <c:v>3.80419442513417</c:v>
                </c:pt>
                <c:pt idx="13">
                  <c:v>4.85225222766101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84855"/>
        <c:axId val="645565009"/>
      </c:scatterChart>
      <c:valAx>
        <c:axId val="54784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5565009"/>
        <c:crosses val="autoZero"/>
        <c:crossBetween val="midCat"/>
      </c:valAx>
      <c:valAx>
        <c:axId val="64556500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784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1067435</xdr:colOff>
      <xdr:row>2</xdr:row>
      <xdr:rowOff>140335</xdr:rowOff>
    </xdr:from>
    <xdr:to>
      <xdr:col>9</xdr:col>
      <xdr:colOff>327660</xdr:colOff>
      <xdr:row>18</xdr:row>
      <xdr:rowOff>40640</xdr:rowOff>
    </xdr:to>
    <xdr:graphicFrame>
      <xdr:nvGraphicFramePr>
        <xdr:cNvPr id="3" name="图表 2"/>
        <xdr:cNvGraphicFramePr/>
      </xdr:nvGraphicFramePr>
      <xdr:xfrm>
        <a:off x="1067435" y="658495"/>
        <a:ext cx="9722485" cy="40455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1021080</xdr:colOff>
      <xdr:row>2</xdr:row>
      <xdr:rowOff>154940</xdr:rowOff>
    </xdr:from>
    <xdr:to>
      <xdr:col>8</xdr:col>
      <xdr:colOff>396240</xdr:colOff>
      <xdr:row>13</xdr:row>
      <xdr:rowOff>48260</xdr:rowOff>
    </xdr:to>
    <xdr:graphicFrame>
      <xdr:nvGraphicFramePr>
        <xdr:cNvPr id="5" name="图表 4"/>
        <xdr:cNvGraphicFramePr/>
      </xdr:nvGraphicFramePr>
      <xdr:xfrm>
        <a:off x="6240780" y="6807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1" sqref="B1:C11"/>
    </sheetView>
  </sheetViews>
  <sheetFormatPr defaultColWidth="9" defaultRowHeight="20.4" outlineLevelCol="4"/>
  <cols>
    <col min="2" max="2" width="9.1875"/>
    <col min="3" max="3" width="13.625" customWidth="1"/>
  </cols>
  <sheetData>
    <row r="1" spans="1:5">
      <c r="A1" t="s">
        <v>0</v>
      </c>
      <c r="B1" t="s">
        <v>1</v>
      </c>
      <c r="C1" t="s">
        <v>2</v>
      </c>
      <c r="D1" s="6" t="s">
        <v>3</v>
      </c>
      <c r="E1" s="6" t="s">
        <v>4</v>
      </c>
    </row>
    <row r="2" spans="2:5">
      <c r="B2" s="2">
        <v>100000</v>
      </c>
      <c r="C2" s="3">
        <v>5.237357956</v>
      </c>
      <c r="D2">
        <f>0.000000000002*B2^2-0.0000002*B2+5.2828</f>
        <v>5.2828</v>
      </c>
      <c r="E2">
        <f>0.000000000000000002*B2^3-0.000000000001*B2^2+0.000001*B2^1+5.1362</f>
        <v>5.2282</v>
      </c>
    </row>
    <row r="3" spans="2:5">
      <c r="B3" s="2">
        <v>200000</v>
      </c>
      <c r="C3" s="3">
        <v>5.329619116</v>
      </c>
      <c r="D3">
        <f t="shared" ref="D3:D11" si="0">0.000000000002*B3^2-0.0000002*B3+5.2828</f>
        <v>5.3228</v>
      </c>
      <c r="E3">
        <f t="shared" ref="E3:E11" si="1">0.000000000000000002*B3^3-0.000000000001*B3^2+0.000001*B3^1+5.1362</f>
        <v>5.3122</v>
      </c>
    </row>
    <row r="4" spans="2:5">
      <c r="B4" s="2">
        <v>300000</v>
      </c>
      <c r="C4">
        <v>5.43070479757691</v>
      </c>
      <c r="D4">
        <f t="shared" si="0"/>
        <v>5.4028</v>
      </c>
      <c r="E4">
        <f t="shared" si="1"/>
        <v>5.4002</v>
      </c>
    </row>
    <row r="5" spans="2:5">
      <c r="B5" s="2">
        <v>400000</v>
      </c>
      <c r="C5">
        <v>5.52259412456932</v>
      </c>
      <c r="D5">
        <f t="shared" si="0"/>
        <v>5.5228</v>
      </c>
      <c r="E5">
        <f t="shared" si="1"/>
        <v>5.5042</v>
      </c>
    </row>
    <row r="6" spans="2:5">
      <c r="B6" s="2">
        <v>500000</v>
      </c>
      <c r="C6">
        <v>5.64549743683565</v>
      </c>
      <c r="D6">
        <f t="shared" si="0"/>
        <v>5.6828</v>
      </c>
      <c r="E6">
        <f t="shared" si="1"/>
        <v>5.6362</v>
      </c>
    </row>
    <row r="7" spans="2:5">
      <c r="B7" s="2">
        <v>600000</v>
      </c>
      <c r="C7">
        <v>5.80344674495998</v>
      </c>
      <c r="D7">
        <f t="shared" si="0"/>
        <v>5.8828</v>
      </c>
      <c r="E7">
        <f t="shared" si="1"/>
        <v>5.8082</v>
      </c>
    </row>
    <row r="8" spans="2:5">
      <c r="B8" s="2">
        <v>700000</v>
      </c>
      <c r="C8">
        <v>6.00208422407816</v>
      </c>
      <c r="D8">
        <f t="shared" si="0"/>
        <v>6.1228</v>
      </c>
      <c r="E8">
        <f t="shared" si="1"/>
        <v>6.0322</v>
      </c>
    </row>
    <row r="9" spans="2:5">
      <c r="B9" s="2">
        <v>800000</v>
      </c>
      <c r="C9">
        <v>6.24916901190679</v>
      </c>
      <c r="D9">
        <f t="shared" si="0"/>
        <v>6.4028</v>
      </c>
      <c r="E9">
        <f t="shared" si="1"/>
        <v>6.3202</v>
      </c>
    </row>
    <row r="10" spans="2:5">
      <c r="B10" s="2">
        <v>900000</v>
      </c>
      <c r="C10">
        <v>6.55546580296553</v>
      </c>
      <c r="D10">
        <f t="shared" si="0"/>
        <v>6.7228</v>
      </c>
      <c r="E10">
        <f t="shared" si="1"/>
        <v>6.6842</v>
      </c>
    </row>
    <row r="11" spans="2:5">
      <c r="B11" s="2">
        <v>1000000</v>
      </c>
      <c r="C11">
        <v>6.93641414484337</v>
      </c>
      <c r="D11">
        <f t="shared" si="0"/>
        <v>7.0828</v>
      </c>
      <c r="E11">
        <f t="shared" si="1"/>
        <v>7.1362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5"/>
  <sheetViews>
    <sheetView tabSelected="1" workbookViewId="0">
      <selection activeCell="C9" sqref="C9"/>
    </sheetView>
  </sheetViews>
  <sheetFormatPr defaultColWidth="9" defaultRowHeight="20.4" outlineLevelCol="7"/>
  <cols>
    <col min="2" max="2" width="9.1875"/>
    <col min="3" max="4" width="12.3125"/>
    <col min="6" max="6" width="12.3125"/>
    <col min="8" max="8" width="12.3125"/>
  </cols>
  <sheetData>
    <row r="1" ht="21" customHeight="1" spans="2:8">
      <c r="B1" t="s">
        <v>1</v>
      </c>
      <c r="C1" t="s">
        <v>2</v>
      </c>
      <c r="E1" s="6" t="s">
        <v>4</v>
      </c>
      <c r="F1" t="s">
        <v>5</v>
      </c>
      <c r="G1" s="6" t="s">
        <v>3</v>
      </c>
      <c r="H1" t="s">
        <v>5</v>
      </c>
    </row>
    <row r="2" spans="2:8">
      <c r="B2" s="2">
        <v>1</v>
      </c>
      <c r="C2" s="5">
        <v>5.32939252635348</v>
      </c>
      <c r="D2">
        <f>C2-5</f>
        <v>0.32939252635348</v>
      </c>
      <c r="E2">
        <f>0.0017*B2^3-0.0101*B2^2+0.1107*B2+5.1362</f>
        <v>5.2385</v>
      </c>
      <c r="F2">
        <f>ABS(E2-C2)/C2</f>
        <v>0.0170549506166085</v>
      </c>
      <c r="G2">
        <f>0.018*B2^2-0.0193*B2+5.2828</f>
        <v>5.2815</v>
      </c>
      <c r="H2">
        <f>ABS(G2-C2)/C2</f>
        <v>0.00898648881962713</v>
      </c>
    </row>
    <row r="3" spans="2:8">
      <c r="B3" s="2">
        <v>2</v>
      </c>
      <c r="C3" s="3">
        <v>5.36693468266519</v>
      </c>
      <c r="D3">
        <f t="shared" ref="D3:D15" si="0">C3-5</f>
        <v>0.36693468266519</v>
      </c>
      <c r="E3">
        <f t="shared" ref="E3:E15" si="1">0.0017*B3^3-0.0101*B3^2+0.1107*B3+5.1362</f>
        <v>5.3308</v>
      </c>
      <c r="F3">
        <f t="shared" ref="F3:F15" si="2">ABS(E3-C3)/C3</f>
        <v>0.00673283443934994</v>
      </c>
      <c r="G3">
        <f t="shared" ref="G3:G15" si="3">0.018*B3^2-0.0193*B3+5.2828</f>
        <v>5.3162</v>
      </c>
      <c r="H3">
        <f t="shared" ref="H3:H15" si="4">ABS(G3-C3)/C3</f>
        <v>0.00945319547656484</v>
      </c>
    </row>
    <row r="4" spans="2:8">
      <c r="B4" s="2">
        <v>3</v>
      </c>
      <c r="C4">
        <v>5.43070479757691</v>
      </c>
      <c r="D4">
        <f t="shared" si="0"/>
        <v>0.43070479757691</v>
      </c>
      <c r="E4">
        <f t="shared" si="1"/>
        <v>5.4233</v>
      </c>
      <c r="F4">
        <f t="shared" si="2"/>
        <v>0.00136350581607998</v>
      </c>
      <c r="G4">
        <f t="shared" si="3"/>
        <v>5.3869</v>
      </c>
      <c r="H4">
        <f t="shared" si="4"/>
        <v>0.00806613491428497</v>
      </c>
    </row>
    <row r="5" spans="2:8">
      <c r="B5" s="2">
        <v>4</v>
      </c>
      <c r="C5">
        <v>5.52259412456932</v>
      </c>
      <c r="D5">
        <f t="shared" si="0"/>
        <v>0.52259412456932</v>
      </c>
      <c r="E5">
        <f t="shared" si="1"/>
        <v>5.5262</v>
      </c>
      <c r="F5">
        <f t="shared" si="2"/>
        <v>0.000652931457453693</v>
      </c>
      <c r="G5">
        <f t="shared" si="3"/>
        <v>5.4936</v>
      </c>
      <c r="H5">
        <f t="shared" si="4"/>
        <v>0.00525009151773964</v>
      </c>
    </row>
    <row r="6" spans="2:8">
      <c r="B6" s="2">
        <v>5</v>
      </c>
      <c r="C6">
        <v>5.64549743683565</v>
      </c>
      <c r="D6">
        <f t="shared" si="0"/>
        <v>0.64549743683565</v>
      </c>
      <c r="E6">
        <f t="shared" si="1"/>
        <v>5.6497</v>
      </c>
      <c r="F6">
        <f t="shared" si="2"/>
        <v>0.000744409719669566</v>
      </c>
      <c r="G6">
        <f t="shared" si="3"/>
        <v>5.6363</v>
      </c>
      <c r="H6">
        <f t="shared" si="4"/>
        <v>0.00162916322937966</v>
      </c>
    </row>
    <row r="7" spans="2:8">
      <c r="B7" s="2">
        <v>6</v>
      </c>
      <c r="C7">
        <v>5.80344674495998</v>
      </c>
      <c r="D7">
        <f t="shared" si="0"/>
        <v>0.80344674495998</v>
      </c>
      <c r="E7">
        <f t="shared" si="1"/>
        <v>5.804</v>
      </c>
      <c r="F7">
        <f t="shared" si="2"/>
        <v>9.53321473141311e-5</v>
      </c>
      <c r="G7">
        <f t="shared" si="3"/>
        <v>5.815</v>
      </c>
      <c r="H7">
        <f t="shared" si="4"/>
        <v>0.00199075748391313</v>
      </c>
    </row>
    <row r="8" spans="2:8">
      <c r="B8" s="2">
        <v>7</v>
      </c>
      <c r="C8">
        <v>6.00208422407816</v>
      </c>
      <c r="D8">
        <f t="shared" si="0"/>
        <v>1.00208422407816</v>
      </c>
      <c r="E8">
        <f t="shared" si="1"/>
        <v>5.9993</v>
      </c>
      <c r="F8">
        <f t="shared" si="2"/>
        <v>0.00046387620936581</v>
      </c>
      <c r="G8">
        <f t="shared" si="3"/>
        <v>6.0297</v>
      </c>
      <c r="H8">
        <f t="shared" si="4"/>
        <v>0.00460103105702118</v>
      </c>
    </row>
    <row r="9" spans="2:8">
      <c r="B9" s="2">
        <v>8</v>
      </c>
      <c r="C9">
        <v>6.24916966909731</v>
      </c>
      <c r="D9">
        <f t="shared" si="0"/>
        <v>1.24916966909731</v>
      </c>
      <c r="E9">
        <f t="shared" si="1"/>
        <v>6.2458</v>
      </c>
      <c r="F9">
        <f t="shared" si="2"/>
        <v>0.000539218692361311</v>
      </c>
      <c r="G9">
        <f t="shared" si="3"/>
        <v>6.2804</v>
      </c>
      <c r="H9">
        <f t="shared" si="4"/>
        <v>0.00499751687926194</v>
      </c>
    </row>
    <row r="10" spans="2:8">
      <c r="B10" s="2">
        <v>9</v>
      </c>
      <c r="C10">
        <v>6.55546580296553</v>
      </c>
      <c r="D10">
        <f t="shared" si="0"/>
        <v>1.55546580296553</v>
      </c>
      <c r="E10">
        <f t="shared" si="1"/>
        <v>6.5537</v>
      </c>
      <c r="F10">
        <f t="shared" si="2"/>
        <v>0.000269363462277768</v>
      </c>
      <c r="G10">
        <f t="shared" si="3"/>
        <v>6.5671</v>
      </c>
      <c r="H10">
        <f t="shared" si="4"/>
        <v>0.00177473232019707</v>
      </c>
    </row>
    <row r="11" spans="2:8">
      <c r="B11" s="2">
        <v>10</v>
      </c>
      <c r="C11">
        <v>6.93641414484337</v>
      </c>
      <c r="D11">
        <f t="shared" si="0"/>
        <v>1.93641414484337</v>
      </c>
      <c r="E11">
        <f t="shared" si="1"/>
        <v>6.9332</v>
      </c>
      <c r="F11">
        <f t="shared" si="2"/>
        <v>0.00046337268453895</v>
      </c>
      <c r="G11">
        <f t="shared" si="3"/>
        <v>6.8898</v>
      </c>
      <c r="H11">
        <f t="shared" si="4"/>
        <v>0.00672020785812274</v>
      </c>
    </row>
    <row r="12" spans="2:8">
      <c r="B12" s="2">
        <v>11</v>
      </c>
      <c r="C12">
        <v>7.41307626141727</v>
      </c>
      <c r="D12">
        <f t="shared" si="0"/>
        <v>2.41307626141727</v>
      </c>
      <c r="E12">
        <f t="shared" si="1"/>
        <v>7.3945</v>
      </c>
      <c r="F12">
        <f t="shared" si="2"/>
        <v>0.00250587755503798</v>
      </c>
      <c r="G12">
        <f t="shared" si="3"/>
        <v>7.2485</v>
      </c>
      <c r="H12">
        <f t="shared" si="4"/>
        <v>0.0222008051197096</v>
      </c>
    </row>
    <row r="13" spans="2:8">
      <c r="B13" s="2">
        <v>12</v>
      </c>
      <c r="C13" s="5">
        <v>8.01887580690267</v>
      </c>
      <c r="D13">
        <f t="shared" si="0"/>
        <v>3.01887580690267</v>
      </c>
      <c r="E13">
        <f t="shared" si="1"/>
        <v>7.9478</v>
      </c>
      <c r="F13">
        <f t="shared" si="2"/>
        <v>0.00886356250105385</v>
      </c>
      <c r="G13">
        <f t="shared" si="3"/>
        <v>7.6432</v>
      </c>
      <c r="H13">
        <f t="shared" si="4"/>
        <v>0.0468489369269552</v>
      </c>
    </row>
    <row r="14" spans="2:8">
      <c r="B14" s="2">
        <v>13</v>
      </c>
      <c r="C14">
        <v>8.80419442513417</v>
      </c>
      <c r="D14">
        <f t="shared" si="0"/>
        <v>3.80419442513417</v>
      </c>
      <c r="E14">
        <f t="shared" si="1"/>
        <v>8.6033</v>
      </c>
      <c r="F14">
        <f t="shared" si="2"/>
        <v>0.0228180359761998</v>
      </c>
      <c r="G14">
        <f t="shared" si="3"/>
        <v>8.0739</v>
      </c>
      <c r="H14">
        <f t="shared" si="4"/>
        <v>0.0829484663638651</v>
      </c>
    </row>
    <row r="15" spans="2:8">
      <c r="B15" s="2">
        <v>14</v>
      </c>
      <c r="C15">
        <v>9.85225222766101</v>
      </c>
      <c r="D15">
        <f t="shared" si="0"/>
        <v>4.85225222766101</v>
      </c>
      <c r="E15">
        <f t="shared" si="1"/>
        <v>9.3712</v>
      </c>
      <c r="F15">
        <f t="shared" si="2"/>
        <v>0.0488266252776615</v>
      </c>
      <c r="G15">
        <f t="shared" si="3"/>
        <v>8.5406</v>
      </c>
      <c r="H15">
        <f t="shared" si="4"/>
        <v>0.133132221684138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G6" sqref="G6"/>
    </sheetView>
  </sheetViews>
  <sheetFormatPr defaultColWidth="9" defaultRowHeight="20.4" outlineLevelCol="5"/>
  <cols>
    <col min="1" max="1" width="12.3125"/>
    <col min="4" max="6" width="12.3125"/>
  </cols>
  <sheetData>
    <row r="1" spans="1:6">
      <c r="A1" t="s">
        <v>6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5">
      <c r="A2" s="1">
        <v>5.20213873843725</v>
      </c>
      <c r="B2" s="2">
        <v>1</v>
      </c>
      <c r="C2" s="3">
        <v>5.237357956</v>
      </c>
      <c r="D2" s="4">
        <v>1</v>
      </c>
      <c r="E2">
        <v>1</v>
      </c>
    </row>
    <row r="3" spans="1:6">
      <c r="A3" s="1">
        <v>10.4023126351441</v>
      </c>
      <c r="B3" s="2">
        <v>2</v>
      </c>
      <c r="C3" s="3">
        <v>5.329619116</v>
      </c>
      <c r="D3">
        <f>C3/C2</f>
        <v>1.01761597369802</v>
      </c>
      <c r="E3">
        <f>A3/5.20213873843725</f>
        <v>1.99962230116704</v>
      </c>
      <c r="F3">
        <f>LOG(D3)/LOG(E3)</f>
        <v>0.0252000886178744</v>
      </c>
    </row>
    <row r="4" spans="1:6">
      <c r="A4" s="1">
        <v>15.6024945326188</v>
      </c>
      <c r="B4" s="2">
        <v>3</v>
      </c>
      <c r="C4">
        <v>5.43070479757691</v>
      </c>
      <c r="D4">
        <f>C4/C2</f>
        <v>1.03691686594677</v>
      </c>
      <c r="E4">
        <f t="shared" ref="E4:E15" si="0">A4/5.20213873843725</f>
        <v>2.99924614031072</v>
      </c>
      <c r="F4">
        <f t="shared" ref="F4:F15" si="1">LOG(D4)/LOG(E4)</f>
        <v>0.0330053226248003</v>
      </c>
    </row>
    <row r="5" spans="1:6">
      <c r="A5" s="1">
        <v>20.8026201279096</v>
      </c>
      <c r="B5" s="2">
        <v>4</v>
      </c>
      <c r="C5">
        <v>5.52259412456932</v>
      </c>
      <c r="D5">
        <f>C5/C2</f>
        <v>1.05446184335034</v>
      </c>
      <c r="E5">
        <f t="shared" si="0"/>
        <v>3.99885915656275</v>
      </c>
      <c r="F5">
        <f t="shared" si="1"/>
        <v>0.0382613182885523</v>
      </c>
    </row>
    <row r="6" spans="1:6">
      <c r="A6" s="1">
        <v>26.0028197346328</v>
      </c>
      <c r="B6" s="2">
        <v>5</v>
      </c>
      <c r="C6">
        <v>5.64549743683565</v>
      </c>
      <c r="D6">
        <f>C6/C2</f>
        <v>1.07792850598804</v>
      </c>
      <c r="E6">
        <f t="shared" si="0"/>
        <v>4.998486399931</v>
      </c>
      <c r="F6">
        <f t="shared" si="1"/>
        <v>0.0466344604246497</v>
      </c>
    </row>
    <row r="7" spans="1:6">
      <c r="A7" s="1">
        <v>31.2029944402269</v>
      </c>
      <c r="B7" s="2">
        <v>6</v>
      </c>
      <c r="C7">
        <v>5.80344674495998</v>
      </c>
      <c r="D7">
        <f>C7/C2</f>
        <v>1.10808670969519</v>
      </c>
      <c r="E7">
        <f t="shared" si="0"/>
        <v>5.99810885658933</v>
      </c>
      <c r="F7">
        <f t="shared" si="1"/>
        <v>0.0572916764310237</v>
      </c>
    </row>
    <row r="8" spans="1:6">
      <c r="A8" s="1">
        <v>36.4031682551557</v>
      </c>
      <c r="B8" s="2">
        <v>7</v>
      </c>
      <c r="C8">
        <v>6.00208422407816</v>
      </c>
      <c r="D8">
        <f>C8/C2</f>
        <v>1.14601374863104</v>
      </c>
      <c r="E8">
        <f t="shared" si="0"/>
        <v>6.99773114203629</v>
      </c>
      <c r="F8">
        <f t="shared" si="1"/>
        <v>0.0700506773309676</v>
      </c>
    </row>
    <row r="9" spans="1:6">
      <c r="A9" s="1">
        <v>41.6033448403463</v>
      </c>
      <c r="B9" s="2">
        <v>8</v>
      </c>
      <c r="C9">
        <v>6.24916901190679</v>
      </c>
      <c r="D9">
        <f>C9/C2</f>
        <v>1.19319112124991</v>
      </c>
      <c r="E9">
        <f t="shared" si="0"/>
        <v>7.99735396000687</v>
      </c>
      <c r="F9">
        <f t="shared" si="1"/>
        <v>0.0849552309985422</v>
      </c>
    </row>
    <row r="10" spans="1:6">
      <c r="A10" s="1">
        <v>46.8035185043099</v>
      </c>
      <c r="B10" s="2">
        <v>9</v>
      </c>
      <c r="C10">
        <v>6.55546580296553</v>
      </c>
      <c r="D10">
        <f>C10/C2</f>
        <v>1.25167419489735</v>
      </c>
      <c r="E10">
        <f t="shared" si="0"/>
        <v>8.996976216434</v>
      </c>
      <c r="F10">
        <f t="shared" si="1"/>
        <v>0.102181793251595</v>
      </c>
    </row>
    <row r="11" spans="1:6">
      <c r="A11" s="1">
        <v>52.0037000277511</v>
      </c>
      <c r="B11" s="2">
        <v>10</v>
      </c>
      <c r="C11">
        <v>6.93641414484337</v>
      </c>
      <c r="D11">
        <f>C11/C2</f>
        <v>1.32441093450504</v>
      </c>
      <c r="E11">
        <f t="shared" si="0"/>
        <v>9.99659998367773</v>
      </c>
      <c r="F11">
        <f t="shared" si="1"/>
        <v>0.122040781392909</v>
      </c>
    </row>
    <row r="12" spans="1:6">
      <c r="A12" s="1">
        <v>57.2038463254747</v>
      </c>
      <c r="B12" s="2">
        <v>11</v>
      </c>
      <c r="C12">
        <v>7.41307626141727</v>
      </c>
      <c r="D12">
        <f>C12/C2</f>
        <v>1.41542287613256</v>
      </c>
      <c r="E12">
        <f t="shared" si="0"/>
        <v>10.99621697953</v>
      </c>
      <c r="F12">
        <f t="shared" si="1"/>
        <v>0.144909657802776</v>
      </c>
    </row>
    <row r="13" spans="1:6">
      <c r="A13" s="1">
        <v>62.4040213612127</v>
      </c>
      <c r="B13" s="2">
        <v>12</v>
      </c>
      <c r="C13" s="5">
        <v>8.01887580690267</v>
      </c>
      <c r="D13">
        <f>C13/C2</f>
        <v>1.53109179748085</v>
      </c>
      <c r="E13">
        <f t="shared" si="0"/>
        <v>11.9958394996515</v>
      </c>
      <c r="F13">
        <f t="shared" si="1"/>
        <v>0.171451321116175</v>
      </c>
    </row>
    <row r="14" spans="1:6">
      <c r="A14" s="1">
        <v>67.6042123712682</v>
      </c>
      <c r="B14" s="2">
        <v>13</v>
      </c>
      <c r="C14">
        <v>8.80419442513417</v>
      </c>
      <c r="D14">
        <f>C14/C2</f>
        <v>1.6810373663782</v>
      </c>
      <c r="E14">
        <f t="shared" si="0"/>
        <v>12.9954650904941</v>
      </c>
      <c r="F14">
        <f t="shared" si="1"/>
        <v>0.202530995164984</v>
      </c>
    </row>
    <row r="15" spans="1:6">
      <c r="A15" s="1">
        <v>72.8043897106839</v>
      </c>
      <c r="B15" s="2">
        <v>14</v>
      </c>
      <c r="C15">
        <v>9.85225222766101</v>
      </c>
      <c r="D15">
        <f>C15/C2</f>
        <v>1.8811492952041</v>
      </c>
      <c r="E15">
        <f t="shared" si="0"/>
        <v>13.9950880534483</v>
      </c>
      <c r="F15">
        <f t="shared" si="1"/>
        <v>0.23946692734256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CulturalResearcher</dc:creator>
  <cp:lastModifiedBy>肖良</cp:lastModifiedBy>
  <dcterms:created xsi:type="dcterms:W3CDTF">2020-02-02T09:46:00Z</dcterms:created>
  <dcterms:modified xsi:type="dcterms:W3CDTF">2020-02-02T15:33:50Z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