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4" i="1" l="1"/>
  <c r="X144" i="1"/>
  <c r="W144" i="1"/>
  <c r="V144" i="1"/>
  <c r="U144" i="1"/>
  <c r="P144" i="1"/>
  <c r="O144" i="1"/>
  <c r="N144" i="1"/>
  <c r="M144" i="1"/>
  <c r="L144" i="1"/>
  <c r="G144" i="1"/>
  <c r="F144" i="1"/>
  <c r="E144" i="1"/>
  <c r="D144" i="1"/>
  <c r="C144" i="1"/>
  <c r="Y143" i="1"/>
  <c r="X143" i="1"/>
  <c r="W143" i="1"/>
  <c r="V143" i="1"/>
  <c r="U143" i="1"/>
  <c r="P143" i="1"/>
  <c r="O143" i="1"/>
  <c r="N143" i="1"/>
  <c r="M143" i="1"/>
  <c r="L143" i="1"/>
  <c r="G143" i="1"/>
  <c r="F143" i="1"/>
  <c r="E143" i="1"/>
  <c r="D143" i="1"/>
  <c r="C143" i="1"/>
  <c r="Y142" i="1"/>
  <c r="X142" i="1"/>
  <c r="W142" i="1"/>
  <c r="V142" i="1"/>
  <c r="U142" i="1"/>
  <c r="T142" i="1"/>
  <c r="P142" i="1"/>
  <c r="O142" i="1"/>
  <c r="N142" i="1"/>
  <c r="M142" i="1"/>
  <c r="L142" i="1"/>
  <c r="K142" i="1"/>
  <c r="G142" i="1"/>
  <c r="F142" i="1"/>
  <c r="E142" i="1"/>
  <c r="D142" i="1"/>
  <c r="C142" i="1"/>
  <c r="B142" i="1"/>
  <c r="Y39" i="1" l="1"/>
  <c r="X39" i="1"/>
  <c r="W39" i="1"/>
  <c r="V39" i="1"/>
  <c r="U39" i="1"/>
  <c r="Y37" i="1"/>
  <c r="X37" i="1"/>
  <c r="W37" i="1"/>
  <c r="V37" i="1" l="1"/>
  <c r="U37" i="1"/>
  <c r="T37" i="1"/>
  <c r="B37" i="1"/>
  <c r="P37" i="1"/>
  <c r="P39" i="1"/>
  <c r="O39" i="1"/>
  <c r="M39" i="1"/>
  <c r="N39" i="1"/>
  <c r="L39" i="1"/>
  <c r="K39" i="1"/>
  <c r="G39" i="1"/>
  <c r="F39" i="1"/>
  <c r="E39" i="1"/>
  <c r="D39" i="1"/>
  <c r="C39" i="1"/>
  <c r="B39" i="1"/>
  <c r="L37" i="1"/>
  <c r="M37" i="1"/>
  <c r="N37" i="1"/>
  <c r="O37" i="1"/>
  <c r="K37" i="1"/>
  <c r="Y38" i="1" l="1"/>
  <c r="X38" i="1"/>
  <c r="W38" i="1"/>
  <c r="V38" i="1"/>
  <c r="U38" i="1"/>
  <c r="N38" i="1"/>
  <c r="O38" i="1"/>
  <c r="L38" i="1"/>
  <c r="P38" i="1"/>
  <c r="M38" i="1"/>
  <c r="G37" i="1"/>
  <c r="F37" i="1"/>
  <c r="E37" i="1"/>
  <c r="D37" i="1"/>
  <c r="C37" i="1"/>
  <c r="D38" i="1" l="1"/>
  <c r="G38" i="1"/>
  <c r="C38" i="1"/>
  <c r="F38" i="1"/>
  <c r="E38" i="1"/>
</calcChain>
</file>

<file path=xl/sharedStrings.xml><?xml version="1.0" encoding="utf-8"?>
<sst xmlns="http://schemas.openxmlformats.org/spreadsheetml/2006/main" count="55" uniqueCount="22">
  <si>
    <t>Capacity</t>
  </si>
  <si>
    <t>Items</t>
  </si>
  <si>
    <t>Threads:</t>
  </si>
  <si>
    <t>Average:</t>
  </si>
  <si>
    <t>Time:</t>
  </si>
  <si>
    <t>Speed:</t>
  </si>
  <si>
    <t>1x</t>
  </si>
  <si>
    <t>Еfficiency:</t>
  </si>
  <si>
    <t>Efficiency:</t>
  </si>
  <si>
    <t>Test Data 3</t>
  </si>
  <si>
    <t>Test Data 2</t>
  </si>
  <si>
    <t>Test Data 1</t>
  </si>
  <si>
    <t>Test Data 1 - GRID</t>
  </si>
  <si>
    <t>Test Data 2 - GRID</t>
  </si>
  <si>
    <t>Test Data 1 - LOCAL</t>
  </si>
  <si>
    <t>Test Data 2 - LOCAL</t>
  </si>
  <si>
    <t>Test Data 3 - LOCAL</t>
  </si>
  <si>
    <t>Test Data 3 - GRID</t>
  </si>
  <si>
    <r>
      <t>Efficiency (Thread Utilization)</t>
    </r>
    <r>
      <rPr>
        <sz val="12"/>
        <color theme="1"/>
        <rFont val="Calibri"/>
        <family val="2"/>
        <scheme val="minor"/>
      </rPr>
      <t xml:space="preserve"> – Показва колко ефективно всяка нишка допринася за общото ускорение.</t>
    </r>
  </si>
  <si>
    <r>
      <t xml:space="preserve">Average Time </t>
    </r>
    <r>
      <rPr>
        <sz val="12"/>
        <color theme="1"/>
        <rFont val="Calibri"/>
        <family val="2"/>
        <scheme val="minor"/>
      </rPr>
      <t>- Средно време за изпълнение на задачата.</t>
    </r>
  </si>
  <si>
    <r>
      <t>Speed (Ускорение)</t>
    </r>
    <r>
      <rPr>
        <sz val="12"/>
        <color theme="1"/>
        <rFont val="Calibri"/>
        <family val="2"/>
        <scheme val="minor"/>
      </rPr>
      <t xml:space="preserve"> - измерва колко пъти изпълнението на алгоритъм се ускорява при използване на паралелна обработка с множество нишки, в сравнение с еднонишково изпълнение.</t>
    </r>
  </si>
  <si>
    <t>Резултати от сравнение между локално тестване и GRID5000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</si>
</sst>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9" xfId="0" applyBorder="1"/>
    <xf numFmtId="0" fontId="1" fillId="0" borderId="11" xfId="0" applyFont="1" applyBorder="1"/>
    <xf numFmtId="0" fontId="0" fillId="0" borderId="11" xfId="0" applyBorder="1"/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2" fillId="0" borderId="1" xfId="0" applyFon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9" fontId="0" fillId="5" borderId="1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7" xfId="0" applyFont="1" applyBorder="1"/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/>
    <xf numFmtId="166" fontId="0" fillId="7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1 - Local</a:t>
            </a:r>
          </a:p>
          <a:p>
            <a:pPr>
              <a:defRPr/>
            </a:pPr>
            <a:r>
              <a:rPr lang="en-US" sz="1400"/>
              <a:t>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Sheet1!$B$6:$G$6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Sheet1!$B$37:$G$37</c:f>
              <c:numCache>
                <c:formatCode>0.0000000</c:formatCode>
                <c:ptCount val="6"/>
                <c:pt idx="0">
                  <c:v>6.4666666666666694E-6</c:v>
                </c:pt>
                <c:pt idx="1">
                  <c:v>6.666666666666667E-5</c:v>
                </c:pt>
                <c:pt idx="2">
                  <c:v>1.4109999999999999E-4</c:v>
                </c:pt>
                <c:pt idx="3">
                  <c:v>6.8884333333333334E-3</c:v>
                </c:pt>
                <c:pt idx="4">
                  <c:v>8.9286666666666683E-4</c:v>
                </c:pt>
                <c:pt idx="5">
                  <c:v>1.7978666666666665E-3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8-49C8-AD2B-1FF3A6B2C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5456448"/>
        <c:axId val="501307232"/>
      </c:barChart>
      <c:catAx>
        <c:axId val="495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>
            <c:manualLayout>
              <c:xMode val="edge"/>
              <c:yMode val="edge"/>
              <c:x val="0.52826362722147813"/>
              <c:y val="0.86938880553699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7232"/>
        <c:crosses val="autoZero"/>
        <c:auto val="1"/>
        <c:lblAlgn val="ctr"/>
        <c:lblOffset val="100"/>
        <c:noMultiLvlLbl val="0"/>
      </c:catAx>
      <c:valAx>
        <c:axId val="5013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(s)</a:t>
                </a:r>
              </a:p>
            </c:rich>
          </c:tx>
          <c:layout>
            <c:manualLayout>
              <c:xMode val="edge"/>
              <c:yMode val="edge"/>
              <c:x val="1.3880508577127382E-2"/>
              <c:y val="0.37621258747385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Average Time (s) - Local</a:t>
            </a:r>
          </a:p>
        </c:rich>
      </c:tx>
      <c:layout>
        <c:manualLayout>
          <c:xMode val="edge"/>
          <c:yMode val="edge"/>
          <c:x val="0.33176533488869453"/>
          <c:y val="2.3174931482069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8101163280515"/>
          <c:y val="0.16077156480277416"/>
          <c:w val="0.84755808301740077"/>
          <c:h val="0.57082177146582291"/>
        </c:manualLayout>
      </c:layout>
      <c:barChart>
        <c:barDir val="col"/>
        <c:grouping val="clustered"/>
        <c:varyColors val="0"/>
        <c:ser>
          <c:idx val="0"/>
          <c:order val="0"/>
          <c:tx>
            <c:v>Test Data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Sheet1!$B$37:$G$37</c:f>
              <c:numCache>
                <c:formatCode>0.0000000</c:formatCode>
                <c:ptCount val="6"/>
                <c:pt idx="0">
                  <c:v>6.4666666666666694E-6</c:v>
                </c:pt>
                <c:pt idx="1">
                  <c:v>6.666666666666667E-5</c:v>
                </c:pt>
                <c:pt idx="2">
                  <c:v>1.4109999999999999E-4</c:v>
                </c:pt>
                <c:pt idx="3">
                  <c:v>6.8884333333333334E-3</c:v>
                </c:pt>
                <c:pt idx="4">
                  <c:v>8.9286666666666683E-4</c:v>
                </c:pt>
                <c:pt idx="5">
                  <c:v>1.7978666666666665E-3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E-4E4E-BF39-2F7B4075227A}"/>
            </c:ext>
          </c:extLst>
        </c:ser>
        <c:ser>
          <c:idx val="1"/>
          <c:order val="1"/>
          <c:tx>
            <c:v>Test Data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Sheet1!$K$37:$P$37</c:f>
              <c:numCache>
                <c:formatCode>General</c:formatCode>
                <c:ptCount val="6"/>
                <c:pt idx="0">
                  <c:v>1.1174933333333335E-2</c:v>
                </c:pt>
                <c:pt idx="1">
                  <c:v>6.1993666666666667E-3</c:v>
                </c:pt>
                <c:pt idx="2">
                  <c:v>4.0914999999999997E-3</c:v>
                </c:pt>
                <c:pt idx="3">
                  <c:v>1.0392966666666665E-2</c:v>
                </c:pt>
                <c:pt idx="4">
                  <c:v>4.0761333333333323E-3</c:v>
                </c:pt>
                <c:pt idx="5">
                  <c:v>4.5792000000000003E-3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E-4E4E-BF39-2F7B4075227A}"/>
            </c:ext>
          </c:extLst>
        </c:ser>
        <c:ser>
          <c:idx val="2"/>
          <c:order val="2"/>
          <c:tx>
            <c:v>Test Data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Sheet1!$T$37:$Y$37</c:f>
              <c:numCache>
                <c:formatCode>General</c:formatCode>
                <c:ptCount val="6"/>
                <c:pt idx="0">
                  <c:v>11.238720566666668</c:v>
                </c:pt>
                <c:pt idx="1">
                  <c:v>7.392283766666667</c:v>
                </c:pt>
                <c:pt idx="2">
                  <c:v>4.4561921333333325</c:v>
                </c:pt>
                <c:pt idx="3">
                  <c:v>3.6085677</c:v>
                </c:pt>
                <c:pt idx="4">
                  <c:v>3.8786571999999992</c:v>
                </c:pt>
                <c:pt idx="5">
                  <c:v>3.7575965999999998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E-4E4E-BF39-2F7B4075227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16928"/>
        <c:axId val="480519552"/>
      </c:barChart>
      <c:catAx>
        <c:axId val="4805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19552"/>
        <c:crosses val="autoZero"/>
        <c:auto val="1"/>
        <c:lblAlgn val="ctr"/>
        <c:lblOffset val="100"/>
        <c:noMultiLvlLbl val="0"/>
      </c:catAx>
      <c:valAx>
        <c:axId val="4805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1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Speed (x) - local</a:t>
            </a:r>
          </a:p>
        </c:rich>
      </c:tx>
      <c:layout>
        <c:manualLayout>
          <c:xMode val="edge"/>
          <c:yMode val="edge"/>
          <c:x val="0.37692868666646029"/>
          <c:y val="2.306805074971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Data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Sheet1!$T$6:$Y$6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9.7000000000000003E-2</c:v>
              </c:pt>
              <c:pt idx="2">
                <c:v>4.58E-2</c:v>
              </c:pt>
              <c:pt idx="3">
                <c:v>8.9999999999999998E-4</c:v>
              </c:pt>
              <c:pt idx="4">
                <c:v>7.1999999999999998E-3</c:v>
              </c:pt>
              <c:pt idx="5">
                <c:v>3.5999999999999999E-3</c:v>
              </c:pt>
            </c:numLit>
          </c:val>
          <c:extLst>
            <c:ext xmlns:c16="http://schemas.microsoft.com/office/drawing/2014/chart" uri="{C3380CC4-5D6E-409C-BE32-E72D297353CC}">
              <c16:uniqueId val="{00000005-5920-46CD-BA27-350A9F5926DA}"/>
            </c:ext>
          </c:extLst>
        </c:ser>
        <c:ser>
          <c:idx val="1"/>
          <c:order val="1"/>
          <c:tx>
            <c:v>Test Data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Sheet1!$T$6:$Y$6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1.8026</c:v>
              </c:pt>
              <c:pt idx="2">
                <c:v>2.7313000000000001</c:v>
              </c:pt>
              <c:pt idx="3">
                <c:v>1.0751999999999999</c:v>
              </c:pt>
              <c:pt idx="4">
                <c:v>2.7416</c:v>
              </c:pt>
              <c:pt idx="5">
                <c:v>2.4403999999999999</c:v>
              </c:pt>
            </c:numLit>
          </c:val>
          <c:extLst>
            <c:ext xmlns:c16="http://schemas.microsoft.com/office/drawing/2014/chart" uri="{C3380CC4-5D6E-409C-BE32-E72D297353CC}">
              <c16:uniqueId val="{00000006-5920-46CD-BA27-350A9F5926DA}"/>
            </c:ext>
          </c:extLst>
        </c:ser>
        <c:ser>
          <c:idx val="2"/>
          <c:order val="2"/>
          <c:tx>
            <c:v>Test Data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Sheet1!$T$6:$Y$6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1.5203</c:v>
              </c:pt>
              <c:pt idx="2">
                <c:v>2.5219999999999998</c:v>
              </c:pt>
              <c:pt idx="3">
                <c:v>3.1145</c:v>
              </c:pt>
              <c:pt idx="4">
                <c:v>2.8976000000000002</c:v>
              </c:pt>
              <c:pt idx="5">
                <c:v>2.9908999999999999</c:v>
              </c:pt>
            </c:numLit>
          </c:val>
          <c:extLst>
            <c:ext xmlns:c16="http://schemas.microsoft.com/office/drawing/2014/chart" uri="{C3380CC4-5D6E-409C-BE32-E72D297353CC}">
              <c16:uniqueId val="{00000007-5920-46CD-BA27-350A9F5926D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67168"/>
        <c:axId val="583667824"/>
      </c:barChart>
      <c:catAx>
        <c:axId val="5836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67824"/>
        <c:crosses val="autoZero"/>
        <c:auto val="1"/>
        <c:lblAlgn val="ctr"/>
        <c:lblOffset val="100"/>
        <c:noMultiLvlLbl val="0"/>
      </c:catAx>
      <c:valAx>
        <c:axId val="583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6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Efficiency (%) -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5487454649885"/>
          <c:y val="0.15993962915049589"/>
          <c:w val="0.83128630735562492"/>
          <c:h val="0.57304261611541762"/>
        </c:manualLayout>
      </c:layout>
      <c:barChart>
        <c:barDir val="col"/>
        <c:grouping val="clustered"/>
        <c:varyColors val="0"/>
        <c:ser>
          <c:idx val="0"/>
          <c:order val="0"/>
          <c:tx>
            <c:v>Test Data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Sheet1!$T$6:$Y$6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4.8499999999999996</c:v>
              </c:pt>
              <c:pt idx="2">
                <c:v>1.145</c:v>
              </c:pt>
              <c:pt idx="3">
                <c:v>1.125E-2</c:v>
              </c:pt>
              <c:pt idx="4">
                <c:v>4.4999999999999998E-2</c:v>
              </c:pt>
              <c:pt idx="5">
                <c:v>1.125E-2</c:v>
              </c:pt>
            </c:numLit>
          </c:val>
          <c:extLst>
            <c:ext xmlns:c16="http://schemas.microsoft.com/office/drawing/2014/chart" uri="{C3380CC4-5D6E-409C-BE32-E72D297353CC}">
              <c16:uniqueId val="{00000000-70FA-4618-A6DF-85B89EAE7C65}"/>
            </c:ext>
          </c:extLst>
        </c:ser>
        <c:ser>
          <c:idx val="1"/>
          <c:order val="1"/>
          <c:tx>
            <c:v>Test Data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Sheet1!$T$6:$Y$6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90.13</c:v>
              </c:pt>
              <c:pt idx="2">
                <c:v>68.282499999999999</c:v>
              </c:pt>
              <c:pt idx="3">
                <c:v>13.44</c:v>
              </c:pt>
              <c:pt idx="4">
                <c:v>17.135000000000002</c:v>
              </c:pt>
              <c:pt idx="5">
                <c:v>7.6262499999999998</c:v>
              </c:pt>
            </c:numLit>
          </c:val>
          <c:extLst>
            <c:ext xmlns:c16="http://schemas.microsoft.com/office/drawing/2014/chart" uri="{C3380CC4-5D6E-409C-BE32-E72D297353CC}">
              <c16:uniqueId val="{00000001-70FA-4618-A6DF-85B89EAE7C65}"/>
            </c:ext>
          </c:extLst>
        </c:ser>
        <c:ser>
          <c:idx val="2"/>
          <c:order val="2"/>
          <c:tx>
            <c:v>Test Data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Sheet1!$T$6:$Y$6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76.015000000000001</c:v>
              </c:pt>
              <c:pt idx="2">
                <c:v>63.05</c:v>
              </c:pt>
              <c:pt idx="3">
                <c:v>38.9313</c:v>
              </c:pt>
              <c:pt idx="4">
                <c:v>18.11</c:v>
              </c:pt>
              <c:pt idx="5">
                <c:v>9.3466000000000005</c:v>
              </c:pt>
            </c:numLit>
          </c:val>
          <c:extLst>
            <c:ext xmlns:c16="http://schemas.microsoft.com/office/drawing/2014/chart" uri="{C3380CC4-5D6E-409C-BE32-E72D297353CC}">
              <c16:uniqueId val="{00000002-70FA-4618-A6DF-85B89EAE7C6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13584"/>
        <c:axId val="603216208"/>
      </c:barChart>
      <c:catAx>
        <c:axId val="6032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16208"/>
        <c:crosses val="autoZero"/>
        <c:auto val="1"/>
        <c:lblAlgn val="ctr"/>
        <c:lblOffset val="100"/>
        <c:noMultiLvlLbl val="0"/>
      </c:catAx>
      <c:valAx>
        <c:axId val="603216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13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1 - Grid</a:t>
            </a:r>
          </a:p>
          <a:p>
            <a:pPr>
              <a:defRPr/>
            </a:pPr>
            <a:r>
              <a:rPr lang="en-US" sz="1400"/>
              <a:t>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Sheet1!$B$111:$G$111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Sheet1!$B$142:$G$142</c:f>
              <c:numCache>
                <c:formatCode>0.00000</c:formatCode>
                <c:ptCount val="6"/>
                <c:pt idx="0">
                  <c:v>1.0133333333333333E-5</c:v>
                </c:pt>
                <c:pt idx="1">
                  <c:v>9.7933333333333347E-5</c:v>
                </c:pt>
                <c:pt idx="2" formatCode="General">
                  <c:v>1.9623333333333332E-4</c:v>
                </c:pt>
                <c:pt idx="3" formatCode="General">
                  <c:v>3.8689999999999997E-4</c:v>
                </c:pt>
                <c:pt idx="4" formatCode="General">
                  <c:v>5.5493333333333334E-4</c:v>
                </c:pt>
                <c:pt idx="5" formatCode="General">
                  <c:v>1.2819666666666668E-3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A-4A79-A483-93BFCB8B36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3940376"/>
        <c:axId val="473934472"/>
      </c:barChart>
      <c:catAx>
        <c:axId val="4739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4472"/>
        <c:crosses val="autoZero"/>
        <c:auto val="1"/>
        <c:lblAlgn val="ctr"/>
        <c:lblOffset val="100"/>
        <c:noMultiLvlLbl val="0"/>
      </c:catAx>
      <c:valAx>
        <c:axId val="4739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(s)</a:t>
                </a:r>
              </a:p>
            </c:rich>
          </c:tx>
          <c:layout>
            <c:manualLayout>
              <c:xMode val="edge"/>
              <c:yMode val="edge"/>
              <c:x val="2.054442732408834E-2"/>
              <c:y val="0.43479549431321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4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2 - Grid</a:t>
            </a:r>
          </a:p>
          <a:p>
            <a:pPr>
              <a:defRPr/>
            </a:pPr>
            <a:r>
              <a:rPr lang="en-US" sz="1400"/>
              <a:t>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Sheet1!$K$142:$P$142</c:f>
              <c:numCache>
                <c:formatCode>General</c:formatCode>
                <c:ptCount val="6"/>
                <c:pt idx="0">
                  <c:v>1.4697366666666664E-2</c:v>
                </c:pt>
                <c:pt idx="1">
                  <c:v>8.9304333333333312E-3</c:v>
                </c:pt>
                <c:pt idx="2">
                  <c:v>5.7670999999999981E-3</c:v>
                </c:pt>
                <c:pt idx="3">
                  <c:v>3.7809333333333334E-3</c:v>
                </c:pt>
                <c:pt idx="4">
                  <c:v>2.8186999999999999E-3</c:v>
                </c:pt>
                <c:pt idx="5">
                  <c:v>2.9235666666666666E-3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B-4B9B-82F4-CD437F2EC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8941192"/>
        <c:axId val="468934304"/>
      </c:barChart>
      <c:catAx>
        <c:axId val="46894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4304"/>
        <c:crosses val="autoZero"/>
        <c:auto val="1"/>
        <c:lblAlgn val="ctr"/>
        <c:lblOffset val="100"/>
        <c:noMultiLvlLbl val="0"/>
      </c:catAx>
      <c:valAx>
        <c:axId val="4689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(s)</a:t>
                </a:r>
              </a:p>
            </c:rich>
          </c:tx>
          <c:layout>
            <c:manualLayout>
              <c:xMode val="edge"/>
              <c:yMode val="edge"/>
              <c:x val="2.1893814997263273E-2"/>
              <c:y val="0.43803999467556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3 - Grid</a:t>
            </a:r>
          </a:p>
          <a:p>
            <a:pPr>
              <a:defRPr/>
            </a:pPr>
            <a:r>
              <a:rPr lang="en-US" sz="1400"/>
              <a:t>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Sheet1!$T$142:$Y$142</c:f>
              <c:numCache>
                <c:formatCode>General</c:formatCode>
                <c:ptCount val="6"/>
                <c:pt idx="0">
                  <c:v>16.250726900000004</c:v>
                </c:pt>
                <c:pt idx="1">
                  <c:v>8.6353799000000002</c:v>
                </c:pt>
                <c:pt idx="2">
                  <c:v>4.741838266666667</c:v>
                </c:pt>
                <c:pt idx="3">
                  <c:v>2.5756401666666671</c:v>
                </c:pt>
                <c:pt idx="4">
                  <c:v>1.5140547000000002</c:v>
                </c:pt>
                <c:pt idx="5">
                  <c:v>1.2999277333333334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C-4C8A-958E-770D9508B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3202704"/>
        <c:axId val="473203360"/>
      </c:barChart>
      <c:catAx>
        <c:axId val="4732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03360"/>
        <c:crosses val="autoZero"/>
        <c:auto val="1"/>
        <c:lblAlgn val="ctr"/>
        <c:lblOffset val="100"/>
        <c:noMultiLvlLbl val="0"/>
      </c:catAx>
      <c:valAx>
        <c:axId val="4732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1 - Grid</a:t>
            </a:r>
          </a:p>
          <a:p>
            <a:pPr>
              <a:defRPr/>
            </a:pPr>
            <a:r>
              <a:rPr lang="en-US" sz="1400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0.10349999999999999</c:v>
              </c:pt>
              <c:pt idx="2">
                <c:v>5.16E-2</c:v>
              </c:pt>
              <c:pt idx="3">
                <c:v>2.6200000000000001E-2</c:v>
              </c:pt>
              <c:pt idx="4">
                <c:v>1.83E-2</c:v>
              </c:pt>
              <c:pt idx="5">
                <c:v>7.9000000000000008E-3</c:v>
              </c:pt>
            </c:numLit>
          </c:val>
          <c:extLst>
            <c:ext xmlns:c16="http://schemas.microsoft.com/office/drawing/2014/chart" uri="{C3380CC4-5D6E-409C-BE32-E72D297353CC}">
              <c16:uniqueId val="{00000000-422B-4E0D-B5A4-BF2CEE024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096896"/>
        <c:axId val="476097552"/>
      </c:barChart>
      <c:catAx>
        <c:axId val="4760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97552"/>
        <c:crosses val="autoZero"/>
        <c:auto val="1"/>
        <c:lblAlgn val="ctr"/>
        <c:lblOffset val="100"/>
        <c:noMultiLvlLbl val="0"/>
      </c:catAx>
      <c:valAx>
        <c:axId val="4760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Speed (x)</a:t>
                </a:r>
              </a:p>
            </c:rich>
          </c:tx>
          <c:layout>
            <c:manualLayout>
              <c:xMode val="edge"/>
              <c:yMode val="edge"/>
              <c:x val="2.0576131687242798E-2"/>
              <c:y val="0.409876786235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2 - Grid</a:t>
            </a:r>
          </a:p>
          <a:p>
            <a:pPr>
              <a:defRPr/>
            </a:pPr>
            <a:r>
              <a:rPr lang="en-US" sz="1400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1.6457999999999999</c:v>
              </c:pt>
              <c:pt idx="2">
                <c:v>2.5485000000000002</c:v>
              </c:pt>
              <c:pt idx="3">
                <c:v>3.8872</c:v>
              </c:pt>
              <c:pt idx="4">
                <c:v>5.2141999999999999</c:v>
              </c:pt>
              <c:pt idx="5">
                <c:v>5.0271999999999997</c:v>
              </c:pt>
            </c:numLit>
          </c:val>
          <c:extLst>
            <c:ext xmlns:c16="http://schemas.microsoft.com/office/drawing/2014/chart" uri="{C3380CC4-5D6E-409C-BE32-E72D297353CC}">
              <c16:uniqueId val="{00000000-85E0-4263-91F3-4FC59A2CA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9197432"/>
        <c:axId val="409206616"/>
      </c:barChart>
      <c:catAx>
        <c:axId val="40919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>
            <c:manualLayout>
              <c:xMode val="edge"/>
              <c:yMode val="edge"/>
              <c:x val="0.49664493782539476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06616"/>
        <c:crosses val="autoZero"/>
        <c:auto val="1"/>
        <c:lblAlgn val="ctr"/>
        <c:lblOffset val="100"/>
        <c:noMultiLvlLbl val="0"/>
      </c:catAx>
      <c:valAx>
        <c:axId val="4092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Speed (x)</a:t>
                </a:r>
              </a:p>
            </c:rich>
          </c:tx>
          <c:layout>
            <c:manualLayout>
              <c:xMode val="edge"/>
              <c:yMode val="edge"/>
              <c:x val="2.4590163934426229E-2"/>
              <c:y val="0.4211730825313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3 - Grid</a:t>
            </a:r>
          </a:p>
          <a:p>
            <a:pPr>
              <a:defRPr/>
            </a:pPr>
            <a:r>
              <a:rPr lang="en-US" sz="1400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1.8818999999999999</c:v>
              </c:pt>
              <c:pt idx="2">
                <c:v>3.4270999999999998</c:v>
              </c:pt>
              <c:pt idx="3">
                <c:v>6.3094000000000001</c:v>
              </c:pt>
              <c:pt idx="4">
                <c:v>10.7332</c:v>
              </c:pt>
              <c:pt idx="5">
                <c:v>12.501300000000001</c:v>
              </c:pt>
            </c:numLit>
          </c:val>
          <c:extLst>
            <c:ext xmlns:c16="http://schemas.microsoft.com/office/drawing/2014/chart" uri="{C3380CC4-5D6E-409C-BE32-E72D297353CC}">
              <c16:uniqueId val="{00000000-039E-4C84-A4EF-B207EE73A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8916920"/>
        <c:axId val="468912328"/>
      </c:barChart>
      <c:catAx>
        <c:axId val="46891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12328"/>
        <c:crosses val="autoZero"/>
        <c:auto val="1"/>
        <c:lblAlgn val="ctr"/>
        <c:lblOffset val="100"/>
        <c:noMultiLvlLbl val="0"/>
      </c:catAx>
      <c:valAx>
        <c:axId val="4689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Speed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1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1 - Grid</a:t>
            </a:r>
          </a:p>
          <a:p>
            <a:pPr>
              <a:defRPr/>
            </a:pPr>
            <a:r>
              <a:rPr lang="en-US" sz="1400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5.1749999999999998</c:v>
              </c:pt>
              <c:pt idx="2">
                <c:v>1.29</c:v>
              </c:pt>
              <c:pt idx="3">
                <c:v>0.32750000000000001</c:v>
              </c:pt>
              <c:pt idx="4">
                <c:v>1.1000000000000001E-3</c:v>
              </c:pt>
              <c:pt idx="5">
                <c:v>2.0000000000000001E-4</c:v>
              </c:pt>
            </c:numLit>
          </c:val>
          <c:extLst>
            <c:ext xmlns:c16="http://schemas.microsoft.com/office/drawing/2014/chart" uri="{C3380CC4-5D6E-409C-BE32-E72D297353CC}">
              <c16:uniqueId val="{00000000-0DEC-4E88-A78F-0EB807E77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9233072"/>
        <c:axId val="469233728"/>
      </c:barChart>
      <c:catAx>
        <c:axId val="4692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33728"/>
        <c:crosses val="autoZero"/>
        <c:auto val="1"/>
        <c:lblAlgn val="ctr"/>
        <c:lblOffset val="100"/>
        <c:noMultiLvlLbl val="0"/>
      </c:catAx>
      <c:valAx>
        <c:axId val="469233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1 - Local</a:t>
            </a:r>
          </a:p>
          <a:p>
            <a:pPr>
              <a:defRPr/>
            </a:pPr>
            <a:r>
              <a:rPr lang="en-US" sz="1400"/>
              <a:t>Speed</a:t>
            </a:r>
            <a:endParaRPr lang="bg-BG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Sheet1!$B$6:$G$6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9.7000000000000003E-2</c:v>
              </c:pt>
              <c:pt idx="2">
                <c:v>4.58E-2</c:v>
              </c:pt>
              <c:pt idx="3">
                <c:v>8.9999999999999998E-4</c:v>
              </c:pt>
              <c:pt idx="4">
                <c:v>7.1999999999999998E-3</c:v>
              </c:pt>
              <c:pt idx="5">
                <c:v>3.5999999999999999E-3</c:v>
              </c:pt>
            </c:numLit>
          </c:val>
          <c:extLst>
            <c:ext xmlns:c16="http://schemas.microsoft.com/office/drawing/2014/chart" uri="{C3380CC4-5D6E-409C-BE32-E72D297353CC}">
              <c16:uniqueId val="{00000005-0347-47D6-9708-E79AD3CF7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2241856"/>
        <c:axId val="1062239936"/>
      </c:barChart>
      <c:catAx>
        <c:axId val="10622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 sz="1100"/>
                  <a:t> </a:t>
                </a:r>
                <a:r>
                  <a:rPr lang="en-US" sz="1100"/>
                  <a:t>Threads</a:t>
                </a:r>
                <a:endParaRPr lang="bg-BG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39936"/>
        <c:crosses val="autoZero"/>
        <c:auto val="1"/>
        <c:lblAlgn val="ctr"/>
        <c:lblOffset val="100"/>
        <c:noMultiLvlLbl val="0"/>
      </c:catAx>
      <c:valAx>
        <c:axId val="106223993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Speed (x)</a:t>
                </a:r>
                <a:endParaRPr lang="bg-BG" sz="1100"/>
              </a:p>
            </c:rich>
          </c:tx>
          <c:layout>
            <c:manualLayout>
              <c:xMode val="edge"/>
              <c:yMode val="edge"/>
              <c:x val="1.4055632079932568E-2"/>
              <c:y val="0.43875352163548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2 - Grid</a:t>
            </a:r>
          </a:p>
          <a:p>
            <a:pPr>
              <a:defRPr/>
            </a:pPr>
            <a:r>
              <a:rPr lang="en-US" sz="1400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82.29</c:v>
              </c:pt>
              <c:pt idx="2">
                <c:v>63.712499999999999</c:v>
              </c:pt>
              <c:pt idx="3">
                <c:v>48.59</c:v>
              </c:pt>
              <c:pt idx="4">
                <c:v>32.590000000000003</c:v>
              </c:pt>
              <c:pt idx="5">
                <c:v>15.71</c:v>
              </c:pt>
            </c:numLit>
          </c:val>
          <c:extLst>
            <c:ext xmlns:c16="http://schemas.microsoft.com/office/drawing/2014/chart" uri="{C3380CC4-5D6E-409C-BE32-E72D297353CC}">
              <c16:uniqueId val="{00000000-9725-40FF-A3F6-21148DEC45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9354200"/>
        <c:axId val="579380112"/>
      </c:barChart>
      <c:catAx>
        <c:axId val="57935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80112"/>
        <c:crosses val="autoZero"/>
        <c:auto val="1"/>
        <c:lblAlgn val="ctr"/>
        <c:lblOffset val="100"/>
        <c:noMultiLvlLbl val="0"/>
      </c:catAx>
      <c:valAx>
        <c:axId val="579380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5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3 - Grid</a:t>
            </a:r>
          </a:p>
          <a:p>
            <a:pPr>
              <a:defRPr/>
            </a:pPr>
            <a:r>
              <a:rPr lang="en-US" sz="1400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94.094999999999999</c:v>
              </c:pt>
              <c:pt idx="2">
                <c:v>85.677499999999995</c:v>
              </c:pt>
              <c:pt idx="3">
                <c:v>78.867500000000007</c:v>
              </c:pt>
              <c:pt idx="4">
                <c:v>67.082499999999996</c:v>
              </c:pt>
              <c:pt idx="5">
                <c:v>39.07</c:v>
              </c:pt>
            </c:numLit>
          </c:val>
          <c:extLst>
            <c:ext xmlns:c16="http://schemas.microsoft.com/office/drawing/2014/chart" uri="{C3380CC4-5D6E-409C-BE32-E72D297353CC}">
              <c16:uniqueId val="{00000000-2855-4AB9-8870-56DC8A0C9C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095256"/>
        <c:axId val="476114608"/>
      </c:barChart>
      <c:catAx>
        <c:axId val="47609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4608"/>
        <c:crosses val="autoZero"/>
        <c:auto val="1"/>
        <c:lblAlgn val="ctr"/>
        <c:lblOffset val="100"/>
        <c:noMultiLvlLbl val="0"/>
      </c:catAx>
      <c:valAx>
        <c:axId val="4761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9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Average Time (s) - Grid</a:t>
            </a:r>
          </a:p>
        </c:rich>
      </c:tx>
      <c:layout>
        <c:manualLayout>
          <c:xMode val="edge"/>
          <c:yMode val="edge"/>
          <c:x val="0.2864082318928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9001292533908"/>
          <c:y val="0.13930555555555557"/>
          <c:w val="0.8306200922415562"/>
          <c:h val="0.57770158938466021"/>
        </c:manualLayout>
      </c:layout>
      <c:barChart>
        <c:barDir val="col"/>
        <c:grouping val="clustered"/>
        <c:varyColors val="0"/>
        <c:ser>
          <c:idx val="0"/>
          <c:order val="0"/>
          <c:tx>
            <c:v>Test Data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Sheet1!$B$142:$G$142</c:f>
              <c:numCache>
                <c:formatCode>0.00000</c:formatCode>
                <c:ptCount val="6"/>
                <c:pt idx="0">
                  <c:v>1.0133333333333333E-5</c:v>
                </c:pt>
                <c:pt idx="1">
                  <c:v>9.7933333333333347E-5</c:v>
                </c:pt>
                <c:pt idx="2" formatCode="General">
                  <c:v>1.9623333333333332E-4</c:v>
                </c:pt>
                <c:pt idx="3" formatCode="General">
                  <c:v>3.8689999999999997E-4</c:v>
                </c:pt>
                <c:pt idx="4" formatCode="General">
                  <c:v>5.5493333333333334E-4</c:v>
                </c:pt>
                <c:pt idx="5" formatCode="General">
                  <c:v>1.2819666666666668E-3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5-435C-BDBD-08C2748B880F}"/>
            </c:ext>
          </c:extLst>
        </c:ser>
        <c:ser>
          <c:idx val="1"/>
          <c:order val="1"/>
          <c:tx>
            <c:v>Test Data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Sheet1!$K$142:$P$142</c:f>
              <c:numCache>
                <c:formatCode>General</c:formatCode>
                <c:ptCount val="6"/>
                <c:pt idx="0">
                  <c:v>1.4697366666666664E-2</c:v>
                </c:pt>
                <c:pt idx="1">
                  <c:v>8.9304333333333312E-3</c:v>
                </c:pt>
                <c:pt idx="2">
                  <c:v>5.7670999999999981E-3</c:v>
                </c:pt>
                <c:pt idx="3">
                  <c:v>3.7809333333333334E-3</c:v>
                </c:pt>
                <c:pt idx="4">
                  <c:v>2.8186999999999999E-3</c:v>
                </c:pt>
                <c:pt idx="5">
                  <c:v>2.9235666666666666E-3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5-435C-BDBD-08C2748B880F}"/>
            </c:ext>
          </c:extLst>
        </c:ser>
        <c:ser>
          <c:idx val="2"/>
          <c:order val="2"/>
          <c:tx>
            <c:v>Test Data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Sheet1!$T$142:$Y$142</c:f>
              <c:numCache>
                <c:formatCode>General</c:formatCode>
                <c:ptCount val="6"/>
                <c:pt idx="0">
                  <c:v>16.250726900000004</c:v>
                </c:pt>
                <c:pt idx="1">
                  <c:v>8.6353799000000002</c:v>
                </c:pt>
                <c:pt idx="2">
                  <c:v>4.741838266666667</c:v>
                </c:pt>
                <c:pt idx="3">
                  <c:v>2.5756401666666671</c:v>
                </c:pt>
                <c:pt idx="4">
                  <c:v>1.5140547000000002</c:v>
                </c:pt>
                <c:pt idx="5">
                  <c:v>1.2999277333333334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5-435C-BDBD-08C2748B880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61200"/>
        <c:axId val="468962184"/>
      </c:barChart>
      <c:catAx>
        <c:axId val="4689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62184"/>
        <c:crosses val="autoZero"/>
        <c:auto val="1"/>
        <c:lblAlgn val="ctr"/>
        <c:lblOffset val="100"/>
        <c:noMultiLvlLbl val="0"/>
      </c:catAx>
      <c:valAx>
        <c:axId val="4689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61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Speed (x) - Grid</a:t>
            </a:r>
            <a:endParaRPr lang="en-US"/>
          </a:p>
        </c:rich>
      </c:tx>
      <c:layout>
        <c:manualLayout>
          <c:xMode val="edge"/>
          <c:yMode val="edge"/>
          <c:x val="0.355871989150848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Data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0.10349999999999999</c:v>
              </c:pt>
              <c:pt idx="2">
                <c:v>5.16E-2</c:v>
              </c:pt>
              <c:pt idx="3">
                <c:v>2.6200000000000001E-2</c:v>
              </c:pt>
              <c:pt idx="4">
                <c:v>1.83E-2</c:v>
              </c:pt>
              <c:pt idx="5">
                <c:v>7.9000000000000008E-3</c:v>
              </c:pt>
            </c:numLit>
          </c:val>
          <c:extLst>
            <c:ext xmlns:c16="http://schemas.microsoft.com/office/drawing/2014/chart" uri="{C3380CC4-5D6E-409C-BE32-E72D297353CC}">
              <c16:uniqueId val="{00000000-31CE-4847-B465-C9A814756578}"/>
            </c:ext>
          </c:extLst>
        </c:ser>
        <c:ser>
          <c:idx val="1"/>
          <c:order val="1"/>
          <c:tx>
            <c:v>Test Data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1.6457999999999999</c:v>
              </c:pt>
              <c:pt idx="2">
                <c:v>2.5485000000000002</c:v>
              </c:pt>
              <c:pt idx="3">
                <c:v>3.8872</c:v>
              </c:pt>
              <c:pt idx="4">
                <c:v>5.2141999999999999</c:v>
              </c:pt>
              <c:pt idx="5">
                <c:v>5.0271999999999997</c:v>
              </c:pt>
            </c:numLit>
          </c:val>
          <c:extLst>
            <c:ext xmlns:c16="http://schemas.microsoft.com/office/drawing/2014/chart" uri="{C3380CC4-5D6E-409C-BE32-E72D297353CC}">
              <c16:uniqueId val="{00000001-31CE-4847-B465-C9A814756578}"/>
            </c:ext>
          </c:extLst>
        </c:ser>
        <c:ser>
          <c:idx val="2"/>
          <c:order val="2"/>
          <c:tx>
            <c:v>Test Data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1.8818999999999999</c:v>
              </c:pt>
              <c:pt idx="2">
                <c:v>3.4270999999999998</c:v>
              </c:pt>
              <c:pt idx="3">
                <c:v>6.3094000000000001</c:v>
              </c:pt>
              <c:pt idx="4">
                <c:v>10.7332</c:v>
              </c:pt>
              <c:pt idx="5">
                <c:v>12.501300000000001</c:v>
              </c:pt>
            </c:numLit>
          </c:val>
          <c:extLst>
            <c:ext xmlns:c16="http://schemas.microsoft.com/office/drawing/2014/chart" uri="{C3380CC4-5D6E-409C-BE32-E72D297353CC}">
              <c16:uniqueId val="{00000002-31CE-4847-B465-C9A81475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87200"/>
        <c:axId val="584886872"/>
      </c:barChart>
      <c:catAx>
        <c:axId val="5848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86872"/>
        <c:crosses val="autoZero"/>
        <c:auto val="1"/>
        <c:lblAlgn val="ctr"/>
        <c:lblOffset val="100"/>
        <c:noMultiLvlLbl val="0"/>
      </c:catAx>
      <c:valAx>
        <c:axId val="5848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8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Efficiency (%) - Grid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773815037826"/>
          <c:y val="0.17171296296296296"/>
          <c:w val="0.83557163810406054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Test Data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5.1749999999999998</c:v>
              </c:pt>
              <c:pt idx="2">
                <c:v>1.29</c:v>
              </c:pt>
              <c:pt idx="3">
                <c:v>0.32750000000000001</c:v>
              </c:pt>
              <c:pt idx="4">
                <c:v>1.1000000000000001E-3</c:v>
              </c:pt>
              <c:pt idx="5">
                <c:v>2.0000000000000001E-4</c:v>
              </c:pt>
            </c:numLit>
          </c:val>
          <c:extLst>
            <c:ext xmlns:c16="http://schemas.microsoft.com/office/drawing/2014/chart" uri="{C3380CC4-5D6E-409C-BE32-E72D297353CC}">
              <c16:uniqueId val="{00000000-00A4-4FCE-978B-386813A7CC99}"/>
            </c:ext>
          </c:extLst>
        </c:ser>
        <c:ser>
          <c:idx val="1"/>
          <c:order val="1"/>
          <c:tx>
            <c:v>Test Data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82.29</c:v>
              </c:pt>
              <c:pt idx="2">
                <c:v>63.712499999999999</c:v>
              </c:pt>
              <c:pt idx="3">
                <c:v>48.59</c:v>
              </c:pt>
              <c:pt idx="4">
                <c:v>32.590000000000003</c:v>
              </c:pt>
              <c:pt idx="5">
                <c:v>15.71</c:v>
              </c:pt>
            </c:numLit>
          </c:val>
          <c:extLst>
            <c:ext xmlns:c16="http://schemas.microsoft.com/office/drawing/2014/chart" uri="{C3380CC4-5D6E-409C-BE32-E72D297353CC}">
              <c16:uniqueId val="{00000001-00A4-4FCE-978B-386813A7CC99}"/>
            </c:ext>
          </c:extLst>
        </c:ser>
        <c:ser>
          <c:idx val="2"/>
          <c:order val="2"/>
          <c:tx>
            <c:v>Test Data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94.094999999999999</c:v>
              </c:pt>
              <c:pt idx="2">
                <c:v>85.677499999999995</c:v>
              </c:pt>
              <c:pt idx="3">
                <c:v>78.867500000000007</c:v>
              </c:pt>
              <c:pt idx="4">
                <c:v>67.082499999999996</c:v>
              </c:pt>
              <c:pt idx="5">
                <c:v>39.07</c:v>
              </c:pt>
            </c:numLit>
          </c:val>
          <c:extLst>
            <c:ext xmlns:c16="http://schemas.microsoft.com/office/drawing/2014/chart" uri="{C3380CC4-5D6E-409C-BE32-E72D297353CC}">
              <c16:uniqueId val="{00000002-00A4-4FCE-978B-386813A7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19328"/>
        <c:axId val="473525560"/>
      </c:barChart>
      <c:catAx>
        <c:axId val="4735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5560"/>
        <c:crosses val="autoZero"/>
        <c:auto val="1"/>
        <c:lblAlgn val="ctr"/>
        <c:lblOffset val="100"/>
        <c:noMultiLvlLbl val="0"/>
      </c:catAx>
      <c:valAx>
        <c:axId val="473525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1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vs Grid - Test Data 1 </a:t>
            </a:r>
          </a:p>
          <a:p>
            <a:pPr>
              <a:defRPr/>
            </a:pPr>
            <a:r>
              <a:rPr lang="en-US" baseline="0"/>
              <a:t>Average Time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Sheet1!$B$37:$G$37</c:f>
              <c:numCache>
                <c:formatCode>0.0000000</c:formatCode>
                <c:ptCount val="6"/>
                <c:pt idx="0">
                  <c:v>6.4666666666666694E-6</c:v>
                </c:pt>
                <c:pt idx="1">
                  <c:v>6.666666666666667E-5</c:v>
                </c:pt>
                <c:pt idx="2">
                  <c:v>1.4109999999999999E-4</c:v>
                </c:pt>
                <c:pt idx="3">
                  <c:v>6.8884333333333334E-3</c:v>
                </c:pt>
                <c:pt idx="4">
                  <c:v>8.9286666666666683E-4</c:v>
                </c:pt>
                <c:pt idx="5">
                  <c:v>1.7978666666666665E-3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6-49EE-8B8E-EE8ED689AAED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Sheet1!$B$142:$G$142</c:f>
              <c:numCache>
                <c:formatCode>0.00000</c:formatCode>
                <c:ptCount val="6"/>
                <c:pt idx="0">
                  <c:v>1.0133333333333333E-5</c:v>
                </c:pt>
                <c:pt idx="1">
                  <c:v>9.7933333333333347E-5</c:v>
                </c:pt>
                <c:pt idx="2" formatCode="General">
                  <c:v>1.9623333333333332E-4</c:v>
                </c:pt>
                <c:pt idx="3" formatCode="General">
                  <c:v>3.8689999999999997E-4</c:v>
                </c:pt>
                <c:pt idx="4" formatCode="General">
                  <c:v>5.5493333333333334E-4</c:v>
                </c:pt>
                <c:pt idx="5" formatCode="General">
                  <c:v>1.2819666666666668E-3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6-49EE-8B8E-EE8ED689A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12744"/>
        <c:axId val="584848168"/>
      </c:barChart>
      <c:catAx>
        <c:axId val="5848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48168"/>
        <c:crosses val="autoZero"/>
        <c:auto val="1"/>
        <c:lblAlgn val="ctr"/>
        <c:lblOffset val="100"/>
        <c:noMultiLvlLbl val="0"/>
      </c:catAx>
      <c:valAx>
        <c:axId val="5848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12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vs Grid - Test Data 2</a:t>
            </a:r>
          </a:p>
          <a:p>
            <a:pPr>
              <a:defRPr/>
            </a:pPr>
            <a:r>
              <a:rPr lang="en-US"/>
              <a:t>Average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Sheet1!$K$37:$P$37</c:f>
              <c:numCache>
                <c:formatCode>General</c:formatCode>
                <c:ptCount val="6"/>
                <c:pt idx="0">
                  <c:v>1.1174933333333335E-2</c:v>
                </c:pt>
                <c:pt idx="1">
                  <c:v>6.1993666666666667E-3</c:v>
                </c:pt>
                <c:pt idx="2">
                  <c:v>4.0914999999999997E-3</c:v>
                </c:pt>
                <c:pt idx="3">
                  <c:v>1.0392966666666665E-2</c:v>
                </c:pt>
                <c:pt idx="4">
                  <c:v>4.0761333333333323E-3</c:v>
                </c:pt>
                <c:pt idx="5">
                  <c:v>4.5792000000000003E-3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7-49ED-92E9-EDB06E816C88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Sheet1!$K$142:$P$142</c:f>
              <c:numCache>
                <c:formatCode>General</c:formatCode>
                <c:ptCount val="6"/>
                <c:pt idx="0">
                  <c:v>1.4697366666666664E-2</c:v>
                </c:pt>
                <c:pt idx="1">
                  <c:v>8.9304333333333312E-3</c:v>
                </c:pt>
                <c:pt idx="2">
                  <c:v>5.7670999999999981E-3</c:v>
                </c:pt>
                <c:pt idx="3">
                  <c:v>3.7809333333333334E-3</c:v>
                </c:pt>
                <c:pt idx="4">
                  <c:v>2.8186999999999999E-3</c:v>
                </c:pt>
                <c:pt idx="5">
                  <c:v>2.9235666666666666E-3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7-49ED-92E9-EDB06E81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43904"/>
        <c:axId val="584844232"/>
      </c:barChart>
      <c:catAx>
        <c:axId val="5848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44232"/>
        <c:crosses val="autoZero"/>
        <c:auto val="1"/>
        <c:lblAlgn val="ctr"/>
        <c:lblOffset val="100"/>
        <c:noMultiLvlLbl val="0"/>
      </c:catAx>
      <c:valAx>
        <c:axId val="5848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4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vs Grid - Test Data 3</a:t>
            </a:r>
          </a:p>
          <a:p>
            <a:pPr>
              <a:defRPr/>
            </a:pPr>
            <a:r>
              <a:rPr lang="en-US"/>
              <a:t>Average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Sheet1!$T$37:$Y$37</c:f>
              <c:numCache>
                <c:formatCode>General</c:formatCode>
                <c:ptCount val="6"/>
                <c:pt idx="0">
                  <c:v>11.238720566666668</c:v>
                </c:pt>
                <c:pt idx="1">
                  <c:v>7.392283766666667</c:v>
                </c:pt>
                <c:pt idx="2">
                  <c:v>4.4561921333333325</c:v>
                </c:pt>
                <c:pt idx="3">
                  <c:v>3.6085677</c:v>
                </c:pt>
                <c:pt idx="4">
                  <c:v>3.8786571999999992</c:v>
                </c:pt>
                <c:pt idx="5">
                  <c:v>3.7575965999999998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B-47CA-A174-842C58DB68FC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Sheet1!$T$142:$Y$142</c:f>
              <c:numCache>
                <c:formatCode>General</c:formatCode>
                <c:ptCount val="6"/>
                <c:pt idx="0">
                  <c:v>16.250726900000004</c:v>
                </c:pt>
                <c:pt idx="1">
                  <c:v>8.6353799000000002</c:v>
                </c:pt>
                <c:pt idx="2">
                  <c:v>4.741838266666667</c:v>
                </c:pt>
                <c:pt idx="3">
                  <c:v>2.5756401666666671</c:v>
                </c:pt>
                <c:pt idx="4">
                  <c:v>1.5140547000000002</c:v>
                </c:pt>
                <c:pt idx="5">
                  <c:v>1.2999277333333334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B-47CA-A174-842C58DB6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00888"/>
        <c:axId val="470693016"/>
      </c:barChart>
      <c:catAx>
        <c:axId val="47070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93016"/>
        <c:crosses val="autoZero"/>
        <c:auto val="1"/>
        <c:lblAlgn val="ctr"/>
        <c:lblOffset val="100"/>
        <c:noMultiLvlLbl val="0"/>
      </c:catAx>
      <c:valAx>
        <c:axId val="4706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0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vs Grid - Test Data 1</a:t>
            </a:r>
          </a:p>
          <a:p>
            <a:pPr>
              <a:defRPr/>
            </a:pPr>
            <a:r>
              <a:rPr lang="en-US"/>
              <a:t>Speed 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9.7000000000000003E-2</c:v>
              </c:pt>
              <c:pt idx="2">
                <c:v>4.58E-2</c:v>
              </c:pt>
              <c:pt idx="3">
                <c:v>8.9999999999999998E-4</c:v>
              </c:pt>
              <c:pt idx="4">
                <c:v>7.1999999999999998E-3</c:v>
              </c:pt>
              <c:pt idx="5">
                <c:v>3.5999999999999999E-3</c:v>
              </c:pt>
            </c:numLit>
          </c:val>
          <c:extLst>
            <c:ext xmlns:c16="http://schemas.microsoft.com/office/drawing/2014/chart" uri="{C3380CC4-5D6E-409C-BE32-E72D297353CC}">
              <c16:uniqueId val="{00000000-4131-4FA8-B2F5-730D54F2DDA2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0.10349999999999999</c:v>
              </c:pt>
              <c:pt idx="2">
                <c:v>5.16E-2</c:v>
              </c:pt>
              <c:pt idx="3">
                <c:v>2.6200000000000001E-2</c:v>
              </c:pt>
              <c:pt idx="4">
                <c:v>1.83E-2</c:v>
              </c:pt>
              <c:pt idx="5">
                <c:v>7.9000000000000008E-3</c:v>
              </c:pt>
            </c:numLit>
          </c:val>
          <c:extLst>
            <c:ext xmlns:c16="http://schemas.microsoft.com/office/drawing/2014/chart" uri="{C3380CC4-5D6E-409C-BE32-E72D297353CC}">
              <c16:uniqueId val="{00000001-4131-4FA8-B2F5-730D54F2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064112"/>
        <c:axId val="576071984"/>
      </c:barChart>
      <c:catAx>
        <c:axId val="5760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71984"/>
        <c:crosses val="autoZero"/>
        <c:auto val="1"/>
        <c:lblAlgn val="ctr"/>
        <c:lblOffset val="100"/>
        <c:noMultiLvlLbl val="0"/>
      </c:catAx>
      <c:valAx>
        <c:axId val="5760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6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vs Grid - Test Data 2</a:t>
            </a:r>
          </a:p>
          <a:p>
            <a:pPr>
              <a:defRPr/>
            </a:pPr>
            <a:r>
              <a:rPr lang="en-US"/>
              <a:t>Speed 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1.8026</c:v>
              </c:pt>
              <c:pt idx="2">
                <c:v>2.7313000000000001</c:v>
              </c:pt>
              <c:pt idx="3">
                <c:v>1.0751999999999999</c:v>
              </c:pt>
              <c:pt idx="4">
                <c:v>2.7416</c:v>
              </c:pt>
              <c:pt idx="5">
                <c:v>2.4403999999999999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2C85-40CD-A161-18A872861AD9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1.6457999999999999</c:v>
              </c:pt>
              <c:pt idx="2">
                <c:v>2.5485000000000002</c:v>
              </c:pt>
              <c:pt idx="3">
                <c:v>3.8872</c:v>
              </c:pt>
              <c:pt idx="4">
                <c:v>5.2141999999999999</c:v>
              </c:pt>
              <c:pt idx="5">
                <c:v>5.0271999999999997</c:v>
              </c:pt>
            </c:numLit>
          </c:val>
          <c:extLst>
            <c:ext xmlns:c16="http://schemas.microsoft.com/office/drawing/2014/chart" uri="{C3380CC4-5D6E-409C-BE32-E72D297353CC}">
              <c16:uniqueId val="{00000001-2C85-40CD-A161-18A87286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22824"/>
        <c:axId val="468926432"/>
      </c:barChart>
      <c:catAx>
        <c:axId val="4689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26432"/>
        <c:crosses val="autoZero"/>
        <c:auto val="1"/>
        <c:lblAlgn val="ctr"/>
        <c:lblOffset val="100"/>
        <c:noMultiLvlLbl val="0"/>
      </c:catAx>
      <c:valAx>
        <c:axId val="4689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22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1 - Local</a:t>
            </a:r>
          </a:p>
          <a:p>
            <a:pPr>
              <a:defRPr/>
            </a:pPr>
            <a:r>
              <a:rPr lang="en-US" sz="1400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6"/>
              <c:pt idx="0">
                <c:v>100</c:v>
              </c:pt>
              <c:pt idx="1">
                <c:v>4.8499999999999996</c:v>
              </c:pt>
              <c:pt idx="2">
                <c:v>1.145</c:v>
              </c:pt>
              <c:pt idx="3">
                <c:v>1.125E-2</c:v>
              </c:pt>
              <c:pt idx="4">
                <c:v>4.4999999999999998E-2</c:v>
              </c:pt>
              <c:pt idx="5">
                <c:v>1.125E-2</c:v>
              </c:pt>
            </c:numLit>
          </c:val>
          <c:extLst>
            <c:ext xmlns:c16="http://schemas.microsoft.com/office/drawing/2014/chart" uri="{C3380CC4-5D6E-409C-BE32-E72D297353CC}">
              <c16:uniqueId val="{00000000-1012-45B1-AC01-FD06CEAA5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2617344"/>
        <c:axId val="1062619744"/>
      </c:barChart>
      <c:catAx>
        <c:axId val="106261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 </a:t>
                </a:r>
                <a:r>
                  <a:rPr lang="en-US" sz="1100"/>
                  <a:t>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19744"/>
        <c:crosses val="autoZero"/>
        <c:auto val="1"/>
        <c:lblAlgn val="ctr"/>
        <c:lblOffset val="100"/>
        <c:noMultiLvlLbl val="0"/>
      </c:catAx>
      <c:valAx>
        <c:axId val="1062619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Efficiency (%)</a:t>
                </a:r>
                <a:endParaRPr lang="bg-BG" sz="1100"/>
              </a:p>
            </c:rich>
          </c:tx>
          <c:layout>
            <c:manualLayout>
              <c:xMode val="edge"/>
              <c:yMode val="edge"/>
              <c:x val="2.1490933512424447E-2"/>
              <c:y val="0.36584900845727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vs Grid - Test Data 3</a:t>
            </a:r>
          </a:p>
          <a:p>
            <a:pPr>
              <a:defRPr/>
            </a:pPr>
            <a:r>
              <a:rPr lang="en-US" baseline="0"/>
              <a:t>Speed (x)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1.5203</c:v>
              </c:pt>
              <c:pt idx="2">
                <c:v>2.5219999999999998</c:v>
              </c:pt>
              <c:pt idx="3">
                <c:v>3.1145</c:v>
              </c:pt>
              <c:pt idx="4">
                <c:v>2.8976000000000002</c:v>
              </c:pt>
              <c:pt idx="5">
                <c:v>2.9908999999999999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F956-40EA-8765-30DB2B2448A8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1.8818999999999999</c:v>
              </c:pt>
              <c:pt idx="2">
                <c:v>3.4270999999999998</c:v>
              </c:pt>
              <c:pt idx="3">
                <c:v>6.3094000000000001</c:v>
              </c:pt>
              <c:pt idx="4">
                <c:v>10.7332</c:v>
              </c:pt>
              <c:pt idx="5">
                <c:v>12.501300000000001</c:v>
              </c:pt>
            </c:numLit>
          </c:val>
          <c:extLst>
            <c:ext xmlns:c16="http://schemas.microsoft.com/office/drawing/2014/chart" uri="{C3380CC4-5D6E-409C-BE32-E72D297353CC}">
              <c16:uniqueId val="{00000001-F956-40EA-8765-30DB2B24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39624"/>
        <c:axId val="471439952"/>
      </c:barChart>
      <c:catAx>
        <c:axId val="47143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9952"/>
        <c:crosses val="autoZero"/>
        <c:auto val="1"/>
        <c:lblAlgn val="ctr"/>
        <c:lblOffset val="100"/>
        <c:noMultiLvlLbl val="0"/>
      </c:catAx>
      <c:valAx>
        <c:axId val="4714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9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vs Grid - Test Data 1</a:t>
            </a:r>
          </a:p>
          <a:p>
            <a:pPr>
              <a:defRPr/>
            </a:pPr>
            <a:r>
              <a:rPr lang="en-US" baseline="0"/>
              <a:t>Efficiency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4.8499999999999996</c:v>
              </c:pt>
              <c:pt idx="2">
                <c:v>1.145</c:v>
              </c:pt>
              <c:pt idx="3">
                <c:v>1.125E-2</c:v>
              </c:pt>
              <c:pt idx="4">
                <c:v>4.4999999999999998E-2</c:v>
              </c:pt>
              <c:pt idx="5">
                <c:v>1.125E-2</c:v>
              </c:pt>
            </c:numLit>
          </c:val>
          <c:extLst>
            <c:ext xmlns:c16="http://schemas.microsoft.com/office/drawing/2014/chart" uri="{C3380CC4-5D6E-409C-BE32-E72D297353CC}">
              <c16:uniqueId val="{00000000-0413-4460-96D8-EB22CA761068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5.1749999999999998</c:v>
              </c:pt>
              <c:pt idx="2">
                <c:v>1.29</c:v>
              </c:pt>
              <c:pt idx="3">
                <c:v>0.32750000000000001</c:v>
              </c:pt>
              <c:pt idx="4">
                <c:v>1.1000000000000001E-3</c:v>
              </c:pt>
              <c:pt idx="5">
                <c:v>2.0000000000000001E-4</c:v>
              </c:pt>
            </c:numLit>
          </c:val>
          <c:extLst>
            <c:ext xmlns:c16="http://schemas.microsoft.com/office/drawing/2014/chart" uri="{C3380CC4-5D6E-409C-BE32-E72D297353CC}">
              <c16:uniqueId val="{00000001-0413-4460-96D8-EB22CA76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003760"/>
        <c:axId val="576010320"/>
      </c:barChart>
      <c:catAx>
        <c:axId val="5760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10320"/>
        <c:crosses val="autoZero"/>
        <c:auto val="1"/>
        <c:lblAlgn val="ctr"/>
        <c:lblOffset val="100"/>
        <c:noMultiLvlLbl val="0"/>
      </c:catAx>
      <c:valAx>
        <c:axId val="576010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0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vs Grid - Test Data 2</a:t>
            </a:r>
          </a:p>
          <a:p>
            <a:pPr>
              <a:defRPr/>
            </a:pPr>
            <a:r>
              <a:rPr lang="en-US" baseline="0"/>
              <a:t>Efficiency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90.13</c:v>
              </c:pt>
              <c:pt idx="2">
                <c:v>68.282499999999999</c:v>
              </c:pt>
              <c:pt idx="3">
                <c:v>13.44</c:v>
              </c:pt>
              <c:pt idx="4">
                <c:v>17.135000000000002</c:v>
              </c:pt>
              <c:pt idx="5">
                <c:v>7.6262499999999998</c:v>
              </c:pt>
            </c:numLit>
          </c:val>
          <c:extLst>
            <c:ext xmlns:c16="http://schemas.microsoft.com/office/drawing/2014/chart" uri="{C3380CC4-5D6E-409C-BE32-E72D297353CC}">
              <c16:uniqueId val="{00000000-F9A5-4962-9DCE-ABB0B968B086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Sheet1!$K$111:$P$111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82.29</c:v>
              </c:pt>
              <c:pt idx="2">
                <c:v>63.712499999999999</c:v>
              </c:pt>
              <c:pt idx="3">
                <c:v>48.59</c:v>
              </c:pt>
              <c:pt idx="4">
                <c:v>32.590000000000003</c:v>
              </c:pt>
              <c:pt idx="5">
                <c:v>15.71</c:v>
              </c:pt>
            </c:numLit>
          </c:val>
          <c:extLst>
            <c:ext xmlns:c16="http://schemas.microsoft.com/office/drawing/2014/chart" uri="{C3380CC4-5D6E-409C-BE32-E72D297353CC}">
              <c16:uniqueId val="{00000001-F9A5-4962-9DCE-ABB0B968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47312"/>
        <c:axId val="579347640"/>
      </c:barChart>
      <c:catAx>
        <c:axId val="5793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47640"/>
        <c:crosses val="autoZero"/>
        <c:auto val="1"/>
        <c:lblAlgn val="ctr"/>
        <c:lblOffset val="100"/>
        <c:noMultiLvlLbl val="0"/>
      </c:catAx>
      <c:valAx>
        <c:axId val="579347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4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vs Grid - Test Data 3</a:t>
            </a:r>
          </a:p>
          <a:p>
            <a:pPr>
              <a:defRPr/>
            </a:pPr>
            <a:r>
              <a:rPr lang="en-US" baseline="0"/>
              <a:t>Efficiency (%)</a:t>
            </a:r>
            <a:endParaRPr lang="en-US"/>
          </a:p>
        </c:rich>
      </c:tx>
      <c:layout>
        <c:manualLayout>
          <c:xMode val="edge"/>
          <c:yMode val="edge"/>
          <c:x val="0.39793195953598581"/>
          <c:y val="2.1616947686986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76.015000000000001</c:v>
              </c:pt>
              <c:pt idx="2">
                <c:v>63.05</c:v>
              </c:pt>
              <c:pt idx="3">
                <c:v>38.9313</c:v>
              </c:pt>
              <c:pt idx="4">
                <c:v>18.11</c:v>
              </c:pt>
              <c:pt idx="5">
                <c:v>9.3466000000000005</c:v>
              </c:pt>
            </c:numLit>
          </c:val>
          <c:extLst>
            <c:ext xmlns:c16="http://schemas.microsoft.com/office/drawing/2014/chart" uri="{C3380CC4-5D6E-409C-BE32-E72D297353CC}">
              <c16:uniqueId val="{00000000-FF5F-4C43-9AE2-DF2AEAE97EAE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Sheet1!$T$111:$Y$111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94.094999999999999</c:v>
              </c:pt>
              <c:pt idx="2">
                <c:v>85.677499999999995</c:v>
              </c:pt>
              <c:pt idx="3">
                <c:v>78.867500000000007</c:v>
              </c:pt>
              <c:pt idx="4">
                <c:v>67.082499999999996</c:v>
              </c:pt>
              <c:pt idx="5">
                <c:v>39.07</c:v>
              </c:pt>
            </c:numLit>
          </c:val>
          <c:extLst>
            <c:ext xmlns:c16="http://schemas.microsoft.com/office/drawing/2014/chart" uri="{C3380CC4-5D6E-409C-BE32-E72D297353CC}">
              <c16:uniqueId val="{00000001-FF5F-4C43-9AE2-DF2AEAE9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89296"/>
        <c:axId val="579387984"/>
      </c:barChart>
      <c:catAx>
        <c:axId val="5793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87984"/>
        <c:crosses val="autoZero"/>
        <c:auto val="1"/>
        <c:lblAlgn val="ctr"/>
        <c:lblOffset val="100"/>
        <c:noMultiLvlLbl val="0"/>
      </c:catAx>
      <c:valAx>
        <c:axId val="579387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8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2 - Local</a:t>
            </a:r>
          </a:p>
          <a:p>
            <a:pPr>
              <a:defRPr/>
            </a:pPr>
            <a:r>
              <a:rPr lang="en-US" sz="1400"/>
              <a:t>Average Time</a:t>
            </a:r>
            <a:endParaRPr lang="bg-BG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5523858697991"/>
          <c:y val="0.2577471264367816"/>
          <c:w val="0.79239296932145775"/>
          <c:h val="0.52685853923431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Sheet1!$K$6:$P$6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Sheet1!$K$37:$P$37</c:f>
              <c:numCache>
                <c:formatCode>General</c:formatCode>
                <c:ptCount val="6"/>
                <c:pt idx="0">
                  <c:v>1.1174933333333335E-2</c:v>
                </c:pt>
                <c:pt idx="1">
                  <c:v>6.1993666666666667E-3</c:v>
                </c:pt>
                <c:pt idx="2">
                  <c:v>4.0914999999999997E-3</c:v>
                </c:pt>
                <c:pt idx="3">
                  <c:v>1.0392966666666665E-2</c:v>
                </c:pt>
                <c:pt idx="4">
                  <c:v>4.0761333333333323E-3</c:v>
                </c:pt>
                <c:pt idx="5">
                  <c:v>4.5792000000000003E-3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45AF-B2A1-E115CED127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6754512"/>
        <c:axId val="1276756432"/>
      </c:barChart>
      <c:catAx>
        <c:axId val="127675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  <a:endParaRPr lang="bg-BG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56432"/>
        <c:crosses val="autoZero"/>
        <c:auto val="1"/>
        <c:lblAlgn val="ctr"/>
        <c:lblOffset val="100"/>
        <c:noMultiLvlLbl val="0"/>
      </c:catAx>
      <c:valAx>
        <c:axId val="1276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(s)</a:t>
                </a:r>
                <a:endParaRPr lang="bg-BG" sz="1100"/>
              </a:p>
            </c:rich>
          </c:tx>
          <c:layout>
            <c:manualLayout>
              <c:xMode val="edge"/>
              <c:yMode val="edge"/>
              <c:x val="1.912568306010929E-2"/>
              <c:y val="0.43887736446737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2 - Local</a:t>
            </a:r>
          </a:p>
          <a:p>
            <a:pPr>
              <a:defRPr/>
            </a:pPr>
            <a:r>
              <a:rPr lang="en-US" sz="1400"/>
              <a:t>Speed</a:t>
            </a:r>
            <a:endParaRPr lang="bg-BG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1.8026</c:v>
              </c:pt>
              <c:pt idx="2">
                <c:v>2.7313000000000001</c:v>
              </c:pt>
              <c:pt idx="3">
                <c:v>1.0751999999999999</c:v>
              </c:pt>
              <c:pt idx="4">
                <c:v>2.7416</c:v>
              </c:pt>
              <c:pt idx="5">
                <c:v>2.4403999999999999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9B01-49CD-9CB2-EF5C33104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3514688"/>
        <c:axId val="1285230976"/>
      </c:barChart>
      <c:catAx>
        <c:axId val="10635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  <a:endParaRPr lang="bg-BG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30976"/>
        <c:crosses val="autoZero"/>
        <c:auto val="1"/>
        <c:lblAlgn val="ctr"/>
        <c:lblOffset val="100"/>
        <c:noMultiLvlLbl val="0"/>
      </c:catAx>
      <c:valAx>
        <c:axId val="1285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Speed (x)</a:t>
                </a:r>
                <a:endParaRPr lang="bg-BG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2 - Local</a:t>
            </a:r>
          </a:p>
          <a:p>
            <a:pPr>
              <a:defRPr/>
            </a:pPr>
            <a:r>
              <a:rPr lang="en-US" sz="1400"/>
              <a:t>Efficiency</a:t>
            </a:r>
            <a:endParaRPr lang="bg-BG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6"/>
              <c:pt idx="0">
                <c:v>100</c:v>
              </c:pt>
              <c:pt idx="1">
                <c:v>90.13</c:v>
              </c:pt>
              <c:pt idx="2">
                <c:v>68.282499999999999</c:v>
              </c:pt>
              <c:pt idx="3">
                <c:v>13.44</c:v>
              </c:pt>
              <c:pt idx="4">
                <c:v>17.135000000000002</c:v>
              </c:pt>
              <c:pt idx="5">
                <c:v>7.6262499999999998</c:v>
              </c:pt>
            </c:numLit>
          </c:val>
          <c:extLst>
            <c:ext xmlns:c16="http://schemas.microsoft.com/office/drawing/2014/chart" uri="{C3380CC4-5D6E-409C-BE32-E72D297353CC}">
              <c16:uniqueId val="{00000000-4E67-4FC5-AD76-E43A114E8A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4767120"/>
        <c:axId val="1067941264"/>
      </c:barChart>
      <c:catAx>
        <c:axId val="10647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41264"/>
        <c:crosses val="autoZero"/>
        <c:auto val="1"/>
        <c:lblAlgn val="ctr"/>
        <c:lblOffset val="100"/>
        <c:noMultiLvlLbl val="0"/>
      </c:catAx>
      <c:valAx>
        <c:axId val="1067941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Efficiency (%)</a:t>
                </a:r>
                <a:endParaRPr lang="bg-BG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3 - Local</a:t>
            </a:r>
          </a:p>
          <a:p>
            <a:pPr>
              <a:defRPr/>
            </a:pPr>
            <a:r>
              <a:rPr lang="en-US" sz="1400"/>
              <a:t>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Sheet1!$T$6:$Y$6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Sheet1!$T$37:$Y$37</c:f>
              <c:numCache>
                <c:formatCode>General</c:formatCode>
                <c:ptCount val="6"/>
                <c:pt idx="0">
                  <c:v>11.238720566666668</c:v>
                </c:pt>
                <c:pt idx="1">
                  <c:v>7.392283766666667</c:v>
                </c:pt>
                <c:pt idx="2">
                  <c:v>4.4561921333333325</c:v>
                </c:pt>
                <c:pt idx="3">
                  <c:v>3.6085677</c:v>
                </c:pt>
                <c:pt idx="4">
                  <c:v>3.8786571999999992</c:v>
                </c:pt>
                <c:pt idx="5">
                  <c:v>3.7575965999999998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3-4806-AC08-0A9AD6AEF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1216216"/>
        <c:axId val="481218840"/>
      </c:barChart>
      <c:catAx>
        <c:axId val="48121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8840"/>
        <c:crosses val="autoZero"/>
        <c:auto val="1"/>
        <c:lblAlgn val="ctr"/>
        <c:lblOffset val="100"/>
        <c:noMultiLvlLbl val="0"/>
      </c:catAx>
      <c:valAx>
        <c:axId val="4812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3 - Local</a:t>
            </a:r>
          </a:p>
          <a:p>
            <a:pPr>
              <a:defRPr/>
            </a:pPr>
            <a:r>
              <a:rPr lang="en-US" sz="1400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1.5203</c:v>
              </c:pt>
              <c:pt idx="2">
                <c:v>2.5219999999999998</c:v>
              </c:pt>
              <c:pt idx="3">
                <c:v>3.1145</c:v>
              </c:pt>
              <c:pt idx="4">
                <c:v>2.8976000000000002</c:v>
              </c:pt>
              <c:pt idx="5">
                <c:v>2.9908999999999999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DA67-4244-A441-E7FD866D01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1231304"/>
        <c:axId val="481230976"/>
      </c:barChart>
      <c:catAx>
        <c:axId val="48123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30976"/>
        <c:crosses val="autoZero"/>
        <c:auto val="1"/>
        <c:lblAlgn val="ctr"/>
        <c:lblOffset val="100"/>
        <c:noMultiLvlLbl val="0"/>
      </c:catAx>
      <c:valAx>
        <c:axId val="481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Speed</a:t>
                </a:r>
                <a:r>
                  <a:rPr lang="en-US" sz="1100" baseline="0"/>
                  <a:t> (x)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3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 Data 3 - Local</a:t>
            </a:r>
          </a:p>
          <a:p>
            <a:pPr>
              <a:defRPr/>
            </a:pPr>
            <a:r>
              <a:rPr lang="en-US" sz="1400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Lit>
              <c:formatCode>General</c:formatCode>
              <c:ptCount val="6"/>
              <c:pt idx="0">
                <c:v>100</c:v>
              </c:pt>
              <c:pt idx="1">
                <c:v>76.015000000000001</c:v>
              </c:pt>
              <c:pt idx="2">
                <c:v>63.05</c:v>
              </c:pt>
              <c:pt idx="3">
                <c:v>38.9313</c:v>
              </c:pt>
              <c:pt idx="4">
                <c:v>18.11</c:v>
              </c:pt>
              <c:pt idx="5">
                <c:v>9.3466000000000005</c:v>
              </c:pt>
            </c:numLit>
          </c:val>
          <c:extLst>
            <c:ext xmlns:c16="http://schemas.microsoft.com/office/drawing/2014/chart" uri="{C3380CC4-5D6E-409C-BE32-E72D297353CC}">
              <c16:uniqueId val="{00000000-65B3-4AF7-ADD0-714BDED07E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0022520"/>
        <c:axId val="480028096"/>
      </c:barChart>
      <c:catAx>
        <c:axId val="48002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8096"/>
        <c:crosses val="autoZero"/>
        <c:auto val="1"/>
        <c:lblAlgn val="ctr"/>
        <c:lblOffset val="100"/>
        <c:noMultiLvlLbl val="0"/>
      </c:catAx>
      <c:valAx>
        <c:axId val="480028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Efficiency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1270</xdr:rowOff>
    </xdr:from>
    <xdr:to>
      <xdr:col>7</xdr:col>
      <xdr:colOff>0</xdr:colOff>
      <xdr:row>54</xdr:row>
      <xdr:rowOff>181610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6350</xdr:rowOff>
    </xdr:from>
    <xdr:to>
      <xdr:col>7</xdr:col>
      <xdr:colOff>0</xdr:colOff>
      <xdr:row>71</xdr:row>
      <xdr:rowOff>12700</xdr:rowOff>
    </xdr:to>
    <xdr:graphicFrame macro="">
      <xdr:nvGraphicFramePr>
        <xdr:cNvPr id="5" name="Диаграма 4">
          <a:extLst>
            <a:ext uri="{FF2B5EF4-FFF2-40B4-BE49-F238E27FC236}">
              <a16:creationId xmlns:a16="http://schemas.microsoft.com/office/drawing/2014/main" id="{F71C4A10-25C4-2EEF-CA85-610C4321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72</xdr:row>
      <xdr:rowOff>0</xdr:rowOff>
    </xdr:from>
    <xdr:to>
      <xdr:col>7</xdr:col>
      <xdr:colOff>7620</xdr:colOff>
      <xdr:row>86</xdr:row>
      <xdr:rowOff>177800</xdr:rowOff>
    </xdr:to>
    <xdr:graphicFrame macro="">
      <xdr:nvGraphicFramePr>
        <xdr:cNvPr id="6" name="Диаграма 5">
          <a:extLst>
            <a:ext uri="{FF2B5EF4-FFF2-40B4-BE49-F238E27FC236}">
              <a16:creationId xmlns:a16="http://schemas.microsoft.com/office/drawing/2014/main" id="{799CA160-AEBC-2037-C6C2-4009B89D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39</xdr:row>
      <xdr:rowOff>177800</xdr:rowOff>
    </xdr:from>
    <xdr:to>
      <xdr:col>16</xdr:col>
      <xdr:colOff>6350</xdr:colOff>
      <xdr:row>55</xdr:row>
      <xdr:rowOff>0</xdr:rowOff>
    </xdr:to>
    <xdr:graphicFrame macro="">
      <xdr:nvGraphicFramePr>
        <xdr:cNvPr id="7" name="Диаграма 6">
          <a:extLst>
            <a:ext uri="{FF2B5EF4-FFF2-40B4-BE49-F238E27FC236}">
              <a16:creationId xmlns:a16="http://schemas.microsoft.com/office/drawing/2014/main" id="{CF6F0273-49EF-C29D-E349-49B226F28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</xdr:colOff>
      <xdr:row>56</xdr:row>
      <xdr:rowOff>6350</xdr:rowOff>
    </xdr:from>
    <xdr:to>
      <xdr:col>16</xdr:col>
      <xdr:colOff>0</xdr:colOff>
      <xdr:row>71</xdr:row>
      <xdr:rowOff>7620</xdr:rowOff>
    </xdr:to>
    <xdr:graphicFrame macro="">
      <xdr:nvGraphicFramePr>
        <xdr:cNvPr id="8" name="Диаграма 7">
          <a:extLst>
            <a:ext uri="{FF2B5EF4-FFF2-40B4-BE49-F238E27FC236}">
              <a16:creationId xmlns:a16="http://schemas.microsoft.com/office/drawing/2014/main" id="{4C1660FC-1F12-63D9-7588-973D3321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</xdr:colOff>
      <xdr:row>72</xdr:row>
      <xdr:rowOff>6350</xdr:rowOff>
    </xdr:from>
    <xdr:to>
      <xdr:col>15</xdr:col>
      <xdr:colOff>603249</xdr:colOff>
      <xdr:row>87</xdr:row>
      <xdr:rowOff>6350</xdr:rowOff>
    </xdr:to>
    <xdr:graphicFrame macro="">
      <xdr:nvGraphicFramePr>
        <xdr:cNvPr id="9" name="Диаграма 8">
          <a:extLst>
            <a:ext uri="{FF2B5EF4-FFF2-40B4-BE49-F238E27FC236}">
              <a16:creationId xmlns:a16="http://schemas.microsoft.com/office/drawing/2014/main" id="{627F4C95-E40D-C78A-27FA-F8B93C1C0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601980</xdr:colOff>
      <xdr:row>39</xdr:row>
      <xdr:rowOff>179070</xdr:rowOff>
    </xdr:from>
    <xdr:to>
      <xdr:col>25</xdr:col>
      <xdr:colOff>0</xdr:colOff>
      <xdr:row>54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601980</xdr:colOff>
      <xdr:row>55</xdr:row>
      <xdr:rowOff>171450</xdr:rowOff>
    </xdr:from>
    <xdr:to>
      <xdr:col>25</xdr:col>
      <xdr:colOff>0</xdr:colOff>
      <xdr:row>71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72</xdr:row>
      <xdr:rowOff>3810</xdr:rowOff>
    </xdr:from>
    <xdr:to>
      <xdr:col>25</xdr:col>
      <xdr:colOff>7620</xdr:colOff>
      <xdr:row>87</xdr:row>
      <xdr:rowOff>3810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89</xdr:row>
      <xdr:rowOff>3810</xdr:rowOff>
    </xdr:from>
    <xdr:to>
      <xdr:col>9</xdr:col>
      <xdr:colOff>7620</xdr:colOff>
      <xdr:row>105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800100</xdr:colOff>
      <xdr:row>88</xdr:row>
      <xdr:rowOff>171450</xdr:rowOff>
    </xdr:from>
    <xdr:to>
      <xdr:col>19</xdr:col>
      <xdr:colOff>15240</xdr:colOff>
      <xdr:row>105</xdr:row>
      <xdr:rowOff>22860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769620</xdr:colOff>
      <xdr:row>88</xdr:row>
      <xdr:rowOff>171450</xdr:rowOff>
    </xdr:from>
    <xdr:to>
      <xdr:col>29</xdr:col>
      <xdr:colOff>7620</xdr:colOff>
      <xdr:row>105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152</xdr:row>
      <xdr:rowOff>179070</xdr:rowOff>
    </xdr:from>
    <xdr:to>
      <xdr:col>7</xdr:col>
      <xdr:colOff>0</xdr:colOff>
      <xdr:row>167</xdr:row>
      <xdr:rowOff>179070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152</xdr:row>
      <xdr:rowOff>179070</xdr:rowOff>
    </xdr:from>
    <xdr:to>
      <xdr:col>16</xdr:col>
      <xdr:colOff>0</xdr:colOff>
      <xdr:row>168</xdr:row>
      <xdr:rowOff>7620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152</xdr:row>
      <xdr:rowOff>179070</xdr:rowOff>
    </xdr:from>
    <xdr:to>
      <xdr:col>24</xdr:col>
      <xdr:colOff>601980</xdr:colOff>
      <xdr:row>168</xdr:row>
      <xdr:rowOff>7620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7620</xdr:colOff>
      <xdr:row>168</xdr:row>
      <xdr:rowOff>179070</xdr:rowOff>
    </xdr:from>
    <xdr:to>
      <xdr:col>7</xdr:col>
      <xdr:colOff>0</xdr:colOff>
      <xdr:row>183</xdr:row>
      <xdr:rowOff>179070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168</xdr:row>
      <xdr:rowOff>179070</xdr:rowOff>
    </xdr:from>
    <xdr:to>
      <xdr:col>16</xdr:col>
      <xdr:colOff>7620</xdr:colOff>
      <xdr:row>183</xdr:row>
      <xdr:rowOff>179070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601980</xdr:colOff>
      <xdr:row>168</xdr:row>
      <xdr:rowOff>179070</xdr:rowOff>
    </xdr:from>
    <xdr:to>
      <xdr:col>25</xdr:col>
      <xdr:colOff>0</xdr:colOff>
      <xdr:row>183</xdr:row>
      <xdr:rowOff>179070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184</xdr:row>
      <xdr:rowOff>179070</xdr:rowOff>
    </xdr:from>
    <xdr:to>
      <xdr:col>6</xdr:col>
      <xdr:colOff>647700</xdr:colOff>
      <xdr:row>199</xdr:row>
      <xdr:rowOff>179070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594360</xdr:colOff>
      <xdr:row>184</xdr:row>
      <xdr:rowOff>179070</xdr:rowOff>
    </xdr:from>
    <xdr:to>
      <xdr:col>16</xdr:col>
      <xdr:colOff>7620</xdr:colOff>
      <xdr:row>199</xdr:row>
      <xdr:rowOff>179070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601980</xdr:colOff>
      <xdr:row>185</xdr:row>
      <xdr:rowOff>3810</xdr:rowOff>
    </xdr:from>
    <xdr:to>
      <xdr:col>25</xdr:col>
      <xdr:colOff>0</xdr:colOff>
      <xdr:row>200</xdr:row>
      <xdr:rowOff>3810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201</xdr:row>
      <xdr:rowOff>179070</xdr:rowOff>
    </xdr:from>
    <xdr:to>
      <xdr:col>8</xdr:col>
      <xdr:colOff>0</xdr:colOff>
      <xdr:row>216</xdr:row>
      <xdr:rowOff>179070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201</xdr:row>
      <xdr:rowOff>179070</xdr:rowOff>
    </xdr:from>
    <xdr:to>
      <xdr:col>17</xdr:col>
      <xdr:colOff>0</xdr:colOff>
      <xdr:row>216</xdr:row>
      <xdr:rowOff>179070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601980</xdr:colOff>
      <xdr:row>202</xdr:row>
      <xdr:rowOff>3810</xdr:rowOff>
    </xdr:from>
    <xdr:to>
      <xdr:col>26</xdr:col>
      <xdr:colOff>0</xdr:colOff>
      <xdr:row>217</xdr:row>
      <xdr:rowOff>3810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15240</xdr:colOff>
      <xdr:row>224</xdr:row>
      <xdr:rowOff>179070</xdr:rowOff>
    </xdr:from>
    <xdr:to>
      <xdr:col>7</xdr:col>
      <xdr:colOff>0</xdr:colOff>
      <xdr:row>241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605790</xdr:colOff>
      <xdr:row>224</xdr:row>
      <xdr:rowOff>171450</xdr:rowOff>
    </xdr:from>
    <xdr:to>
      <xdr:col>15</xdr:col>
      <xdr:colOff>601980</xdr:colOff>
      <xdr:row>241</xdr:row>
      <xdr:rowOff>7620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598170</xdr:colOff>
      <xdr:row>224</xdr:row>
      <xdr:rowOff>171450</xdr:rowOff>
    </xdr:from>
    <xdr:to>
      <xdr:col>25</xdr:col>
      <xdr:colOff>0</xdr:colOff>
      <xdr:row>240</xdr:row>
      <xdr:rowOff>175260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242</xdr:row>
      <xdr:rowOff>179070</xdr:rowOff>
    </xdr:from>
    <xdr:to>
      <xdr:col>7</xdr:col>
      <xdr:colOff>0</xdr:colOff>
      <xdr:row>259</xdr:row>
      <xdr:rowOff>22860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242</xdr:row>
      <xdr:rowOff>179070</xdr:rowOff>
    </xdr:from>
    <xdr:to>
      <xdr:col>16</xdr:col>
      <xdr:colOff>0</xdr:colOff>
      <xdr:row>259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7620</xdr:colOff>
      <xdr:row>242</xdr:row>
      <xdr:rowOff>171450</xdr:rowOff>
    </xdr:from>
    <xdr:to>
      <xdr:col>25</xdr:col>
      <xdr:colOff>0</xdr:colOff>
      <xdr:row>259</xdr:row>
      <xdr:rowOff>7620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260</xdr:row>
      <xdr:rowOff>179070</xdr:rowOff>
    </xdr:from>
    <xdr:to>
      <xdr:col>7</xdr:col>
      <xdr:colOff>7620</xdr:colOff>
      <xdr:row>277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7620</xdr:colOff>
      <xdr:row>260</xdr:row>
      <xdr:rowOff>179070</xdr:rowOff>
    </xdr:from>
    <xdr:to>
      <xdr:col>16</xdr:col>
      <xdr:colOff>0</xdr:colOff>
      <xdr:row>276</xdr:row>
      <xdr:rowOff>175260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0</xdr:colOff>
      <xdr:row>260</xdr:row>
      <xdr:rowOff>171450</xdr:rowOff>
    </xdr:from>
    <xdr:to>
      <xdr:col>25</xdr:col>
      <xdr:colOff>0</xdr:colOff>
      <xdr:row>277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2"/>
  <sheetViews>
    <sheetView tabSelected="1" topLeftCell="A255" zoomScaleNormal="100" workbookViewId="0">
      <selection activeCell="K281" sqref="K281"/>
    </sheetView>
  </sheetViews>
  <sheetFormatPr defaultRowHeight="14.4" x14ac:dyDescent="0.3"/>
  <cols>
    <col min="1" max="1" width="9.88671875" customWidth="1"/>
    <col min="2" max="3" width="12" bestFit="1" customWidth="1"/>
    <col min="4" max="7" width="9.5546875" bestFit="1" customWidth="1"/>
    <col min="10" max="10" width="11.77734375" customWidth="1"/>
    <col min="11" max="11" width="11.21875" customWidth="1"/>
    <col min="12" max="12" width="9.109375" customWidth="1"/>
    <col min="19" max="19" width="10.77734375" customWidth="1"/>
    <col min="20" max="20" width="11.33203125" customWidth="1"/>
  </cols>
  <sheetData>
    <row r="1" spans="1:25" x14ac:dyDescent="0.3">
      <c r="A1" s="34" t="s">
        <v>11</v>
      </c>
      <c r="B1" s="34"/>
      <c r="C1" s="1"/>
      <c r="J1" s="34" t="s">
        <v>10</v>
      </c>
      <c r="K1" s="34"/>
      <c r="S1" s="38" t="s">
        <v>9</v>
      </c>
      <c r="T1" s="39"/>
      <c r="U1" s="17"/>
    </row>
    <row r="2" spans="1:25" x14ac:dyDescent="0.3">
      <c r="A2" s="2" t="s">
        <v>0</v>
      </c>
      <c r="B2" s="3">
        <v>50</v>
      </c>
      <c r="J2" s="2" t="s">
        <v>0</v>
      </c>
      <c r="K2" s="2">
        <v>5000</v>
      </c>
      <c r="S2" s="23" t="s">
        <v>0</v>
      </c>
      <c r="T2" s="19">
        <v>500000</v>
      </c>
      <c r="U2" s="17"/>
    </row>
    <row r="3" spans="1:25" x14ac:dyDescent="0.3">
      <c r="A3" s="2" t="s">
        <v>1</v>
      </c>
      <c r="B3" s="3">
        <v>10</v>
      </c>
      <c r="J3" s="2" t="s">
        <v>1</v>
      </c>
      <c r="K3" s="2">
        <v>1000</v>
      </c>
      <c r="S3" s="24" t="s">
        <v>1</v>
      </c>
      <c r="T3" s="18">
        <v>10000</v>
      </c>
    </row>
    <row r="4" spans="1:25" x14ac:dyDescent="0.3">
      <c r="A4" s="30"/>
      <c r="B4" s="31"/>
      <c r="J4" s="30"/>
      <c r="K4" s="30"/>
      <c r="S4" s="32"/>
      <c r="T4" s="33"/>
    </row>
    <row r="5" spans="1:25" ht="15.6" x14ac:dyDescent="0.3">
      <c r="A5" s="41" t="s">
        <v>14</v>
      </c>
      <c r="B5" s="41"/>
      <c r="C5" s="41"/>
      <c r="D5" s="41"/>
      <c r="E5" s="41"/>
      <c r="F5" s="41"/>
      <c r="G5" s="42"/>
      <c r="J5" s="43" t="s">
        <v>15</v>
      </c>
      <c r="K5" s="41"/>
      <c r="L5" s="41"/>
      <c r="M5" s="41"/>
      <c r="N5" s="41"/>
      <c r="O5" s="41"/>
      <c r="P5" s="42"/>
      <c r="S5" s="44" t="s">
        <v>16</v>
      </c>
      <c r="T5" s="45"/>
      <c r="U5" s="45"/>
      <c r="V5" s="45"/>
      <c r="W5" s="45"/>
      <c r="X5" s="45"/>
      <c r="Y5" s="46"/>
    </row>
    <row r="6" spans="1:25" x14ac:dyDescent="0.3">
      <c r="A6" s="4" t="s">
        <v>2</v>
      </c>
      <c r="B6" s="4">
        <v>1</v>
      </c>
      <c r="C6" s="4">
        <v>2</v>
      </c>
      <c r="D6" s="4">
        <v>4</v>
      </c>
      <c r="E6" s="4">
        <v>8</v>
      </c>
      <c r="F6" s="4">
        <v>16</v>
      </c>
      <c r="G6" s="4">
        <v>32</v>
      </c>
      <c r="J6" s="4" t="s">
        <v>2</v>
      </c>
      <c r="K6" s="4">
        <v>1</v>
      </c>
      <c r="L6" s="4">
        <v>2</v>
      </c>
      <c r="M6" s="4">
        <v>4</v>
      </c>
      <c r="N6" s="4">
        <v>8</v>
      </c>
      <c r="O6" s="4">
        <v>16</v>
      </c>
      <c r="P6" s="4">
        <v>32</v>
      </c>
      <c r="S6" s="20" t="s">
        <v>2</v>
      </c>
      <c r="T6" s="20">
        <v>1</v>
      </c>
      <c r="U6" s="20">
        <v>2</v>
      </c>
      <c r="V6" s="20">
        <v>4</v>
      </c>
      <c r="W6" s="20">
        <v>8</v>
      </c>
      <c r="X6" s="20">
        <v>16</v>
      </c>
      <c r="Y6" s="20">
        <v>32</v>
      </c>
    </row>
    <row r="7" spans="1:25" x14ac:dyDescent="0.3">
      <c r="A7" s="35" t="s">
        <v>4</v>
      </c>
      <c r="B7" s="10">
        <v>7.9999999999999996E-6</v>
      </c>
      <c r="C7" s="10">
        <v>6.9999999999999994E-5</v>
      </c>
      <c r="D7" s="10">
        <v>1.56E-4</v>
      </c>
      <c r="E7" s="10">
        <v>3.0600000000000001E-4</v>
      </c>
      <c r="F7" s="10">
        <v>8.0599999999999997E-4</v>
      </c>
      <c r="G7" s="10">
        <v>1.7279999999999999E-3</v>
      </c>
      <c r="J7" s="35" t="s">
        <v>4</v>
      </c>
      <c r="K7" s="10">
        <v>1.1253000000000001E-2</v>
      </c>
      <c r="L7" s="10">
        <v>5.7520000000000002E-3</v>
      </c>
      <c r="M7" s="10">
        <v>3.2269999999999998E-3</v>
      </c>
      <c r="N7" s="10">
        <v>9.0779999999999993E-3</v>
      </c>
      <c r="O7" s="10">
        <v>3.7799999999999999E-3</v>
      </c>
      <c r="P7" s="10">
        <v>4.3340000000000002E-3</v>
      </c>
      <c r="S7" s="40" t="s">
        <v>4</v>
      </c>
      <c r="T7" s="22">
        <v>11.436654000000001</v>
      </c>
      <c r="U7" s="22">
        <v>7.3688779999999996</v>
      </c>
      <c r="V7" s="22">
        <v>4.7355749999999999</v>
      </c>
      <c r="W7" s="26">
        <v>3.5373009999999998</v>
      </c>
      <c r="X7" s="26">
        <v>3.5653679999999999</v>
      </c>
      <c r="Y7" s="26">
        <v>3.5699489999999998</v>
      </c>
    </row>
    <row r="8" spans="1:25" x14ac:dyDescent="0.3">
      <c r="A8" s="36"/>
      <c r="B8" s="10">
        <v>6.9999999999999999E-6</v>
      </c>
      <c r="C8" s="10">
        <v>6.0000000000000002E-5</v>
      </c>
      <c r="D8" s="10">
        <v>1.4200000000000001E-4</v>
      </c>
      <c r="E8" s="10">
        <v>2.7099999999999997E-4</v>
      </c>
      <c r="F8" s="10">
        <v>8.0400000000000003E-4</v>
      </c>
      <c r="G8" s="10">
        <v>1.6100000000000001E-3</v>
      </c>
      <c r="J8" s="36"/>
      <c r="K8" s="10">
        <v>1.1606E-2</v>
      </c>
      <c r="L8" s="10">
        <v>6.5690000000000002E-3</v>
      </c>
      <c r="M8" s="10">
        <v>3.9519999999999998E-3</v>
      </c>
      <c r="N8" s="10">
        <v>9.724E-3</v>
      </c>
      <c r="O8" s="10">
        <v>4.1370000000000001E-3</v>
      </c>
      <c r="P8" s="10">
        <v>4.3769999999999998E-3</v>
      </c>
      <c r="S8" s="40"/>
      <c r="T8" s="22">
        <v>11.212372999999999</v>
      </c>
      <c r="U8" s="22">
        <v>7.1137949999999996</v>
      </c>
      <c r="V8" s="22">
        <v>4.6629820000000004</v>
      </c>
      <c r="W8" s="26">
        <v>3.498999</v>
      </c>
      <c r="X8" s="26">
        <v>3.4310499999999999</v>
      </c>
      <c r="Y8" s="26">
        <v>3.49072</v>
      </c>
    </row>
    <row r="9" spans="1:25" x14ac:dyDescent="0.3">
      <c r="A9" s="36"/>
      <c r="B9" s="10">
        <v>6.9999999999999999E-6</v>
      </c>
      <c r="C9" s="10">
        <v>6.0999999999999999E-5</v>
      </c>
      <c r="D9" s="10">
        <v>1.3799999999999999E-4</v>
      </c>
      <c r="E9" s="10">
        <v>1.2241999999999999E-2</v>
      </c>
      <c r="F9" s="10">
        <v>8.3500000000000002E-4</v>
      </c>
      <c r="G9" s="10">
        <v>1.7589999999999999E-3</v>
      </c>
      <c r="J9" s="36"/>
      <c r="K9" s="10">
        <v>1.1194000000000001E-2</v>
      </c>
      <c r="L9" s="10">
        <v>5.764E-3</v>
      </c>
      <c r="M9" s="10">
        <v>4.6709999999999998E-3</v>
      </c>
      <c r="N9" s="10">
        <v>8.5339999999999999E-3</v>
      </c>
      <c r="O9" s="10">
        <v>4.0629999999999998E-3</v>
      </c>
      <c r="P9" s="10">
        <v>4.4939999999999997E-3</v>
      </c>
      <c r="S9" s="40"/>
      <c r="T9" s="22">
        <v>11.165481</v>
      </c>
      <c r="U9" s="22">
        <v>7.1970330000000002</v>
      </c>
      <c r="V9" s="22">
        <v>4.573728</v>
      </c>
      <c r="W9" s="26">
        <v>3.3129460000000002</v>
      </c>
      <c r="X9" s="26">
        <v>3.4954209999999999</v>
      </c>
      <c r="Y9" s="26">
        <v>3.4654769999999999</v>
      </c>
    </row>
    <row r="10" spans="1:25" x14ac:dyDescent="0.3">
      <c r="A10" s="36"/>
      <c r="B10" s="10">
        <v>6.0000000000000002E-6</v>
      </c>
      <c r="C10" s="10">
        <v>8.7999999999999998E-5</v>
      </c>
      <c r="D10" s="10">
        <v>1.2899999999999999E-4</v>
      </c>
      <c r="E10" s="10">
        <v>7.7120000000000001E-3</v>
      </c>
      <c r="F10" s="10">
        <v>9.8900000000000008E-4</v>
      </c>
      <c r="G10" s="10">
        <v>1.64E-3</v>
      </c>
      <c r="J10" s="36"/>
      <c r="K10" s="10">
        <v>1.1113E-2</v>
      </c>
      <c r="L10" s="10">
        <v>5.8479999999999999E-3</v>
      </c>
      <c r="M10" s="10">
        <v>4.3610000000000003E-3</v>
      </c>
      <c r="N10" s="10">
        <v>9.7389999999999994E-3</v>
      </c>
      <c r="O10" s="10">
        <v>4.3249999999999999E-3</v>
      </c>
      <c r="P10" s="10">
        <v>4.3699999999999998E-3</v>
      </c>
      <c r="S10" s="40"/>
      <c r="T10" s="22">
        <v>11.1008</v>
      </c>
      <c r="U10" s="22">
        <v>6.9694520000000004</v>
      </c>
      <c r="V10" s="22">
        <v>4.3762679999999996</v>
      </c>
      <c r="W10" s="26">
        <v>3.3037190000000001</v>
      </c>
      <c r="X10" s="26">
        <v>3.4894970000000001</v>
      </c>
      <c r="Y10" s="26">
        <v>3.5144449999999998</v>
      </c>
    </row>
    <row r="11" spans="1:25" x14ac:dyDescent="0.3">
      <c r="A11" s="36"/>
      <c r="B11" s="10">
        <v>6.0000000000000002E-6</v>
      </c>
      <c r="C11" s="10">
        <v>6.0000000000000002E-5</v>
      </c>
      <c r="D11" s="10">
        <v>1.4899999999999999E-4</v>
      </c>
      <c r="E11" s="10">
        <v>3.9709999999999997E-3</v>
      </c>
      <c r="F11" s="10">
        <v>1.047E-3</v>
      </c>
      <c r="G11" s="10">
        <v>1.6559999999999999E-3</v>
      </c>
      <c r="J11" s="36"/>
      <c r="K11" s="10">
        <v>1.1221999999999999E-2</v>
      </c>
      <c r="L11" s="10">
        <v>5.803E-3</v>
      </c>
      <c r="M11" s="10">
        <v>4.1580000000000002E-3</v>
      </c>
      <c r="N11" s="10">
        <v>4.2059999999999997E-3</v>
      </c>
      <c r="O11" s="10">
        <v>4.9160000000000002E-3</v>
      </c>
      <c r="P11" s="10">
        <v>4.6690000000000004E-3</v>
      </c>
      <c r="S11" s="40"/>
      <c r="T11" s="22">
        <v>11.183132000000001</v>
      </c>
      <c r="U11" s="22">
        <v>7.4647139999999998</v>
      </c>
      <c r="V11" s="22">
        <v>4.393084</v>
      </c>
      <c r="W11" s="26">
        <v>3.4107280000000002</v>
      </c>
      <c r="X11" s="26">
        <v>3.762972</v>
      </c>
      <c r="Y11" s="26">
        <v>3.4925350000000002</v>
      </c>
    </row>
    <row r="12" spans="1:25" x14ac:dyDescent="0.3">
      <c r="A12" s="36"/>
      <c r="B12" s="10">
        <v>9.0000000000000002E-6</v>
      </c>
      <c r="C12" s="10">
        <v>8.1000000000000004E-5</v>
      </c>
      <c r="D12" s="10">
        <v>1.6200000000000001E-4</v>
      </c>
      <c r="E12" s="10">
        <v>6.4999999999999997E-3</v>
      </c>
      <c r="F12" s="10">
        <v>9.7900000000000005E-4</v>
      </c>
      <c r="G12" s="10">
        <v>1.691E-3</v>
      </c>
      <c r="J12" s="36"/>
      <c r="K12" s="10">
        <v>1.1105E-2</v>
      </c>
      <c r="L12" s="10">
        <v>6.6990000000000001E-3</v>
      </c>
      <c r="M12" s="10">
        <v>3.411E-3</v>
      </c>
      <c r="N12" s="10">
        <v>6.4279999999999997E-3</v>
      </c>
      <c r="O12" s="10">
        <v>4.2360000000000002E-3</v>
      </c>
      <c r="P12" s="10">
        <v>4.4029999999999998E-3</v>
      </c>
      <c r="S12" s="40"/>
      <c r="T12" s="22">
        <v>11.430065000000001</v>
      </c>
      <c r="U12" s="22">
        <v>7.5156729999999996</v>
      </c>
      <c r="V12" s="22">
        <v>4.3906669999999997</v>
      </c>
      <c r="W12" s="26">
        <v>3.4962369999999998</v>
      </c>
      <c r="X12" s="26">
        <v>4.283906</v>
      </c>
      <c r="Y12" s="26">
        <v>3.5529169999999999</v>
      </c>
    </row>
    <row r="13" spans="1:25" x14ac:dyDescent="0.3">
      <c r="A13" s="36"/>
      <c r="B13" s="10">
        <v>6.9999999999999999E-6</v>
      </c>
      <c r="C13" s="10">
        <v>5.8999999999999998E-5</v>
      </c>
      <c r="D13" s="10">
        <v>1.3999999999999999E-4</v>
      </c>
      <c r="E13" s="10">
        <v>1.7470000000000001E-3</v>
      </c>
      <c r="F13" s="10">
        <v>9.7499999999999996E-4</v>
      </c>
      <c r="G13" s="10">
        <v>1.6280000000000001E-3</v>
      </c>
      <c r="J13" s="36"/>
      <c r="K13" s="10">
        <v>1.1110999999999999E-2</v>
      </c>
      <c r="L13" s="10">
        <v>5.8469999999999998E-3</v>
      </c>
      <c r="M13" s="10">
        <v>4.1029999999999999E-3</v>
      </c>
      <c r="N13" s="10">
        <v>3.503E-3</v>
      </c>
      <c r="O13" s="10">
        <v>4.4900000000000001E-3</v>
      </c>
      <c r="P13" s="10">
        <v>4.6160000000000003E-3</v>
      </c>
      <c r="S13" s="40"/>
      <c r="T13" s="22">
        <v>11.251223</v>
      </c>
      <c r="U13" s="22">
        <v>7.796691</v>
      </c>
      <c r="V13" s="22">
        <v>4.6881680000000001</v>
      </c>
      <c r="W13" s="26">
        <v>3.4063400000000001</v>
      </c>
      <c r="X13" s="26">
        <v>3.582837</v>
      </c>
      <c r="Y13" s="26">
        <v>3.96401</v>
      </c>
    </row>
    <row r="14" spans="1:25" x14ac:dyDescent="0.3">
      <c r="A14" s="36"/>
      <c r="B14" s="10">
        <v>6.0000000000000002E-6</v>
      </c>
      <c r="C14" s="10">
        <v>8.5000000000000006E-5</v>
      </c>
      <c r="D14" s="10">
        <v>1.2899999999999999E-4</v>
      </c>
      <c r="E14" s="10">
        <v>7.4009999999999996E-3</v>
      </c>
      <c r="F14" s="10">
        <v>8.5999999999999998E-4</v>
      </c>
      <c r="G14" s="10">
        <v>1.6659999999999999E-3</v>
      </c>
      <c r="J14" s="36"/>
      <c r="K14" s="10">
        <v>1.1148E-2</v>
      </c>
      <c r="L14" s="10">
        <v>6.7679999999999997E-3</v>
      </c>
      <c r="M14" s="10">
        <v>4.1539999999999997E-3</v>
      </c>
      <c r="N14" s="10">
        <v>4.5560000000000002E-3</v>
      </c>
      <c r="O14" s="10">
        <v>4.1050000000000001E-3</v>
      </c>
      <c r="P14" s="10">
        <v>5.2480000000000001E-3</v>
      </c>
      <c r="S14" s="40"/>
      <c r="T14" s="22">
        <v>10.901786</v>
      </c>
      <c r="U14" s="22">
        <v>7.5905579999999997</v>
      </c>
      <c r="V14" s="22">
        <v>4.5136250000000002</v>
      </c>
      <c r="W14" s="26">
        <v>3.6401409999999998</v>
      </c>
      <c r="X14" s="26">
        <v>3.5539749999999999</v>
      </c>
      <c r="Y14" s="26">
        <v>4.1457660000000001</v>
      </c>
    </row>
    <row r="15" spans="1:25" x14ac:dyDescent="0.3">
      <c r="A15" s="36"/>
      <c r="B15" s="10">
        <v>6.0000000000000002E-6</v>
      </c>
      <c r="C15" s="10">
        <v>6.0000000000000002E-5</v>
      </c>
      <c r="D15" s="10">
        <v>1.4300000000000001E-4</v>
      </c>
      <c r="E15" s="10">
        <v>9.6930000000000002E-3</v>
      </c>
      <c r="F15" s="10">
        <v>9.990000000000001E-4</v>
      </c>
      <c r="G15" s="10">
        <v>1.9369999999999999E-3</v>
      </c>
      <c r="J15" s="36"/>
      <c r="K15" s="10">
        <v>1.1134E-2</v>
      </c>
      <c r="L15" s="10">
        <v>5.7679999999999997E-3</v>
      </c>
      <c r="M15" s="10">
        <v>4.0810000000000004E-3</v>
      </c>
      <c r="N15" s="10">
        <v>3.7439999999999999E-3</v>
      </c>
      <c r="O15" s="10">
        <v>4.176E-3</v>
      </c>
      <c r="P15" s="10">
        <v>4.3889999999999997E-3</v>
      </c>
      <c r="S15" s="40"/>
      <c r="T15" s="22">
        <v>11.125373</v>
      </c>
      <c r="U15" s="22">
        <v>7.277209</v>
      </c>
      <c r="V15" s="22">
        <v>4.4177229999999996</v>
      </c>
      <c r="W15" s="26">
        <v>3.5249890000000001</v>
      </c>
      <c r="X15" s="26">
        <v>3.5063170000000001</v>
      </c>
      <c r="Y15" s="26">
        <v>4.1272789999999997</v>
      </c>
    </row>
    <row r="16" spans="1:25" x14ac:dyDescent="0.3">
      <c r="A16" s="36"/>
      <c r="B16" s="10">
        <v>6.9999999999999999E-6</v>
      </c>
      <c r="C16" s="10">
        <v>6.3E-5</v>
      </c>
      <c r="D16" s="10">
        <v>1.2899999999999999E-4</v>
      </c>
      <c r="E16" s="10">
        <v>1.6459999999999999E-3</v>
      </c>
      <c r="F16" s="10">
        <v>1.5120000000000001E-3</v>
      </c>
      <c r="G16" s="10">
        <v>1.6169999999999999E-3</v>
      </c>
      <c r="J16" s="36"/>
      <c r="K16" s="10">
        <v>1.1226E-2</v>
      </c>
      <c r="L16" s="10">
        <v>6.6530000000000001E-3</v>
      </c>
      <c r="M16" s="10">
        <v>4.3680000000000004E-3</v>
      </c>
      <c r="N16" s="10">
        <v>1.4519000000000001E-2</v>
      </c>
      <c r="O16" s="10">
        <v>3.823E-3</v>
      </c>
      <c r="P16" s="10">
        <v>4.6150000000000002E-3</v>
      </c>
      <c r="S16" s="40"/>
      <c r="T16" s="22">
        <v>11.177694000000001</v>
      </c>
      <c r="U16" s="22">
        <v>7.2932300000000003</v>
      </c>
      <c r="V16" s="22">
        <v>4.3913419999999999</v>
      </c>
      <c r="W16" s="26">
        <v>3.5692159999999999</v>
      </c>
      <c r="X16" s="26">
        <v>3.498926</v>
      </c>
      <c r="Y16" s="26">
        <v>3.92096</v>
      </c>
    </row>
    <row r="17" spans="1:25" x14ac:dyDescent="0.3">
      <c r="A17" s="36"/>
      <c r="B17" s="10">
        <v>6.0000000000000002E-6</v>
      </c>
      <c r="C17" s="10">
        <v>7.7999999999999999E-5</v>
      </c>
      <c r="D17" s="10">
        <v>1.2799999999999999E-4</v>
      </c>
      <c r="E17" s="10">
        <v>1.2891E-2</v>
      </c>
      <c r="F17" s="10">
        <v>7.8600000000000002E-4</v>
      </c>
      <c r="G17" s="10">
        <v>1.861E-3</v>
      </c>
      <c r="J17" s="36"/>
      <c r="K17" s="10">
        <v>1.1103E-2</v>
      </c>
      <c r="L17" s="10">
        <v>5.7780000000000001E-3</v>
      </c>
      <c r="M17" s="10">
        <v>3.6540000000000001E-3</v>
      </c>
      <c r="N17" s="10">
        <v>1.1542E-2</v>
      </c>
      <c r="O17" s="10">
        <v>3.7919999999999998E-3</v>
      </c>
      <c r="P17" s="10">
        <v>4.3880000000000004E-3</v>
      </c>
      <c r="S17" s="40"/>
      <c r="T17" s="22">
        <v>10.991923</v>
      </c>
      <c r="U17" s="22">
        <v>6.8278220000000003</v>
      </c>
      <c r="V17" s="22">
        <v>4.4679609999999998</v>
      </c>
      <c r="W17" s="26">
        <v>3.6967690000000002</v>
      </c>
      <c r="X17" s="26">
        <v>3.7082639999999998</v>
      </c>
      <c r="Y17" s="26">
        <v>3.9195549999999999</v>
      </c>
    </row>
    <row r="18" spans="1:25" x14ac:dyDescent="0.3">
      <c r="A18" s="36"/>
      <c r="B18" s="10">
        <v>6.9999999999999999E-6</v>
      </c>
      <c r="C18" s="10">
        <v>5.7000000000000003E-5</v>
      </c>
      <c r="D18" s="10">
        <v>2.3800000000000001E-4</v>
      </c>
      <c r="E18" s="10">
        <v>2.1280000000000001E-3</v>
      </c>
      <c r="F18" s="10">
        <v>8.4800000000000001E-4</v>
      </c>
      <c r="G18" s="10">
        <v>1.804E-3</v>
      </c>
      <c r="J18" s="36"/>
      <c r="K18" s="10">
        <v>1.1147000000000001E-2</v>
      </c>
      <c r="L18" s="10">
        <v>7.2630000000000004E-3</v>
      </c>
      <c r="M18" s="10">
        <v>4.535E-3</v>
      </c>
      <c r="N18" s="10">
        <v>3.7190000000000001E-3</v>
      </c>
      <c r="O18" s="10">
        <v>3.7880000000000001E-3</v>
      </c>
      <c r="P18" s="10">
        <v>4.5139999999999998E-3</v>
      </c>
      <c r="S18" s="40"/>
      <c r="T18" s="22">
        <v>11.2906</v>
      </c>
      <c r="U18" s="22">
        <v>7.473554</v>
      </c>
      <c r="V18" s="22">
        <v>4.5021240000000002</v>
      </c>
      <c r="W18" s="26">
        <v>3.651456</v>
      </c>
      <c r="X18" s="26">
        <v>3.7142179999999998</v>
      </c>
      <c r="Y18" s="26">
        <v>4.3396429999999997</v>
      </c>
    </row>
    <row r="19" spans="1:25" x14ac:dyDescent="0.3">
      <c r="A19" s="36"/>
      <c r="B19" s="10">
        <v>5.0000000000000004E-6</v>
      </c>
      <c r="C19" s="10">
        <v>7.6000000000000004E-5</v>
      </c>
      <c r="D19" s="10">
        <v>1.3899999999999999E-4</v>
      </c>
      <c r="E19" s="10">
        <v>3.356E-3</v>
      </c>
      <c r="F19" s="10">
        <v>8.4400000000000002E-4</v>
      </c>
      <c r="G19" s="10">
        <v>1.743E-3</v>
      </c>
      <c r="J19" s="36"/>
      <c r="K19" s="10">
        <v>1.1096999999999999E-2</v>
      </c>
      <c r="L19" s="10">
        <v>5.7910000000000001E-3</v>
      </c>
      <c r="M19" s="10">
        <v>3.2780000000000001E-3</v>
      </c>
      <c r="N19" s="10">
        <v>1.3795999999999999E-2</v>
      </c>
      <c r="O19" s="10">
        <v>3.8549999999999999E-3</v>
      </c>
      <c r="P19" s="10">
        <v>4.7590000000000002E-3</v>
      </c>
      <c r="S19" s="40"/>
      <c r="T19" s="22">
        <v>11.181806</v>
      </c>
      <c r="U19" s="22">
        <v>9.0721690000000006</v>
      </c>
      <c r="V19" s="22">
        <v>4.4425090000000003</v>
      </c>
      <c r="W19" s="26">
        <v>3.7480509999999998</v>
      </c>
      <c r="X19" s="26">
        <v>3.7980149999999999</v>
      </c>
      <c r="Y19" s="26">
        <v>3.8461319999999999</v>
      </c>
    </row>
    <row r="20" spans="1:25" x14ac:dyDescent="0.3">
      <c r="A20" s="36"/>
      <c r="B20" s="10">
        <v>5.0000000000000004E-6</v>
      </c>
      <c r="C20" s="10">
        <v>9.0000000000000006E-5</v>
      </c>
      <c r="D20" s="10">
        <v>1.35E-4</v>
      </c>
      <c r="E20" s="10">
        <v>5.2480000000000001E-3</v>
      </c>
      <c r="F20" s="10">
        <v>8.25E-4</v>
      </c>
      <c r="G20" s="10">
        <v>2.588E-3</v>
      </c>
      <c r="J20" s="36"/>
      <c r="K20" s="10">
        <v>1.1107000000000001E-2</v>
      </c>
      <c r="L20" s="10">
        <v>5.7429999999999998E-3</v>
      </c>
      <c r="M20" s="10">
        <v>4.1079999999999997E-3</v>
      </c>
      <c r="N20" s="10">
        <v>1.461E-2</v>
      </c>
      <c r="O20" s="10">
        <v>3.8149999999999998E-3</v>
      </c>
      <c r="P20" s="10">
        <v>4.4559999999999999E-3</v>
      </c>
      <c r="S20" s="40"/>
      <c r="T20" s="22">
        <v>11.266594</v>
      </c>
      <c r="U20" s="22">
        <v>8.4814670000000003</v>
      </c>
      <c r="V20" s="22">
        <v>4.4426880000000004</v>
      </c>
      <c r="W20" s="26">
        <v>4.213006</v>
      </c>
      <c r="X20" s="26">
        <v>3.6192190000000002</v>
      </c>
      <c r="Y20" s="26">
        <v>4.54373</v>
      </c>
    </row>
    <row r="21" spans="1:25" x14ac:dyDescent="0.3">
      <c r="A21" s="36"/>
      <c r="B21" s="10">
        <v>7.9999999999999996E-6</v>
      </c>
      <c r="C21" s="10">
        <v>6.0999999999999999E-5</v>
      </c>
      <c r="D21" s="10">
        <v>1.2799999999999999E-4</v>
      </c>
      <c r="E21" s="10">
        <v>1.6532999999999999E-2</v>
      </c>
      <c r="F21" s="10">
        <v>7.9600000000000005E-4</v>
      </c>
      <c r="G21" s="10">
        <v>1.9040000000000001E-3</v>
      </c>
      <c r="J21" s="36"/>
      <c r="K21" s="10">
        <v>1.1209E-2</v>
      </c>
      <c r="L21" s="10">
        <v>5.7330000000000002E-3</v>
      </c>
      <c r="M21" s="10">
        <v>4.1790000000000004E-3</v>
      </c>
      <c r="N21" s="10">
        <v>3.2650000000000001E-3</v>
      </c>
      <c r="O21" s="10">
        <v>3.8639999999999998E-3</v>
      </c>
      <c r="P21" s="10">
        <v>4.4120000000000001E-3</v>
      </c>
      <c r="S21" s="40"/>
      <c r="T21" s="22">
        <v>11.06127</v>
      </c>
      <c r="U21" s="22">
        <v>6.7088989999999997</v>
      </c>
      <c r="V21" s="22">
        <v>4.4477570000000002</v>
      </c>
      <c r="W21" s="26">
        <v>3.5605340000000001</v>
      </c>
      <c r="X21" s="26">
        <v>3.4473940000000001</v>
      </c>
      <c r="Y21" s="26">
        <v>4.3250279999999997</v>
      </c>
    </row>
    <row r="22" spans="1:25" x14ac:dyDescent="0.3">
      <c r="A22" s="36"/>
      <c r="B22" s="10">
        <v>6.0000000000000002E-6</v>
      </c>
      <c r="C22" s="10">
        <v>8.0000000000000007E-5</v>
      </c>
      <c r="D22" s="10">
        <v>1.73E-4</v>
      </c>
      <c r="E22" s="10">
        <v>1.4530000000000001E-3</v>
      </c>
      <c r="F22" s="10">
        <v>8.1400000000000005E-4</v>
      </c>
      <c r="G22" s="10">
        <v>1.805E-3</v>
      </c>
      <c r="J22" s="36"/>
      <c r="K22" s="10">
        <v>1.1213000000000001E-2</v>
      </c>
      <c r="L22" s="10">
        <v>5.7270000000000003E-3</v>
      </c>
      <c r="M22" s="10">
        <v>4.3059999999999999E-3</v>
      </c>
      <c r="N22" s="10">
        <v>9.9819999999999996E-3</v>
      </c>
      <c r="O22" s="10">
        <v>3.7690000000000002E-3</v>
      </c>
      <c r="P22" s="10">
        <v>4.496E-3</v>
      </c>
      <c r="S22" s="40"/>
      <c r="T22" s="22">
        <v>11.051394999999999</v>
      </c>
      <c r="U22" s="22">
        <v>7.5530869999999997</v>
      </c>
      <c r="V22" s="22">
        <v>4.5205669999999998</v>
      </c>
      <c r="W22" s="26">
        <v>3.4463490000000001</v>
      </c>
      <c r="X22" s="26">
        <v>3.7858079999999998</v>
      </c>
      <c r="Y22" s="26">
        <v>3.5815009999999998</v>
      </c>
    </row>
    <row r="23" spans="1:25" x14ac:dyDescent="0.3">
      <c r="A23" s="36"/>
      <c r="B23" s="10">
        <v>5.0000000000000004E-6</v>
      </c>
      <c r="C23" s="10">
        <v>6.0000000000000002E-5</v>
      </c>
      <c r="D23" s="10">
        <v>1.26E-4</v>
      </c>
      <c r="E23" s="10">
        <v>4.5589999999999997E-3</v>
      </c>
      <c r="F23" s="10">
        <v>8.0599999999999997E-4</v>
      </c>
      <c r="G23" s="10">
        <v>1.8630000000000001E-3</v>
      </c>
      <c r="J23" s="36"/>
      <c r="K23" s="10">
        <v>1.1122E-2</v>
      </c>
      <c r="L23" s="10">
        <v>5.7930000000000004E-3</v>
      </c>
      <c r="M23" s="10">
        <v>4.5519999999999996E-3</v>
      </c>
      <c r="N23" s="10">
        <v>1.3911E-2</v>
      </c>
      <c r="O23" s="10">
        <v>4.5310000000000003E-3</v>
      </c>
      <c r="P23" s="10">
        <v>4.6049999999999997E-3</v>
      </c>
      <c r="S23" s="40"/>
      <c r="T23" s="22">
        <v>10.96387</v>
      </c>
      <c r="U23" s="22">
        <v>6.9368910000000001</v>
      </c>
      <c r="V23" s="22">
        <v>4.3716609999999996</v>
      </c>
      <c r="W23" s="26">
        <v>3.6025049999999998</v>
      </c>
      <c r="X23" s="26">
        <v>3.8270970000000002</v>
      </c>
      <c r="Y23" s="26">
        <v>3.5351319999999999</v>
      </c>
    </row>
    <row r="24" spans="1:25" x14ac:dyDescent="0.3">
      <c r="A24" s="36"/>
      <c r="B24" s="10">
        <v>6.0000000000000002E-6</v>
      </c>
      <c r="C24" s="10">
        <v>5.7000000000000003E-5</v>
      </c>
      <c r="D24" s="10">
        <v>1.2400000000000001E-4</v>
      </c>
      <c r="E24" s="10">
        <v>1.2854000000000001E-2</v>
      </c>
      <c r="F24" s="10">
        <v>9.19E-4</v>
      </c>
      <c r="G24" s="10">
        <v>2.026E-3</v>
      </c>
      <c r="J24" s="36"/>
      <c r="K24" s="10">
        <v>1.1174999999999999E-2</v>
      </c>
      <c r="L24" s="10">
        <v>5.7419999999999997E-3</v>
      </c>
      <c r="M24" s="10">
        <v>3.3440000000000002E-3</v>
      </c>
      <c r="N24" s="10">
        <v>1.4595E-2</v>
      </c>
      <c r="O24" s="10">
        <v>3.8110000000000002E-3</v>
      </c>
      <c r="P24" s="10">
        <v>4.555E-3</v>
      </c>
      <c r="S24" s="40"/>
      <c r="T24" s="22">
        <v>11.277365</v>
      </c>
      <c r="U24" s="22">
        <v>7.032152</v>
      </c>
      <c r="V24" s="22">
        <v>4.3619469999999998</v>
      </c>
      <c r="W24" s="26">
        <v>3.6997059999999999</v>
      </c>
      <c r="X24" s="26">
        <v>4.0249490000000003</v>
      </c>
      <c r="Y24" s="26">
        <v>3.503968</v>
      </c>
    </row>
    <row r="25" spans="1:25" x14ac:dyDescent="0.3">
      <c r="A25" s="36"/>
      <c r="B25" s="10">
        <v>6.0000000000000002E-6</v>
      </c>
      <c r="C25" s="10">
        <v>5.8E-5</v>
      </c>
      <c r="D25" s="10">
        <v>1.21E-4</v>
      </c>
      <c r="E25" s="10">
        <v>1.1613E-2</v>
      </c>
      <c r="F25" s="10">
        <v>8.3799999999999999E-4</v>
      </c>
      <c r="G25" s="10">
        <v>2.408E-3</v>
      </c>
      <c r="J25" s="36"/>
      <c r="K25" s="10">
        <v>1.1159000000000001E-2</v>
      </c>
      <c r="L25" s="10">
        <v>5.7479999999999996E-3</v>
      </c>
      <c r="M25" s="10">
        <v>4.3099999999999996E-3</v>
      </c>
      <c r="N25" s="10">
        <v>1.2810999999999999E-2</v>
      </c>
      <c r="O25" s="10">
        <v>3.8379999999999998E-3</v>
      </c>
      <c r="P25" s="10">
        <v>6.7660000000000003E-3</v>
      </c>
      <c r="S25" s="40"/>
      <c r="T25" s="22">
        <v>11.158296999999999</v>
      </c>
      <c r="U25" s="22">
        <v>7.715973</v>
      </c>
      <c r="V25" s="22">
        <v>4.2604040000000003</v>
      </c>
      <c r="W25" s="26">
        <v>3.6172240000000002</v>
      </c>
      <c r="X25" s="26">
        <v>3.918393</v>
      </c>
      <c r="Y25" s="26">
        <v>4.1045930000000004</v>
      </c>
    </row>
    <row r="26" spans="1:25" x14ac:dyDescent="0.3">
      <c r="A26" s="36"/>
      <c r="B26" s="10">
        <v>6.0000000000000002E-6</v>
      </c>
      <c r="C26" s="10">
        <v>6.2000000000000003E-5</v>
      </c>
      <c r="D26" s="10">
        <v>1.44E-4</v>
      </c>
      <c r="E26" s="10">
        <v>4.679E-3</v>
      </c>
      <c r="F26" s="10">
        <v>7.6800000000000002E-4</v>
      </c>
      <c r="G26" s="10">
        <v>2.2669999999999999E-3</v>
      </c>
      <c r="J26" s="36"/>
      <c r="K26" s="10">
        <v>1.1209999999999999E-2</v>
      </c>
      <c r="L26" s="10">
        <v>5.7670000000000004E-3</v>
      </c>
      <c r="M26" s="10">
        <v>4.4559999999999999E-3</v>
      </c>
      <c r="N26" s="10">
        <v>1.3618999999999999E-2</v>
      </c>
      <c r="O26" s="10">
        <v>4.0070000000000001E-3</v>
      </c>
      <c r="P26" s="10">
        <v>4.4900000000000001E-3</v>
      </c>
      <c r="S26" s="40"/>
      <c r="T26" s="22">
        <v>11.093527999999999</v>
      </c>
      <c r="U26" s="22">
        <v>7.7238720000000001</v>
      </c>
      <c r="V26" s="22">
        <v>4.541023</v>
      </c>
      <c r="W26" s="26">
        <v>3.7197119999999999</v>
      </c>
      <c r="X26" s="26">
        <v>3.7860179999999999</v>
      </c>
      <c r="Y26" s="26">
        <v>4.0699230000000002</v>
      </c>
    </row>
    <row r="27" spans="1:25" x14ac:dyDescent="0.3">
      <c r="A27" s="36"/>
      <c r="B27" s="10">
        <v>5.0000000000000004E-6</v>
      </c>
      <c r="C27" s="10">
        <v>8.2999999999999998E-5</v>
      </c>
      <c r="D27" s="10">
        <v>1.3899999999999999E-4</v>
      </c>
      <c r="E27" s="10">
        <v>9.5329999999999998E-3</v>
      </c>
      <c r="F27" s="10">
        <v>8.0999999999999996E-4</v>
      </c>
      <c r="G27" s="10">
        <v>1.627E-3</v>
      </c>
      <c r="J27" s="36"/>
      <c r="K27" s="10">
        <v>1.1140000000000001E-2</v>
      </c>
      <c r="L27" s="10">
        <v>9.443E-3</v>
      </c>
      <c r="M27" s="10">
        <v>3.8969999999999999E-3</v>
      </c>
      <c r="N27" s="10">
        <v>1.4664E-2</v>
      </c>
      <c r="O27" s="10">
        <v>4.1989999999999996E-3</v>
      </c>
      <c r="P27" s="10">
        <v>4.3410000000000002E-3</v>
      </c>
      <c r="S27" s="40"/>
      <c r="T27" s="22">
        <v>11.157045</v>
      </c>
      <c r="U27" s="22">
        <v>7.8721490000000003</v>
      </c>
      <c r="V27" s="22">
        <v>4.4849050000000004</v>
      </c>
      <c r="W27" s="26">
        <v>3.7731659999999998</v>
      </c>
      <c r="X27" s="26">
        <v>3.7084459999999999</v>
      </c>
      <c r="Y27" s="26">
        <v>3.660622</v>
      </c>
    </row>
    <row r="28" spans="1:25" x14ac:dyDescent="0.3">
      <c r="A28" s="36"/>
      <c r="B28" s="10">
        <v>6.0000000000000002E-6</v>
      </c>
      <c r="C28" s="10">
        <v>5.5999999999999999E-5</v>
      </c>
      <c r="D28" s="10">
        <v>1.2799999999999999E-4</v>
      </c>
      <c r="E28" s="10">
        <v>2.209E-3</v>
      </c>
      <c r="F28" s="10">
        <v>9.01E-4</v>
      </c>
      <c r="G28" s="10">
        <v>1.702E-3</v>
      </c>
      <c r="J28" s="36"/>
      <c r="K28" s="10">
        <v>1.1128000000000001E-2</v>
      </c>
      <c r="L28" s="10">
        <v>5.8190000000000004E-3</v>
      </c>
      <c r="M28" s="10">
        <v>3.3379999999999998E-3</v>
      </c>
      <c r="N28" s="10">
        <v>1.4729000000000001E-2</v>
      </c>
      <c r="O28" s="10">
        <v>4.2459999999999998E-3</v>
      </c>
      <c r="P28" s="10">
        <v>4.3270000000000001E-3</v>
      </c>
      <c r="S28" s="40"/>
      <c r="T28" s="22">
        <v>11.149476</v>
      </c>
      <c r="U28" s="22">
        <v>7.3961209999999999</v>
      </c>
      <c r="V28" s="22">
        <v>4.7286789999999996</v>
      </c>
      <c r="W28" s="26">
        <v>3.62039</v>
      </c>
      <c r="X28" s="26">
        <v>3.7278120000000001</v>
      </c>
      <c r="Y28" s="26">
        <v>3.8930189999999998</v>
      </c>
    </row>
    <row r="29" spans="1:25" x14ac:dyDescent="0.3">
      <c r="A29" s="36"/>
      <c r="B29" s="10">
        <v>9.0000000000000002E-6</v>
      </c>
      <c r="C29" s="10">
        <v>5.8E-5</v>
      </c>
      <c r="D29" s="10">
        <v>1.3200000000000001E-4</v>
      </c>
      <c r="E29" s="10">
        <v>7.9059999999999998E-3</v>
      </c>
      <c r="F29" s="10">
        <v>8.61E-4</v>
      </c>
      <c r="G29" s="10">
        <v>1.5889999999999999E-3</v>
      </c>
      <c r="J29" s="36"/>
      <c r="K29" s="10">
        <v>1.1094E-2</v>
      </c>
      <c r="L29" s="10">
        <v>5.7450000000000001E-3</v>
      </c>
      <c r="M29" s="10">
        <v>4.3210000000000002E-3</v>
      </c>
      <c r="N29" s="10">
        <v>1.4638E-2</v>
      </c>
      <c r="O29" s="10">
        <v>4.5209999999999998E-3</v>
      </c>
      <c r="P29" s="10">
        <v>4.4159999999999998E-3</v>
      </c>
      <c r="S29" s="40"/>
      <c r="T29" s="22">
        <v>12.520974000000001</v>
      </c>
      <c r="U29" s="22">
        <v>7.6400930000000002</v>
      </c>
      <c r="V29" s="22">
        <v>4.3979160000000004</v>
      </c>
      <c r="W29" s="26">
        <v>3.6697609999999998</v>
      </c>
      <c r="X29" s="26">
        <v>4.5693799999999998</v>
      </c>
      <c r="Y29" s="26">
        <v>3.5618470000000002</v>
      </c>
    </row>
    <row r="30" spans="1:25" x14ac:dyDescent="0.3">
      <c r="A30" s="36"/>
      <c r="B30" s="10">
        <v>7.9999999999999996E-6</v>
      </c>
      <c r="C30" s="10">
        <v>5.5999999999999999E-5</v>
      </c>
      <c r="D30" s="10">
        <v>1.2799999999999999E-4</v>
      </c>
      <c r="E30" s="10">
        <v>2.7599999999999999E-3</v>
      </c>
      <c r="F30" s="10">
        <v>9.1500000000000001E-4</v>
      </c>
      <c r="G30" s="10">
        <v>1.6770000000000001E-3</v>
      </c>
      <c r="J30" s="36"/>
      <c r="K30" s="10">
        <v>1.1153E-2</v>
      </c>
      <c r="L30" s="10">
        <v>5.7260000000000002E-3</v>
      </c>
      <c r="M30" s="10">
        <v>3.3860000000000001E-3</v>
      </c>
      <c r="N30" s="10">
        <v>9.7319999999999993E-3</v>
      </c>
      <c r="O30" s="10">
        <v>4.888E-3</v>
      </c>
      <c r="P30" s="10">
        <v>4.3480000000000003E-3</v>
      </c>
      <c r="S30" s="40"/>
      <c r="T30" s="22">
        <v>11.80494</v>
      </c>
      <c r="U30" s="22">
        <v>7.470993</v>
      </c>
      <c r="V30" s="22">
        <v>4.4039390000000003</v>
      </c>
      <c r="W30" s="26">
        <v>3.6474069999999998</v>
      </c>
      <c r="X30" s="26">
        <v>4.2327820000000003</v>
      </c>
      <c r="Y30" s="26">
        <v>3.6914090000000002</v>
      </c>
    </row>
    <row r="31" spans="1:25" x14ac:dyDescent="0.3">
      <c r="A31" s="36"/>
      <c r="B31" s="10">
        <v>6.9999999999999999E-6</v>
      </c>
      <c r="C31" s="10">
        <v>5.7000000000000003E-5</v>
      </c>
      <c r="D31" s="10">
        <v>1.2899999999999999E-4</v>
      </c>
      <c r="E31" s="10">
        <v>1.1389E-2</v>
      </c>
      <c r="F31" s="10">
        <v>8.12E-4</v>
      </c>
      <c r="G31" s="10">
        <v>1.9759999999999999E-3</v>
      </c>
      <c r="J31" s="36"/>
      <c r="K31" s="10">
        <v>1.1273E-2</v>
      </c>
      <c r="L31" s="10">
        <v>9.9740000000000002E-3</v>
      </c>
      <c r="M31" s="10">
        <v>4.1060000000000003E-3</v>
      </c>
      <c r="N31" s="10">
        <v>1.4763999999999999E-2</v>
      </c>
      <c r="O31" s="10">
        <v>4.006E-3</v>
      </c>
      <c r="P31" s="10">
        <v>4.4200000000000003E-3</v>
      </c>
      <c r="S31" s="40"/>
      <c r="T31" s="22">
        <v>11.030798000000001</v>
      </c>
      <c r="U31" s="22">
        <v>7.516381</v>
      </c>
      <c r="V31" s="22">
        <v>4.3167929999999997</v>
      </c>
      <c r="W31" s="26">
        <v>3.6624129999999999</v>
      </c>
      <c r="X31" s="26">
        <v>5.3163229999999997</v>
      </c>
      <c r="Y31" s="26">
        <v>3.5207440000000001</v>
      </c>
    </row>
    <row r="32" spans="1:25" x14ac:dyDescent="0.3">
      <c r="A32" s="36"/>
      <c r="B32" s="10">
        <v>6.0000000000000002E-6</v>
      </c>
      <c r="C32" s="10">
        <v>8.0000000000000007E-5</v>
      </c>
      <c r="D32" s="10">
        <v>1.26E-4</v>
      </c>
      <c r="E32" s="10">
        <v>3.2260000000000001E-3</v>
      </c>
      <c r="F32" s="10">
        <v>8.1800000000000004E-4</v>
      </c>
      <c r="G32" s="10">
        <v>1.5969999999999999E-3</v>
      </c>
      <c r="J32" s="36"/>
      <c r="K32" s="10">
        <v>1.1191E-2</v>
      </c>
      <c r="L32" s="10">
        <v>5.7460000000000002E-3</v>
      </c>
      <c r="M32" s="10">
        <v>3.9550000000000002E-3</v>
      </c>
      <c r="N32" s="10">
        <v>1.2361E-2</v>
      </c>
      <c r="O32" s="10">
        <v>3.8180000000000002E-3</v>
      </c>
      <c r="P32" s="10">
        <v>4.3140000000000001E-3</v>
      </c>
      <c r="S32" s="40"/>
      <c r="T32" s="22">
        <v>11.173429</v>
      </c>
      <c r="U32" s="22">
        <v>7.2098529999999998</v>
      </c>
      <c r="V32" s="22">
        <v>4.3717040000000003</v>
      </c>
      <c r="W32" s="26">
        <v>3.5937229999999998</v>
      </c>
      <c r="X32" s="26">
        <v>5.6733890000000002</v>
      </c>
      <c r="Y32" s="26">
        <v>3.4715050000000001</v>
      </c>
    </row>
    <row r="33" spans="1:25" x14ac:dyDescent="0.3">
      <c r="A33" s="36"/>
      <c r="B33" s="10">
        <v>6.0000000000000002E-6</v>
      </c>
      <c r="C33" s="10">
        <v>5.3999999999999998E-5</v>
      </c>
      <c r="D33" s="10">
        <v>1.2400000000000001E-4</v>
      </c>
      <c r="E33" s="10">
        <v>9.9489999999999995E-3</v>
      </c>
      <c r="F33" s="10">
        <v>8.34E-4</v>
      </c>
      <c r="G33" s="10">
        <v>1.5950000000000001E-3</v>
      </c>
      <c r="J33" s="36"/>
      <c r="K33" s="10">
        <v>1.1112E-2</v>
      </c>
      <c r="L33" s="10">
        <v>5.8209999999999998E-3</v>
      </c>
      <c r="M33" s="10">
        <v>4.2979999999999997E-3</v>
      </c>
      <c r="N33" s="10">
        <v>1.4711E-2</v>
      </c>
      <c r="O33" s="10">
        <v>3.9100000000000003E-3</v>
      </c>
      <c r="P33" s="10">
        <v>5.1469999999999997E-3</v>
      </c>
      <c r="S33" s="40"/>
      <c r="T33" s="22">
        <v>11.12276</v>
      </c>
      <c r="U33" s="22">
        <v>7.1254289999999996</v>
      </c>
      <c r="V33" s="22">
        <v>4.2819659999999997</v>
      </c>
      <c r="W33" s="26">
        <v>3.643834</v>
      </c>
      <c r="X33" s="26">
        <v>3.6544400000000001</v>
      </c>
      <c r="Y33" s="26">
        <v>3.3849450000000001</v>
      </c>
    </row>
    <row r="34" spans="1:25" x14ac:dyDescent="0.3">
      <c r="A34" s="36"/>
      <c r="B34" s="10">
        <v>6.0000000000000002E-6</v>
      </c>
      <c r="C34" s="10">
        <v>7.4999999999999993E-5</v>
      </c>
      <c r="D34" s="10">
        <v>1.8599999999999999E-4</v>
      </c>
      <c r="E34" s="10">
        <v>3.973E-3</v>
      </c>
      <c r="F34" s="10">
        <v>9.3999999999999997E-4</v>
      </c>
      <c r="G34" s="10">
        <v>1.598E-3</v>
      </c>
      <c r="J34" s="36"/>
      <c r="K34" s="10">
        <v>1.1128000000000001E-2</v>
      </c>
      <c r="L34" s="10">
        <v>5.7239999999999999E-3</v>
      </c>
      <c r="M34" s="10">
        <v>4.2079999999999999E-3</v>
      </c>
      <c r="N34" s="10">
        <v>1.4534E-2</v>
      </c>
      <c r="O34" s="10">
        <v>3.81E-3</v>
      </c>
      <c r="P34" s="10">
        <v>4.4489999999999998E-3</v>
      </c>
      <c r="S34" s="40"/>
      <c r="T34" s="22">
        <v>11.244218999999999</v>
      </c>
      <c r="U34" s="22">
        <v>6.9550320000000001</v>
      </c>
      <c r="V34" s="22">
        <v>4.313199</v>
      </c>
      <c r="W34" s="26">
        <v>3.7398259999999999</v>
      </c>
      <c r="X34" s="26">
        <v>3.9865379999999999</v>
      </c>
      <c r="Y34" s="26">
        <v>3.5313870000000001</v>
      </c>
    </row>
    <row r="35" spans="1:25" x14ac:dyDescent="0.3">
      <c r="A35" s="36"/>
      <c r="B35" s="10">
        <v>6.0000000000000002E-6</v>
      </c>
      <c r="C35" s="10">
        <v>6.0000000000000002E-5</v>
      </c>
      <c r="D35" s="10">
        <v>1.3200000000000001E-4</v>
      </c>
      <c r="E35" s="10">
        <v>1.3701E-2</v>
      </c>
      <c r="F35" s="10">
        <v>9.8299999999999993E-4</v>
      </c>
      <c r="G35" s="10">
        <v>1.6620000000000001E-3</v>
      </c>
      <c r="J35" s="36"/>
      <c r="K35" s="10">
        <v>1.1183999999999999E-2</v>
      </c>
      <c r="L35" s="10">
        <v>5.7080000000000004E-3</v>
      </c>
      <c r="M35" s="10">
        <v>5.4949999999999999E-3</v>
      </c>
      <c r="N35" s="10">
        <v>1.1609E-2</v>
      </c>
      <c r="O35" s="10">
        <v>3.9319999999999997E-3</v>
      </c>
      <c r="P35" s="10">
        <v>4.2839999999999996E-3</v>
      </c>
      <c r="S35" s="40"/>
      <c r="T35" s="22">
        <v>11.342435</v>
      </c>
      <c r="U35" s="22">
        <v>6.7499719999999996</v>
      </c>
      <c r="V35" s="22">
        <v>4.4945060000000003</v>
      </c>
      <c r="W35" s="26">
        <v>3.5490789999999999</v>
      </c>
      <c r="X35" s="26">
        <v>3.7753540000000001</v>
      </c>
      <c r="Y35" s="26">
        <v>3.5765340000000001</v>
      </c>
    </row>
    <row r="36" spans="1:25" x14ac:dyDescent="0.3">
      <c r="A36" s="37"/>
      <c r="B36" s="10">
        <v>6.0000000000000002E-6</v>
      </c>
      <c r="C36" s="10">
        <v>5.5000000000000002E-5</v>
      </c>
      <c r="D36" s="10">
        <v>1.36E-4</v>
      </c>
      <c r="E36" s="10">
        <v>1.5204000000000001E-2</v>
      </c>
      <c r="F36" s="10">
        <v>8.6200000000000003E-4</v>
      </c>
      <c r="G36" s="10">
        <v>1.712E-3</v>
      </c>
      <c r="J36" s="37"/>
      <c r="K36" s="10">
        <v>1.1191E-2</v>
      </c>
      <c r="L36" s="10">
        <v>5.7190000000000001E-3</v>
      </c>
      <c r="M36" s="10">
        <v>4.5329999999999997E-3</v>
      </c>
      <c r="N36" s="10">
        <v>4.1660000000000004E-3</v>
      </c>
      <c r="O36" s="10">
        <v>3.833E-3</v>
      </c>
      <c r="P36" s="10">
        <v>4.3740000000000003E-3</v>
      </c>
      <c r="S36" s="40"/>
      <c r="T36" s="22">
        <v>11.294312</v>
      </c>
      <c r="U36" s="22">
        <v>6.7193709999999998</v>
      </c>
      <c r="V36" s="22">
        <v>4.3903540000000003</v>
      </c>
      <c r="W36" s="26">
        <v>3.7015039999999999</v>
      </c>
      <c r="X36" s="26">
        <v>3.9156080000000002</v>
      </c>
      <c r="Y36" s="26">
        <v>3.4226230000000002</v>
      </c>
    </row>
    <row r="37" spans="1:25" x14ac:dyDescent="0.3">
      <c r="A37" s="5" t="s">
        <v>3</v>
      </c>
      <c r="B37" s="47">
        <f>AVERAGE(B7:B36)</f>
        <v>6.4666666666666694E-6</v>
      </c>
      <c r="C37" s="47">
        <f t="shared" ref="C37:G37" si="0">AVERAGE(C7:C36)</f>
        <v>6.666666666666667E-5</v>
      </c>
      <c r="D37" s="47">
        <f t="shared" si="0"/>
        <v>1.4109999999999999E-4</v>
      </c>
      <c r="E37" s="47">
        <f t="shared" si="0"/>
        <v>6.8884333333333334E-3</v>
      </c>
      <c r="F37" s="47">
        <f t="shared" si="0"/>
        <v>8.9286666666666683E-4</v>
      </c>
      <c r="G37" s="47">
        <f t="shared" si="0"/>
        <v>1.7978666666666665E-3</v>
      </c>
      <c r="J37" s="4" t="s">
        <v>3</v>
      </c>
      <c r="K37" s="48">
        <f>AVERAGE(K7:K36)</f>
        <v>1.1174933333333335E-2</v>
      </c>
      <c r="L37" s="48">
        <f t="shared" ref="L37:O37" si="1">AVERAGE(L7:L36)</f>
        <v>6.1993666666666667E-3</v>
      </c>
      <c r="M37" s="48">
        <f t="shared" si="1"/>
        <v>4.0914999999999997E-3</v>
      </c>
      <c r="N37" s="48">
        <f t="shared" si="1"/>
        <v>1.0392966666666665E-2</v>
      </c>
      <c r="O37" s="48">
        <f t="shared" si="1"/>
        <v>4.0761333333333323E-3</v>
      </c>
      <c r="P37" s="48">
        <f>AVERAGE(P7:P36)</f>
        <v>4.5792000000000003E-3</v>
      </c>
      <c r="S37" s="21" t="s">
        <v>3</v>
      </c>
      <c r="T37" s="49">
        <f t="shared" ref="T37:Y37" si="2">AVERAGE(T7:T36)</f>
        <v>11.238720566666668</v>
      </c>
      <c r="U37" s="49">
        <f t="shared" si="2"/>
        <v>7.392283766666667</v>
      </c>
      <c r="V37" s="49">
        <f t="shared" si="2"/>
        <v>4.4561921333333325</v>
      </c>
      <c r="W37" s="49">
        <f t="shared" si="2"/>
        <v>3.6085677</v>
      </c>
      <c r="X37" s="49">
        <f t="shared" si="2"/>
        <v>3.8786571999999992</v>
      </c>
      <c r="Y37" s="49">
        <f t="shared" si="2"/>
        <v>3.7575965999999998</v>
      </c>
    </row>
    <row r="38" spans="1:25" x14ac:dyDescent="0.3">
      <c r="A38" s="4" t="s">
        <v>5</v>
      </c>
      <c r="B38" s="11" t="s">
        <v>6</v>
      </c>
      <c r="C38" s="11" t="str">
        <f xml:space="preserve"> B37 / C37 &amp; "x"</f>
        <v>0.097x</v>
      </c>
      <c r="D38" s="12" t="str">
        <f xml:space="preserve"> ROUND(B37 / D37, 4) &amp; "x"</f>
        <v>0.0458x</v>
      </c>
      <c r="E38" s="12" t="str">
        <f xml:space="preserve"> ROUND(B37 / E37, 4) &amp; "x"</f>
        <v>0.0009x</v>
      </c>
      <c r="F38" s="11" t="str">
        <f>ROUND(B37 / F37, 4) &amp; "x"</f>
        <v>0.0072x</v>
      </c>
      <c r="G38" s="11" t="str">
        <f>ROUND(B37/G37, 4) &amp; "x"</f>
        <v>0.0036x</v>
      </c>
      <c r="J38" s="4" t="s">
        <v>5</v>
      </c>
      <c r="K38" s="11" t="s">
        <v>6</v>
      </c>
      <c r="L38" s="11" t="str">
        <f>ROUND(K37/L37,4)&amp;"x"</f>
        <v>1.8026x</v>
      </c>
      <c r="M38" s="11" t="str">
        <f>ROUND(K37/M37,4)&amp;"x"</f>
        <v>2.7313x</v>
      </c>
      <c r="N38" s="11" t="str">
        <f>ROUND(K37/N37,4)&amp;"x"</f>
        <v>1.0752x</v>
      </c>
      <c r="O38" s="11" t="str">
        <f>ROUND(K37/O37,4)&amp;"x"</f>
        <v>2.7416x</v>
      </c>
      <c r="P38" s="11" t="str">
        <f>ROUND(K37/P37,4)&amp;"x"</f>
        <v>2.4404x</v>
      </c>
      <c r="S38" s="21" t="s">
        <v>5</v>
      </c>
      <c r="T38" s="27" t="s">
        <v>6</v>
      </c>
      <c r="U38" s="27" t="str">
        <f>ROUND(T37/U37,4)&amp;"x"</f>
        <v>1.5203x</v>
      </c>
      <c r="V38" s="27" t="str">
        <f>ROUND(T37/V37,4)&amp;"x"</f>
        <v>2.522x</v>
      </c>
      <c r="W38" s="27" t="str">
        <f>ROUND(T37/W37,4)&amp;"x"</f>
        <v>3.1145x</v>
      </c>
      <c r="X38" s="27" t="str">
        <f>ROUND(T37/X37,4)&amp;"x"</f>
        <v>2.8976x</v>
      </c>
      <c r="Y38" s="27" t="str">
        <f>ROUND(T37/Y37,4)&amp;"x"</f>
        <v>2.9909x</v>
      </c>
    </row>
    <row r="39" spans="1:25" x14ac:dyDescent="0.3">
      <c r="A39" s="4" t="s">
        <v>7</v>
      </c>
      <c r="B39" s="13" t="str">
        <f>1/1*100 &amp; "%"</f>
        <v>100%</v>
      </c>
      <c r="C39" s="13" t="str">
        <f xml:space="preserve"> (0.097/2)*100 &amp; "%"</f>
        <v>4.85%</v>
      </c>
      <c r="D39" s="13" t="str">
        <f xml:space="preserve"> (0.0458/4)*100&amp;"%"</f>
        <v>1.145%</v>
      </c>
      <c r="E39" s="13" t="str">
        <f>(0.0009/8)*100&amp;"%"</f>
        <v>0.01125%</v>
      </c>
      <c r="F39" s="13" t="str">
        <f>(0.0072/16)*100&amp;"%"</f>
        <v>0.045%</v>
      </c>
      <c r="G39" s="14" t="str">
        <f>(0.0036/32)*100&amp;"%"</f>
        <v>0.01125%</v>
      </c>
      <c r="J39" s="4" t="s">
        <v>7</v>
      </c>
      <c r="K39" s="13" t="str">
        <f>(1/1)*100&amp;"%"</f>
        <v>100%</v>
      </c>
      <c r="L39" s="13" t="str">
        <f>(1.8026/2)*100&amp;"%"</f>
        <v>90.13%</v>
      </c>
      <c r="M39" s="13" t="str">
        <f>(2.7313/4)*100&amp;"%"</f>
        <v>68.2825%</v>
      </c>
      <c r="N39" s="13" t="str">
        <f>(1.0752/8)*100&amp;"%"</f>
        <v>13.44%</v>
      </c>
      <c r="O39" s="13" t="str">
        <f>(2.7416/16)*100&amp;"%"</f>
        <v>17.135%</v>
      </c>
      <c r="P39" s="13" t="str">
        <f>(2.4404/32)*100&amp;"%"</f>
        <v>7.62625%</v>
      </c>
      <c r="S39" s="21" t="s">
        <v>8</v>
      </c>
      <c r="T39" s="28">
        <v>1</v>
      </c>
      <c r="U39" s="29" t="str">
        <f>(1.5203/2)*100&amp;"%"</f>
        <v>76.015%</v>
      </c>
      <c r="V39" s="29" t="str">
        <f>(2.522/4)*100&amp;"%"</f>
        <v>63.05%</v>
      </c>
      <c r="W39" s="29" t="str">
        <f>ROUND((3.1145/8)*100,4)&amp;"%"</f>
        <v>38.9313%</v>
      </c>
      <c r="X39" s="29" t="str">
        <f>ROUND((2.8976/16)*100,4)&amp;"%"</f>
        <v>18.11%</v>
      </c>
      <c r="Y39" s="29" t="str">
        <f>ROUND((2.9909/32)*100,4)&amp;"%"</f>
        <v>9.3466%</v>
      </c>
    </row>
    <row r="40" spans="1:25" x14ac:dyDescent="0.3">
      <c r="B40" s="6"/>
    </row>
    <row r="42" spans="1:25" x14ac:dyDescent="0.3">
      <c r="A42" s="7"/>
      <c r="B42" s="7"/>
      <c r="C42" s="7"/>
      <c r="D42" s="7"/>
      <c r="E42" s="7"/>
      <c r="F42" s="7"/>
      <c r="G42" s="7"/>
    </row>
    <row r="43" spans="1:25" ht="14.4" customHeight="1" x14ac:dyDescent="0.3">
      <c r="A43" s="8"/>
      <c r="B43" s="7"/>
      <c r="C43" s="7"/>
      <c r="D43" s="7"/>
      <c r="E43" s="7"/>
      <c r="F43" s="7"/>
      <c r="G43" s="7"/>
    </row>
    <row r="44" spans="1:25" x14ac:dyDescent="0.3">
      <c r="A44" s="8"/>
      <c r="B44" s="7"/>
      <c r="C44" s="7"/>
      <c r="D44" s="7"/>
      <c r="E44" s="7"/>
      <c r="F44" s="7"/>
      <c r="G44" s="7"/>
    </row>
    <row r="45" spans="1:25" x14ac:dyDescent="0.3">
      <c r="A45" s="8"/>
      <c r="B45" s="7"/>
      <c r="C45" s="7"/>
      <c r="D45" s="7"/>
      <c r="E45" s="7"/>
      <c r="F45" s="7"/>
      <c r="G45" s="7"/>
    </row>
    <row r="46" spans="1:25" x14ac:dyDescent="0.3">
      <c r="A46" s="8"/>
      <c r="B46" s="7"/>
      <c r="C46" s="7"/>
      <c r="D46" s="7"/>
      <c r="E46" s="7"/>
      <c r="F46" s="7"/>
      <c r="G46" s="7"/>
    </row>
    <row r="47" spans="1:25" x14ac:dyDescent="0.3">
      <c r="A47" s="8"/>
      <c r="B47" s="7"/>
      <c r="C47" s="7"/>
      <c r="D47" s="7"/>
      <c r="E47" s="7"/>
      <c r="F47" s="7"/>
      <c r="G47" s="7"/>
    </row>
    <row r="48" spans="1:25" x14ac:dyDescent="0.3">
      <c r="A48" s="8"/>
      <c r="B48" s="7"/>
      <c r="C48" s="7"/>
      <c r="D48" s="7"/>
      <c r="E48" s="7"/>
      <c r="F48" s="7"/>
      <c r="G48" s="7"/>
    </row>
    <row r="49" spans="1:7" x14ac:dyDescent="0.3">
      <c r="A49" s="8"/>
      <c r="B49" s="7"/>
      <c r="C49" s="7"/>
      <c r="D49" s="7"/>
      <c r="E49" s="7"/>
      <c r="F49" s="7"/>
      <c r="G49" s="7"/>
    </row>
    <row r="50" spans="1:7" x14ac:dyDescent="0.3">
      <c r="A50" s="8"/>
      <c r="B50" s="7"/>
      <c r="C50" s="7"/>
      <c r="D50" s="7"/>
      <c r="E50" s="7"/>
      <c r="F50" s="7"/>
      <c r="G50" s="7"/>
    </row>
    <row r="51" spans="1:7" x14ac:dyDescent="0.3">
      <c r="A51" s="8"/>
      <c r="B51" s="7"/>
      <c r="C51" s="7"/>
      <c r="D51" s="7"/>
      <c r="E51" s="7"/>
      <c r="F51" s="7"/>
      <c r="G51" s="7"/>
    </row>
    <row r="52" spans="1:7" x14ac:dyDescent="0.3">
      <c r="A52" s="8"/>
      <c r="B52" s="7"/>
      <c r="C52" s="7"/>
      <c r="D52" s="7"/>
      <c r="E52" s="7"/>
      <c r="F52" s="7"/>
      <c r="G52" s="7"/>
    </row>
    <row r="53" spans="1:7" x14ac:dyDescent="0.3">
      <c r="A53" s="8"/>
      <c r="B53" s="7"/>
      <c r="C53" s="7"/>
      <c r="D53" s="7"/>
      <c r="E53" s="7"/>
      <c r="F53" s="7"/>
      <c r="G53" s="7"/>
    </row>
    <row r="54" spans="1:7" x14ac:dyDescent="0.3">
      <c r="A54" s="8"/>
      <c r="B54" s="7"/>
      <c r="C54" s="7"/>
      <c r="D54" s="7"/>
      <c r="E54" s="7"/>
      <c r="F54" s="7"/>
      <c r="G54" s="7"/>
    </row>
    <row r="55" spans="1:7" x14ac:dyDescent="0.3">
      <c r="A55" s="8"/>
      <c r="B55" s="7"/>
      <c r="C55" s="7"/>
      <c r="D55" s="7"/>
      <c r="E55" s="7"/>
      <c r="F55" s="7"/>
      <c r="G55" s="7"/>
    </row>
    <row r="56" spans="1:7" x14ac:dyDescent="0.3">
      <c r="A56" s="8"/>
      <c r="B56" s="7"/>
      <c r="C56" s="7"/>
      <c r="D56" s="7"/>
      <c r="E56" s="7"/>
      <c r="F56" s="7"/>
      <c r="G56" s="7"/>
    </row>
    <row r="57" spans="1:7" x14ac:dyDescent="0.3">
      <c r="A57" s="16"/>
      <c r="B57" s="15"/>
      <c r="C57" s="15"/>
      <c r="D57" s="15"/>
      <c r="E57" s="15"/>
      <c r="F57" s="15"/>
      <c r="G57" s="7"/>
    </row>
    <row r="58" spans="1:7" x14ac:dyDescent="0.3">
      <c r="A58" s="9"/>
      <c r="B58" s="7"/>
      <c r="C58" s="7"/>
      <c r="D58" s="7"/>
      <c r="E58" s="7"/>
      <c r="F58" s="7"/>
      <c r="G58" s="7"/>
    </row>
    <row r="59" spans="1:7" x14ac:dyDescent="0.3">
      <c r="A59" s="8"/>
      <c r="B59" s="7"/>
      <c r="C59" s="7"/>
      <c r="D59" s="7"/>
      <c r="E59" s="7"/>
      <c r="F59" s="7"/>
      <c r="G59" s="7"/>
    </row>
    <row r="60" spans="1:7" x14ac:dyDescent="0.3">
      <c r="A60" s="8"/>
      <c r="B60" s="7"/>
      <c r="C60" s="7"/>
      <c r="D60" s="7"/>
      <c r="E60" s="7"/>
      <c r="F60" s="7"/>
      <c r="G60" s="7"/>
    </row>
    <row r="61" spans="1:7" x14ac:dyDescent="0.3">
      <c r="A61" s="8"/>
      <c r="B61" s="7"/>
      <c r="C61" s="7"/>
      <c r="D61" s="7"/>
      <c r="E61" s="7"/>
      <c r="F61" s="7"/>
      <c r="G61" s="7"/>
    </row>
    <row r="62" spans="1:7" x14ac:dyDescent="0.3">
      <c r="A62" s="8"/>
      <c r="B62" s="7"/>
      <c r="C62" s="7"/>
      <c r="D62" s="7"/>
      <c r="E62" s="7"/>
      <c r="F62" s="7"/>
      <c r="G62" s="7"/>
    </row>
    <row r="63" spans="1:7" x14ac:dyDescent="0.3">
      <c r="A63" s="8"/>
      <c r="B63" s="7"/>
      <c r="C63" s="7"/>
      <c r="D63" s="7"/>
      <c r="E63" s="7"/>
      <c r="F63" s="7"/>
      <c r="G63" s="7"/>
    </row>
    <row r="64" spans="1:7" x14ac:dyDescent="0.3">
      <c r="A64" s="8"/>
      <c r="B64" s="7"/>
      <c r="C64" s="7"/>
      <c r="D64" s="7"/>
      <c r="E64" s="7"/>
      <c r="F64" s="7"/>
      <c r="G64" s="7"/>
    </row>
    <row r="65" spans="1:7" x14ac:dyDescent="0.3">
      <c r="A65" s="8"/>
      <c r="B65" s="7"/>
      <c r="C65" s="7"/>
      <c r="D65" s="7"/>
      <c r="E65" s="7"/>
      <c r="F65" s="7"/>
      <c r="G65" s="7"/>
    </row>
    <row r="66" spans="1:7" x14ac:dyDescent="0.3">
      <c r="A66" s="8"/>
      <c r="B66" s="7"/>
      <c r="C66" s="7"/>
      <c r="D66" s="7"/>
      <c r="E66" s="7"/>
      <c r="F66" s="7"/>
      <c r="G66" s="7"/>
    </row>
    <row r="67" spans="1:7" x14ac:dyDescent="0.3">
      <c r="A67" s="8"/>
      <c r="B67" s="7"/>
      <c r="C67" s="7"/>
      <c r="D67" s="7"/>
      <c r="E67" s="7"/>
      <c r="F67" s="7"/>
      <c r="G67" s="7"/>
    </row>
    <row r="68" spans="1:7" x14ac:dyDescent="0.3">
      <c r="A68" s="8"/>
      <c r="B68" s="7"/>
      <c r="C68" s="7"/>
      <c r="D68" s="7"/>
      <c r="E68" s="7"/>
      <c r="F68" s="7"/>
      <c r="G68" s="7"/>
    </row>
    <row r="69" spans="1:7" x14ac:dyDescent="0.3">
      <c r="A69" s="8"/>
      <c r="B69" s="7"/>
      <c r="C69" s="7"/>
      <c r="D69" s="7"/>
      <c r="E69" s="7"/>
      <c r="F69" s="7"/>
      <c r="G69" s="7"/>
    </row>
    <row r="70" spans="1:7" x14ac:dyDescent="0.3">
      <c r="A70" s="8"/>
      <c r="B70" s="7"/>
      <c r="C70" s="7"/>
      <c r="D70" s="7"/>
      <c r="E70" s="7"/>
      <c r="F70" s="7"/>
      <c r="G70" s="7"/>
    </row>
    <row r="71" spans="1:7" x14ac:dyDescent="0.3">
      <c r="A71" s="8"/>
      <c r="B71" s="7"/>
      <c r="C71" s="7"/>
      <c r="D71" s="7"/>
      <c r="E71" s="7"/>
      <c r="F71" s="7"/>
      <c r="G71" s="7"/>
    </row>
    <row r="72" spans="1:7" x14ac:dyDescent="0.3">
      <c r="A72" s="8"/>
      <c r="B72" s="7"/>
      <c r="C72" s="7"/>
      <c r="D72" s="7"/>
      <c r="E72" s="7"/>
      <c r="F72" s="7"/>
      <c r="G72" s="7"/>
    </row>
    <row r="73" spans="1:7" x14ac:dyDescent="0.3">
      <c r="A73" s="9"/>
      <c r="B73" s="7"/>
      <c r="C73" s="7"/>
      <c r="D73" s="7"/>
      <c r="E73" s="7"/>
      <c r="F73" s="7"/>
      <c r="G73" s="7"/>
    </row>
    <row r="110" spans="1:26" ht="15.6" x14ac:dyDescent="0.3">
      <c r="A110" s="41" t="s">
        <v>12</v>
      </c>
      <c r="B110" s="41"/>
      <c r="C110" s="41"/>
      <c r="D110" s="41"/>
      <c r="E110" s="41"/>
      <c r="F110" s="41"/>
      <c r="G110" s="42"/>
      <c r="J110" s="51" t="s">
        <v>13</v>
      </c>
      <c r="K110" s="51"/>
      <c r="L110" s="51"/>
      <c r="M110" s="51"/>
      <c r="N110" s="51"/>
      <c r="O110" s="51"/>
      <c r="P110" s="51"/>
      <c r="S110" s="34" t="s">
        <v>17</v>
      </c>
      <c r="T110" s="34"/>
      <c r="U110" s="34"/>
      <c r="V110" s="34"/>
      <c r="W110" s="34"/>
      <c r="X110" s="34"/>
      <c r="Y110" s="34"/>
      <c r="Z110" s="52"/>
    </row>
    <row r="111" spans="1:26" x14ac:dyDescent="0.3">
      <c r="A111" s="25" t="s">
        <v>2</v>
      </c>
      <c r="B111" s="25">
        <v>1</v>
      </c>
      <c r="C111" s="25">
        <v>2</v>
      </c>
      <c r="D111" s="25">
        <v>4</v>
      </c>
      <c r="E111" s="25">
        <v>8</v>
      </c>
      <c r="F111" s="25">
        <v>16</v>
      </c>
      <c r="G111" s="25">
        <v>32</v>
      </c>
      <c r="J111" s="25" t="s">
        <v>2</v>
      </c>
      <c r="K111" s="25">
        <v>1</v>
      </c>
      <c r="L111" s="25">
        <v>2</v>
      </c>
      <c r="M111" s="25">
        <v>4</v>
      </c>
      <c r="N111" s="25">
        <v>8</v>
      </c>
      <c r="O111" s="25">
        <v>16</v>
      </c>
      <c r="P111" s="25">
        <v>32</v>
      </c>
      <c r="S111" s="25" t="s">
        <v>2</v>
      </c>
      <c r="T111" s="25">
        <v>1</v>
      </c>
      <c r="U111" s="25">
        <v>2</v>
      </c>
      <c r="V111" s="25">
        <v>4</v>
      </c>
      <c r="W111" s="25">
        <v>8</v>
      </c>
      <c r="X111" s="25">
        <v>16</v>
      </c>
      <c r="Y111" s="25">
        <v>32</v>
      </c>
    </row>
    <row r="112" spans="1:26" x14ac:dyDescent="0.3">
      <c r="A112" s="50" t="s">
        <v>4</v>
      </c>
      <c r="B112" s="10">
        <v>1.2999999999999999E-5</v>
      </c>
      <c r="C112" s="10">
        <v>1.27E-4</v>
      </c>
      <c r="D112" s="10">
        <v>3.2499999999999999E-4</v>
      </c>
      <c r="E112" s="10">
        <v>3.59E-4</v>
      </c>
      <c r="F112" s="10">
        <v>6.2500000000000001E-4</v>
      </c>
      <c r="G112" s="10">
        <v>1.256E-3</v>
      </c>
      <c r="J112" s="35" t="s">
        <v>4</v>
      </c>
      <c r="K112" s="10">
        <v>1.4586E-2</v>
      </c>
      <c r="L112" s="10">
        <v>9.7689999999999999E-3</v>
      </c>
      <c r="M112" s="10">
        <v>5.9839999999999997E-3</v>
      </c>
      <c r="N112" s="10">
        <v>4.3249999999999999E-3</v>
      </c>
      <c r="O112" s="10">
        <v>3.1610000000000002E-3</v>
      </c>
      <c r="P112" s="10">
        <v>5.1120000000000002E-3</v>
      </c>
      <c r="S112" s="50" t="s">
        <v>4</v>
      </c>
      <c r="T112" s="10">
        <v>16.162682</v>
      </c>
      <c r="U112" s="10">
        <v>8.4837249999999997</v>
      </c>
      <c r="V112" s="10">
        <v>4.7392159999999999</v>
      </c>
      <c r="W112" s="10">
        <v>2.5395319999999999</v>
      </c>
      <c r="X112" s="10">
        <v>1.522292</v>
      </c>
      <c r="Y112" s="10">
        <v>1.3153140000000001</v>
      </c>
    </row>
    <row r="113" spans="1:25" x14ac:dyDescent="0.3">
      <c r="A113" s="50"/>
      <c r="B113" s="10">
        <v>2.3E-5</v>
      </c>
      <c r="C113" s="10">
        <v>1.26E-4</v>
      </c>
      <c r="D113" s="10">
        <v>2.2699999999999999E-4</v>
      </c>
      <c r="E113" s="10">
        <v>3.4400000000000001E-4</v>
      </c>
      <c r="F113" s="10">
        <v>6.4000000000000005E-4</v>
      </c>
      <c r="G113" s="10">
        <v>1.0790000000000001E-3</v>
      </c>
      <c r="J113" s="36"/>
      <c r="K113" s="10">
        <v>1.4955E-2</v>
      </c>
      <c r="L113" s="10">
        <v>9.9570000000000006E-3</v>
      </c>
      <c r="M113" s="10">
        <v>5.8269999999999997E-3</v>
      </c>
      <c r="N113" s="10">
        <v>6.4419999999999998E-3</v>
      </c>
      <c r="O113" s="10">
        <v>3.3089999999999999E-3</v>
      </c>
      <c r="P113" s="10">
        <v>3.1649999999999998E-3</v>
      </c>
      <c r="S113" s="50"/>
      <c r="T113" s="10">
        <v>16.567216999999999</v>
      </c>
      <c r="U113" s="10">
        <v>8.6994419999999995</v>
      </c>
      <c r="V113" s="10">
        <v>4.793183</v>
      </c>
      <c r="W113" s="10">
        <v>2.5786669999999998</v>
      </c>
      <c r="X113" s="10">
        <v>1.5355240000000001</v>
      </c>
      <c r="Y113" s="10">
        <v>1.3455330000000001</v>
      </c>
    </row>
    <row r="114" spans="1:25" x14ac:dyDescent="0.3">
      <c r="A114" s="50"/>
      <c r="B114" s="10">
        <v>6.9999999999999999E-6</v>
      </c>
      <c r="C114" s="10">
        <v>1.1400000000000001E-4</v>
      </c>
      <c r="D114" s="10">
        <v>1.3300000000000001E-4</v>
      </c>
      <c r="E114" s="10">
        <v>3.2899999999999997E-4</v>
      </c>
      <c r="F114" s="10">
        <v>6.4000000000000005E-4</v>
      </c>
      <c r="G114" s="10">
        <v>1.1000000000000001E-3</v>
      </c>
      <c r="J114" s="36"/>
      <c r="K114" s="10">
        <v>1.4992E-2</v>
      </c>
      <c r="L114" s="10">
        <v>1.0028E-2</v>
      </c>
      <c r="M114" s="10">
        <v>5.862E-3</v>
      </c>
      <c r="N114" s="10">
        <v>4.0299999999999997E-3</v>
      </c>
      <c r="O114" s="10">
        <v>3.186E-3</v>
      </c>
      <c r="P114" s="10">
        <v>3.104E-3</v>
      </c>
      <c r="S114" s="50"/>
      <c r="T114" s="10">
        <v>16.153309</v>
      </c>
      <c r="U114" s="10">
        <v>8.7146969999999992</v>
      </c>
      <c r="V114" s="10">
        <v>4.6828419999999999</v>
      </c>
      <c r="W114" s="10">
        <v>2.5382359999999999</v>
      </c>
      <c r="X114" s="10">
        <v>1.516651</v>
      </c>
      <c r="Y114" s="10">
        <v>1.2720610000000001</v>
      </c>
    </row>
    <row r="115" spans="1:25" x14ac:dyDescent="0.3">
      <c r="A115" s="50"/>
      <c r="B115" s="10">
        <v>6.9999999999999999E-6</v>
      </c>
      <c r="C115" s="10">
        <v>1.2899999999999999E-4</v>
      </c>
      <c r="D115" s="10">
        <v>2.0799999999999999E-4</v>
      </c>
      <c r="E115" s="10">
        <v>2.2800000000000001E-4</v>
      </c>
      <c r="F115" s="10">
        <v>1.0189999999999999E-3</v>
      </c>
      <c r="G115" s="10">
        <v>1.6869999999999999E-3</v>
      </c>
      <c r="J115" s="36"/>
      <c r="K115" s="10">
        <v>1.5177E-2</v>
      </c>
      <c r="L115" s="10">
        <v>9.0790000000000003E-3</v>
      </c>
      <c r="M115" s="10">
        <v>5.8700000000000002E-3</v>
      </c>
      <c r="N115" s="10">
        <v>4.6160000000000003E-3</v>
      </c>
      <c r="O115" s="10">
        <v>3.2070000000000002E-3</v>
      </c>
      <c r="P115" s="10">
        <v>3.1510000000000002E-3</v>
      </c>
      <c r="S115" s="50"/>
      <c r="T115" s="10">
        <v>16.181270000000001</v>
      </c>
      <c r="U115" s="10">
        <v>8.5595479999999995</v>
      </c>
      <c r="V115" s="10">
        <v>4.7607569999999999</v>
      </c>
      <c r="W115" s="10">
        <v>2.5863679999999998</v>
      </c>
      <c r="X115" s="10">
        <v>1.5099610000000001</v>
      </c>
      <c r="Y115" s="10">
        <v>1.386037</v>
      </c>
    </row>
    <row r="116" spans="1:25" x14ac:dyDescent="0.3">
      <c r="A116" s="50"/>
      <c r="B116" s="10">
        <v>7.9999999999999996E-6</v>
      </c>
      <c r="C116" s="10">
        <v>6.0999999999999999E-5</v>
      </c>
      <c r="D116" s="10">
        <v>1.2899999999999999E-4</v>
      </c>
      <c r="E116" s="10">
        <v>3.1599999999999998E-4</v>
      </c>
      <c r="F116" s="10">
        <v>5.8600000000000004E-4</v>
      </c>
      <c r="G116" s="10">
        <v>3.058E-3</v>
      </c>
      <c r="J116" s="36"/>
      <c r="K116" s="10">
        <v>1.4845000000000001E-2</v>
      </c>
      <c r="L116" s="10">
        <v>9.2929999999999992E-3</v>
      </c>
      <c r="M116" s="10">
        <v>5.8589999999999996E-3</v>
      </c>
      <c r="N116" s="10">
        <v>3.9960000000000004E-3</v>
      </c>
      <c r="O116" s="10">
        <v>3.0019999999999999E-3</v>
      </c>
      <c r="P116" s="10">
        <v>2.8080000000000002E-3</v>
      </c>
      <c r="S116" s="50"/>
      <c r="T116" s="10">
        <v>16.272943999999999</v>
      </c>
      <c r="U116" s="10">
        <v>8.7213940000000001</v>
      </c>
      <c r="V116" s="10">
        <v>4.7347630000000001</v>
      </c>
      <c r="W116" s="10">
        <v>2.6790259999999999</v>
      </c>
      <c r="X116" s="10">
        <v>1.509641</v>
      </c>
      <c r="Y116" s="10">
        <v>1.2918879999999999</v>
      </c>
    </row>
    <row r="117" spans="1:25" x14ac:dyDescent="0.3">
      <c r="A117" s="50"/>
      <c r="B117" s="10">
        <v>2.1999999999999999E-5</v>
      </c>
      <c r="C117" s="10">
        <v>1.16E-4</v>
      </c>
      <c r="D117" s="10">
        <v>1.9900000000000001E-4</v>
      </c>
      <c r="E117" s="10">
        <v>2.3800000000000001E-4</v>
      </c>
      <c r="F117" s="10">
        <v>4.6799999999999999E-4</v>
      </c>
      <c r="G117" s="10">
        <v>1.158E-3</v>
      </c>
      <c r="J117" s="36"/>
      <c r="K117" s="10">
        <v>1.491E-2</v>
      </c>
      <c r="L117" s="10">
        <v>9.0369999999999999E-3</v>
      </c>
      <c r="M117" s="10">
        <v>5.4590000000000003E-3</v>
      </c>
      <c r="N117" s="10">
        <v>4.5079999999999999E-3</v>
      </c>
      <c r="O117" s="10">
        <v>3.339E-3</v>
      </c>
      <c r="P117" s="10">
        <v>2.9650000000000002E-3</v>
      </c>
      <c r="S117" s="50"/>
      <c r="T117" s="10">
        <v>16.348395</v>
      </c>
      <c r="U117" s="10">
        <v>8.6410780000000003</v>
      </c>
      <c r="V117" s="10">
        <v>4.7381970000000004</v>
      </c>
      <c r="W117" s="10">
        <v>2.5833360000000001</v>
      </c>
      <c r="X117" s="10">
        <v>1.4982409999999999</v>
      </c>
      <c r="Y117" s="10">
        <v>1.2929740000000001</v>
      </c>
    </row>
    <row r="118" spans="1:25" x14ac:dyDescent="0.3">
      <c r="A118" s="50"/>
      <c r="B118" s="10">
        <v>6.9999999999999999E-6</v>
      </c>
      <c r="C118" s="10">
        <v>1.22E-4</v>
      </c>
      <c r="D118" s="10">
        <v>2.13E-4</v>
      </c>
      <c r="E118" s="10">
        <v>3.3199999999999999E-4</v>
      </c>
      <c r="F118" s="10">
        <v>6.2600000000000004E-4</v>
      </c>
      <c r="G118" s="10">
        <v>1.395E-3</v>
      </c>
      <c r="J118" s="36"/>
      <c r="K118" s="10">
        <v>1.4766E-2</v>
      </c>
      <c r="L118" s="10">
        <v>8.8439999999999994E-3</v>
      </c>
      <c r="M118" s="10">
        <v>5.1960000000000001E-3</v>
      </c>
      <c r="N118" s="10">
        <v>3.784E-3</v>
      </c>
      <c r="O118" s="10">
        <v>4.3530000000000001E-3</v>
      </c>
      <c r="P118" s="10">
        <v>2.8730000000000001E-3</v>
      </c>
      <c r="S118" s="50"/>
      <c r="T118" s="10">
        <v>16.243158000000001</v>
      </c>
      <c r="U118" s="10">
        <v>8.6328010000000006</v>
      </c>
      <c r="V118" s="10">
        <v>4.7235630000000004</v>
      </c>
      <c r="W118" s="10">
        <v>2.57463</v>
      </c>
      <c r="X118" s="10">
        <v>1.514054</v>
      </c>
      <c r="Y118" s="10">
        <v>1.304152</v>
      </c>
    </row>
    <row r="119" spans="1:25" x14ac:dyDescent="0.3">
      <c r="A119" s="50"/>
      <c r="B119" s="10">
        <v>2.1999999999999999E-5</v>
      </c>
      <c r="C119" s="10">
        <v>1.1E-4</v>
      </c>
      <c r="D119" s="10">
        <v>1.5300000000000001E-4</v>
      </c>
      <c r="E119" s="10">
        <v>2.8899999999999998E-4</v>
      </c>
      <c r="F119" s="10">
        <v>6.0300000000000002E-4</v>
      </c>
      <c r="G119" s="10">
        <v>1.261E-3</v>
      </c>
      <c r="J119" s="36"/>
      <c r="K119" s="10">
        <v>1.4588E-2</v>
      </c>
      <c r="L119" s="10">
        <v>9.1039999999999992E-3</v>
      </c>
      <c r="M119" s="10">
        <v>5.6290000000000003E-3</v>
      </c>
      <c r="N119" s="10">
        <v>4.2880000000000001E-3</v>
      </c>
      <c r="O119" s="10">
        <v>3.1210000000000001E-3</v>
      </c>
      <c r="P119" s="10">
        <v>4.071E-3</v>
      </c>
      <c r="S119" s="50"/>
      <c r="T119" s="10">
        <v>16.131881</v>
      </c>
      <c r="U119" s="10">
        <v>8.5830169999999999</v>
      </c>
      <c r="V119" s="10">
        <v>4.7326629999999996</v>
      </c>
      <c r="W119" s="10">
        <v>2.5316399999999999</v>
      </c>
      <c r="X119" s="10">
        <v>1.518297</v>
      </c>
      <c r="Y119" s="10">
        <v>1.392147</v>
      </c>
    </row>
    <row r="120" spans="1:25" x14ac:dyDescent="0.3">
      <c r="A120" s="50"/>
      <c r="B120" s="10">
        <v>7.9999999999999996E-6</v>
      </c>
      <c r="C120" s="10">
        <v>1.47E-4</v>
      </c>
      <c r="D120" s="10">
        <v>2.0799999999999999E-4</v>
      </c>
      <c r="E120" s="10">
        <v>3.2899999999999997E-4</v>
      </c>
      <c r="F120" s="10">
        <v>6.69E-4</v>
      </c>
      <c r="G120" s="10">
        <v>1.1360000000000001E-3</v>
      </c>
      <c r="J120" s="36"/>
      <c r="K120" s="10">
        <v>1.4486000000000001E-2</v>
      </c>
      <c r="L120" s="10">
        <v>9.1920000000000005E-3</v>
      </c>
      <c r="M120" s="10">
        <v>5.646E-3</v>
      </c>
      <c r="N120" s="10">
        <v>3.5590000000000001E-3</v>
      </c>
      <c r="O120" s="10">
        <v>2.8349999999999998E-3</v>
      </c>
      <c r="P120" s="10">
        <v>3.1350000000000002E-3</v>
      </c>
      <c r="S120" s="50"/>
      <c r="T120" s="10">
        <v>16.678916999999998</v>
      </c>
      <c r="U120" s="10">
        <v>8.5689340000000005</v>
      </c>
      <c r="V120" s="10">
        <v>4.6976649999999998</v>
      </c>
      <c r="W120" s="10">
        <v>2.5732680000000001</v>
      </c>
      <c r="X120" s="10">
        <v>1.511606</v>
      </c>
      <c r="Y120" s="10">
        <v>1.27197</v>
      </c>
    </row>
    <row r="121" spans="1:25" x14ac:dyDescent="0.3">
      <c r="A121" s="50"/>
      <c r="B121" s="10">
        <v>6.9999999999999999E-6</v>
      </c>
      <c r="C121" s="10">
        <v>7.1000000000000005E-5</v>
      </c>
      <c r="D121" s="10">
        <v>1.3799999999999999E-4</v>
      </c>
      <c r="E121" s="10">
        <v>3.4600000000000001E-4</v>
      </c>
      <c r="F121" s="10">
        <v>6.3000000000000003E-4</v>
      </c>
      <c r="G121" s="10">
        <v>9.5E-4</v>
      </c>
      <c r="J121" s="36"/>
      <c r="K121" s="10">
        <v>1.4612999999999999E-2</v>
      </c>
      <c r="L121" s="10">
        <v>8.8579999999999996E-3</v>
      </c>
      <c r="M121" s="10">
        <v>6.2059999999999997E-3</v>
      </c>
      <c r="N121" s="10">
        <v>3.7759999999999998E-3</v>
      </c>
      <c r="O121" s="10">
        <v>3.8479999999999999E-3</v>
      </c>
      <c r="P121" s="10">
        <v>2.7859999999999998E-3</v>
      </c>
      <c r="S121" s="50"/>
      <c r="T121" s="10">
        <v>16.299453</v>
      </c>
      <c r="U121" s="10">
        <v>8.5700730000000007</v>
      </c>
      <c r="V121" s="10">
        <v>4.7733480000000004</v>
      </c>
      <c r="W121" s="10">
        <v>2.609267</v>
      </c>
      <c r="X121" s="10">
        <v>1.518885</v>
      </c>
      <c r="Y121" s="10">
        <v>1.2342709999999999</v>
      </c>
    </row>
    <row r="122" spans="1:25" x14ac:dyDescent="0.3">
      <c r="A122" s="50"/>
      <c r="B122" s="10">
        <v>7.9999999999999996E-6</v>
      </c>
      <c r="C122" s="10">
        <v>1.21E-4</v>
      </c>
      <c r="D122" s="10">
        <v>1.9699999999999999E-4</v>
      </c>
      <c r="E122" s="10">
        <v>3.0400000000000002E-4</v>
      </c>
      <c r="F122" s="10">
        <v>5.0600000000000005E-4</v>
      </c>
      <c r="G122" s="10">
        <v>9.6299999999999999E-4</v>
      </c>
      <c r="J122" s="36"/>
      <c r="K122" s="10">
        <v>1.4669E-2</v>
      </c>
      <c r="L122" s="10">
        <v>9.4599999999999997E-3</v>
      </c>
      <c r="M122" s="10">
        <v>5.7840000000000001E-3</v>
      </c>
      <c r="N122" s="10">
        <v>3.7000000000000002E-3</v>
      </c>
      <c r="O122" s="10">
        <v>2.5560000000000001E-3</v>
      </c>
      <c r="P122" s="10">
        <v>2.7000000000000001E-3</v>
      </c>
      <c r="S122" s="50"/>
      <c r="T122" s="10">
        <v>16.483235000000001</v>
      </c>
      <c r="U122" s="10">
        <v>8.6341730000000005</v>
      </c>
      <c r="V122" s="10">
        <v>4.7229520000000003</v>
      </c>
      <c r="W122" s="10">
        <v>2.587148</v>
      </c>
      <c r="X122" s="10">
        <v>1.5131250000000001</v>
      </c>
      <c r="Y122" s="10">
        <v>1.310567</v>
      </c>
    </row>
    <row r="123" spans="1:25" x14ac:dyDescent="0.3">
      <c r="A123" s="50"/>
      <c r="B123" s="10">
        <v>2.1999999999999999E-5</v>
      </c>
      <c r="C123" s="10">
        <v>1.18E-4</v>
      </c>
      <c r="D123" s="10">
        <v>1.2999999999999999E-4</v>
      </c>
      <c r="E123" s="10">
        <v>3.1199999999999999E-4</v>
      </c>
      <c r="F123" s="10">
        <v>5.9400000000000002E-4</v>
      </c>
      <c r="G123" s="10">
        <v>1.33E-3</v>
      </c>
      <c r="J123" s="36"/>
      <c r="K123" s="10">
        <v>1.4788000000000001E-2</v>
      </c>
      <c r="L123" s="10">
        <v>8.6969999999999999E-3</v>
      </c>
      <c r="M123" s="10">
        <v>5.339E-3</v>
      </c>
      <c r="N123" s="10">
        <v>3.3670000000000002E-3</v>
      </c>
      <c r="O123" s="10">
        <v>2.6020000000000001E-3</v>
      </c>
      <c r="P123" s="10">
        <v>2.7290000000000001E-3</v>
      </c>
      <c r="S123" s="50"/>
      <c r="T123" s="10">
        <v>16.103977</v>
      </c>
      <c r="U123" s="10">
        <v>8.6859570000000001</v>
      </c>
      <c r="V123" s="10">
        <v>4.7444990000000002</v>
      </c>
      <c r="W123" s="10">
        <v>2.5819100000000001</v>
      </c>
      <c r="X123" s="10">
        <v>1.51616</v>
      </c>
      <c r="Y123" s="10">
        <v>1.298948</v>
      </c>
    </row>
    <row r="124" spans="1:25" x14ac:dyDescent="0.3">
      <c r="A124" s="50"/>
      <c r="B124" s="10">
        <v>7.9999999999999996E-6</v>
      </c>
      <c r="C124" s="10">
        <v>7.4999999999999993E-5</v>
      </c>
      <c r="D124" s="10">
        <v>1.94E-4</v>
      </c>
      <c r="E124" s="10">
        <v>5.3700000000000004E-4</v>
      </c>
      <c r="F124" s="10">
        <v>5.1400000000000003E-4</v>
      </c>
      <c r="G124" s="10">
        <v>1.0889999999999999E-3</v>
      </c>
      <c r="J124" s="36"/>
      <c r="K124" s="10">
        <v>1.4765E-2</v>
      </c>
      <c r="L124" s="10">
        <v>9.0290000000000006E-3</v>
      </c>
      <c r="M124" s="10">
        <v>5.855E-3</v>
      </c>
      <c r="N124" s="10">
        <v>3.4459999999999998E-3</v>
      </c>
      <c r="O124" s="10">
        <v>2.7200000000000002E-3</v>
      </c>
      <c r="P124" s="10">
        <v>2.4489999999999998E-3</v>
      </c>
      <c r="S124" s="50"/>
      <c r="T124" s="10">
        <v>16.392254999999999</v>
      </c>
      <c r="U124" s="10">
        <v>8.7259510000000002</v>
      </c>
      <c r="V124" s="10">
        <v>4.766661</v>
      </c>
      <c r="W124" s="10">
        <v>2.517995</v>
      </c>
      <c r="X124" s="10">
        <v>1.5596779999999999</v>
      </c>
      <c r="Y124" s="10">
        <v>1.240159</v>
      </c>
    </row>
    <row r="125" spans="1:25" x14ac:dyDescent="0.3">
      <c r="A125" s="50"/>
      <c r="B125" s="10">
        <v>7.9999999999999996E-6</v>
      </c>
      <c r="C125" s="10">
        <v>1.1E-4</v>
      </c>
      <c r="D125" s="10">
        <v>1.8900000000000001E-4</v>
      </c>
      <c r="E125" s="10">
        <v>2.9399999999999999E-4</v>
      </c>
      <c r="F125" s="10">
        <v>5.6400000000000005E-4</v>
      </c>
      <c r="G125" s="10">
        <v>1.0280000000000001E-3</v>
      </c>
      <c r="J125" s="36"/>
      <c r="K125" s="10">
        <v>1.4614E-2</v>
      </c>
      <c r="L125" s="10">
        <v>9.2840000000000006E-3</v>
      </c>
      <c r="M125" s="10">
        <v>5.2909999999999997E-3</v>
      </c>
      <c r="N125" s="10">
        <v>3.8920000000000001E-3</v>
      </c>
      <c r="O125" s="10">
        <v>2.5530000000000001E-3</v>
      </c>
      <c r="P125" s="10">
        <v>2.7000000000000001E-3</v>
      </c>
      <c r="S125" s="50"/>
      <c r="T125" s="10">
        <v>16.158673</v>
      </c>
      <c r="U125" s="10">
        <v>8.5898769999999995</v>
      </c>
      <c r="V125" s="10">
        <v>4.7492780000000003</v>
      </c>
      <c r="W125" s="10">
        <v>2.571132</v>
      </c>
      <c r="X125" s="10">
        <v>1.5178069999999999</v>
      </c>
      <c r="Y125" s="10">
        <v>1.2924549999999999</v>
      </c>
    </row>
    <row r="126" spans="1:25" x14ac:dyDescent="0.3">
      <c r="A126" s="50"/>
      <c r="B126" s="10">
        <v>7.9999999999999996E-6</v>
      </c>
      <c r="C126" s="10">
        <v>1.0900000000000001E-4</v>
      </c>
      <c r="D126" s="10">
        <v>1.7799999999999999E-4</v>
      </c>
      <c r="E126" s="10">
        <v>2.2800000000000001E-4</v>
      </c>
      <c r="F126" s="10">
        <v>5.2599999999999999E-4</v>
      </c>
      <c r="G126" s="10">
        <v>1.2409999999999999E-3</v>
      </c>
      <c r="J126" s="36"/>
      <c r="K126" s="10">
        <v>1.4571000000000001E-2</v>
      </c>
      <c r="L126" s="10">
        <v>8.9940000000000003E-3</v>
      </c>
      <c r="M126" s="10">
        <v>6.1009999999999997E-3</v>
      </c>
      <c r="N126" s="10">
        <v>3.3E-3</v>
      </c>
      <c r="O126" s="10">
        <v>2.3830000000000001E-3</v>
      </c>
      <c r="P126" s="10">
        <v>2.9859999999999999E-3</v>
      </c>
      <c r="S126" s="50"/>
      <c r="T126" s="10">
        <v>16.091277000000002</v>
      </c>
      <c r="U126" s="10">
        <v>8.7719609999999992</v>
      </c>
      <c r="V126" s="10">
        <v>4.7602390000000003</v>
      </c>
      <c r="W126" s="10">
        <v>2.5828069999999999</v>
      </c>
      <c r="X126" s="10">
        <v>1.513388</v>
      </c>
      <c r="Y126" s="10">
        <v>1.11955</v>
      </c>
    </row>
    <row r="127" spans="1:25" x14ac:dyDescent="0.3">
      <c r="A127" s="50"/>
      <c r="B127" s="10">
        <v>1.0000000000000001E-5</v>
      </c>
      <c r="C127" s="10">
        <v>6.6000000000000005E-5</v>
      </c>
      <c r="D127" s="10">
        <v>1.45E-4</v>
      </c>
      <c r="E127" s="10">
        <v>3.39E-4</v>
      </c>
      <c r="F127" s="10">
        <v>5.5400000000000002E-4</v>
      </c>
      <c r="G127" s="10">
        <v>1.07E-3</v>
      </c>
      <c r="J127" s="36"/>
      <c r="K127" s="10">
        <v>1.4847000000000001E-2</v>
      </c>
      <c r="L127" s="10">
        <v>8.5679999999999992E-3</v>
      </c>
      <c r="M127" s="10">
        <v>5.4390000000000003E-3</v>
      </c>
      <c r="N127" s="10">
        <v>3.6510000000000002E-3</v>
      </c>
      <c r="O127" s="10">
        <v>2.6949999999999999E-3</v>
      </c>
      <c r="P127" s="10">
        <v>2.4380000000000001E-3</v>
      </c>
      <c r="S127" s="50"/>
      <c r="T127" s="10">
        <v>16.3004</v>
      </c>
      <c r="U127" s="10">
        <v>8.3801179999999995</v>
      </c>
      <c r="V127" s="10">
        <v>4.7477220000000004</v>
      </c>
      <c r="W127" s="10">
        <v>2.5674480000000002</v>
      </c>
      <c r="X127" s="10">
        <v>1.5001910000000001</v>
      </c>
      <c r="Y127" s="10">
        <v>1.3458600000000001</v>
      </c>
    </row>
    <row r="128" spans="1:25" x14ac:dyDescent="0.3">
      <c r="A128" s="50"/>
      <c r="B128" s="10">
        <v>7.9999999999999996E-6</v>
      </c>
      <c r="C128" s="10">
        <v>1.15E-4</v>
      </c>
      <c r="D128" s="10">
        <v>2.7900000000000001E-4</v>
      </c>
      <c r="E128" s="10">
        <v>2.7900000000000001E-4</v>
      </c>
      <c r="F128" s="10">
        <v>5.3600000000000002E-4</v>
      </c>
      <c r="G128" s="10">
        <v>1.5070000000000001E-3</v>
      </c>
      <c r="J128" s="36"/>
      <c r="K128" s="10">
        <v>1.4625000000000001E-2</v>
      </c>
      <c r="L128" s="10">
        <v>8.5850000000000006E-3</v>
      </c>
      <c r="M128" s="10">
        <v>5.5430000000000002E-3</v>
      </c>
      <c r="N128" s="10">
        <v>3.7139999999999999E-3</v>
      </c>
      <c r="O128" s="10">
        <v>2.6480000000000002E-3</v>
      </c>
      <c r="P128" s="10">
        <v>2.637E-3</v>
      </c>
      <c r="S128" s="50"/>
      <c r="T128" s="10">
        <v>16.043801999999999</v>
      </c>
      <c r="U128" s="10">
        <v>8.7586929999999992</v>
      </c>
      <c r="V128" s="10">
        <v>4.7630800000000004</v>
      </c>
      <c r="W128" s="10">
        <v>2.5822509999999999</v>
      </c>
      <c r="X128" s="10">
        <v>1.5139050000000001</v>
      </c>
      <c r="Y128" s="10">
        <v>1.2629919999999999</v>
      </c>
    </row>
    <row r="129" spans="1:25" x14ac:dyDescent="0.3">
      <c r="A129" s="50"/>
      <c r="B129" s="10">
        <v>6.9999999999999999E-6</v>
      </c>
      <c r="C129" s="10">
        <v>5.5999999999999999E-5</v>
      </c>
      <c r="D129" s="10">
        <v>1.63E-4</v>
      </c>
      <c r="E129" s="10">
        <v>3.0600000000000001E-4</v>
      </c>
      <c r="F129" s="10">
        <v>4.5199999999999998E-4</v>
      </c>
      <c r="G129" s="10">
        <v>9.5600000000000004E-4</v>
      </c>
      <c r="J129" s="36"/>
      <c r="K129" s="10">
        <v>1.4721E-2</v>
      </c>
      <c r="L129" s="10">
        <v>8.2769999999999996E-3</v>
      </c>
      <c r="M129" s="10">
        <v>5.5019999999999999E-3</v>
      </c>
      <c r="N129" s="10">
        <v>3.3119999999999998E-3</v>
      </c>
      <c r="O129" s="10">
        <v>2.503E-3</v>
      </c>
      <c r="P129" s="10">
        <v>2.6090000000000002E-3</v>
      </c>
      <c r="S129" s="50"/>
      <c r="T129" s="10">
        <v>16.348724000000001</v>
      </c>
      <c r="U129" s="10">
        <v>8.3871300000000009</v>
      </c>
      <c r="V129" s="10">
        <v>4.7583019999999996</v>
      </c>
      <c r="W129" s="10">
        <v>2.5962909999999999</v>
      </c>
      <c r="X129" s="10">
        <v>1.554054</v>
      </c>
      <c r="Y129" s="10">
        <v>1.276697</v>
      </c>
    </row>
    <row r="130" spans="1:25" x14ac:dyDescent="0.3">
      <c r="A130" s="50"/>
      <c r="B130" s="10">
        <v>6.9999999999999999E-6</v>
      </c>
      <c r="C130" s="10">
        <v>6.0999999999999999E-5</v>
      </c>
      <c r="D130" s="10">
        <v>2.4499999999999999E-4</v>
      </c>
      <c r="E130" s="10">
        <v>2.7999999999999998E-4</v>
      </c>
      <c r="F130" s="10">
        <v>5.7899999999999998E-4</v>
      </c>
      <c r="G130" s="10">
        <v>2.0400000000000001E-3</v>
      </c>
      <c r="J130" s="36"/>
      <c r="K130" s="10">
        <v>1.4625000000000001E-2</v>
      </c>
      <c r="L130" s="10">
        <v>8.2629999999999995E-3</v>
      </c>
      <c r="M130" s="10">
        <v>5.594E-3</v>
      </c>
      <c r="N130" s="10">
        <v>3.5609999999999999E-3</v>
      </c>
      <c r="O130" s="10">
        <v>2.526E-3</v>
      </c>
      <c r="P130" s="10">
        <v>2.8340000000000001E-3</v>
      </c>
      <c r="S130" s="50"/>
      <c r="T130" s="10">
        <v>16.722840000000001</v>
      </c>
      <c r="U130" s="10">
        <v>8.8303039999999999</v>
      </c>
      <c r="V130" s="10">
        <v>4.7445849999999998</v>
      </c>
      <c r="W130" s="10">
        <v>2.5702340000000001</v>
      </c>
      <c r="X130" s="10">
        <v>1.4995780000000001</v>
      </c>
      <c r="Y130" s="10">
        <v>1.2995680000000001</v>
      </c>
    </row>
    <row r="131" spans="1:25" x14ac:dyDescent="0.3">
      <c r="A131" s="50"/>
      <c r="B131" s="10">
        <v>2.1999999999999999E-5</v>
      </c>
      <c r="C131" s="10">
        <v>6.0999999999999999E-5</v>
      </c>
      <c r="D131" s="10">
        <v>1.56E-4</v>
      </c>
      <c r="E131" s="10">
        <v>5.3499999999999999E-4</v>
      </c>
      <c r="F131" s="10">
        <v>4.26E-4</v>
      </c>
      <c r="G131" s="10">
        <v>8.7200000000000005E-4</v>
      </c>
      <c r="J131" s="36"/>
      <c r="K131" s="10">
        <v>1.4612E-2</v>
      </c>
      <c r="L131" s="10">
        <v>8.6689999999999996E-3</v>
      </c>
      <c r="M131" s="10">
        <v>6.2379999999999996E-3</v>
      </c>
      <c r="N131" s="10">
        <v>3.5469999999999998E-3</v>
      </c>
      <c r="O131" s="10">
        <v>2.5739999999999999E-3</v>
      </c>
      <c r="P131" s="10">
        <v>2.614E-3</v>
      </c>
      <c r="S131" s="50"/>
      <c r="T131" s="10">
        <v>16.09497</v>
      </c>
      <c r="U131" s="10">
        <v>8.6710809999999992</v>
      </c>
      <c r="V131" s="10">
        <v>4.7723240000000002</v>
      </c>
      <c r="W131" s="10">
        <v>2.5479769999999999</v>
      </c>
      <c r="X131" s="10">
        <v>1.5127900000000001</v>
      </c>
      <c r="Y131" s="10">
        <v>1.3012999999999999</v>
      </c>
    </row>
    <row r="132" spans="1:25" x14ac:dyDescent="0.3">
      <c r="A132" s="50"/>
      <c r="B132" s="10">
        <v>6.9999999999999999E-6</v>
      </c>
      <c r="C132" s="10">
        <v>1.1900000000000001E-4</v>
      </c>
      <c r="D132" s="10">
        <v>2.3800000000000001E-4</v>
      </c>
      <c r="E132" s="10">
        <v>9.8900000000000008E-4</v>
      </c>
      <c r="F132" s="10">
        <v>5.4299999999999997E-4</v>
      </c>
      <c r="G132" s="10">
        <v>1.573E-3</v>
      </c>
      <c r="J132" s="36"/>
      <c r="K132" s="10">
        <v>1.4586E-2</v>
      </c>
      <c r="L132" s="10">
        <v>8.9580000000000007E-3</v>
      </c>
      <c r="M132" s="10">
        <v>5.8890000000000001E-3</v>
      </c>
      <c r="N132" s="10">
        <v>3.2759999999999998E-3</v>
      </c>
      <c r="O132" s="10">
        <v>2.7100000000000002E-3</v>
      </c>
      <c r="P132" s="10">
        <v>3.4719999999999998E-3</v>
      </c>
      <c r="S132" s="50"/>
      <c r="T132" s="10">
        <v>16.227406999999999</v>
      </c>
      <c r="U132" s="10">
        <v>8.6733150000000006</v>
      </c>
      <c r="V132" s="10">
        <v>4.7361250000000004</v>
      </c>
      <c r="W132" s="10">
        <v>2.5800700000000001</v>
      </c>
      <c r="X132" s="10">
        <v>1.5152650000000001</v>
      </c>
      <c r="Y132" s="10">
        <v>1.3448310000000001</v>
      </c>
    </row>
    <row r="133" spans="1:25" x14ac:dyDescent="0.3">
      <c r="A133" s="50"/>
      <c r="B133" s="10">
        <v>6.9999999999999999E-6</v>
      </c>
      <c r="C133" s="10">
        <v>1.08E-4</v>
      </c>
      <c r="D133" s="10">
        <v>1.6799999999999999E-4</v>
      </c>
      <c r="E133" s="10">
        <v>2.24E-4</v>
      </c>
      <c r="F133" s="10">
        <v>4.4299999999999998E-4</v>
      </c>
      <c r="G133" s="10">
        <v>1.554E-3</v>
      </c>
      <c r="J133" s="36"/>
      <c r="K133" s="10">
        <v>1.4604000000000001E-2</v>
      </c>
      <c r="L133" s="10">
        <v>8.4639999999999993E-3</v>
      </c>
      <c r="M133" s="10">
        <v>5.7559999999999998E-3</v>
      </c>
      <c r="N133" s="10">
        <v>3.7469999999999999E-3</v>
      </c>
      <c r="O133" s="10">
        <v>2.7070000000000002E-3</v>
      </c>
      <c r="P133" s="10">
        <v>3.0690000000000001E-3</v>
      </c>
      <c r="S133" s="50"/>
      <c r="T133" s="10">
        <v>16.214327000000001</v>
      </c>
      <c r="U133" s="10">
        <v>8.6873919999999991</v>
      </c>
      <c r="V133" s="10">
        <v>4.7183219999999997</v>
      </c>
      <c r="W133" s="10">
        <v>2.5793509999999999</v>
      </c>
      <c r="X133" s="10">
        <v>1.512729</v>
      </c>
      <c r="Y133" s="10">
        <v>1.2645139999999999</v>
      </c>
    </row>
    <row r="134" spans="1:25" x14ac:dyDescent="0.3">
      <c r="A134" s="50"/>
      <c r="B134" s="10">
        <v>7.9999999999999996E-6</v>
      </c>
      <c r="C134" s="10">
        <v>6.3999999999999997E-5</v>
      </c>
      <c r="D134" s="10">
        <v>2.8400000000000002E-4</v>
      </c>
      <c r="E134" s="10">
        <v>2.42E-4</v>
      </c>
      <c r="F134" s="10">
        <v>5.6800000000000004E-4</v>
      </c>
      <c r="G134" s="10">
        <v>1.0169999999999999E-3</v>
      </c>
      <c r="J134" s="36"/>
      <c r="K134" s="10">
        <v>1.4598E-2</v>
      </c>
      <c r="L134" s="10">
        <v>8.2100000000000003E-3</v>
      </c>
      <c r="M134" s="10">
        <v>5.8259999999999996E-3</v>
      </c>
      <c r="N134" s="10">
        <v>3.2810000000000001E-3</v>
      </c>
      <c r="O134" s="10">
        <v>2.709E-3</v>
      </c>
      <c r="P134" s="10">
        <v>2.3860000000000001E-3</v>
      </c>
      <c r="S134" s="50"/>
      <c r="T134" s="10">
        <v>16.085249999999998</v>
      </c>
      <c r="U134" s="10">
        <v>8.6626499999999993</v>
      </c>
      <c r="V134" s="10">
        <v>4.7322119999999996</v>
      </c>
      <c r="W134" s="10">
        <v>2.581515</v>
      </c>
      <c r="X134" s="10">
        <v>1.499325</v>
      </c>
      <c r="Y134" s="10">
        <v>1.315294</v>
      </c>
    </row>
    <row r="135" spans="1:25" x14ac:dyDescent="0.3">
      <c r="A135" s="50"/>
      <c r="B135" s="10">
        <v>6.9999999999999999E-6</v>
      </c>
      <c r="C135" s="10">
        <v>1.03E-4</v>
      </c>
      <c r="D135" s="10">
        <v>1.08E-4</v>
      </c>
      <c r="E135" s="10">
        <v>2.3800000000000001E-4</v>
      </c>
      <c r="F135" s="10">
        <v>4.0000000000000002E-4</v>
      </c>
      <c r="G135" s="10">
        <v>1.1670000000000001E-3</v>
      </c>
      <c r="J135" s="36"/>
      <c r="K135" s="10">
        <v>1.4630000000000001E-2</v>
      </c>
      <c r="L135" s="10">
        <v>8.4340000000000005E-3</v>
      </c>
      <c r="M135" s="10">
        <v>5.8809999999999999E-3</v>
      </c>
      <c r="N135" s="10">
        <v>3.1700000000000001E-3</v>
      </c>
      <c r="O135" s="10">
        <v>2.6080000000000001E-3</v>
      </c>
      <c r="P135" s="10">
        <v>3.4220000000000001E-3</v>
      </c>
      <c r="S135" s="50"/>
      <c r="T135" s="10">
        <v>16.214034999999999</v>
      </c>
      <c r="U135" s="10">
        <v>8.57</v>
      </c>
      <c r="V135" s="10">
        <v>4.7364269999999999</v>
      </c>
      <c r="W135" s="10">
        <v>2.5243479999999998</v>
      </c>
      <c r="X135" s="10">
        <v>1.5097449999999999</v>
      </c>
      <c r="Y135" s="10">
        <v>1.373996</v>
      </c>
    </row>
    <row r="136" spans="1:25" x14ac:dyDescent="0.3">
      <c r="A136" s="50"/>
      <c r="B136" s="10">
        <v>6.9999999999999999E-6</v>
      </c>
      <c r="C136" s="10">
        <v>1.06E-4</v>
      </c>
      <c r="D136" s="10">
        <v>2.9399999999999999E-4</v>
      </c>
      <c r="E136" s="10">
        <v>1.34E-3</v>
      </c>
      <c r="F136" s="10">
        <v>5.0900000000000001E-4</v>
      </c>
      <c r="G136" s="10">
        <v>9.2800000000000001E-4</v>
      </c>
      <c r="J136" s="36"/>
      <c r="K136" s="10">
        <v>1.4645E-2</v>
      </c>
      <c r="L136" s="10">
        <v>9.7000000000000003E-3</v>
      </c>
      <c r="M136" s="10">
        <v>5.7629999999999999E-3</v>
      </c>
      <c r="N136" s="10">
        <v>3.6280000000000001E-3</v>
      </c>
      <c r="O136" s="10">
        <v>2.3029999999999999E-3</v>
      </c>
      <c r="P136" s="10">
        <v>2.5330000000000001E-3</v>
      </c>
      <c r="S136" s="50"/>
      <c r="T136" s="10">
        <v>16.132379</v>
      </c>
      <c r="U136" s="10">
        <v>8.6461869999999994</v>
      </c>
      <c r="V136" s="10">
        <v>4.7090620000000003</v>
      </c>
      <c r="W136" s="10">
        <v>2.5827960000000001</v>
      </c>
      <c r="X136" s="10">
        <v>1.523763</v>
      </c>
      <c r="Y136" s="10">
        <v>1.280918</v>
      </c>
    </row>
    <row r="137" spans="1:25" x14ac:dyDescent="0.3">
      <c r="A137" s="50"/>
      <c r="B137" s="10">
        <v>6.9999999999999999E-6</v>
      </c>
      <c r="C137" s="10">
        <v>8.8999999999999995E-5</v>
      </c>
      <c r="D137" s="10">
        <v>2.8699999999999998E-4</v>
      </c>
      <c r="E137" s="10">
        <v>2.1100000000000001E-4</v>
      </c>
      <c r="F137" s="10">
        <v>4.8999999999999998E-4</v>
      </c>
      <c r="G137" s="10">
        <v>1.7340000000000001E-3</v>
      </c>
      <c r="J137" s="36"/>
      <c r="K137" s="10">
        <v>1.4600999999999999E-2</v>
      </c>
      <c r="L137" s="10">
        <v>8.4609999999999998E-3</v>
      </c>
      <c r="M137" s="10">
        <v>5.5970000000000004E-3</v>
      </c>
      <c r="N137" s="10">
        <v>3.2190000000000001E-3</v>
      </c>
      <c r="O137" s="10">
        <v>2.7959999999999999E-3</v>
      </c>
      <c r="P137" s="10">
        <v>2.97E-3</v>
      </c>
      <c r="S137" s="50"/>
      <c r="T137" s="10">
        <v>16.195076</v>
      </c>
      <c r="U137" s="10">
        <v>8.7851040000000005</v>
      </c>
      <c r="V137" s="10">
        <v>4.7008070000000002</v>
      </c>
      <c r="W137" s="10">
        <v>2.583834</v>
      </c>
      <c r="X137" s="10">
        <v>1.5000690000000001</v>
      </c>
      <c r="Y137" s="10">
        <v>1.330943</v>
      </c>
    </row>
    <row r="138" spans="1:25" x14ac:dyDescent="0.3">
      <c r="A138" s="50"/>
      <c r="B138" s="10">
        <v>6.9999999999999999E-6</v>
      </c>
      <c r="C138" s="10">
        <v>1.07E-4</v>
      </c>
      <c r="D138" s="10">
        <v>1.1400000000000001E-4</v>
      </c>
      <c r="E138" s="10">
        <v>2.6899999999999998E-4</v>
      </c>
      <c r="F138" s="10">
        <v>5.0100000000000003E-4</v>
      </c>
      <c r="G138" s="10">
        <v>9.0899999999999998E-4</v>
      </c>
      <c r="J138" s="36"/>
      <c r="K138" s="10">
        <v>1.46E-2</v>
      </c>
      <c r="L138" s="10">
        <v>9.0150000000000004E-3</v>
      </c>
      <c r="M138" s="10">
        <v>7.8209999999999998E-3</v>
      </c>
      <c r="N138" s="10">
        <v>3.676E-3</v>
      </c>
      <c r="O138" s="10">
        <v>2.49E-3</v>
      </c>
      <c r="P138" s="10">
        <v>2.4250000000000001E-3</v>
      </c>
      <c r="S138" s="50"/>
      <c r="T138" s="10">
        <v>16.076705</v>
      </c>
      <c r="U138" s="10">
        <v>8.4568930000000009</v>
      </c>
      <c r="V138" s="10">
        <v>4.7193630000000004</v>
      </c>
      <c r="W138" s="10">
        <v>2.5676040000000002</v>
      </c>
      <c r="X138" s="10">
        <v>1.504683</v>
      </c>
      <c r="Y138" s="10">
        <v>1.3742110000000001</v>
      </c>
    </row>
    <row r="139" spans="1:25" x14ac:dyDescent="0.3">
      <c r="A139" s="50"/>
      <c r="B139" s="10">
        <v>6.9999999999999999E-6</v>
      </c>
      <c r="C139" s="10">
        <v>1.05E-4</v>
      </c>
      <c r="D139" s="10">
        <v>1.7000000000000001E-4</v>
      </c>
      <c r="E139" s="10">
        <v>2.6600000000000001E-4</v>
      </c>
      <c r="F139" s="10">
        <v>5.2599999999999999E-4</v>
      </c>
      <c r="G139" s="10">
        <v>1.5280000000000001E-3</v>
      </c>
      <c r="J139" s="36"/>
      <c r="K139" s="10">
        <v>1.4605E-2</v>
      </c>
      <c r="L139" s="10">
        <v>8.4489999999999999E-3</v>
      </c>
      <c r="M139" s="10">
        <v>5.4359999999999999E-3</v>
      </c>
      <c r="N139" s="10">
        <v>3.2759999999999998E-3</v>
      </c>
      <c r="O139" s="10">
        <v>2.637E-3</v>
      </c>
      <c r="P139" s="10">
        <v>2.5739999999999999E-3</v>
      </c>
      <c r="S139" s="50"/>
      <c r="T139" s="10">
        <v>16.200486999999999</v>
      </c>
      <c r="U139" s="10">
        <v>8.7120870000000004</v>
      </c>
      <c r="V139" s="10">
        <v>4.8019069999999999</v>
      </c>
      <c r="W139" s="10">
        <v>2.68371</v>
      </c>
      <c r="X139" s="10">
        <v>1.4911970000000001</v>
      </c>
      <c r="Y139" s="10">
        <v>1.2870159999999999</v>
      </c>
    </row>
    <row r="140" spans="1:25" x14ac:dyDescent="0.3">
      <c r="A140" s="50"/>
      <c r="B140" s="10">
        <v>6.9999999999999999E-6</v>
      </c>
      <c r="C140" s="10">
        <v>5.3000000000000001E-5</v>
      </c>
      <c r="D140" s="10">
        <v>2.5399999999999999E-4</v>
      </c>
      <c r="E140" s="10">
        <v>5.2599999999999999E-4</v>
      </c>
      <c r="F140" s="10">
        <v>4.2700000000000002E-4</v>
      </c>
      <c r="G140" s="10">
        <v>9.19E-4</v>
      </c>
      <c r="J140" s="36"/>
      <c r="K140" s="10">
        <v>1.4692999999999999E-2</v>
      </c>
      <c r="L140" s="10">
        <v>9.1579999999999995E-3</v>
      </c>
      <c r="M140" s="10">
        <v>5.4720000000000003E-3</v>
      </c>
      <c r="N140" s="10">
        <v>3.3999999999999998E-3</v>
      </c>
      <c r="O140" s="10">
        <v>2.3119999999999998E-3</v>
      </c>
      <c r="P140" s="10">
        <v>2.529E-3</v>
      </c>
      <c r="S140" s="50"/>
      <c r="T140" s="10">
        <v>16.074055000000001</v>
      </c>
      <c r="U140" s="10">
        <v>8.6597259999999991</v>
      </c>
      <c r="V140" s="10">
        <v>4.8198460000000001</v>
      </c>
      <c r="W140" s="10">
        <v>2.5018739999999999</v>
      </c>
      <c r="X140" s="10">
        <v>1.513973</v>
      </c>
      <c r="Y140" s="10">
        <v>1.2747729999999999</v>
      </c>
    </row>
    <row r="141" spans="1:25" x14ac:dyDescent="0.3">
      <c r="A141" s="50"/>
      <c r="B141" s="10">
        <v>7.9999999999999996E-6</v>
      </c>
      <c r="C141" s="10">
        <v>6.8999999999999997E-5</v>
      </c>
      <c r="D141" s="10">
        <v>1.6100000000000001E-4</v>
      </c>
      <c r="E141" s="10">
        <v>7.7800000000000005E-4</v>
      </c>
      <c r="F141" s="10">
        <v>4.84E-4</v>
      </c>
      <c r="G141" s="10">
        <v>9.5399999999999999E-4</v>
      </c>
      <c r="J141" s="37"/>
      <c r="K141" s="10">
        <v>1.4604000000000001E-2</v>
      </c>
      <c r="L141" s="10">
        <v>8.0770000000000008E-3</v>
      </c>
      <c r="M141" s="10">
        <v>5.3480000000000003E-3</v>
      </c>
      <c r="N141" s="10">
        <v>3.9410000000000001E-3</v>
      </c>
      <c r="O141" s="10">
        <v>2.1679999999999998E-3</v>
      </c>
      <c r="P141" s="10">
        <v>2.4610000000000001E-3</v>
      </c>
      <c r="S141" s="50"/>
      <c r="T141" s="10">
        <v>16.322707000000001</v>
      </c>
      <c r="U141" s="10">
        <v>8.5980889999999999</v>
      </c>
      <c r="V141" s="10">
        <v>4.6752380000000002</v>
      </c>
      <c r="W141" s="10">
        <v>2.58494</v>
      </c>
      <c r="X141" s="10">
        <v>1.4950639999999999</v>
      </c>
      <c r="Y141" s="10">
        <v>1.2968930000000001</v>
      </c>
    </row>
    <row r="142" spans="1:25" x14ac:dyDescent="0.3">
      <c r="A142" s="25" t="s">
        <v>3</v>
      </c>
      <c r="B142" s="53">
        <f>AVERAGE(B112:B141)</f>
        <v>1.0133333333333333E-5</v>
      </c>
      <c r="C142" s="53">
        <f>AVERAGE(C112:C141)</f>
        <v>9.7933333333333347E-5</v>
      </c>
      <c r="D142" s="48">
        <f>AVERAGE(D112:D141)</f>
        <v>1.9623333333333332E-4</v>
      </c>
      <c r="E142" s="48">
        <f>AVERAGE(E112:E141)</f>
        <v>3.8689999999999997E-4</v>
      </c>
      <c r="F142" s="48">
        <f>AVERAGE(F112:F141)</f>
        <v>5.5493333333333334E-4</v>
      </c>
      <c r="G142" s="48">
        <f>AVERAGE(G112:G141)</f>
        <v>1.2819666666666668E-3</v>
      </c>
      <c r="J142" s="25" t="s">
        <v>3</v>
      </c>
      <c r="K142" s="48">
        <f>AVERAGE(K112:K141)</f>
        <v>1.4697366666666664E-2</v>
      </c>
      <c r="L142" s="48">
        <f>AVERAGE(L112:L141)</f>
        <v>8.9304333333333312E-3</v>
      </c>
      <c r="M142" s="48">
        <f>AVERAGE(M112:M141)</f>
        <v>5.7670999999999981E-3</v>
      </c>
      <c r="N142" s="48">
        <f>AVERAGE(N112:N141)</f>
        <v>3.7809333333333334E-3</v>
      </c>
      <c r="O142" s="48">
        <f>AVERAGE(O112:O141)</f>
        <v>2.8186999999999999E-3</v>
      </c>
      <c r="P142" s="48">
        <f>AVERAGE(P112:P141)</f>
        <v>2.9235666666666666E-3</v>
      </c>
      <c r="S142" s="25" t="s">
        <v>3</v>
      </c>
      <c r="T142" s="48">
        <f>AVERAGE(T112:T141)</f>
        <v>16.250726900000004</v>
      </c>
      <c r="U142" s="48">
        <f>AVERAGE(U112:U141)</f>
        <v>8.6353799000000002</v>
      </c>
      <c r="V142" s="48">
        <f>AVERAGE(V112:V141)</f>
        <v>4.741838266666667</v>
      </c>
      <c r="W142" s="48">
        <f>AVERAGE(W112:W141)</f>
        <v>2.5756401666666671</v>
      </c>
      <c r="X142" s="48">
        <f>AVERAGE(X112:X141)</f>
        <v>1.5140547000000002</v>
      </c>
      <c r="Y142" s="48">
        <f>AVERAGE(Y112:Y141)</f>
        <v>1.2999277333333334</v>
      </c>
    </row>
    <row r="143" spans="1:25" x14ac:dyDescent="0.3">
      <c r="A143" s="25" t="s">
        <v>5</v>
      </c>
      <c r="B143" s="11" t="s">
        <v>6</v>
      </c>
      <c r="C143" s="11" t="str">
        <f>ROUND(B142/C142,4)&amp;"x"</f>
        <v>0.1035x</v>
      </c>
      <c r="D143" s="11" t="str">
        <f>ROUND(B142/D142,4)&amp;"x"</f>
        <v>0.0516x</v>
      </c>
      <c r="E143" s="11" t="str">
        <f>ROUND(B142/E142,4)&amp;"x"</f>
        <v>0.0262x</v>
      </c>
      <c r="F143" s="11" t="str">
        <f>ROUND(B142/F142,4)&amp;"x"</f>
        <v>0.0183x</v>
      </c>
      <c r="G143" s="11" t="str">
        <f>ROUND(B142/G142,4)&amp;"x"</f>
        <v>0.0079x</v>
      </c>
      <c r="J143" s="25" t="s">
        <v>5</v>
      </c>
      <c r="K143" s="11" t="s">
        <v>6</v>
      </c>
      <c r="L143" s="11" t="str">
        <f>ROUND(K142/L142,4)&amp;"x"</f>
        <v>1.6458x</v>
      </c>
      <c r="M143" s="11" t="str">
        <f>ROUND(K142/M142,4)&amp;"x"</f>
        <v>2.5485x</v>
      </c>
      <c r="N143" s="11" t="str">
        <f>ROUND(K142/N142,4)&amp;"x"</f>
        <v>3.8872x</v>
      </c>
      <c r="O143" s="11" t="str">
        <f>ROUND(K142/O142,4)&amp;"x"</f>
        <v>5.2142x</v>
      </c>
      <c r="P143" s="11" t="str">
        <f>ROUND(K142/P142,4)&amp;"x"</f>
        <v>5.0272x</v>
      </c>
      <c r="S143" s="25" t="s">
        <v>5</v>
      </c>
      <c r="T143" s="11" t="s">
        <v>6</v>
      </c>
      <c r="U143" s="11" t="str">
        <f>ROUND(T142/U142,4)&amp;"x"</f>
        <v>1.8819x</v>
      </c>
      <c r="V143" s="11" t="str">
        <f>ROUND(T142/V142,4)&amp;"x"</f>
        <v>3.4271x</v>
      </c>
      <c r="W143" s="11" t="str">
        <f>ROUND(T142/W142,4)&amp;"x"</f>
        <v>6.3094x</v>
      </c>
      <c r="X143" s="11" t="str">
        <f>ROUND(T142/X142,4)&amp;"x"</f>
        <v>10.7332x</v>
      </c>
      <c r="Y143" s="11" t="str">
        <f>ROUND(T142/Y142,4)&amp;"x"</f>
        <v>12.5013x</v>
      </c>
    </row>
    <row r="144" spans="1:25" x14ac:dyDescent="0.3">
      <c r="A144" s="25" t="s">
        <v>8</v>
      </c>
      <c r="B144" s="54">
        <v>1</v>
      </c>
      <c r="C144" s="55" t="str">
        <f>(0.1035/2)*100&amp;"%"</f>
        <v>5.175%</v>
      </c>
      <c r="D144" s="55" t="str">
        <f>(0.0516/4)*100&amp;"%"</f>
        <v>1.29%</v>
      </c>
      <c r="E144" s="55" t="str">
        <f>(0.0262/8)*100&amp;"%"</f>
        <v>0.3275%</v>
      </c>
      <c r="F144" s="55" t="str">
        <f>ROUND((0.0183/16),4)&amp;"%"</f>
        <v>0.0011%</v>
      </c>
      <c r="G144" s="55" t="str">
        <f>ROUND((0.0079/32),4)&amp;"%"</f>
        <v>0.0002%</v>
      </c>
      <c r="J144" s="25" t="s">
        <v>8</v>
      </c>
      <c r="K144" s="54">
        <v>1</v>
      </c>
      <c r="L144" s="55" t="str">
        <f>(1.6458/2)*100&amp;"%"</f>
        <v>82.29%</v>
      </c>
      <c r="M144" s="55" t="str">
        <f>(2.5485/4)*100&amp;"%"</f>
        <v>63.7125%</v>
      </c>
      <c r="N144" s="55" t="str">
        <f>(3.8872/8)*100&amp;"%"</f>
        <v>48.59%</v>
      </c>
      <c r="O144" s="55" t="str">
        <f>ROUND((5.2142/16),4)*100&amp;"%"</f>
        <v>32.59%</v>
      </c>
      <c r="P144" s="55" t="str">
        <f>(5.0272/32)*100&amp;"%"</f>
        <v>15.71%</v>
      </c>
      <c r="S144" s="25" t="s">
        <v>8</v>
      </c>
      <c r="T144" s="54">
        <v>1</v>
      </c>
      <c r="U144" s="55" t="str">
        <f>(1.8819/2)*100&amp;"%"</f>
        <v>94.095%</v>
      </c>
      <c r="V144" s="55" t="str">
        <f>(3.4271/4)*100&amp;"%"</f>
        <v>85.6775%</v>
      </c>
      <c r="W144" s="55" t="str">
        <f>(6.3094/8)*100&amp;"%"</f>
        <v>78.8675%</v>
      </c>
      <c r="X144" s="55" t="str">
        <f>(10.7332/16)*100&amp;"%"</f>
        <v>67.0825%</v>
      </c>
      <c r="Y144" s="55" t="str">
        <f>ROUND((12.5013/32),4)*100&amp;"%"</f>
        <v>39.07%</v>
      </c>
    </row>
    <row r="147" spans="1:10" ht="15.6" x14ac:dyDescent="0.3">
      <c r="A147" s="59" t="s">
        <v>19</v>
      </c>
      <c r="B147" s="60"/>
      <c r="C147" s="60"/>
      <c r="D147" s="60"/>
      <c r="E147" s="60"/>
      <c r="F147" s="60"/>
    </row>
    <row r="148" spans="1:10" ht="15.6" x14ac:dyDescent="0.3">
      <c r="A148" s="56"/>
    </row>
    <row r="149" spans="1:10" ht="15.6" x14ac:dyDescent="0.3">
      <c r="A149" s="57" t="s">
        <v>20</v>
      </c>
    </row>
    <row r="151" spans="1:10" ht="15.6" x14ac:dyDescent="0.3">
      <c r="A151" s="57" t="s">
        <v>18</v>
      </c>
      <c r="B151" s="58"/>
      <c r="C151" s="58"/>
      <c r="D151" s="58"/>
      <c r="E151" s="58"/>
      <c r="F151" s="58"/>
      <c r="G151" s="58"/>
      <c r="H151" s="58"/>
      <c r="I151" s="58"/>
      <c r="J151" s="58"/>
    </row>
    <row r="222" spans="9:16" ht="18" x14ac:dyDescent="0.35">
      <c r="I222" s="61" t="s">
        <v>21</v>
      </c>
      <c r="J222" s="61"/>
      <c r="K222" s="61"/>
      <c r="L222" s="61"/>
      <c r="M222" s="61"/>
      <c r="N222" s="61"/>
      <c r="O222" s="61"/>
      <c r="P222" s="61"/>
    </row>
  </sheetData>
  <mergeCells count="16">
    <mergeCell ref="I222:P222"/>
    <mergeCell ref="A112:A141"/>
    <mergeCell ref="J110:P110"/>
    <mergeCell ref="J112:J141"/>
    <mergeCell ref="S110:Y110"/>
    <mergeCell ref="S112:S141"/>
    <mergeCell ref="S1:T1"/>
    <mergeCell ref="S7:S36"/>
    <mergeCell ref="A5:G5"/>
    <mergeCell ref="J5:P5"/>
    <mergeCell ref="S5:Y5"/>
    <mergeCell ref="A110:G110"/>
    <mergeCell ref="A1:B1"/>
    <mergeCell ref="J1:K1"/>
    <mergeCell ref="J7:J36"/>
    <mergeCell ref="A7:A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2025-04-08T20:20:32Z</dcterms:created>
  <dcterms:modified xsi:type="dcterms:W3CDTF">2025-04-10T10:09:48Z</dcterms:modified>
</cp:coreProperties>
</file>