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0" documentId="8_{7AC48322-EC9F-4F63-9293-CA0A5F111B3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1" l="1"/>
  <c r="K30" i="1"/>
  <c r="L30" i="1"/>
  <c r="I30" i="1"/>
  <c r="J31" i="1"/>
  <c r="K31" i="1"/>
  <c r="L31" i="1"/>
  <c r="I31" i="1"/>
  <c r="L19" i="1"/>
  <c r="L20" i="1"/>
  <c r="L21" i="1"/>
  <c r="K19" i="1"/>
  <c r="K20" i="1"/>
  <c r="K21" i="1"/>
  <c r="J19" i="1"/>
  <c r="J20" i="1"/>
  <c r="J21" i="1"/>
  <c r="I19" i="1"/>
  <c r="I20" i="1"/>
  <c r="I21" i="1"/>
  <c r="J18" i="1"/>
  <c r="K18" i="1"/>
  <c r="L18" i="1"/>
  <c r="I18" i="1"/>
  <c r="J28" i="1"/>
  <c r="J29" i="1" s="1"/>
  <c r="K28" i="1"/>
  <c r="K29" i="1" s="1"/>
  <c r="I28" i="1"/>
  <c r="I29" i="1" s="1"/>
  <c r="J27" i="1"/>
  <c r="K27" i="1"/>
  <c r="L27" i="1"/>
  <c r="I27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L34" i="1"/>
  <c r="K34" i="1"/>
  <c r="J34" i="1"/>
  <c r="I34" i="1"/>
  <c r="L28" i="1"/>
  <c r="L29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</calcChain>
</file>

<file path=xl/sharedStrings.xml><?xml version="1.0" encoding="utf-8"?>
<sst xmlns="http://schemas.openxmlformats.org/spreadsheetml/2006/main" count="199" uniqueCount="117">
  <si>
    <t>ZADÁNÍ:</t>
  </si>
  <si>
    <t>MEZIVÝPOČTY A VÝPOČTY STŘEDNÍCH HODNOT:</t>
  </si>
  <si>
    <t>GRAFY:</t>
  </si>
  <si>
    <t>Zpracovávám data z národního katalogu otevřených dat ČR, které jsou zpracovávány ČSÚ. Zaměřil jsem se na statistiku cizinců v okresech ČR (bez azylantů, s pobytem přechodným, dlouhodobým, pobytem trvalým a dlouhodobým vízem). Dané data ale nebyly na obce kategorizované, proto jsem musel data předzpracovat pomocí programovacího jazyku python</t>
  </si>
  <si>
    <t>Výpočty pro sloupcový graf (vyjádření cizinců na počet obyvatel města)</t>
  </si>
  <si>
    <t>Praha:</t>
  </si>
  <si>
    <t>Brno</t>
  </si>
  <si>
    <t>Výchozí tabulku s výchozími daty od ČSÚ jsem do tohohle souboru nedal, zde jsem dal jen tabulku s už vypočítaným počtem/četností výskytů cizinců na okresy, vypočítaní četností jsem udělal v mém skriptu, který vyhazuje CSV tabulku četností ze všech let (2004-2022)</t>
  </si>
  <si>
    <t>Ostrava:</t>
  </si>
  <si>
    <t>Plzeň:</t>
  </si>
  <si>
    <t>Okres</t>
  </si>
  <si>
    <t>Počet cizinců: 2020</t>
  </si>
  <si>
    <t>Počet cizinců: 2021</t>
  </si>
  <si>
    <t>Počet cizinců: 2022</t>
  </si>
  <si>
    <t>Počet cizinců: 2023</t>
  </si>
  <si>
    <t>DATOVÁ SADA:</t>
  </si>
  <si>
    <t>Praha</t>
  </si>
  <si>
    <t>Počet  (četnost) cizinců: 2020</t>
  </si>
  <si>
    <t>Počet (četnost) cizinců: 2021</t>
  </si>
  <si>
    <t>Počet (četnost) cizinců: 2022</t>
  </si>
  <si>
    <t>Počet (četnost) cizinců: 2023</t>
  </si>
  <si>
    <t>karviná</t>
  </si>
  <si>
    <t>tábor</t>
  </si>
  <si>
    <t>svitavy</t>
  </si>
  <si>
    <t>písek</t>
  </si>
  <si>
    <t>louny</t>
  </si>
  <si>
    <t>klatovy</t>
  </si>
  <si>
    <t>Střední hodnoty (pro každý rok zvlášť):</t>
  </si>
  <si>
    <t>jihlava</t>
  </si>
  <si>
    <t>Rok:</t>
  </si>
  <si>
    <t>hradec králové</t>
  </si>
  <si>
    <t>Medián</t>
  </si>
  <si>
    <t>praha-východ</t>
  </si>
  <si>
    <t>Směrodatná odchylka:</t>
  </si>
  <si>
    <t>rychnov nad kněžnou</t>
  </si>
  <si>
    <t>Variační koeficient:</t>
  </si>
  <si>
    <t>vsetín</t>
  </si>
  <si>
    <t>Rozptyl:</t>
  </si>
  <si>
    <t>vyškov</t>
  </si>
  <si>
    <t>Aritm. průměr:</t>
  </si>
  <si>
    <t>kroměříž</t>
  </si>
  <si>
    <t>hodonín</t>
  </si>
  <si>
    <t>Rel. četnost dat z 2020:</t>
  </si>
  <si>
    <t>Rel. četnost dat z 2021</t>
  </si>
  <si>
    <t>Rel. četnost dat z 2022:</t>
  </si>
  <si>
    <t>Rel. četnost dat z 2023:</t>
  </si>
  <si>
    <t>Aritm. p. ze všech let</t>
  </si>
  <si>
    <t>pelhřimov</t>
  </si>
  <si>
    <t>teplice</t>
  </si>
  <si>
    <t>kutná hora</t>
  </si>
  <si>
    <t>nymburk</t>
  </si>
  <si>
    <t>mělník</t>
  </si>
  <si>
    <t>chomutov</t>
  </si>
  <si>
    <t>praha-západ</t>
  </si>
  <si>
    <t>český krumlov</t>
  </si>
  <si>
    <t>příbram</t>
  </si>
  <si>
    <t>prachatice</t>
  </si>
  <si>
    <t>benešov</t>
  </si>
  <si>
    <t>děčín</t>
  </si>
  <si>
    <t>praha</t>
  </si>
  <si>
    <t>bruntál</t>
  </si>
  <si>
    <t>třebíč</t>
  </si>
  <si>
    <t>plzeň-sever</t>
  </si>
  <si>
    <t>plzeň-jih</t>
  </si>
  <si>
    <t>jablonec nad nisou</t>
  </si>
  <si>
    <t>náchod</t>
  </si>
  <si>
    <t>strakonice</t>
  </si>
  <si>
    <t>opava</t>
  </si>
  <si>
    <t>blansko</t>
  </si>
  <si>
    <t>sokolov</t>
  </si>
  <si>
    <t>ústí nad labem</t>
  </si>
  <si>
    <t>olomouc</t>
  </si>
  <si>
    <t>přerov</t>
  </si>
  <si>
    <t>most</t>
  </si>
  <si>
    <t>jičín</t>
  </si>
  <si>
    <t>litoměřice</t>
  </si>
  <si>
    <t>české budějovice</t>
  </si>
  <si>
    <t>jindřichův hradec</t>
  </si>
  <si>
    <t>břeclav</t>
  </si>
  <si>
    <t>prostějov</t>
  </si>
  <si>
    <t>uherské hradiště</t>
  </si>
  <si>
    <t>havlíčkův brod</t>
  </si>
  <si>
    <t>domažlice</t>
  </si>
  <si>
    <t>ostrava-město</t>
  </si>
  <si>
    <t>kolín</t>
  </si>
  <si>
    <t>semily</t>
  </si>
  <si>
    <t>beroun</t>
  </si>
  <si>
    <t>karlovy vary</t>
  </si>
  <si>
    <t>brno-venkov</t>
  </si>
  <si>
    <t>cheb</t>
  </si>
  <si>
    <t>znojmo</t>
  </si>
  <si>
    <t>brno-město</t>
  </si>
  <si>
    <t>pardubice</t>
  </si>
  <si>
    <t>chrudim</t>
  </si>
  <si>
    <t>plzeň-město</t>
  </si>
  <si>
    <t>jeseník</t>
  </si>
  <si>
    <t>nový jičín</t>
  </si>
  <si>
    <t>ústí nad orlicí</t>
  </si>
  <si>
    <t>zlín</t>
  </si>
  <si>
    <t>tachov</t>
  </si>
  <si>
    <t>trutnov</t>
  </si>
  <si>
    <t>rokycany</t>
  </si>
  <si>
    <t>kladno</t>
  </si>
  <si>
    <t>šumperk</t>
  </si>
  <si>
    <t>liberec</t>
  </si>
  <si>
    <t>frýdek-místek</t>
  </si>
  <si>
    <t>mladá boleslav</t>
  </si>
  <si>
    <t>česká lípa</t>
  </si>
  <si>
    <t>žďár nad sázavou</t>
  </si>
  <si>
    <t>rakovník</t>
  </si>
  <si>
    <t>ODKAZY:</t>
  </si>
  <si>
    <t>Odkaz na stránku seminární práce pro více informací a skript:</t>
  </si>
  <si>
    <t>https://github.com/HelloWorld7894/SeminarniPraceM</t>
  </si>
  <si>
    <t>Odkaz na stránku portálu otevřených dat ze které jsem čerpal:</t>
  </si>
  <si>
    <t>https://data.gov.cz/datov%C3%A9-sady?dotaz=cizinci</t>
  </si>
  <si>
    <t>ZÁVĚR:</t>
  </si>
  <si>
    <t>Podle změřených středních hodnot jsem dospěl k závěru, že data z okresů mají velkou variabilitu. To je možná způsobeno tím, že cizinci nejsou vyjádřeni k poměru celkových obyvatel v okresu (viz. 2. graf), tím pádem okresy, které mají menší počet obyvatel (a tím pádem i menší počet cizinců) jsou brány na menší váhu než větší města, která cizinců mají mnohem více. Bohužel jsem tuhle část nestihl dodělat a tak jsou ve výchozí tabulce uvedeny pouze počty/četnosti cizinců.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</si>
</sst>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theme="1"/>
      <name val="Liberation Sans"/>
      <charset val="1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10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10" fontId="0" fillId="0" borderId="7" xfId="0" applyNumberFormat="1" applyBorder="1"/>
    <xf numFmtId="0" fontId="0" fillId="0" borderId="8" xfId="0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10" fontId="0" fillId="0" borderId="5" xfId="0" applyNumberFormat="1" applyBorder="1"/>
    <xf numFmtId="0" fontId="0" fillId="0" borderId="6" xfId="0" applyBorder="1"/>
    <xf numFmtId="10" fontId="0" fillId="0" borderId="8" xfId="0" applyNumberFormat="1" applyBorder="1"/>
    <xf numFmtId="0" fontId="0" fillId="0" borderId="7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Poměr cizinců z jejich celkového počtu v městech ČR (2023)</a:t>
            </a:r>
          </a:p>
        </c:rich>
      </c:tx>
      <c:layout>
        <c:manualLayout>
          <c:xMode val="edge"/>
          <c:yMode val="edge"/>
          <c:x val="7.0434070434070312E-3"/>
          <c:y val="3.91644908616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67-4455-B8D9-CA095649CA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67-4455-B8D9-CA095649CA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67-4455-B8D9-CA095649CA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67-4455-B8D9-CA095649CA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67-4455-B8D9-CA095649CA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67-4455-B8D9-CA095649CA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67-4455-B8D9-CA095649CA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67-4455-B8D9-CA095649CA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67-4455-B8D9-CA095649CA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67-4455-B8D9-CA095649CA2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67-4455-B8D9-CA095649CA2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67-4455-B8D9-CA095649CA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67-4455-B8D9-CA095649CA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967-4455-B8D9-CA095649CA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67-4455-B8D9-CA095649CA2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67-4455-B8D9-CA095649CA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967-4455-B8D9-CA095649CA2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967-4455-B8D9-CA095649CA2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967-4455-B8D9-CA095649CA2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967-4455-B8D9-CA095649CA2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967-4455-B8D9-CA095649CA2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967-4455-B8D9-CA095649CA2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967-4455-B8D9-CA095649CA2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967-4455-B8D9-CA095649CA2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967-4455-B8D9-CA095649CA2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967-4455-B8D9-CA095649CA2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967-4455-B8D9-CA095649CA2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967-4455-B8D9-CA095649CA2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967-4455-B8D9-CA095649CA2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967-4455-B8D9-CA095649CA2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967-4455-B8D9-CA095649CA2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967-4455-B8D9-CA095649CA2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967-4455-B8D9-CA095649CA2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967-4455-B8D9-CA095649CA2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967-4455-B8D9-CA095649CA2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967-4455-B8D9-CA095649CA2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967-4455-B8D9-CA095649CA2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967-4455-B8D9-CA095649CA2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967-4455-B8D9-CA095649CA2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967-4455-B8D9-CA095649CA2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967-4455-B8D9-CA095649CA2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967-4455-B8D9-CA095649CA2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967-4455-B8D9-CA095649CA2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967-4455-B8D9-CA095649CA2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967-4455-B8D9-CA095649CA2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967-4455-B8D9-CA095649CA2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967-4455-B8D9-CA095649CA2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967-4455-B8D9-CA095649CA2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967-4455-B8D9-CA095649CA2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967-4455-B8D9-CA095649CA2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967-4455-B8D9-CA095649CA2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967-4455-B8D9-CA095649CA2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967-4455-B8D9-CA095649CA2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967-4455-B8D9-CA095649CA2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967-4455-B8D9-CA095649CA2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967-4455-B8D9-CA095649CA21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967-4455-B8D9-CA095649CA21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967-4455-B8D9-CA095649CA21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967-4455-B8D9-CA095649CA21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967-4455-B8D9-CA095649CA2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967-4455-B8D9-CA095649CA21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967-4455-B8D9-CA095649CA21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967-4455-B8D9-CA095649CA21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967-4455-B8D9-CA095649CA21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967-4455-B8D9-CA095649CA21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967-4455-B8D9-CA095649CA2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967-4455-B8D9-CA095649CA21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967-4455-B8D9-CA095649CA21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967-4455-B8D9-CA095649CA21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967-4455-B8D9-CA095649CA21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967-4455-B8D9-CA095649CA21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967-4455-B8D9-CA095649CA2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967-4455-B8D9-CA095649CA21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967-4455-B8D9-CA095649CA21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967-4455-B8D9-CA095649CA21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967-4455-B8D9-CA095649CA21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967-4455-B8D9-CA095649CA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Sheet1!$A$20:$A$96</c:f>
              <c:strCache>
                <c:ptCount val="77"/>
                <c:pt idx="0">
                  <c:v>karviná</c:v>
                </c:pt>
                <c:pt idx="1">
                  <c:v>tábor</c:v>
                </c:pt>
                <c:pt idx="2">
                  <c:v>svitavy</c:v>
                </c:pt>
                <c:pt idx="3">
                  <c:v>písek</c:v>
                </c:pt>
                <c:pt idx="4">
                  <c:v>louny</c:v>
                </c:pt>
                <c:pt idx="5">
                  <c:v>klatovy</c:v>
                </c:pt>
                <c:pt idx="6">
                  <c:v>jihlava</c:v>
                </c:pt>
                <c:pt idx="7">
                  <c:v>hradec králové</c:v>
                </c:pt>
                <c:pt idx="8">
                  <c:v>praha-východ</c:v>
                </c:pt>
                <c:pt idx="9">
                  <c:v>rychnov nad kněžnou</c:v>
                </c:pt>
                <c:pt idx="10">
                  <c:v>vsetín</c:v>
                </c:pt>
                <c:pt idx="11">
                  <c:v>vyškov</c:v>
                </c:pt>
                <c:pt idx="12">
                  <c:v>kroměříž</c:v>
                </c:pt>
                <c:pt idx="13">
                  <c:v>hodonín</c:v>
                </c:pt>
                <c:pt idx="14">
                  <c:v>pelhřimov</c:v>
                </c:pt>
                <c:pt idx="15">
                  <c:v>teplice</c:v>
                </c:pt>
                <c:pt idx="16">
                  <c:v>kutná hora</c:v>
                </c:pt>
                <c:pt idx="17">
                  <c:v>nymburk</c:v>
                </c:pt>
                <c:pt idx="18">
                  <c:v>mělník</c:v>
                </c:pt>
                <c:pt idx="19">
                  <c:v>chomutov</c:v>
                </c:pt>
                <c:pt idx="20">
                  <c:v>praha-západ</c:v>
                </c:pt>
                <c:pt idx="21">
                  <c:v>český krumlov</c:v>
                </c:pt>
                <c:pt idx="22">
                  <c:v>příbram</c:v>
                </c:pt>
                <c:pt idx="23">
                  <c:v>prachatice</c:v>
                </c:pt>
                <c:pt idx="24">
                  <c:v>benešov</c:v>
                </c:pt>
                <c:pt idx="25">
                  <c:v>děčín</c:v>
                </c:pt>
                <c:pt idx="26">
                  <c:v>praha</c:v>
                </c:pt>
                <c:pt idx="27">
                  <c:v>bruntál</c:v>
                </c:pt>
                <c:pt idx="28">
                  <c:v>třebíč</c:v>
                </c:pt>
                <c:pt idx="29">
                  <c:v>plzeň-sever</c:v>
                </c:pt>
                <c:pt idx="30">
                  <c:v>plzeň-jih</c:v>
                </c:pt>
                <c:pt idx="31">
                  <c:v>jablonec nad nisou</c:v>
                </c:pt>
                <c:pt idx="32">
                  <c:v>náchod</c:v>
                </c:pt>
                <c:pt idx="33">
                  <c:v>strakonice</c:v>
                </c:pt>
                <c:pt idx="34">
                  <c:v>opava</c:v>
                </c:pt>
                <c:pt idx="35">
                  <c:v>blansko</c:v>
                </c:pt>
                <c:pt idx="36">
                  <c:v>sokolov</c:v>
                </c:pt>
                <c:pt idx="37">
                  <c:v>ústí nad labem</c:v>
                </c:pt>
                <c:pt idx="38">
                  <c:v>olomouc</c:v>
                </c:pt>
                <c:pt idx="39">
                  <c:v>přerov</c:v>
                </c:pt>
                <c:pt idx="40">
                  <c:v>most</c:v>
                </c:pt>
                <c:pt idx="41">
                  <c:v>jičín</c:v>
                </c:pt>
                <c:pt idx="42">
                  <c:v>litoměřice</c:v>
                </c:pt>
                <c:pt idx="43">
                  <c:v>české budějovice</c:v>
                </c:pt>
                <c:pt idx="44">
                  <c:v>jindřichův hradec</c:v>
                </c:pt>
                <c:pt idx="45">
                  <c:v>břeclav</c:v>
                </c:pt>
                <c:pt idx="46">
                  <c:v>prostějov</c:v>
                </c:pt>
                <c:pt idx="47">
                  <c:v>uherské hradiště</c:v>
                </c:pt>
                <c:pt idx="48">
                  <c:v>havlíčkův brod</c:v>
                </c:pt>
                <c:pt idx="49">
                  <c:v>domažlice</c:v>
                </c:pt>
                <c:pt idx="50">
                  <c:v>ostrava-město</c:v>
                </c:pt>
                <c:pt idx="51">
                  <c:v>kolín</c:v>
                </c:pt>
                <c:pt idx="52">
                  <c:v>semily</c:v>
                </c:pt>
                <c:pt idx="53">
                  <c:v>beroun</c:v>
                </c:pt>
                <c:pt idx="54">
                  <c:v>karlovy vary</c:v>
                </c:pt>
                <c:pt idx="55">
                  <c:v>brno-venkov</c:v>
                </c:pt>
                <c:pt idx="56">
                  <c:v>cheb</c:v>
                </c:pt>
                <c:pt idx="57">
                  <c:v>znojmo</c:v>
                </c:pt>
                <c:pt idx="58">
                  <c:v>brno-město</c:v>
                </c:pt>
                <c:pt idx="59">
                  <c:v>pardubice</c:v>
                </c:pt>
                <c:pt idx="60">
                  <c:v>chrudim</c:v>
                </c:pt>
                <c:pt idx="61">
                  <c:v>plzeň-město</c:v>
                </c:pt>
                <c:pt idx="62">
                  <c:v>jeseník</c:v>
                </c:pt>
                <c:pt idx="63">
                  <c:v>nový jičín</c:v>
                </c:pt>
                <c:pt idx="64">
                  <c:v>ústí nad orlicí</c:v>
                </c:pt>
                <c:pt idx="65">
                  <c:v>zlín</c:v>
                </c:pt>
                <c:pt idx="66">
                  <c:v>tachov</c:v>
                </c:pt>
                <c:pt idx="67">
                  <c:v>trutnov</c:v>
                </c:pt>
                <c:pt idx="68">
                  <c:v>rokycany</c:v>
                </c:pt>
                <c:pt idx="69">
                  <c:v>kladno</c:v>
                </c:pt>
                <c:pt idx="70">
                  <c:v>šumperk</c:v>
                </c:pt>
                <c:pt idx="71">
                  <c:v>liberec</c:v>
                </c:pt>
                <c:pt idx="72">
                  <c:v>frýdek-místek</c:v>
                </c:pt>
                <c:pt idx="73">
                  <c:v>mladá boleslav</c:v>
                </c:pt>
                <c:pt idx="74">
                  <c:v>česká lípa</c:v>
                </c:pt>
                <c:pt idx="75">
                  <c:v>žďár nad sázavou</c:v>
                </c:pt>
                <c:pt idx="76">
                  <c:v>rakovník</c:v>
                </c:pt>
              </c:strCache>
            </c:strRef>
          </c:cat>
          <c:val>
            <c:numRef>
              <c:f>Sheet1!$E$20:$E$96</c:f>
              <c:numCache>
                <c:formatCode>General</c:formatCode>
                <c:ptCount val="77"/>
                <c:pt idx="0">
                  <c:v>1072</c:v>
                </c:pt>
                <c:pt idx="1">
                  <c:v>746</c:v>
                </c:pt>
                <c:pt idx="2">
                  <c:v>664</c:v>
                </c:pt>
                <c:pt idx="3">
                  <c:v>618</c:v>
                </c:pt>
                <c:pt idx="4">
                  <c:v>804</c:v>
                </c:pt>
                <c:pt idx="5">
                  <c:v>772</c:v>
                </c:pt>
                <c:pt idx="6">
                  <c:v>766</c:v>
                </c:pt>
                <c:pt idx="7">
                  <c:v>1278</c:v>
                </c:pt>
                <c:pt idx="8">
                  <c:v>1510</c:v>
                </c:pt>
                <c:pt idx="9">
                  <c:v>658</c:v>
                </c:pt>
                <c:pt idx="10">
                  <c:v>738</c:v>
                </c:pt>
                <c:pt idx="11">
                  <c:v>672</c:v>
                </c:pt>
                <c:pt idx="12">
                  <c:v>639</c:v>
                </c:pt>
                <c:pt idx="13">
                  <c:v>721</c:v>
                </c:pt>
                <c:pt idx="14">
                  <c:v>606</c:v>
                </c:pt>
                <c:pt idx="15">
                  <c:v>1363</c:v>
                </c:pt>
                <c:pt idx="16">
                  <c:v>670</c:v>
                </c:pt>
                <c:pt idx="17">
                  <c:v>1367</c:v>
                </c:pt>
                <c:pt idx="18">
                  <c:v>1170</c:v>
                </c:pt>
                <c:pt idx="19">
                  <c:v>986</c:v>
                </c:pt>
                <c:pt idx="20">
                  <c:v>1812</c:v>
                </c:pt>
                <c:pt idx="21">
                  <c:v>905</c:v>
                </c:pt>
                <c:pt idx="22">
                  <c:v>951</c:v>
                </c:pt>
                <c:pt idx="23">
                  <c:v>624</c:v>
                </c:pt>
                <c:pt idx="24">
                  <c:v>740</c:v>
                </c:pt>
                <c:pt idx="25">
                  <c:v>1070</c:v>
                </c:pt>
                <c:pt idx="26">
                  <c:v>4738</c:v>
                </c:pt>
                <c:pt idx="27">
                  <c:v>589</c:v>
                </c:pt>
                <c:pt idx="28">
                  <c:v>639</c:v>
                </c:pt>
                <c:pt idx="29">
                  <c:v>609</c:v>
                </c:pt>
                <c:pt idx="30">
                  <c:v>623</c:v>
                </c:pt>
                <c:pt idx="31">
                  <c:v>980</c:v>
                </c:pt>
                <c:pt idx="32">
                  <c:v>881</c:v>
                </c:pt>
                <c:pt idx="33">
                  <c:v>718</c:v>
                </c:pt>
                <c:pt idx="34">
                  <c:v>782</c:v>
                </c:pt>
                <c:pt idx="35">
                  <c:v>802</c:v>
                </c:pt>
                <c:pt idx="36">
                  <c:v>801</c:v>
                </c:pt>
                <c:pt idx="37">
                  <c:v>1191</c:v>
                </c:pt>
                <c:pt idx="38">
                  <c:v>1418</c:v>
                </c:pt>
                <c:pt idx="39">
                  <c:v>831</c:v>
                </c:pt>
                <c:pt idx="40">
                  <c:v>983</c:v>
                </c:pt>
                <c:pt idx="41">
                  <c:v>624</c:v>
                </c:pt>
                <c:pt idx="42">
                  <c:v>1047</c:v>
                </c:pt>
                <c:pt idx="43">
                  <c:v>1277</c:v>
                </c:pt>
                <c:pt idx="44">
                  <c:v>692</c:v>
                </c:pt>
                <c:pt idx="45">
                  <c:v>824</c:v>
                </c:pt>
                <c:pt idx="46">
                  <c:v>716</c:v>
                </c:pt>
                <c:pt idx="47">
                  <c:v>866</c:v>
                </c:pt>
                <c:pt idx="48">
                  <c:v>663</c:v>
                </c:pt>
                <c:pt idx="49">
                  <c:v>609</c:v>
                </c:pt>
                <c:pt idx="50">
                  <c:v>1675</c:v>
                </c:pt>
                <c:pt idx="51">
                  <c:v>932</c:v>
                </c:pt>
                <c:pt idx="52">
                  <c:v>611</c:v>
                </c:pt>
                <c:pt idx="53">
                  <c:v>1014</c:v>
                </c:pt>
                <c:pt idx="54">
                  <c:v>1408</c:v>
                </c:pt>
                <c:pt idx="55">
                  <c:v>1314</c:v>
                </c:pt>
                <c:pt idx="56">
                  <c:v>1184</c:v>
                </c:pt>
                <c:pt idx="57">
                  <c:v>754</c:v>
                </c:pt>
                <c:pt idx="58">
                  <c:v>2471</c:v>
                </c:pt>
                <c:pt idx="59">
                  <c:v>1235</c:v>
                </c:pt>
                <c:pt idx="60">
                  <c:v>660</c:v>
                </c:pt>
                <c:pt idx="61">
                  <c:v>1527</c:v>
                </c:pt>
                <c:pt idx="62">
                  <c:v>500</c:v>
                </c:pt>
                <c:pt idx="63">
                  <c:v>795</c:v>
                </c:pt>
                <c:pt idx="64">
                  <c:v>726</c:v>
                </c:pt>
                <c:pt idx="65">
                  <c:v>1152</c:v>
                </c:pt>
                <c:pt idx="66">
                  <c:v>619</c:v>
                </c:pt>
                <c:pt idx="67">
                  <c:v>921</c:v>
                </c:pt>
                <c:pt idx="68">
                  <c:v>631</c:v>
                </c:pt>
                <c:pt idx="69">
                  <c:v>1363</c:v>
                </c:pt>
                <c:pt idx="70">
                  <c:v>771</c:v>
                </c:pt>
                <c:pt idx="71">
                  <c:v>1362</c:v>
                </c:pt>
                <c:pt idx="72">
                  <c:v>922</c:v>
                </c:pt>
                <c:pt idx="73">
                  <c:v>967</c:v>
                </c:pt>
                <c:pt idx="74">
                  <c:v>1072</c:v>
                </c:pt>
                <c:pt idx="75">
                  <c:v>539</c:v>
                </c:pt>
                <c:pt idx="76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7-443F-A11B-2691EB3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poměr cizinců na obyvatele ve 4. nejlidnatějších městech ČR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Praha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Sheet1!$I$17:$L$17</c:f>
              <c:strCache>
                <c:ptCount val="4"/>
                <c:pt idx="0">
                  <c:v>Počet cizinců: 2020</c:v>
                </c:pt>
                <c:pt idx="1">
                  <c:v>Počet cizinců: 2021</c:v>
                </c:pt>
                <c:pt idx="2">
                  <c:v>Počet cizinců: 2022</c:v>
                </c:pt>
                <c:pt idx="3">
                  <c:v>Počet cizinců: 2023</c:v>
                </c:pt>
              </c:strCache>
            </c:strRef>
          </c:cat>
          <c:val>
            <c:numRef>
              <c:f>Sheet1!$I$18:$L$18</c:f>
              <c:numCache>
                <c:formatCode>0.00%</c:formatCode>
                <c:ptCount val="4"/>
                <c:pt idx="0">
                  <c:v>4.2657401390675488E-3</c:v>
                </c:pt>
                <c:pt idx="1">
                  <c:v>3.6984482725594292E-4</c:v>
                </c:pt>
                <c:pt idx="2">
                  <c:v>4.0565052168749435E-3</c:v>
                </c:pt>
                <c:pt idx="3">
                  <c:v>3.4906868357343778E-3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1-4408-8F6A-159EAE3C5657}"/>
            </c:ext>
          </c:extLst>
        </c:ser>
        <c:ser>
          <c:idx val="1"/>
          <c:order val="1"/>
          <c:tx>
            <c:strRef>
              <c:f>Sheet1!$H$19</c:f>
              <c:strCache>
                <c:ptCount val="1"/>
                <c:pt idx="0">
                  <c:v>Brno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Sheet1!$I$17:$L$17</c:f>
              <c:strCache>
                <c:ptCount val="4"/>
                <c:pt idx="0">
                  <c:v>Počet cizinců: 2020</c:v>
                </c:pt>
                <c:pt idx="1">
                  <c:v>Počet cizinců: 2021</c:v>
                </c:pt>
                <c:pt idx="2">
                  <c:v>Počet cizinců: 2022</c:v>
                </c:pt>
                <c:pt idx="3">
                  <c:v>Počet cizinců: 2023</c:v>
                </c:pt>
              </c:strCache>
            </c:strRef>
          </c:cat>
          <c:val>
            <c:numRef>
              <c:f>Sheet1!$I$19:$L$19</c:f>
              <c:numCache>
                <c:formatCode>0.00%</c:formatCode>
                <c:ptCount val="4"/>
                <c:pt idx="0">
                  <c:v>1.7091600374651919E-3</c:v>
                </c:pt>
                <c:pt idx="1">
                  <c:v>3.382975554214708E-4</c:v>
                </c:pt>
                <c:pt idx="2">
                  <c:v>1.5753557804701326E-3</c:v>
                </c:pt>
                <c:pt idx="3">
                  <c:v>1.4869944786809425E-3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D1-4408-8F6A-159EAE3C5657}"/>
            </c:ext>
          </c:extLst>
        </c:ser>
        <c:ser>
          <c:idx val="2"/>
          <c:order val="2"/>
          <c:tx>
            <c:strRef>
              <c:f>Sheet1!$H$20</c:f>
              <c:strCache>
                <c:ptCount val="1"/>
                <c:pt idx="0">
                  <c:v>Ostrava: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Sheet1!$I$17:$L$17</c:f>
              <c:strCache>
                <c:ptCount val="4"/>
                <c:pt idx="0">
                  <c:v>Počet cizinců: 2020</c:v>
                </c:pt>
                <c:pt idx="1">
                  <c:v>Počet cizinců: 2021</c:v>
                </c:pt>
                <c:pt idx="2">
                  <c:v>Počet cizinců: 2022</c:v>
                </c:pt>
                <c:pt idx="3">
                  <c:v>Počet cizinců: 2023</c:v>
                </c:pt>
              </c:strCache>
            </c:strRef>
          </c:cat>
          <c:val>
            <c:numRef>
              <c:f>Sheet1!$I$20:$L$20</c:f>
              <c:numCache>
                <c:formatCode>0.00%</c:formatCode>
                <c:ptCount val="4"/>
                <c:pt idx="0">
                  <c:v>2.8571025452903661E-3</c:v>
                </c:pt>
                <c:pt idx="1">
                  <c:v>4.8323833173429654E-4</c:v>
                </c:pt>
                <c:pt idx="2">
                  <c:v>2.7124837744793725E-3</c:v>
                </c:pt>
                <c:pt idx="3">
                  <c:v>2.2539364523957335E-3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D1-4408-8F6A-159EAE3C5657}"/>
            </c:ext>
          </c:extLst>
        </c:ser>
        <c:ser>
          <c:idx val="3"/>
          <c:order val="3"/>
          <c:tx>
            <c:strRef>
              <c:f>Sheet1!$H$21</c:f>
              <c:strCache>
                <c:ptCount val="1"/>
                <c:pt idx="0">
                  <c:v>Plzeň: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Sheet1!$I$17:$L$17</c:f>
              <c:strCache>
                <c:ptCount val="4"/>
                <c:pt idx="0">
                  <c:v>Počet cizinců: 2020</c:v>
                </c:pt>
                <c:pt idx="1">
                  <c:v>Počet cizinců: 2021</c:v>
                </c:pt>
                <c:pt idx="2">
                  <c:v>Počet cizinců: 2022</c:v>
                </c:pt>
                <c:pt idx="3">
                  <c:v>Počet cizinců: 2023</c:v>
                </c:pt>
              </c:strCache>
            </c:strRef>
          </c:cat>
          <c:val>
            <c:numRef>
              <c:f>Sheet1!$I$21:$L$21</c:f>
              <c:numCache>
                <c:formatCode>0.00%</c:formatCode>
                <c:ptCount val="4"/>
                <c:pt idx="0">
                  <c:v>4.4636945486647541E-3</c:v>
                </c:pt>
                <c:pt idx="1">
                  <c:v>8.6073714411829616E-4</c:v>
                </c:pt>
                <c:pt idx="2">
                  <c:v>3.9284926064886341E-3</c:v>
                </c:pt>
                <c:pt idx="3">
                  <c:v>3.3601853895387332E-3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D1-4408-8F6A-159EAE3C5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373447"/>
        <c:axId val="53402631"/>
      </c:barChart>
      <c:catAx>
        <c:axId val="53373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2631"/>
        <c:crosses val="autoZero"/>
        <c:auto val="1"/>
        <c:lblAlgn val="ctr"/>
        <c:lblOffset val="100"/>
        <c:noMultiLvlLbl val="0"/>
      </c:catAx>
      <c:valAx>
        <c:axId val="53402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3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1352550</xdr:colOff>
      <xdr:row>9</xdr:row>
      <xdr:rowOff>76200</xdr:rowOff>
    </xdr:from>
    <xdr:to>
      <xdr:col>31</xdr:col>
      <xdr:colOff>257175</xdr:colOff>
      <xdr:row>47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3B11D-E355-CCD9-BD66-FB0363540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1428750</xdr:colOff>
      <xdr:row>48</xdr:row>
      <xdr:rowOff>133350</xdr:rowOff>
    </xdr:from>
    <xdr:to>
      <xdr:col>31</xdr:col>
      <xdr:colOff>276225</xdr:colOff>
      <xdr:row>79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47D214E-EB7F-288C-07C7-9CEB163B6581}"/>
            </a:ext>
            <a:ext uri="{147F2762-F138-4A5C-976F-8EAC2B608ADB}">
              <a16:predDERef xmlns:a16="http://schemas.microsoft.com/office/drawing/2014/main" pred="{85C3B11D-E355-CCD9-BD66-FB0363540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gov.cz/datov%C3%A9-sady?dotaz=cizinci" TargetMode="External"/><Relationship Id="rId2" Type="http://schemas.openxmlformats.org/officeDocument/2006/relationships/hyperlink" Target="https://github.com/HelloWorld7894/SeminarniPraceM" TargetMode="External"/><Relationship Id="rId1" Type="http://schemas.openxmlformats.org/officeDocument/2006/relationships/hyperlink" Target="https://data.gov.cz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10"/>
  <sheetViews>
    <sheetView tabSelected="1" topLeftCell="L1" workbookViewId="0">
      <selection activeCell="D114" sqref="D114"/>
    </sheetView>
  </sheetViews>
  <sheetFormatPr defaultRowHeight="15"/>
  <cols>
    <col min="1" max="1" width="22.85546875" customWidth="1"/>
    <col min="2" max="2" width="28" customWidth="1"/>
    <col min="3" max="3" width="29.85546875" customWidth="1"/>
    <col min="4" max="4" width="26.28515625" customWidth="1"/>
    <col min="5" max="5" width="32.5703125" customWidth="1"/>
    <col min="8" max="8" width="20" customWidth="1"/>
    <col min="9" max="10" width="20.5703125" customWidth="1"/>
    <col min="11" max="11" width="21.140625" customWidth="1"/>
    <col min="12" max="12" width="20.28515625" customWidth="1"/>
    <col min="13" max="14" width="22.28515625" customWidth="1"/>
    <col min="15" max="15" width="18.85546875" customWidth="1"/>
    <col min="17" max="17" width="12.5703125" customWidth="1"/>
  </cols>
  <sheetData>
    <row r="2" spans="1:31" ht="15" customHeight="1"/>
    <row r="9" spans="1:31" ht="21">
      <c r="A9" s="11" t="s">
        <v>0</v>
      </c>
      <c r="B9" s="11"/>
      <c r="C9" s="11"/>
      <c r="D9" s="11"/>
      <c r="E9" s="11"/>
      <c r="H9" s="11" t="s">
        <v>1</v>
      </c>
      <c r="I9" s="11"/>
      <c r="J9" s="11"/>
      <c r="K9" s="11"/>
      <c r="L9" s="11"/>
      <c r="M9" s="11"/>
      <c r="O9" s="11" t="s">
        <v>2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>
      <c r="A10" s="21" t="s">
        <v>3</v>
      </c>
      <c r="B10" s="22"/>
      <c r="C10" s="22"/>
      <c r="D10" s="22"/>
      <c r="E10" s="23"/>
    </row>
    <row r="11" spans="1:31">
      <c r="A11" s="24"/>
      <c r="B11" s="25"/>
      <c r="C11" s="25"/>
      <c r="D11" s="25"/>
      <c r="E11" s="26"/>
      <c r="H11" s="30" t="s">
        <v>4</v>
      </c>
      <c r="I11" s="31"/>
      <c r="J11" s="31"/>
      <c r="K11" s="31"/>
      <c r="L11" s="32"/>
    </row>
    <row r="12" spans="1:31">
      <c r="A12" s="24"/>
      <c r="B12" s="25"/>
      <c r="C12" s="25"/>
      <c r="D12" s="25"/>
      <c r="E12" s="26"/>
      <c r="H12" s="33" t="s">
        <v>5</v>
      </c>
      <c r="I12" s="14">
        <v>1357326</v>
      </c>
      <c r="J12" s="14"/>
      <c r="K12" s="14"/>
      <c r="L12" s="18"/>
    </row>
    <row r="13" spans="1:31">
      <c r="A13" s="24"/>
      <c r="B13" s="25"/>
      <c r="C13" s="25"/>
      <c r="D13" s="25"/>
      <c r="E13" s="26"/>
      <c r="H13" s="33" t="s">
        <v>6</v>
      </c>
      <c r="I13" s="14">
        <v>396101</v>
      </c>
      <c r="J13" s="14"/>
      <c r="K13" s="14"/>
      <c r="L13" s="18"/>
    </row>
    <row r="14" spans="1:31">
      <c r="A14" s="24" t="s">
        <v>7</v>
      </c>
      <c r="B14" s="25"/>
      <c r="C14" s="25"/>
      <c r="D14" s="25"/>
      <c r="E14" s="26"/>
      <c r="H14" s="33" t="s">
        <v>8</v>
      </c>
      <c r="I14" s="14">
        <v>283504</v>
      </c>
      <c r="J14" s="14"/>
      <c r="K14" s="14"/>
      <c r="L14" s="18"/>
    </row>
    <row r="15" spans="1:31">
      <c r="A15" s="27"/>
      <c r="B15" s="28"/>
      <c r="C15" s="28"/>
      <c r="D15" s="28"/>
      <c r="E15" s="29"/>
      <c r="H15" s="33" t="s">
        <v>9</v>
      </c>
      <c r="I15" s="14">
        <v>181240</v>
      </c>
      <c r="J15" s="14"/>
      <c r="K15" s="14"/>
      <c r="L15" s="18"/>
    </row>
    <row r="16" spans="1:31">
      <c r="H16" s="34"/>
      <c r="I16" s="14"/>
      <c r="J16" s="14"/>
      <c r="K16" s="14"/>
      <c r="L16" s="18"/>
    </row>
    <row r="17" spans="1:12">
      <c r="H17" s="4" t="s">
        <v>10</v>
      </c>
      <c r="I17" s="13" t="s">
        <v>11</v>
      </c>
      <c r="J17" s="13" t="s">
        <v>12</v>
      </c>
      <c r="K17" s="13" t="s">
        <v>13</v>
      </c>
      <c r="L17" s="6" t="s">
        <v>14</v>
      </c>
    </row>
    <row r="18" spans="1:12" ht="21">
      <c r="A18" s="12" t="s">
        <v>15</v>
      </c>
      <c r="B18" s="12"/>
      <c r="C18" s="12"/>
      <c r="D18" s="12"/>
      <c r="E18" s="12"/>
      <c r="H18" s="34" t="s">
        <v>16</v>
      </c>
      <c r="I18" s="15">
        <f>(B46/$I12)</f>
        <v>4.2657401390675488E-3</v>
      </c>
      <c r="J18" s="15">
        <f t="shared" ref="J18:L21" si="0">(C46/$I12)</f>
        <v>3.6984482725594292E-4</v>
      </c>
      <c r="K18" s="15">
        <f t="shared" si="0"/>
        <v>4.0565052168749435E-3</v>
      </c>
      <c r="L18" s="35">
        <f t="shared" si="0"/>
        <v>3.4906868357343778E-3</v>
      </c>
    </row>
    <row r="19" spans="1:12">
      <c r="A19" s="1" t="s">
        <v>10</v>
      </c>
      <c r="B19" s="2" t="s">
        <v>17</v>
      </c>
      <c r="C19" s="2" t="s">
        <v>18</v>
      </c>
      <c r="D19" s="2" t="s">
        <v>19</v>
      </c>
      <c r="E19" s="3" t="s">
        <v>20</v>
      </c>
      <c r="H19" s="34" t="s">
        <v>6</v>
      </c>
      <c r="I19" s="15">
        <f t="shared" ref="I19:I21" si="1">(B47/$I13)</f>
        <v>1.7091600374651919E-3</v>
      </c>
      <c r="J19" s="15">
        <f t="shared" si="0"/>
        <v>3.382975554214708E-4</v>
      </c>
      <c r="K19" s="15">
        <f t="shared" si="0"/>
        <v>1.5753557804701326E-3</v>
      </c>
      <c r="L19" s="35">
        <f t="shared" si="0"/>
        <v>1.4869944786809425E-3</v>
      </c>
    </row>
    <row r="20" spans="1:12">
      <c r="A20" s="4" t="s">
        <v>21</v>
      </c>
      <c r="B20" s="5">
        <v>1203</v>
      </c>
      <c r="C20" s="5">
        <v>230</v>
      </c>
      <c r="D20" s="5">
        <v>1085</v>
      </c>
      <c r="E20" s="6">
        <v>1072</v>
      </c>
      <c r="H20" s="34" t="s">
        <v>8</v>
      </c>
      <c r="I20" s="15">
        <f t="shared" si="1"/>
        <v>2.8571025452903661E-3</v>
      </c>
      <c r="J20" s="15">
        <f t="shared" si="0"/>
        <v>4.8323833173429654E-4</v>
      </c>
      <c r="K20" s="15">
        <f t="shared" si="0"/>
        <v>2.7124837744793725E-3</v>
      </c>
      <c r="L20" s="35">
        <f t="shared" si="0"/>
        <v>2.2539364523957335E-3</v>
      </c>
    </row>
    <row r="21" spans="1:12">
      <c r="A21" s="4" t="s">
        <v>22</v>
      </c>
      <c r="B21" s="5">
        <v>1001</v>
      </c>
      <c r="C21" s="5">
        <v>183</v>
      </c>
      <c r="D21" s="5">
        <v>927</v>
      </c>
      <c r="E21" s="6">
        <v>746</v>
      </c>
      <c r="H21" s="36" t="s">
        <v>9</v>
      </c>
      <c r="I21" s="19">
        <f t="shared" si="1"/>
        <v>4.4636945486647541E-3</v>
      </c>
      <c r="J21" s="19">
        <f t="shared" si="0"/>
        <v>8.6073714411829616E-4</v>
      </c>
      <c r="K21" s="19">
        <f t="shared" si="0"/>
        <v>3.9284926064886341E-3</v>
      </c>
      <c r="L21" s="37">
        <f t="shared" si="0"/>
        <v>3.3601853895387332E-3</v>
      </c>
    </row>
    <row r="22" spans="1:12">
      <c r="A22" s="4" t="s">
        <v>23</v>
      </c>
      <c r="B22" s="5">
        <v>903</v>
      </c>
      <c r="C22" s="5">
        <v>162</v>
      </c>
      <c r="D22" s="5">
        <v>797</v>
      </c>
      <c r="E22" s="6">
        <v>664</v>
      </c>
    </row>
    <row r="23" spans="1:12">
      <c r="A23" s="4" t="s">
        <v>24</v>
      </c>
      <c r="B23" s="5">
        <v>1044</v>
      </c>
      <c r="C23" s="5">
        <v>160</v>
      </c>
      <c r="D23" s="5">
        <v>860</v>
      </c>
      <c r="E23" s="6">
        <v>618</v>
      </c>
      <c r="H23" s="10"/>
      <c r="J23" s="10"/>
    </row>
    <row r="24" spans="1:12">
      <c r="A24" s="4" t="s">
        <v>25</v>
      </c>
      <c r="B24" s="5">
        <v>1053</v>
      </c>
      <c r="C24" s="5">
        <v>188</v>
      </c>
      <c r="D24" s="5">
        <v>913</v>
      </c>
      <c r="E24" s="6">
        <v>804</v>
      </c>
      <c r="H24" s="10"/>
      <c r="J24" s="10"/>
    </row>
    <row r="25" spans="1:12">
      <c r="A25" s="4" t="s">
        <v>26</v>
      </c>
      <c r="B25" s="5">
        <v>1028</v>
      </c>
      <c r="C25" s="5">
        <v>172</v>
      </c>
      <c r="D25" s="5">
        <v>956</v>
      </c>
      <c r="E25" s="6">
        <v>772</v>
      </c>
      <c r="H25" s="30" t="s">
        <v>27</v>
      </c>
      <c r="I25" s="31"/>
      <c r="J25" s="31"/>
      <c r="K25" s="31"/>
      <c r="L25" s="32"/>
    </row>
    <row r="26" spans="1:12">
      <c r="A26" s="4" t="s">
        <v>28</v>
      </c>
      <c r="B26" s="5">
        <v>1259</v>
      </c>
      <c r="C26" s="5">
        <v>198</v>
      </c>
      <c r="D26" s="5">
        <v>1047</v>
      </c>
      <c r="E26" s="6">
        <v>766</v>
      </c>
      <c r="H26" s="34" t="s">
        <v>29</v>
      </c>
      <c r="I26" s="14">
        <v>2020</v>
      </c>
      <c r="J26" s="14">
        <v>2021</v>
      </c>
      <c r="K26" s="14">
        <v>2022</v>
      </c>
      <c r="L26" s="18">
        <v>2023</v>
      </c>
    </row>
    <row r="27" spans="1:12">
      <c r="A27" s="4" t="s">
        <v>30</v>
      </c>
      <c r="B27" s="5">
        <v>1918</v>
      </c>
      <c r="C27" s="5">
        <v>311</v>
      </c>
      <c r="D27" s="5">
        <v>1706</v>
      </c>
      <c r="E27" s="6">
        <v>1278</v>
      </c>
      <c r="H27" s="34" t="s">
        <v>31</v>
      </c>
      <c r="I27" s="14">
        <f>MEDIAN(B20:B96)</f>
        <v>1053</v>
      </c>
      <c r="J27" s="14">
        <f>MEDIAN(C20:C96)</f>
        <v>189</v>
      </c>
      <c r="K27" s="14">
        <f>MEDIAN(D20:D96)</f>
        <v>962</v>
      </c>
      <c r="L27" s="18">
        <f>MEDIAN(E20:E96)</f>
        <v>804</v>
      </c>
    </row>
    <row r="28" spans="1:12">
      <c r="A28" s="4" t="s">
        <v>32</v>
      </c>
      <c r="B28" s="5">
        <v>2295</v>
      </c>
      <c r="C28" s="5">
        <v>318</v>
      </c>
      <c r="D28" s="5">
        <v>2042</v>
      </c>
      <c r="E28" s="6">
        <v>1510</v>
      </c>
      <c r="H28" s="34" t="s">
        <v>33</v>
      </c>
      <c r="I28" s="14">
        <f>_xlfn.STDEV.P(B20:B96)</f>
        <v>726.63512449447262</v>
      </c>
      <c r="J28" s="14">
        <f>_xlfn.STDEV.P(C20:C96)</f>
        <v>67.635690343168662</v>
      </c>
      <c r="K28" s="14">
        <f>_xlfn.STDEV.P(D20:D96)</f>
        <v>682.12321958171776</v>
      </c>
      <c r="L28" s="18">
        <f>_xlfn.STDEV.P(E20:E96)</f>
        <v>551.40659828614343</v>
      </c>
    </row>
    <row r="29" spans="1:12">
      <c r="A29" s="4" t="s">
        <v>34</v>
      </c>
      <c r="B29" s="5">
        <v>832</v>
      </c>
      <c r="C29" s="5">
        <v>148</v>
      </c>
      <c r="D29" s="5">
        <v>678</v>
      </c>
      <c r="E29" s="6">
        <v>658</v>
      </c>
      <c r="H29" s="34" t="s">
        <v>35</v>
      </c>
      <c r="I29" s="15">
        <f>I28/(SUM(B20:B96)/COUNT(B20:B96))</f>
        <v>0.55663679997288384</v>
      </c>
      <c r="J29" s="15">
        <f>J28/(SUM(C20:C96)/COUNT(C20:C96))</f>
        <v>0.32377669607858167</v>
      </c>
      <c r="K29" s="15">
        <f>K28/(SUM(D20:D96)/COUNT(D20:D96))</f>
        <v>0.57859269765573451</v>
      </c>
      <c r="L29" s="35">
        <f>L28/(SUM(E20:E96)/COUNT(E20:E96))</f>
        <v>0.56181104702719253</v>
      </c>
    </row>
    <row r="30" spans="1:12">
      <c r="A30" s="4" t="s">
        <v>36</v>
      </c>
      <c r="B30" s="5">
        <v>1013</v>
      </c>
      <c r="C30" s="5">
        <v>173</v>
      </c>
      <c r="D30" s="5">
        <v>913</v>
      </c>
      <c r="E30" s="6">
        <v>738</v>
      </c>
      <c r="H30" s="34" t="s">
        <v>37</v>
      </c>
      <c r="I30" s="14">
        <f>_xlfn.VAR.P(B20:B96)</f>
        <v>527998.60414909769</v>
      </c>
      <c r="J30" s="14">
        <f t="shared" ref="J30:L30" si="2">_xlfn.VAR.P(C20:C96)</f>
        <v>4574.586608196998</v>
      </c>
      <c r="K30" s="14">
        <f t="shared" si="2"/>
        <v>465292.08669252828</v>
      </c>
      <c r="L30" s="18">
        <f t="shared" si="2"/>
        <v>304049.23663349636</v>
      </c>
    </row>
    <row r="31" spans="1:12">
      <c r="A31" s="4" t="s">
        <v>38</v>
      </c>
      <c r="B31" s="5">
        <v>886</v>
      </c>
      <c r="C31" s="5">
        <v>174</v>
      </c>
      <c r="D31" s="5">
        <v>846</v>
      </c>
      <c r="E31" s="6">
        <v>672</v>
      </c>
      <c r="H31" s="36" t="s">
        <v>39</v>
      </c>
      <c r="I31" s="38">
        <f>ROUND(SUM(B20:B96)/COUNT(B20:B96),2)</f>
        <v>1305.4000000000001</v>
      </c>
      <c r="J31" s="38">
        <f>ROUND(SUM(C20:C96)/COUNT(C20:C96),2)</f>
        <v>208.9</v>
      </c>
      <c r="K31" s="38">
        <f>ROUND(SUM(D20:D96)/COUNT(D20:D96),2)</f>
        <v>1178.94</v>
      </c>
      <c r="L31" s="20">
        <f>ROUND(SUM(E20:E96)/COUNT(E20:E96),2)</f>
        <v>981.48</v>
      </c>
    </row>
    <row r="32" spans="1:12">
      <c r="A32" s="4" t="s">
        <v>40</v>
      </c>
      <c r="B32" s="5">
        <v>793</v>
      </c>
      <c r="C32" s="5">
        <v>168</v>
      </c>
      <c r="D32" s="5">
        <v>762</v>
      </c>
      <c r="E32" s="6">
        <v>639</v>
      </c>
    </row>
    <row r="33" spans="1:16">
      <c r="A33" s="4" t="s">
        <v>41</v>
      </c>
      <c r="B33" s="5">
        <v>1020</v>
      </c>
      <c r="C33" s="5">
        <v>182</v>
      </c>
      <c r="D33" s="5">
        <v>926</v>
      </c>
      <c r="E33" s="6">
        <v>721</v>
      </c>
      <c r="H33" s="1" t="s">
        <v>10</v>
      </c>
      <c r="I33" s="16" t="s">
        <v>42</v>
      </c>
      <c r="J33" s="16" t="s">
        <v>43</v>
      </c>
      <c r="K33" s="16" t="s">
        <v>44</v>
      </c>
      <c r="L33" s="16" t="s">
        <v>45</v>
      </c>
      <c r="M33" s="17" t="s">
        <v>46</v>
      </c>
    </row>
    <row r="34" spans="1:16">
      <c r="A34" s="4" t="s">
        <v>47</v>
      </c>
      <c r="B34" s="5">
        <v>754</v>
      </c>
      <c r="C34" s="5">
        <v>131</v>
      </c>
      <c r="D34" s="5">
        <v>618</v>
      </c>
      <c r="E34" s="6">
        <v>606</v>
      </c>
      <c r="H34" s="4" t="s">
        <v>21</v>
      </c>
      <c r="I34" s="15">
        <f>(B20/SUM($B$20:$B$96))</f>
        <v>1.1968243861673764E-2</v>
      </c>
      <c r="J34" s="15">
        <f>(C20/SUM($C$20:$C$96))</f>
        <v>1.4299036369288157E-2</v>
      </c>
      <c r="K34" s="15">
        <f>(D20/SUM(D$20:$D$96))</f>
        <v>1.1952235123047434E-2</v>
      </c>
      <c r="L34" s="15">
        <f>(E20/SUM($E$20:$E$96))</f>
        <v>1.4184772540820918E-2</v>
      </c>
      <c r="M34" s="18">
        <f>SUM(B20:E20)/COUNT(B20:E20)</f>
        <v>897.5</v>
      </c>
    </row>
    <row r="35" spans="1:16">
      <c r="A35" s="4" t="s">
        <v>48</v>
      </c>
      <c r="B35" s="5">
        <v>1877</v>
      </c>
      <c r="C35" s="5">
        <v>267</v>
      </c>
      <c r="D35" s="5">
        <v>1683</v>
      </c>
      <c r="E35" s="6">
        <v>1363</v>
      </c>
      <c r="H35" s="4" t="s">
        <v>22</v>
      </c>
      <c r="I35" s="15">
        <f>(B21/SUM($B$20:$B$96))</f>
        <v>9.9586135540610451E-3</v>
      </c>
      <c r="J35" s="15">
        <f>(C21/SUM($C$20:$C$96))</f>
        <v>1.1377059372085795E-2</v>
      </c>
      <c r="K35" s="15">
        <f>(D21/SUM(D$20:$D$96))</f>
        <v>1.0211725307893983E-2</v>
      </c>
      <c r="L35" s="15">
        <f>(E21/SUM($E$20:$E$96))</f>
        <v>9.8711196972503766E-3</v>
      </c>
      <c r="M35" s="18">
        <f>SUM(B21:E21)/COUNT(B21:E21)</f>
        <v>714.25</v>
      </c>
      <c r="P35" s="10"/>
    </row>
    <row r="36" spans="1:16">
      <c r="A36" s="4" t="s">
        <v>49</v>
      </c>
      <c r="B36" s="5">
        <v>910</v>
      </c>
      <c r="C36" s="5">
        <v>168</v>
      </c>
      <c r="D36" s="5">
        <v>786</v>
      </c>
      <c r="E36" s="6">
        <v>670</v>
      </c>
      <c r="H36" s="4" t="s">
        <v>23</v>
      </c>
      <c r="I36" s="15">
        <f>(B22/SUM($B$20:$B$96))</f>
        <v>8.9836443949222015E-3</v>
      </c>
      <c r="J36" s="15">
        <f>(C22/SUM($C$20:$C$96))</f>
        <v>1.007149518184644E-2</v>
      </c>
      <c r="K36" s="15">
        <f>(D22/SUM(D$20:$D$96))</f>
        <v>8.7796602701094972E-3</v>
      </c>
      <c r="L36" s="15">
        <f>(E22/SUM($E$20:$E$96))</f>
        <v>8.7860904543890748E-3</v>
      </c>
      <c r="M36" s="18">
        <f>SUM(B22:E22)/COUNT(B22:E22)</f>
        <v>631.5</v>
      </c>
    </row>
    <row r="37" spans="1:16">
      <c r="A37" s="4" t="s">
        <v>50</v>
      </c>
      <c r="B37" s="5">
        <v>1517</v>
      </c>
      <c r="C37" s="5">
        <v>248</v>
      </c>
      <c r="D37" s="5">
        <v>1379</v>
      </c>
      <c r="E37" s="6">
        <v>1367</v>
      </c>
      <c r="H37" s="4" t="s">
        <v>24</v>
      </c>
      <c r="I37" s="15">
        <f>(B23/SUM($B$20:$B$96))</f>
        <v>1.0386406144295436E-2</v>
      </c>
      <c r="J37" s="15">
        <f>(C23/SUM($C$20:$C$96))</f>
        <v>9.9471557351569779E-3</v>
      </c>
      <c r="K37" s="15">
        <f>(D23/SUM(D$20:$D$96))</f>
        <v>9.473661019189672E-3</v>
      </c>
      <c r="L37" s="15">
        <f>(E23/SUM($E$20:$E$96))</f>
        <v>8.1774155132717605E-3</v>
      </c>
      <c r="M37" s="18">
        <f>SUM(B23:E23)/COUNT(B23:E23)</f>
        <v>670.5</v>
      </c>
    </row>
    <row r="38" spans="1:16">
      <c r="A38" s="4" t="s">
        <v>51</v>
      </c>
      <c r="B38" s="5">
        <v>1517</v>
      </c>
      <c r="C38" s="5">
        <v>247</v>
      </c>
      <c r="D38" s="5">
        <v>1344</v>
      </c>
      <c r="E38" s="6">
        <v>1170</v>
      </c>
      <c r="H38" s="4" t="s">
        <v>25</v>
      </c>
      <c r="I38" s="15">
        <f>(B24/SUM($B$20:$B$96))</f>
        <v>1.0475944128297983E-2</v>
      </c>
      <c r="J38" s="15">
        <f>(C24/SUM($C$20:$C$96))</f>
        <v>1.168790798880945E-2</v>
      </c>
      <c r="K38" s="15">
        <f>(D24/SUM(D$20:$D$96))</f>
        <v>1.00575029192095E-2</v>
      </c>
      <c r="L38" s="15">
        <f>(E24/SUM($E$20:$E$96))</f>
        <v>1.0638579405615687E-2</v>
      </c>
      <c r="M38" s="18">
        <f>SUM(B24:E24)/COUNT(B24:E24)</f>
        <v>739.5</v>
      </c>
    </row>
    <row r="39" spans="1:16">
      <c r="A39" s="4" t="s">
        <v>52</v>
      </c>
      <c r="B39" s="5">
        <v>1361</v>
      </c>
      <c r="C39" s="5">
        <v>213</v>
      </c>
      <c r="D39" s="5">
        <v>1204</v>
      </c>
      <c r="E39" s="6">
        <v>986</v>
      </c>
      <c r="H39" s="4" t="s">
        <v>26</v>
      </c>
      <c r="I39" s="15">
        <f>(B25/SUM($B$20:$B$96))</f>
        <v>1.0227227506068685E-2</v>
      </c>
      <c r="J39" s="15">
        <f>(C25/SUM($C$20:$C$96))</f>
        <v>1.0693192415293751E-2</v>
      </c>
      <c r="K39" s="15">
        <f>(D25/SUM(D$20:$D$96))</f>
        <v>1.0531185970168984E-2</v>
      </c>
      <c r="L39" s="15">
        <f>(E25/SUM($E$20:$E$96))</f>
        <v>1.0215153359621034E-2</v>
      </c>
      <c r="M39" s="18">
        <f>SUM(B25:E25)/COUNT(B25:E25)</f>
        <v>732</v>
      </c>
    </row>
    <row r="40" spans="1:16">
      <c r="A40" s="4" t="s">
        <v>53</v>
      </c>
      <c r="B40" s="5">
        <v>2529</v>
      </c>
      <c r="C40" s="5">
        <v>338</v>
      </c>
      <c r="D40" s="5">
        <v>2419</v>
      </c>
      <c r="E40" s="6">
        <v>1812</v>
      </c>
      <c r="H40" s="4" t="s">
        <v>28</v>
      </c>
      <c r="I40" s="15">
        <f>(B26/SUM($B$20:$B$96))</f>
        <v>1.2525369095467389E-2</v>
      </c>
      <c r="J40" s="15">
        <f>(C26/SUM($C$20:$C$96))</f>
        <v>1.2309605222256761E-2</v>
      </c>
      <c r="K40" s="15">
        <f>(D26/SUM(D$20:$D$96))</f>
        <v>1.1533631496618124E-2</v>
      </c>
      <c r="L40" s="15">
        <f>(E26/SUM($E$20:$E$96))</f>
        <v>1.0135760975997036E-2</v>
      </c>
      <c r="M40" s="18">
        <f>SUM(B26:E26)/COUNT(B26:E26)</f>
        <v>817.5</v>
      </c>
    </row>
    <row r="41" spans="1:16">
      <c r="A41" s="4" t="s">
        <v>54</v>
      </c>
      <c r="B41" s="5">
        <v>1176</v>
      </c>
      <c r="C41" s="5">
        <v>194</v>
      </c>
      <c r="D41" s="5">
        <v>1048</v>
      </c>
      <c r="E41" s="6">
        <v>905</v>
      </c>
      <c r="H41" s="4" t="s">
        <v>30</v>
      </c>
      <c r="I41" s="15">
        <f>(B27/SUM($B$20:$B$96))</f>
        <v>1.9081539257431654E-2</v>
      </c>
      <c r="J41" s="15">
        <f>(C27/SUM($C$20:$C$96))</f>
        <v>1.9334783960211377E-2</v>
      </c>
      <c r="K41" s="15">
        <f>(D27/SUM(D$20:$D$96))</f>
        <v>1.8793099649694861E-2</v>
      </c>
      <c r="L41" s="15">
        <f>(E27/SUM($E$20:$E$96))</f>
        <v>1.6910577711911505E-2</v>
      </c>
      <c r="M41" s="18">
        <f>SUM(B27:E27)/COUNT(B27:E27)</f>
        <v>1303.25</v>
      </c>
    </row>
    <row r="42" spans="1:16">
      <c r="A42" s="4" t="s">
        <v>55</v>
      </c>
      <c r="B42" s="5">
        <v>1200</v>
      </c>
      <c r="C42" s="5">
        <v>216</v>
      </c>
      <c r="D42" s="5">
        <v>1088</v>
      </c>
      <c r="E42" s="6">
        <v>951</v>
      </c>
      <c r="H42" s="4" t="s">
        <v>32</v>
      </c>
      <c r="I42" s="15">
        <f>(B28/SUM($B$20:$B$96))</f>
        <v>2.283218592064945E-2</v>
      </c>
      <c r="J42" s="15">
        <f>(C28/SUM($C$20:$C$96))</f>
        <v>1.9769972023624495E-2</v>
      </c>
      <c r="K42" s="15">
        <f>(D28/SUM(D$20:$D$96))</f>
        <v>2.2494436978122454E-2</v>
      </c>
      <c r="L42" s="15">
        <f>(E28/SUM($E$20:$E$96))</f>
        <v>1.9980416545372748E-2</v>
      </c>
      <c r="M42" s="18">
        <f>SUM(B28:E28)/COUNT(B28:E28)</f>
        <v>1541.25</v>
      </c>
    </row>
    <row r="43" spans="1:16">
      <c r="A43" s="4" t="s">
        <v>56</v>
      </c>
      <c r="B43" s="5">
        <v>785</v>
      </c>
      <c r="C43" s="5">
        <v>138</v>
      </c>
      <c r="D43" s="5">
        <v>671</v>
      </c>
      <c r="E43" s="6">
        <v>624</v>
      </c>
      <c r="H43" s="4" t="s">
        <v>34</v>
      </c>
      <c r="I43" s="15">
        <f>(B29/SUM($B$20:$B$96))</f>
        <v>8.2772891877909982E-3</v>
      </c>
      <c r="J43" s="15">
        <f>(C29/SUM($C$20:$C$96))</f>
        <v>9.2011190550202043E-3</v>
      </c>
      <c r="K43" s="15">
        <f>(D29/SUM(D$20:$D$96))</f>
        <v>7.4687699662913925E-3</v>
      </c>
      <c r="L43" s="15">
        <f>(E29/SUM($E$20:$E$96))</f>
        <v>8.7066980707650784E-3</v>
      </c>
      <c r="M43" s="18">
        <f>SUM(B29:E29)/COUNT(B29:E29)</f>
        <v>579</v>
      </c>
    </row>
    <row r="44" spans="1:16">
      <c r="A44" s="4" t="s">
        <v>57</v>
      </c>
      <c r="B44" s="5">
        <v>1126</v>
      </c>
      <c r="C44" s="5">
        <v>219</v>
      </c>
      <c r="D44" s="5">
        <v>994</v>
      </c>
      <c r="E44" s="6">
        <v>740</v>
      </c>
      <c r="H44" s="4" t="s">
        <v>36</v>
      </c>
      <c r="I44" s="15">
        <f>(B30/SUM($B$20:$B$96))</f>
        <v>1.0077997532731107E-2</v>
      </c>
      <c r="J44" s="15">
        <f>(C30/SUM($C$20:$C$96))</f>
        <v>1.0755362138638484E-2</v>
      </c>
      <c r="K44" s="15">
        <f>(D30/SUM(D$20:$D$96))</f>
        <v>1.00575029192095E-2</v>
      </c>
      <c r="L44" s="15">
        <f>(E30/SUM($E$20:$E$96))</f>
        <v>9.7652631857517141E-3</v>
      </c>
      <c r="M44" s="18">
        <f>SUM(B30:E30)/COUNT(B30:E30)</f>
        <v>709.25</v>
      </c>
    </row>
    <row r="45" spans="1:16">
      <c r="A45" s="4" t="s">
        <v>58</v>
      </c>
      <c r="B45" s="5">
        <v>1257</v>
      </c>
      <c r="C45" s="5">
        <v>205</v>
      </c>
      <c r="D45" s="5">
        <v>1199</v>
      </c>
      <c r="E45" s="6">
        <v>1070</v>
      </c>
      <c r="H45" s="4" t="s">
        <v>38</v>
      </c>
      <c r="I45" s="15">
        <f>(B31/SUM($B$20:$B$96))</f>
        <v>8.8145170918062787E-3</v>
      </c>
      <c r="J45" s="15">
        <f>(C31/SUM($C$20:$C$96))</f>
        <v>1.0817531861983214E-2</v>
      </c>
      <c r="K45" s="15">
        <f>(D31/SUM(D$20:$D$96))</f>
        <v>9.3194386305051891E-3</v>
      </c>
      <c r="L45" s="15">
        <f>(E31/SUM($E$20:$E$96))</f>
        <v>8.8919469658877391E-3</v>
      </c>
      <c r="M45" s="18">
        <f>SUM(B31:E31)/COUNT(B31:E31)</f>
        <v>644.5</v>
      </c>
    </row>
    <row r="46" spans="1:16">
      <c r="A46" s="4" t="s">
        <v>59</v>
      </c>
      <c r="B46" s="5">
        <v>5790</v>
      </c>
      <c r="C46" s="5">
        <v>502</v>
      </c>
      <c r="D46" s="5">
        <v>5506</v>
      </c>
      <c r="E46" s="6">
        <v>4738</v>
      </c>
      <c r="H46" s="4" t="s">
        <v>40</v>
      </c>
      <c r="I46" s="15">
        <f>(B32/SUM($B$20:$B$96))</f>
        <v>7.8892912571132956E-3</v>
      </c>
      <c r="J46" s="15">
        <f>(C32/SUM($C$20:$C$96))</f>
        <v>1.0444513521914828E-2</v>
      </c>
      <c r="K46" s="15">
        <f>(D32/SUM(D$20:$D$96))</f>
        <v>8.3941042983982899E-3</v>
      </c>
      <c r="L46" s="15">
        <f>(E32/SUM($E$20:$E$96))</f>
        <v>8.4552888559557525E-3</v>
      </c>
      <c r="M46" s="18">
        <f>SUM(B32:E32)/COUNT(B32:E32)</f>
        <v>590.5</v>
      </c>
    </row>
    <row r="47" spans="1:16">
      <c r="A47" s="4" t="s">
        <v>60</v>
      </c>
      <c r="B47" s="5">
        <v>677</v>
      </c>
      <c r="C47" s="5">
        <v>134</v>
      </c>
      <c r="D47" s="5">
        <v>624</v>
      </c>
      <c r="E47" s="6">
        <v>589</v>
      </c>
      <c r="H47" s="4" t="s">
        <v>41</v>
      </c>
      <c r="I47" s="15">
        <f>(B33/SUM($B$20:$B$96))</f>
        <v>1.0147638186955311E-2</v>
      </c>
      <c r="J47" s="15">
        <f>(C33/SUM($C$20:$C$96))</f>
        <v>1.1314889648741062E-2</v>
      </c>
      <c r="K47" s="15">
        <f>(D33/SUM(D$20:$D$96))</f>
        <v>1.0200709422987949E-2</v>
      </c>
      <c r="L47" s="15">
        <f>(E33/SUM($E$20:$E$96))</f>
        <v>9.5403180988170543E-3</v>
      </c>
      <c r="M47" s="18">
        <f>SUM(B33:E33)/COUNT(B33:E33)</f>
        <v>712.25</v>
      </c>
    </row>
    <row r="48" spans="1:16">
      <c r="A48" s="4" t="s">
        <v>61</v>
      </c>
      <c r="B48" s="5">
        <v>810</v>
      </c>
      <c r="C48" s="5">
        <v>137</v>
      </c>
      <c r="D48" s="5">
        <v>769</v>
      </c>
      <c r="E48" s="6">
        <v>639</v>
      </c>
      <c r="H48" s="4" t="s">
        <v>47</v>
      </c>
      <c r="I48" s="15">
        <f>(B34/SUM($B$20:$B$96))</f>
        <v>7.5012933264355921E-3</v>
      </c>
      <c r="J48" s="15">
        <f>(C34/SUM($C$20:$C$96))</f>
        <v>8.144233758159777E-3</v>
      </c>
      <c r="K48" s="15">
        <f>(D34/SUM(D$20:$D$96))</f>
        <v>6.8078168719293217E-3</v>
      </c>
      <c r="L48" s="15">
        <f>(E34/SUM($E$20:$E$96))</f>
        <v>8.0186307460237641E-3</v>
      </c>
      <c r="M48" s="18">
        <f>SUM(B34:E34)/COUNT(B34:E34)</f>
        <v>527.25</v>
      </c>
    </row>
    <row r="49" spans="1:13">
      <c r="A49" s="4" t="s">
        <v>62</v>
      </c>
      <c r="B49" s="5">
        <v>809</v>
      </c>
      <c r="C49" s="5">
        <v>156</v>
      </c>
      <c r="D49" s="5">
        <v>712</v>
      </c>
      <c r="E49" s="6">
        <v>609</v>
      </c>
      <c r="H49" s="4" t="s">
        <v>48</v>
      </c>
      <c r="I49" s="15">
        <f>(B35/SUM($B$20:$B$96))</f>
        <v>1.8673643996975606E-2</v>
      </c>
      <c r="J49" s="15">
        <f>(C35/SUM($C$20:$C$96))</f>
        <v>1.6599316133043208E-2</v>
      </c>
      <c r="K49" s="15">
        <f>(D35/SUM(D$20:$D$96))</f>
        <v>1.8539734296856066E-2</v>
      </c>
      <c r="L49" s="15">
        <f>(E35/SUM($E$20:$E$96))</f>
        <v>1.8035303146584806E-2</v>
      </c>
      <c r="M49" s="18">
        <f>SUM(B35:E35)/COUNT(B35:E35)</f>
        <v>1297.5</v>
      </c>
    </row>
    <row r="50" spans="1:13">
      <c r="A50" s="4" t="s">
        <v>63</v>
      </c>
      <c r="B50" s="5">
        <v>790</v>
      </c>
      <c r="C50" s="5">
        <v>153</v>
      </c>
      <c r="D50" s="5">
        <v>677</v>
      </c>
      <c r="E50" s="6">
        <v>623</v>
      </c>
      <c r="H50" s="4" t="s">
        <v>49</v>
      </c>
      <c r="I50" s="15">
        <f>(B36/SUM($B$20:$B$96))</f>
        <v>9.0532850491464052E-3</v>
      </c>
      <c r="J50" s="15">
        <f>(C36/SUM($C$20:$C$96))</f>
        <v>1.0444513521914828E-2</v>
      </c>
      <c r="K50" s="15">
        <f>(D36/SUM(D$20:$D$96))</f>
        <v>8.6584855361431182E-3</v>
      </c>
      <c r="L50" s="15">
        <f>(E36/SUM($E$20:$E$96))</f>
        <v>8.865482838013073E-3</v>
      </c>
      <c r="M50" s="18">
        <f>SUM(B36:E36)/COUNT(B36:E36)</f>
        <v>633.5</v>
      </c>
    </row>
    <row r="51" spans="1:13">
      <c r="A51" s="4" t="s">
        <v>64</v>
      </c>
      <c r="B51" s="5">
        <v>1220</v>
      </c>
      <c r="C51" s="5">
        <v>202</v>
      </c>
      <c r="D51" s="5">
        <v>1120</v>
      </c>
      <c r="E51" s="6">
        <v>980</v>
      </c>
      <c r="H51" s="4" t="s">
        <v>50</v>
      </c>
      <c r="I51" s="15">
        <f>(B37/SUM($B$20:$B$96))</f>
        <v>1.5092124636873731E-2</v>
      </c>
      <c r="J51" s="15">
        <f>(C37/SUM($C$20:$C$96))</f>
        <v>1.5418091389493316E-2</v>
      </c>
      <c r="K51" s="15">
        <f>(D37/SUM(D$20:$D$96))</f>
        <v>1.5190905285421578E-2</v>
      </c>
      <c r="L51" s="15">
        <f>(E37/SUM($E$20:$E$96))</f>
        <v>1.8088231402334135E-2</v>
      </c>
      <c r="M51" s="18">
        <f>SUM(B37:E37)/COUNT(B37:E37)</f>
        <v>1127.75</v>
      </c>
    </row>
    <row r="52" spans="1:13">
      <c r="A52" s="4" t="s">
        <v>65</v>
      </c>
      <c r="B52" s="5">
        <v>1005</v>
      </c>
      <c r="C52" s="5">
        <v>168</v>
      </c>
      <c r="D52" s="5">
        <v>901</v>
      </c>
      <c r="E52" s="6">
        <v>881</v>
      </c>
      <c r="H52" s="4" t="s">
        <v>51</v>
      </c>
      <c r="I52" s="15">
        <f>(B38/SUM($B$20:$B$96))</f>
        <v>1.5092124636873731E-2</v>
      </c>
      <c r="J52" s="15">
        <f>(C38/SUM($C$20:$C$96))</f>
        <v>1.5355921666148586E-2</v>
      </c>
      <c r="K52" s="15">
        <f>(D38/SUM(D$20:$D$96))</f>
        <v>1.4805349313710371E-2</v>
      </c>
      <c r="L52" s="15">
        <f>(E38/SUM($E$20:$E$96))</f>
        <v>1.5481514806679546E-2</v>
      </c>
      <c r="M52" s="18">
        <f>SUM(B38:E38)/COUNT(B38:E38)</f>
        <v>1069.5</v>
      </c>
    </row>
    <row r="53" spans="1:13">
      <c r="A53" s="4" t="s">
        <v>66</v>
      </c>
      <c r="B53" s="5">
        <v>899</v>
      </c>
      <c r="C53" s="5">
        <v>148</v>
      </c>
      <c r="D53" s="5">
        <v>801</v>
      </c>
      <c r="E53" s="6">
        <v>718</v>
      </c>
      <c r="H53" s="4" t="s">
        <v>52</v>
      </c>
      <c r="I53" s="15">
        <f>(B39/SUM($B$20:$B$96))</f>
        <v>1.3540132914162919E-2</v>
      </c>
      <c r="J53" s="15">
        <f>(C39/SUM($C$20:$C$96))</f>
        <v>1.3242151072427728E-2</v>
      </c>
      <c r="K53" s="15">
        <f>(D39/SUM(D$20:$D$96))</f>
        <v>1.326312542686554E-2</v>
      </c>
      <c r="L53" s="15">
        <f>(E39/SUM($E$20:$E$96))</f>
        <v>1.3046815042210284E-2</v>
      </c>
      <c r="M53" s="18">
        <f>SUM(B39:E39)/COUNT(B39:E39)</f>
        <v>941</v>
      </c>
    </row>
    <row r="54" spans="1:13">
      <c r="A54" s="4" t="s">
        <v>67</v>
      </c>
      <c r="B54" s="5">
        <v>976</v>
      </c>
      <c r="C54" s="5">
        <v>190</v>
      </c>
      <c r="D54" s="5">
        <v>933</v>
      </c>
      <c r="E54" s="6">
        <v>782</v>
      </c>
      <c r="H54" s="4" t="s">
        <v>53</v>
      </c>
      <c r="I54" s="15">
        <f>(B40/SUM($B$20:$B$96))</f>
        <v>2.5160173504715666E-2</v>
      </c>
      <c r="J54" s="15">
        <f>(C40/SUM($C$20:$C$96))</f>
        <v>2.1013366490519117E-2</v>
      </c>
      <c r="K54" s="15">
        <f>(D40/SUM(D$20:$D$96))</f>
        <v>2.6647425587697459E-2</v>
      </c>
      <c r="L54" s="15">
        <f>(E40/SUM($E$20:$E$96))</f>
        <v>2.3976499854447296E-2</v>
      </c>
      <c r="M54" s="18">
        <f>SUM(B40:E40)/COUNT(B40:E40)</f>
        <v>1774.5</v>
      </c>
    </row>
    <row r="55" spans="1:13">
      <c r="A55" s="4" t="s">
        <v>68</v>
      </c>
      <c r="B55" s="5">
        <v>1021</v>
      </c>
      <c r="C55" s="5">
        <v>186</v>
      </c>
      <c r="D55" s="5">
        <v>938</v>
      </c>
      <c r="E55" s="6">
        <v>802</v>
      </c>
      <c r="H55" s="4" t="s">
        <v>54</v>
      </c>
      <c r="I55" s="15">
        <f>(B41/SUM($B$20:$B$96))</f>
        <v>1.1699629909666123E-2</v>
      </c>
      <c r="J55" s="15">
        <f>(C41/SUM($C$20:$C$96))</f>
        <v>1.2060926328877836E-2</v>
      </c>
      <c r="K55" s="15">
        <f>(D41/SUM(D$20:$D$96))</f>
        <v>1.1544647381524158E-2</v>
      </c>
      <c r="L55" s="15">
        <f>(E41/SUM($E$20:$E$96))</f>
        <v>1.1975017863286315E-2</v>
      </c>
      <c r="M55" s="18">
        <f>SUM(B41:E41)/COUNT(B41:E41)</f>
        <v>830.75</v>
      </c>
    </row>
    <row r="56" spans="1:13">
      <c r="A56" s="4" t="s">
        <v>69</v>
      </c>
      <c r="B56" s="5">
        <v>968</v>
      </c>
      <c r="C56" s="5">
        <v>170</v>
      </c>
      <c r="D56" s="5">
        <v>866</v>
      </c>
      <c r="E56" s="6">
        <v>801</v>
      </c>
      <c r="H56" s="4" t="s">
        <v>55</v>
      </c>
      <c r="I56" s="15">
        <f>(B42/SUM($B$20:$B$96))</f>
        <v>1.1938397867006248E-2</v>
      </c>
      <c r="J56" s="15">
        <f>(C42/SUM($C$20:$C$96))</f>
        <v>1.3428660242461921E-2</v>
      </c>
      <c r="K56" s="15">
        <f>(D42/SUM(D$20:$D$96))</f>
        <v>1.1985282777765538E-2</v>
      </c>
      <c r="L56" s="15">
        <f>(E42/SUM($E$20:$E$96))</f>
        <v>1.2583692804403631E-2</v>
      </c>
      <c r="M56" s="18">
        <f>SUM(B42:E42)/COUNT(B42:E42)</f>
        <v>863.75</v>
      </c>
    </row>
    <row r="57" spans="1:13">
      <c r="A57" s="4" t="s">
        <v>70</v>
      </c>
      <c r="B57" s="5">
        <v>1524</v>
      </c>
      <c r="C57" s="5">
        <v>246</v>
      </c>
      <c r="D57" s="5">
        <v>1416</v>
      </c>
      <c r="E57" s="6">
        <v>1191</v>
      </c>
      <c r="H57" s="4" t="s">
        <v>56</v>
      </c>
      <c r="I57" s="15">
        <f>(B43/SUM($B$20:$B$96))</f>
        <v>7.8097019379999204E-3</v>
      </c>
      <c r="J57" s="15">
        <f>(C43/SUM($C$20:$C$96))</f>
        <v>8.5794218215728933E-3</v>
      </c>
      <c r="K57" s="15">
        <f>(D43/SUM(D$20:$D$96))</f>
        <v>7.391658771949151E-3</v>
      </c>
      <c r="L57" s="15">
        <f>(E43/SUM($E$20:$E$96))</f>
        <v>8.256807896895757E-3</v>
      </c>
      <c r="M57" s="18">
        <f>SUM(B43:E43)/COUNT(B43:E43)</f>
        <v>554.5</v>
      </c>
    </row>
    <row r="58" spans="1:13">
      <c r="A58" s="4" t="s">
        <v>71</v>
      </c>
      <c r="B58" s="5">
        <v>2024</v>
      </c>
      <c r="C58" s="5">
        <v>295</v>
      </c>
      <c r="D58" s="5">
        <v>1757</v>
      </c>
      <c r="E58" s="6">
        <v>1418</v>
      </c>
      <c r="H58" s="4" t="s">
        <v>57</v>
      </c>
      <c r="I58" s="15">
        <f>(B44/SUM($B$20:$B$96))</f>
        <v>1.1202196665207529E-2</v>
      </c>
      <c r="J58" s="15">
        <f>(C44/SUM($C$20:$C$96))</f>
        <v>1.3615169412496114E-2</v>
      </c>
      <c r="K58" s="15">
        <f>(D44/SUM(D$20:$D$96))</f>
        <v>1.0949789596598295E-2</v>
      </c>
      <c r="L58" s="15">
        <f>(E44/SUM($E$20:$E$96))</f>
        <v>9.7917273136263801E-3</v>
      </c>
      <c r="M58" s="18">
        <f>SUM(B44:E44)/COUNT(B44:E44)</f>
        <v>769.75</v>
      </c>
    </row>
    <row r="59" spans="1:13">
      <c r="A59" s="4" t="s">
        <v>72</v>
      </c>
      <c r="B59" s="5">
        <v>1116</v>
      </c>
      <c r="C59" s="5">
        <v>202</v>
      </c>
      <c r="D59" s="5">
        <v>1008</v>
      </c>
      <c r="E59" s="6">
        <v>831</v>
      </c>
      <c r="H59" s="4" t="s">
        <v>58</v>
      </c>
      <c r="I59" s="15">
        <f>(B45/SUM($B$20:$B$96))</f>
        <v>1.2505471765689044E-2</v>
      </c>
      <c r="J59" s="15">
        <f>(C45/SUM($C$20:$C$96))</f>
        <v>1.2744793285669879E-2</v>
      </c>
      <c r="K59" s="15">
        <f>(D45/SUM(D$20:$D$96))</f>
        <v>1.3208046002335367E-2</v>
      </c>
      <c r="L59" s="15">
        <f>(E45/SUM($E$20:$E$96))</f>
        <v>1.4158308412946252E-2</v>
      </c>
      <c r="M59" s="18">
        <f>SUM(B45:E45)/COUNT(B45:E45)</f>
        <v>932.75</v>
      </c>
    </row>
    <row r="60" spans="1:13">
      <c r="A60" s="4" t="s">
        <v>73</v>
      </c>
      <c r="B60" s="5">
        <v>1318</v>
      </c>
      <c r="C60" s="5">
        <v>212</v>
      </c>
      <c r="D60" s="5">
        <v>1136</v>
      </c>
      <c r="E60" s="6">
        <v>983</v>
      </c>
      <c r="H60" s="4" t="s">
        <v>59</v>
      </c>
      <c r="I60" s="15">
        <f>(B46/SUM($B$20:$B$96))</f>
        <v>5.7602769708305149E-2</v>
      </c>
      <c r="J60" s="15">
        <f>(C46/SUM($C$20:$C$96))</f>
        <v>3.1209201119055022E-2</v>
      </c>
      <c r="K60" s="15">
        <f>(D46/SUM(D$20:$D$96))</f>
        <v>6.0653462292625963E-2</v>
      </c>
      <c r="L60" s="15">
        <f>(E46/SUM($E$20:$E$96))</f>
        <v>6.26935189350835E-2</v>
      </c>
      <c r="M60" s="18">
        <f>SUM(B46:E46)/COUNT(B46:E46)</f>
        <v>4134</v>
      </c>
    </row>
    <row r="61" spans="1:13">
      <c r="A61" s="4" t="s">
        <v>74</v>
      </c>
      <c r="B61" s="5">
        <v>845</v>
      </c>
      <c r="C61" s="5">
        <v>149</v>
      </c>
      <c r="D61" s="5">
        <v>753</v>
      </c>
      <c r="E61" s="6">
        <v>624</v>
      </c>
      <c r="H61" s="4" t="s">
        <v>60</v>
      </c>
      <c r="I61" s="15">
        <f>(B47/SUM($B$20:$B$96))</f>
        <v>6.7352461299693585E-3</v>
      </c>
      <c r="J61" s="15">
        <f>(C47/SUM($C$20:$C$96))</f>
        <v>8.33074292819397E-3</v>
      </c>
      <c r="K61" s="15">
        <f>(D47/SUM(D$20:$D$96))</f>
        <v>6.8739121813655287E-3</v>
      </c>
      <c r="L61" s="15">
        <f>(E47/SUM($E$20:$E$96))</f>
        <v>7.7936856590891043E-3</v>
      </c>
      <c r="M61" s="18">
        <f>SUM(B47:E47)/COUNT(B47:E47)</f>
        <v>506</v>
      </c>
    </row>
    <row r="62" spans="1:13">
      <c r="A62" s="4" t="s">
        <v>75</v>
      </c>
      <c r="B62" s="5">
        <v>1185</v>
      </c>
      <c r="C62" s="5">
        <v>202</v>
      </c>
      <c r="D62" s="5">
        <v>1126</v>
      </c>
      <c r="E62" s="6">
        <v>1047</v>
      </c>
      <c r="H62" s="4" t="s">
        <v>61</v>
      </c>
      <c r="I62" s="15">
        <f>(B48/SUM($B$20:$B$96))</f>
        <v>8.0584185602292167E-3</v>
      </c>
      <c r="J62" s="15">
        <f>(C48/SUM($C$20:$C$96))</f>
        <v>8.5172520982281629E-3</v>
      </c>
      <c r="K62" s="15">
        <f>(D48/SUM(D$20:$D$96))</f>
        <v>8.4712154927405314E-3</v>
      </c>
      <c r="L62" s="15">
        <f>(E48/SUM($E$20:$E$96))</f>
        <v>8.4552888559557525E-3</v>
      </c>
      <c r="M62" s="18">
        <f>SUM(B48:E48)/COUNT(B48:E48)</f>
        <v>588.75</v>
      </c>
    </row>
    <row r="63" spans="1:13">
      <c r="A63" s="4" t="s">
        <v>76</v>
      </c>
      <c r="B63" s="5">
        <v>1946</v>
      </c>
      <c r="C63" s="5">
        <v>284</v>
      </c>
      <c r="D63" s="5">
        <v>1688</v>
      </c>
      <c r="E63" s="6">
        <v>1277</v>
      </c>
      <c r="H63" s="4" t="s">
        <v>62</v>
      </c>
      <c r="I63" s="15">
        <f>(B49/SUM($B$20:$B$96))</f>
        <v>8.048469895340046E-3</v>
      </c>
      <c r="J63" s="15">
        <f>(C49/SUM($C$20:$C$96))</f>
        <v>9.6984768417780545E-3</v>
      </c>
      <c r="K63" s="15">
        <f>(D49/SUM(D$20:$D$96))</f>
        <v>7.8433100530965645E-3</v>
      </c>
      <c r="L63" s="15">
        <f>(E49/SUM($E$20:$E$96))</f>
        <v>8.0583269378357632E-3</v>
      </c>
      <c r="M63" s="18">
        <f>SUM(B49:E49)/COUNT(B49:E49)</f>
        <v>571.5</v>
      </c>
    </row>
    <row r="64" spans="1:13">
      <c r="A64" s="4" t="s">
        <v>77</v>
      </c>
      <c r="B64" s="5">
        <v>898</v>
      </c>
      <c r="C64" s="5">
        <v>173</v>
      </c>
      <c r="D64" s="5">
        <v>841</v>
      </c>
      <c r="E64" s="6">
        <v>692</v>
      </c>
      <c r="H64" s="4" t="s">
        <v>63</v>
      </c>
      <c r="I64" s="15">
        <f>(B50/SUM($B$20:$B$96))</f>
        <v>7.85944526244578E-3</v>
      </c>
      <c r="J64" s="15">
        <f>(C50/SUM($C$20:$C$96))</f>
        <v>9.5119676717438616E-3</v>
      </c>
      <c r="K64" s="15">
        <f>(D50/SUM(D$20:$D$96))</f>
        <v>7.4577540813853573E-3</v>
      </c>
      <c r="L64" s="15">
        <f>(E50/SUM($E$20:$E$96))</f>
        <v>8.2435758329584257E-3</v>
      </c>
      <c r="M64" s="18">
        <f>SUM(B50:E50)/COUNT(B50:E50)</f>
        <v>560.75</v>
      </c>
    </row>
    <row r="65" spans="1:13">
      <c r="A65" s="4" t="s">
        <v>78</v>
      </c>
      <c r="B65" s="5">
        <v>1080</v>
      </c>
      <c r="C65" s="5">
        <v>189</v>
      </c>
      <c r="D65" s="5">
        <v>1018</v>
      </c>
      <c r="E65" s="6">
        <v>824</v>
      </c>
      <c r="H65" s="4" t="s">
        <v>64</v>
      </c>
      <c r="I65" s="15">
        <f>(B51/SUM($B$20:$B$96))</f>
        <v>1.2137371164789685E-2</v>
      </c>
      <c r="J65" s="15">
        <f>(C51/SUM($C$20:$C$96))</f>
        <v>1.2558284115635686E-2</v>
      </c>
      <c r="K65" s="15">
        <f>(D51/SUM(D$20:$D$96))</f>
        <v>1.2337791094758643E-2</v>
      </c>
      <c r="L65" s="15">
        <f>(E51/SUM($E$20:$E$96))</f>
        <v>1.2967422658586285E-2</v>
      </c>
      <c r="M65" s="18">
        <f>SUM(B51:E51)/COUNT(B51:E51)</f>
        <v>880.5</v>
      </c>
    </row>
    <row r="66" spans="1:13">
      <c r="A66" s="4" t="s">
        <v>79</v>
      </c>
      <c r="B66" s="5">
        <v>957</v>
      </c>
      <c r="C66" s="5">
        <v>174</v>
      </c>
      <c r="D66" s="5">
        <v>815</v>
      </c>
      <c r="E66" s="6">
        <v>716</v>
      </c>
      <c r="H66" s="4" t="s">
        <v>65</v>
      </c>
      <c r="I66" s="15">
        <f>(B52/SUM($B$20:$B$96))</f>
        <v>9.9984082136177332E-3</v>
      </c>
      <c r="J66" s="15">
        <f>(C52/SUM($C$20:$C$96))</f>
        <v>1.0444513521914828E-2</v>
      </c>
      <c r="K66" s="15">
        <f>(D52/SUM(D$20:$D$96))</f>
        <v>9.9253123003370854E-3</v>
      </c>
      <c r="L66" s="15">
        <f>(E52/SUM($E$20:$E$96))</f>
        <v>1.1657448328790324E-2</v>
      </c>
      <c r="M66" s="18">
        <f>SUM(B52:E52)/COUNT(B52:E52)</f>
        <v>738.75</v>
      </c>
    </row>
    <row r="67" spans="1:13">
      <c r="A67" s="4" t="s">
        <v>80</v>
      </c>
      <c r="B67" s="5">
        <v>1046</v>
      </c>
      <c r="C67" s="5">
        <v>169</v>
      </c>
      <c r="D67" s="5">
        <v>962</v>
      </c>
      <c r="E67" s="6">
        <v>866</v>
      </c>
      <c r="H67" s="4" t="s">
        <v>66</v>
      </c>
      <c r="I67" s="15">
        <f>(B53/SUM($B$20:$B$96))</f>
        <v>8.9438497353655135E-3</v>
      </c>
      <c r="J67" s="15">
        <f>(C53/SUM($C$20:$C$96))</f>
        <v>9.2011190550202043E-3</v>
      </c>
      <c r="K67" s="15">
        <f>(D53/SUM(D$20:$D$96))</f>
        <v>8.8237238097336364E-3</v>
      </c>
      <c r="L67" s="15">
        <f>(E53/SUM($E$20:$E$96))</f>
        <v>9.5006219070050552E-3</v>
      </c>
      <c r="M67" s="18">
        <f>SUM(B53:E53)/COUNT(B53:E53)</f>
        <v>641.5</v>
      </c>
    </row>
    <row r="68" spans="1:13">
      <c r="A68" s="4" t="s">
        <v>81</v>
      </c>
      <c r="B68" s="5">
        <v>930</v>
      </c>
      <c r="C68" s="5">
        <v>156</v>
      </c>
      <c r="D68" s="5">
        <v>796</v>
      </c>
      <c r="E68" s="6">
        <v>663</v>
      </c>
      <c r="H68" s="4" t="s">
        <v>67</v>
      </c>
      <c r="I68" s="15">
        <f>(B54/SUM($B$20:$B$96))</f>
        <v>9.709896931831748E-3</v>
      </c>
      <c r="J68" s="15">
        <f>(C54/SUM($C$20:$C$96))</f>
        <v>1.1812247435498913E-2</v>
      </c>
      <c r="K68" s="15">
        <f>(D54/SUM(D$20:$D$96))</f>
        <v>1.027782061733019E-2</v>
      </c>
      <c r="L68" s="15">
        <f>(E54/SUM($E$20:$E$96))</f>
        <v>1.0347473998994362E-2</v>
      </c>
      <c r="M68" s="18">
        <f>SUM(B54:E54)/COUNT(B54:E54)</f>
        <v>720.25</v>
      </c>
    </row>
    <row r="69" spans="1:13">
      <c r="A69" s="4" t="s">
        <v>82</v>
      </c>
      <c r="B69" s="5">
        <v>933</v>
      </c>
      <c r="C69" s="5">
        <v>150</v>
      </c>
      <c r="D69" s="5">
        <v>768</v>
      </c>
      <c r="E69" s="6">
        <v>609</v>
      </c>
      <c r="H69" s="4" t="s">
        <v>68</v>
      </c>
      <c r="I69" s="15">
        <f>(B55/SUM($B$20:$B$96))</f>
        <v>1.0157586851844482E-2</v>
      </c>
      <c r="J69" s="15">
        <f>(C55/SUM($C$20:$C$96))</f>
        <v>1.1563568542119988E-2</v>
      </c>
      <c r="K69" s="15">
        <f>(D55/SUM(D$20:$D$96))</f>
        <v>1.0332900041860363E-2</v>
      </c>
      <c r="L69" s="15">
        <f>(E55/SUM($E$20:$E$96))</f>
        <v>1.0612115277741021E-2</v>
      </c>
      <c r="M69" s="18">
        <f>SUM(B55:E55)/COUNT(B55:E55)</f>
        <v>736.75</v>
      </c>
    </row>
    <row r="70" spans="1:13">
      <c r="A70" s="4" t="s">
        <v>83</v>
      </c>
      <c r="B70" s="5">
        <v>2305</v>
      </c>
      <c r="C70" s="5">
        <v>331</v>
      </c>
      <c r="D70" s="5">
        <v>2100</v>
      </c>
      <c r="E70" s="6">
        <v>1675</v>
      </c>
      <c r="H70" s="4" t="s">
        <v>69</v>
      </c>
      <c r="I70" s="15">
        <f>(B56/SUM($B$20:$B$96))</f>
        <v>9.6303076127183737E-3</v>
      </c>
      <c r="J70" s="15">
        <f>(C56/SUM($C$20:$C$96))</f>
        <v>1.0568852968604289E-2</v>
      </c>
      <c r="K70" s="15">
        <f>(D56/SUM(D$20:$D$96))</f>
        <v>9.5397563286258782E-3</v>
      </c>
      <c r="L70" s="15">
        <f>(E56/SUM($E$20:$E$96))</f>
        <v>1.059888321380369E-2</v>
      </c>
      <c r="M70" s="18">
        <f>SUM(B56:E56)/COUNT(B56:E56)</f>
        <v>701.25</v>
      </c>
    </row>
    <row r="71" spans="1:13">
      <c r="A71" s="4" t="s">
        <v>84</v>
      </c>
      <c r="B71" s="5">
        <v>1308</v>
      </c>
      <c r="C71" s="5">
        <v>224</v>
      </c>
      <c r="D71" s="5">
        <v>1105</v>
      </c>
      <c r="E71" s="6">
        <v>932</v>
      </c>
      <c r="H71" s="4" t="s">
        <v>70</v>
      </c>
      <c r="I71" s="15">
        <f>(B57/SUM($B$20:$B$96))</f>
        <v>1.5161765291097935E-2</v>
      </c>
      <c r="J71" s="15">
        <f>(C57/SUM($C$20:$C$96))</f>
        <v>1.5293751942803855E-2</v>
      </c>
      <c r="K71" s="15">
        <f>(D57/SUM(D$20:$D$96))</f>
        <v>1.5598493026944854E-2</v>
      </c>
      <c r="L71" s="15">
        <f>(E57/SUM($E$20:$E$96))</f>
        <v>1.5759388149363538E-2</v>
      </c>
      <c r="M71" s="18">
        <f>SUM(B57:E57)/COUNT(B57:E57)</f>
        <v>1094.25</v>
      </c>
    </row>
    <row r="72" spans="1:13">
      <c r="A72" s="4" t="s">
        <v>85</v>
      </c>
      <c r="B72" s="5">
        <v>794</v>
      </c>
      <c r="C72" s="5">
        <v>131</v>
      </c>
      <c r="D72" s="5">
        <v>724</v>
      </c>
      <c r="E72" s="6">
        <v>611</v>
      </c>
      <c r="H72" s="4" t="s">
        <v>71</v>
      </c>
      <c r="I72" s="15">
        <f>(B58/SUM($B$20:$B$96))</f>
        <v>2.013609773568387E-2</v>
      </c>
      <c r="J72" s="15">
        <f>(C58/SUM($C$20:$C$96))</f>
        <v>1.834006838669568E-2</v>
      </c>
      <c r="K72" s="15">
        <f>(D58/SUM(D$20:$D$96))</f>
        <v>1.9354909779902618E-2</v>
      </c>
      <c r="L72" s="15">
        <f>(E58/SUM($E$20:$E$96))</f>
        <v>1.8763066663138116E-2</v>
      </c>
      <c r="M72" s="18">
        <f>SUM(B58:E58)/COUNT(B58:E58)</f>
        <v>1373.5</v>
      </c>
    </row>
    <row r="73" spans="1:13">
      <c r="A73" s="4" t="s">
        <v>86</v>
      </c>
      <c r="B73" s="5">
        <v>1413</v>
      </c>
      <c r="C73" s="5">
        <v>233</v>
      </c>
      <c r="D73" s="5">
        <v>1267</v>
      </c>
      <c r="E73" s="6">
        <v>1014</v>
      </c>
      <c r="H73" s="4" t="s">
        <v>72</v>
      </c>
      <c r="I73" s="15">
        <f>(B59/SUM($B$20:$B$96))</f>
        <v>1.110271001631581E-2</v>
      </c>
      <c r="J73" s="15">
        <f>(C59/SUM($C$20:$C$96))</f>
        <v>1.2558284115635686E-2</v>
      </c>
      <c r="K73" s="15">
        <f>(D59/SUM(D$20:$D$96))</f>
        <v>1.1104011985282778E-2</v>
      </c>
      <c r="L73" s="15">
        <f>(E59/SUM($E$20:$E$96))</f>
        <v>1.0995845131923677E-2</v>
      </c>
      <c r="M73" s="18">
        <f>SUM(B59:E59)/COUNT(B59:E59)</f>
        <v>789.25</v>
      </c>
    </row>
    <row r="74" spans="1:13">
      <c r="A74" s="4" t="s">
        <v>87</v>
      </c>
      <c r="B74" s="5">
        <v>1933</v>
      </c>
      <c r="C74" s="5">
        <v>256</v>
      </c>
      <c r="D74" s="5">
        <v>1759</v>
      </c>
      <c r="E74" s="6">
        <v>1408</v>
      </c>
      <c r="H74" s="4" t="s">
        <v>73</v>
      </c>
      <c r="I74" s="15">
        <f>(B60/SUM($B$20:$B$96))</f>
        <v>1.3112340323928528E-2</v>
      </c>
      <c r="J74" s="15">
        <f>(C60/SUM($C$20:$C$96))</f>
        <v>1.3179981349082997E-2</v>
      </c>
      <c r="K74" s="15">
        <f>(D60/SUM(D$20:$D$96))</f>
        <v>1.2514045253255194E-2</v>
      </c>
      <c r="L74" s="15">
        <f>(E60/SUM($E$20:$E$96))</f>
        <v>1.3007118850398285E-2</v>
      </c>
      <c r="M74" s="18">
        <f>SUM(B60:E60)/COUNT(B60:E60)</f>
        <v>912.25</v>
      </c>
    </row>
    <row r="75" spans="1:13">
      <c r="A75" s="4" t="s">
        <v>88</v>
      </c>
      <c r="B75" s="5">
        <v>1718</v>
      </c>
      <c r="C75" s="5">
        <v>282</v>
      </c>
      <c r="D75" s="5">
        <v>1547</v>
      </c>
      <c r="E75" s="6">
        <v>1314</v>
      </c>
      <c r="H75" s="4" t="s">
        <v>74</v>
      </c>
      <c r="I75" s="15">
        <f>(B61/SUM($B$20:$B$96))</f>
        <v>8.406621831350233E-3</v>
      </c>
      <c r="J75" s="15">
        <f>(C61/SUM($C$20:$C$96))</f>
        <v>9.2632887783649365E-3</v>
      </c>
      <c r="K75" s="15">
        <f>(D61/SUM(D$20:$D$96))</f>
        <v>8.2949613342439797E-3</v>
      </c>
      <c r="L75" s="15">
        <f>(E61/SUM($E$20:$E$96))</f>
        <v>8.256807896895757E-3</v>
      </c>
      <c r="M75" s="18">
        <f>SUM(B61:E61)/COUNT(B61:E61)</f>
        <v>592.75</v>
      </c>
    </row>
    <row r="76" spans="1:13">
      <c r="A76" s="4" t="s">
        <v>89</v>
      </c>
      <c r="B76" s="5">
        <v>1500</v>
      </c>
      <c r="C76" s="5">
        <v>228</v>
      </c>
      <c r="D76" s="5">
        <v>1380</v>
      </c>
      <c r="E76" s="6">
        <v>1184</v>
      </c>
      <c r="H76" s="4" t="s">
        <v>75</v>
      </c>
      <c r="I76" s="15">
        <f>(B62/SUM($B$20:$B$96))</f>
        <v>1.178916789366867E-2</v>
      </c>
      <c r="J76" s="15">
        <f>(C62/SUM($C$20:$C$96))</f>
        <v>1.2558284115635686E-2</v>
      </c>
      <c r="K76" s="15">
        <f>(D62/SUM(D$20:$D$96))</f>
        <v>1.2403886404194849E-2</v>
      </c>
      <c r="L76" s="15">
        <f>(E62/SUM($E$20:$E$96))</f>
        <v>1.3853970942387593E-2</v>
      </c>
      <c r="M76" s="18">
        <f>SUM(B62:E62)/COUNT(B62:E62)</f>
        <v>890</v>
      </c>
    </row>
    <row r="77" spans="1:13">
      <c r="A77" s="4" t="s">
        <v>90</v>
      </c>
      <c r="B77" s="5">
        <v>1026</v>
      </c>
      <c r="C77" s="5">
        <v>180</v>
      </c>
      <c r="D77" s="5">
        <v>959</v>
      </c>
      <c r="E77" s="6">
        <v>754</v>
      </c>
      <c r="H77" s="4" t="s">
        <v>76</v>
      </c>
      <c r="I77" s="15">
        <f>(B63/SUM($B$20:$B$96))</f>
        <v>1.9360101874328465E-2</v>
      </c>
      <c r="J77" s="15">
        <f>(C63/SUM($C$20:$C$96))</f>
        <v>1.7656201429903637E-2</v>
      </c>
      <c r="K77" s="15">
        <f>(D63/SUM(D$20:$D$96))</f>
        <v>1.8594813721386241E-2</v>
      </c>
      <c r="L77" s="15">
        <f>(E63/SUM($E$20:$E$96))</f>
        <v>1.6897345647974172E-2</v>
      </c>
      <c r="M77" s="18">
        <f>SUM(B63:E63)/COUNT(B63:E63)</f>
        <v>1298.75</v>
      </c>
    </row>
    <row r="78" spans="1:13">
      <c r="A78" s="4" t="s">
        <v>91</v>
      </c>
      <c r="B78" s="5">
        <v>3689</v>
      </c>
      <c r="C78" s="5">
        <v>423</v>
      </c>
      <c r="D78" s="5">
        <v>3392</v>
      </c>
      <c r="E78" s="6">
        <v>2471</v>
      </c>
      <c r="H78" s="4" t="s">
        <v>77</v>
      </c>
      <c r="I78" s="15">
        <f>(B64/SUM($B$20:$B$96))</f>
        <v>8.9339010704763428E-3</v>
      </c>
      <c r="J78" s="15">
        <f>(C64/SUM($C$20:$C$96))</f>
        <v>1.0755362138638484E-2</v>
      </c>
      <c r="K78" s="15">
        <f>(D64/SUM(D$20:$D$96))</f>
        <v>9.2643592059750163E-3</v>
      </c>
      <c r="L78" s="15">
        <f>(E64/SUM($E$20:$E$96))</f>
        <v>9.156588244634398E-3</v>
      </c>
      <c r="M78" s="18">
        <f>SUM(B64:E64)/COUNT(B64:E64)</f>
        <v>651</v>
      </c>
    </row>
    <row r="79" spans="1:13">
      <c r="A79" s="4" t="s">
        <v>92</v>
      </c>
      <c r="B79" s="5">
        <v>1725</v>
      </c>
      <c r="C79" s="5">
        <v>289</v>
      </c>
      <c r="D79" s="5">
        <v>1441</v>
      </c>
      <c r="E79" s="6">
        <v>1235</v>
      </c>
      <c r="H79" s="4" t="s">
        <v>78</v>
      </c>
      <c r="I79" s="15">
        <f>(B65/SUM($B$20:$B$96))</f>
        <v>1.0744558080305623E-2</v>
      </c>
      <c r="J79" s="15">
        <f>(C65/SUM($C$20:$C$96))</f>
        <v>1.1750077712154181E-2</v>
      </c>
      <c r="K79" s="15">
        <f>(D65/SUM(D$20:$D$96))</f>
        <v>1.1214170834343123E-2</v>
      </c>
      <c r="L79" s="15">
        <f>(E65/SUM($E$20:$E$96))</f>
        <v>1.0903220684362346E-2</v>
      </c>
      <c r="M79" s="18">
        <f>SUM(B65:E65)/COUNT(B65:E65)</f>
        <v>777.75</v>
      </c>
    </row>
    <row r="80" spans="1:13">
      <c r="A80" s="4" t="s">
        <v>93</v>
      </c>
      <c r="B80" s="5">
        <v>859</v>
      </c>
      <c r="C80" s="5">
        <v>157</v>
      </c>
      <c r="D80" s="5">
        <v>751</v>
      </c>
      <c r="E80" s="6">
        <v>660</v>
      </c>
      <c r="H80" s="4" t="s">
        <v>79</v>
      </c>
      <c r="I80" s="15">
        <f>(B66/SUM($B$20:$B$96))</f>
        <v>9.5208722989374821E-3</v>
      </c>
      <c r="J80" s="15">
        <f>(C66/SUM($C$20:$C$96))</f>
        <v>1.0817531861983214E-2</v>
      </c>
      <c r="K80" s="15">
        <f>(D66/SUM(D$20:$D$96))</f>
        <v>8.9779461984181193E-3</v>
      </c>
      <c r="L80" s="15">
        <f>(E66/SUM($E$20:$E$96))</f>
        <v>9.4741577791303891E-3</v>
      </c>
      <c r="M80" s="18">
        <f>SUM(B66:E66)/COUNT(B66:E66)</f>
        <v>665.5</v>
      </c>
    </row>
    <row r="81" spans="1:13">
      <c r="A81" s="4" t="s">
        <v>94</v>
      </c>
      <c r="B81" s="5">
        <v>2135</v>
      </c>
      <c r="C81" s="5">
        <v>316</v>
      </c>
      <c r="D81" s="5">
        <v>1907</v>
      </c>
      <c r="E81" s="6">
        <v>1527</v>
      </c>
      <c r="H81" s="4" t="s">
        <v>80</v>
      </c>
      <c r="I81" s="15">
        <f>(B67/SUM($B$20:$B$96))</f>
        <v>1.0406303474073779E-2</v>
      </c>
      <c r="J81" s="15">
        <f>(C67/SUM($C$20:$C$96))</f>
        <v>1.0506683245259558E-2</v>
      </c>
      <c r="K81" s="15">
        <f>(D67/SUM(D$20:$D$96))</f>
        <v>1.0597281279605191E-2</v>
      </c>
      <c r="L81" s="15">
        <f>(E67/SUM($E$20:$E$96))</f>
        <v>1.145896736973033E-2</v>
      </c>
      <c r="M81" s="18">
        <f>SUM(B67:E67)/COUNT(B67:E67)</f>
        <v>760.75</v>
      </c>
    </row>
    <row r="82" spans="1:13">
      <c r="A82" s="4" t="s">
        <v>95</v>
      </c>
      <c r="B82" s="5">
        <v>562</v>
      </c>
      <c r="C82" s="5">
        <v>113</v>
      </c>
      <c r="D82" s="5">
        <v>553</v>
      </c>
      <c r="E82" s="6">
        <v>500</v>
      </c>
      <c r="H82" s="4" t="s">
        <v>81</v>
      </c>
      <c r="I82" s="15">
        <f>(B68/SUM($B$20:$B$96))</f>
        <v>9.2522583469298418E-3</v>
      </c>
      <c r="J82" s="15">
        <f>(C68/SUM($C$20:$C$96))</f>
        <v>9.6984768417780545E-3</v>
      </c>
      <c r="K82" s="15">
        <f>(D68/SUM(D$20:$D$96))</f>
        <v>8.7686443852034637E-3</v>
      </c>
      <c r="L82" s="15">
        <f>(E68/SUM($E$20:$E$96))</f>
        <v>8.7728583904517418E-3</v>
      </c>
      <c r="M82" s="18">
        <f>SUM(B68:E68)/COUNT(B68:E68)</f>
        <v>636.25</v>
      </c>
    </row>
    <row r="83" spans="1:13">
      <c r="A83" s="4" t="s">
        <v>96</v>
      </c>
      <c r="B83" s="5">
        <v>953</v>
      </c>
      <c r="C83" s="5">
        <v>178</v>
      </c>
      <c r="D83" s="5">
        <v>944</v>
      </c>
      <c r="E83" s="6">
        <v>795</v>
      </c>
      <c r="H83" s="4" t="s">
        <v>82</v>
      </c>
      <c r="I83" s="15">
        <f>(B69/SUM($B$20:$B$96))</f>
        <v>9.2821043415973574E-3</v>
      </c>
      <c r="J83" s="15">
        <f>(C69/SUM($C$20:$C$96))</f>
        <v>9.3254585017096669E-3</v>
      </c>
      <c r="K83" s="15">
        <f>(D69/SUM(D$20:$D$96))</f>
        <v>8.4601996078344979E-3</v>
      </c>
      <c r="L83" s="15">
        <f>(E69/SUM($E$20:$E$96))</f>
        <v>8.0583269378357632E-3</v>
      </c>
      <c r="M83" s="18">
        <f>SUM(B69:E69)/COUNT(B69:E69)</f>
        <v>615</v>
      </c>
    </row>
    <row r="84" spans="1:13">
      <c r="A84" s="4" t="s">
        <v>97</v>
      </c>
      <c r="B84" s="5">
        <v>971</v>
      </c>
      <c r="C84" s="5">
        <v>172</v>
      </c>
      <c r="D84" s="5">
        <v>908</v>
      </c>
      <c r="E84" s="6">
        <v>726</v>
      </c>
      <c r="H84" s="4" t="s">
        <v>83</v>
      </c>
      <c r="I84" s="15">
        <f>(B70/SUM($B$20:$B$96))</f>
        <v>2.2931672569541168E-2</v>
      </c>
      <c r="J84" s="15">
        <f>(C70/SUM($C$20:$C$96))</f>
        <v>2.0578178427105999E-2</v>
      </c>
      <c r="K84" s="15">
        <f>(D70/SUM(D$20:$D$96))</f>
        <v>2.3133358302672453E-2</v>
      </c>
      <c r="L84" s="15">
        <f>(E70/SUM($E$20:$E$96))</f>
        <v>2.2163707095032684E-2</v>
      </c>
      <c r="M84" s="18">
        <f>SUM(B70:E70)/COUNT(B70:E70)</f>
        <v>1602.75</v>
      </c>
    </row>
    <row r="85" spans="1:13">
      <c r="A85" s="4" t="s">
        <v>98</v>
      </c>
      <c r="B85" s="5">
        <v>1451</v>
      </c>
      <c r="C85" s="5">
        <v>256</v>
      </c>
      <c r="D85" s="5">
        <v>1300</v>
      </c>
      <c r="E85" s="6">
        <v>1152</v>
      </c>
      <c r="H85" s="4" t="s">
        <v>84</v>
      </c>
      <c r="I85" s="15">
        <f>(B71/SUM($B$20:$B$96))</f>
        <v>1.3012853675036811E-2</v>
      </c>
      <c r="J85" s="15">
        <f>(C71/SUM($C$20:$C$96))</f>
        <v>1.3926018029219771E-2</v>
      </c>
      <c r="K85" s="15">
        <f>(D71/SUM(D$20:$D$96))</f>
        <v>1.2172552821168124E-2</v>
      </c>
      <c r="L85" s="15">
        <f>(E71/SUM($E$20:$E$96))</f>
        <v>1.2332283589594305E-2</v>
      </c>
      <c r="M85" s="18">
        <f>SUM(B71:E71)/COUNT(B71:E71)</f>
        <v>892.25</v>
      </c>
    </row>
    <row r="86" spans="1:13">
      <c r="A86" s="4" t="s">
        <v>99</v>
      </c>
      <c r="B86" s="5">
        <v>861</v>
      </c>
      <c r="C86" s="5">
        <v>148</v>
      </c>
      <c r="D86" s="5">
        <v>751</v>
      </c>
      <c r="E86" s="6">
        <v>619</v>
      </c>
      <c r="H86" s="4" t="s">
        <v>85</v>
      </c>
      <c r="I86" s="15">
        <f>(B72/SUM($B$20:$B$96))</f>
        <v>7.899239922002468E-3</v>
      </c>
      <c r="J86" s="15">
        <f>(C72/SUM($C$20:$C$96))</f>
        <v>8.144233758159777E-3</v>
      </c>
      <c r="K86" s="15">
        <f>(D72/SUM(D$20:$D$96))</f>
        <v>7.9755006719689787E-3</v>
      </c>
      <c r="L86" s="15">
        <f>(E72/SUM($E$20:$E$96))</f>
        <v>8.0847910657104293E-3</v>
      </c>
      <c r="M86" s="18">
        <f>SUM(B72:E72)/COUNT(B72:E72)</f>
        <v>565</v>
      </c>
    </row>
    <row r="87" spans="1:13">
      <c r="A87" s="4" t="s">
        <v>100</v>
      </c>
      <c r="B87" s="5">
        <v>1211</v>
      </c>
      <c r="C87" s="5">
        <v>194</v>
      </c>
      <c r="D87" s="5">
        <v>1058</v>
      </c>
      <c r="E87" s="6">
        <v>921</v>
      </c>
      <c r="H87" s="4" t="s">
        <v>86</v>
      </c>
      <c r="I87" s="15">
        <f>(B73/SUM($B$20:$B$96))</f>
        <v>1.4057463488399856E-2</v>
      </c>
      <c r="J87" s="15">
        <f>(C73/SUM($C$20:$C$96))</f>
        <v>1.448554553932235E-2</v>
      </c>
      <c r="K87" s="15">
        <f>(D73/SUM(D$20:$D$96))</f>
        <v>1.3957126175945713E-2</v>
      </c>
      <c r="L87" s="15">
        <f>(E73/SUM($E$20:$E$96))</f>
        <v>1.3417312832455607E-2</v>
      </c>
      <c r="M87" s="18">
        <f>SUM(B73:E73)/COUNT(B73:E73)</f>
        <v>981.75</v>
      </c>
    </row>
    <row r="88" spans="1:13">
      <c r="A88" s="4" t="s">
        <v>101</v>
      </c>
      <c r="B88" s="5">
        <v>756</v>
      </c>
      <c r="C88" s="5">
        <v>140</v>
      </c>
      <c r="D88" s="5">
        <v>722</v>
      </c>
      <c r="E88" s="6">
        <v>631</v>
      </c>
      <c r="H88" s="4" t="s">
        <v>87</v>
      </c>
      <c r="I88" s="15">
        <f>(B74/SUM($B$20:$B$96))</f>
        <v>1.9230769230769232E-2</v>
      </c>
      <c r="J88" s="15">
        <f>(C74/SUM($C$20:$C$96))</f>
        <v>1.5915449176251165E-2</v>
      </c>
      <c r="K88" s="15">
        <f>(D74/SUM(D$20:$D$96))</f>
        <v>1.9376941549714689E-2</v>
      </c>
      <c r="L88" s="15">
        <f>(E74/SUM($E$20:$E$96))</f>
        <v>1.8630746023764785E-2</v>
      </c>
      <c r="M88" s="18">
        <f>SUM(B74:E74)/COUNT(B74:E74)</f>
        <v>1339</v>
      </c>
    </row>
    <row r="89" spans="1:13">
      <c r="A89" s="4" t="s">
        <v>102</v>
      </c>
      <c r="B89" s="5">
        <v>1992</v>
      </c>
      <c r="C89" s="5">
        <v>285</v>
      </c>
      <c r="D89" s="5">
        <v>1794</v>
      </c>
      <c r="E89" s="6">
        <v>1363</v>
      </c>
      <c r="H89" s="4" t="s">
        <v>88</v>
      </c>
      <c r="I89" s="15">
        <f>(B75/SUM($B$20:$B$96))</f>
        <v>1.7091806279597277E-2</v>
      </c>
      <c r="J89" s="15">
        <f>(C75/SUM($C$20:$C$96))</f>
        <v>1.7531861983214176E-2</v>
      </c>
      <c r="K89" s="15">
        <f>(D75/SUM(D$20:$D$96))</f>
        <v>1.7041573949635375E-2</v>
      </c>
      <c r="L89" s="15">
        <f>(E75/SUM($E$20:$E$96))</f>
        <v>1.7386932013655491E-2</v>
      </c>
      <c r="M89" s="18">
        <f>SUM(B75:E75)/COUNT(B75:E75)</f>
        <v>1215.25</v>
      </c>
    </row>
    <row r="90" spans="1:13">
      <c r="A90" s="4" t="s">
        <v>103</v>
      </c>
      <c r="B90" s="5">
        <v>888</v>
      </c>
      <c r="C90" s="5">
        <v>174</v>
      </c>
      <c r="D90" s="5">
        <v>825</v>
      </c>
      <c r="E90" s="6">
        <v>771</v>
      </c>
      <c r="H90" s="4" t="s">
        <v>89</v>
      </c>
      <c r="I90" s="15">
        <f>(B76/SUM($B$20:$B$96))</f>
        <v>1.492299733375781E-2</v>
      </c>
      <c r="J90" s="15">
        <f>(C76/SUM($C$20:$C$96))</f>
        <v>1.4174696922598694E-2</v>
      </c>
      <c r="K90" s="15">
        <f>(D76/SUM(D$20:$D$96))</f>
        <v>1.5201921170327612E-2</v>
      </c>
      <c r="L90" s="15">
        <f>(E76/SUM($E$20:$E$96))</f>
        <v>1.5666763701802207E-2</v>
      </c>
      <c r="M90" s="18">
        <f>SUM(B76:E76)/COUNT(B76:E76)</f>
        <v>1073</v>
      </c>
    </row>
    <row r="91" spans="1:13">
      <c r="A91" s="4" t="s">
        <v>104</v>
      </c>
      <c r="B91" s="5">
        <v>1869</v>
      </c>
      <c r="C91" s="5">
        <v>290</v>
      </c>
      <c r="D91" s="5">
        <v>1695</v>
      </c>
      <c r="E91" s="6">
        <v>1362</v>
      </c>
      <c r="H91" s="4" t="s">
        <v>90</v>
      </c>
      <c r="I91" s="15">
        <f>(B77/SUM($B$20:$B$96))</f>
        <v>1.0207330176290342E-2</v>
      </c>
      <c r="J91" s="15">
        <f>(C77/SUM($C$20:$C$96))</f>
        <v>1.1190550202051602E-2</v>
      </c>
      <c r="K91" s="15">
        <f>(D77/SUM(D$20:$D$96))</f>
        <v>1.0564233624887088E-2</v>
      </c>
      <c r="L91" s="15">
        <f>(E77/SUM($E$20:$E$96))</f>
        <v>9.9769762087490409E-3</v>
      </c>
      <c r="M91" s="18">
        <f>SUM(B77:E77)/COUNT(B77:E77)</f>
        <v>729.75</v>
      </c>
    </row>
    <row r="92" spans="1:13">
      <c r="A92" s="4" t="s">
        <v>105</v>
      </c>
      <c r="B92" s="5">
        <v>1241</v>
      </c>
      <c r="C92" s="5">
        <v>218</v>
      </c>
      <c r="D92" s="5">
        <v>1145</v>
      </c>
      <c r="E92" s="6">
        <v>922</v>
      </c>
      <c r="H92" s="4" t="s">
        <v>91</v>
      </c>
      <c r="I92" s="15">
        <f>(B78/SUM($B$20:$B$96))</f>
        <v>3.6700624776155037E-2</v>
      </c>
      <c r="J92" s="15">
        <f>(C78/SUM($C$20:$C$96))</f>
        <v>2.6297792974821262E-2</v>
      </c>
      <c r="K92" s="15">
        <f>(D78/SUM(D$20:$D$96))</f>
        <v>3.7365881601269031E-2</v>
      </c>
      <c r="L92" s="15">
        <f>(E78/SUM($E$20:$E$96))</f>
        <v>3.2696429989149706E-2</v>
      </c>
      <c r="M92" s="18">
        <f>SUM(B78:E78)/COUNT(B78:E78)</f>
        <v>2493.75</v>
      </c>
    </row>
    <row r="93" spans="1:13">
      <c r="A93" s="4" t="s">
        <v>106</v>
      </c>
      <c r="B93" s="5">
        <v>1490</v>
      </c>
      <c r="C93" s="5">
        <v>234</v>
      </c>
      <c r="D93" s="5">
        <v>1288</v>
      </c>
      <c r="E93" s="6">
        <v>967</v>
      </c>
      <c r="H93" s="4" t="s">
        <v>92</v>
      </c>
      <c r="I93" s="15">
        <f>(B79/SUM($B$20:$B$96))</f>
        <v>1.7161446933821482E-2</v>
      </c>
      <c r="J93" s="15">
        <f>(C79/SUM($C$20:$C$96))</f>
        <v>1.7967050046627294E-2</v>
      </c>
      <c r="K93" s="15">
        <f>(D79/SUM(D$20:$D$96))</f>
        <v>1.5873890149595716E-2</v>
      </c>
      <c r="L93" s="15">
        <f>(E79/SUM($E$20:$E$96))</f>
        <v>1.6341598962606188E-2</v>
      </c>
      <c r="M93" s="18">
        <f>SUM(B79:E79)/COUNT(B79:E79)</f>
        <v>1172.5</v>
      </c>
    </row>
    <row r="94" spans="1:13">
      <c r="A94" s="4" t="s">
        <v>107</v>
      </c>
      <c r="B94" s="5">
        <v>1242</v>
      </c>
      <c r="C94" s="5">
        <v>210</v>
      </c>
      <c r="D94" s="5">
        <v>1161</v>
      </c>
      <c r="E94" s="6">
        <v>1072</v>
      </c>
      <c r="H94" s="4" t="s">
        <v>93</v>
      </c>
      <c r="I94" s="15">
        <f>(B80/SUM($B$20:$B$96))</f>
        <v>8.5459031397986385E-3</v>
      </c>
      <c r="J94" s="15">
        <f>(C80/SUM($C$20:$C$96))</f>
        <v>9.7606465651227849E-3</v>
      </c>
      <c r="K94" s="15">
        <f>(D80/SUM(D$20:$D$96))</f>
        <v>8.272929564431911E-3</v>
      </c>
      <c r="L94" s="15">
        <f>(E80/SUM($E$20:$E$96))</f>
        <v>8.7331621986397445E-3</v>
      </c>
      <c r="M94" s="18">
        <f>SUM(B80:E80)/COUNT(B80:E80)</f>
        <v>606.75</v>
      </c>
    </row>
    <row r="95" spans="1:13">
      <c r="A95" s="4" t="s">
        <v>108</v>
      </c>
      <c r="B95" s="5">
        <v>773</v>
      </c>
      <c r="C95" s="5">
        <v>153</v>
      </c>
      <c r="D95" s="5">
        <v>712</v>
      </c>
      <c r="E95" s="6">
        <v>539</v>
      </c>
      <c r="H95" s="4" t="s">
        <v>94</v>
      </c>
      <c r="I95" s="15">
        <f>(B81/SUM($B$20:$B$96))</f>
        <v>2.124039953838195E-2</v>
      </c>
      <c r="J95" s="15">
        <f>(C81/SUM($C$20:$C$96))</f>
        <v>1.9645632576935034E-2</v>
      </c>
      <c r="K95" s="15">
        <f>(D81/SUM(D$20:$D$96))</f>
        <v>2.1007292515807796E-2</v>
      </c>
      <c r="L95" s="15">
        <f>(E81/SUM($E$20:$E$96))</f>
        <v>2.0205361632307406E-2</v>
      </c>
      <c r="M95" s="18">
        <f>SUM(B81:E81)/COUNT(B81:E81)</f>
        <v>1471.25</v>
      </c>
    </row>
    <row r="96" spans="1:13">
      <c r="A96" s="7" t="s">
        <v>109</v>
      </c>
      <c r="B96" s="8">
        <v>827</v>
      </c>
      <c r="C96" s="8">
        <v>172</v>
      </c>
      <c r="D96" s="8">
        <v>768</v>
      </c>
      <c r="E96" s="9">
        <v>624</v>
      </c>
      <c r="H96" s="4" t="s">
        <v>95</v>
      </c>
      <c r="I96" s="15">
        <f>(B82/SUM($B$20:$B$96))</f>
        <v>5.5911496677145929E-3</v>
      </c>
      <c r="J96" s="15">
        <f>(C82/SUM($C$20:$C$96))</f>
        <v>7.0251787379546158E-3</v>
      </c>
      <c r="K96" s="15">
        <f>(D82/SUM(D$20:$D$96))</f>
        <v>6.0917843530370799E-3</v>
      </c>
      <c r="L96" s="15">
        <f>(E82/SUM($E$20:$E$96))</f>
        <v>6.6160319686664722E-3</v>
      </c>
      <c r="M96" s="18">
        <f>SUM(B82:E82)/COUNT(B82:E82)</f>
        <v>432</v>
      </c>
    </row>
    <row r="97" spans="1:13">
      <c r="H97" s="4" t="s">
        <v>96</v>
      </c>
      <c r="I97" s="15">
        <f>(B83/SUM($B$20:$B$96))</f>
        <v>9.4810776393807958E-3</v>
      </c>
      <c r="J97" s="15">
        <f>(C83/SUM($C$20:$C$96))</f>
        <v>1.1066210755362139E-2</v>
      </c>
      <c r="K97" s="15">
        <f>(D83/SUM(D$20:$D$96))</f>
        <v>1.0398995351296569E-2</v>
      </c>
      <c r="L97" s="15">
        <f>(E83/SUM($E$20:$E$96))</f>
        <v>1.0519490830179692E-2</v>
      </c>
      <c r="M97" s="18">
        <f>SUM(B83:E83)/COUNT(B83:E83)</f>
        <v>717.5</v>
      </c>
    </row>
    <row r="98" spans="1:13">
      <c r="H98" s="4" t="s">
        <v>97</v>
      </c>
      <c r="I98" s="15">
        <f>(B84/SUM($B$20:$B$96))</f>
        <v>9.6601536073858893E-3</v>
      </c>
      <c r="J98" s="15">
        <f>(C84/SUM($C$20:$C$96))</f>
        <v>1.0693192415293751E-2</v>
      </c>
      <c r="K98" s="15">
        <f>(D84/SUM(D$20:$D$96))</f>
        <v>1.0002423494679327E-2</v>
      </c>
      <c r="L98" s="15">
        <f>(E84/SUM($E$20:$E$96))</f>
        <v>9.6064784185037177E-3</v>
      </c>
      <c r="M98" s="18">
        <f>SUM(B84:E84)/COUNT(B84:E84)</f>
        <v>694.25</v>
      </c>
    </row>
    <row r="99" spans="1:13" ht="21">
      <c r="A99" s="39" t="s">
        <v>110</v>
      </c>
      <c r="B99" s="40"/>
      <c r="C99" s="40"/>
      <c r="D99" s="40"/>
      <c r="E99" s="41"/>
      <c r="H99" s="4" t="s">
        <v>98</v>
      </c>
      <c r="I99" s="15">
        <f>(B85/SUM($B$20:$B$96))</f>
        <v>1.4435512754188388E-2</v>
      </c>
      <c r="J99" s="15">
        <f>(C85/SUM($C$20:$C$96))</f>
        <v>1.5915449176251165E-2</v>
      </c>
      <c r="K99" s="15">
        <f>(D85/SUM(D$20:$D$96))</f>
        <v>1.4320650377844852E-2</v>
      </c>
      <c r="L99" s="15">
        <f>(E85/SUM($E$20:$E$96))</f>
        <v>1.5243337655807553E-2</v>
      </c>
      <c r="M99" s="18">
        <f>SUM(B85:E85)/COUNT(B85:E85)</f>
        <v>1039.75</v>
      </c>
    </row>
    <row r="100" spans="1:13">
      <c r="A100" s="42" t="s">
        <v>111</v>
      </c>
      <c r="B100" s="43"/>
      <c r="C100" s="43"/>
      <c r="D100" s="44" t="s">
        <v>112</v>
      </c>
      <c r="E100" s="45"/>
      <c r="H100" s="4" t="s">
        <v>99</v>
      </c>
      <c r="I100" s="15">
        <f>(B86/SUM($B$20:$B$96))</f>
        <v>8.5658004695769834E-3</v>
      </c>
      <c r="J100" s="15">
        <f>(C86/SUM($C$20:$C$96))</f>
        <v>9.2011190550202043E-3</v>
      </c>
      <c r="K100" s="15">
        <f>(D86/SUM(D$20:$D$96))</f>
        <v>8.272929564431911E-3</v>
      </c>
      <c r="L100" s="15">
        <f>(E86/SUM($E$20:$E$96))</f>
        <v>8.1906475772090936E-3</v>
      </c>
      <c r="M100" s="18">
        <f>SUM(B86:E86)/COUNT(B86:E86)</f>
        <v>594.75</v>
      </c>
    </row>
    <row r="101" spans="1:13">
      <c r="A101" s="46" t="s">
        <v>113</v>
      </c>
      <c r="B101" s="47"/>
      <c r="C101" s="47"/>
      <c r="D101" s="48" t="s">
        <v>114</v>
      </c>
      <c r="E101" s="49"/>
      <c r="H101" s="4" t="s">
        <v>100</v>
      </c>
      <c r="I101" s="15">
        <f>(B87/SUM($B$20:$B$96))</f>
        <v>1.2047833180787138E-2</v>
      </c>
      <c r="J101" s="15">
        <f>(C87/SUM($C$20:$C$96))</f>
        <v>1.2060926328877836E-2</v>
      </c>
      <c r="K101" s="15">
        <f>(D87/SUM(D$20:$D$96))</f>
        <v>1.1654806230584503E-2</v>
      </c>
      <c r="L101" s="15">
        <f>(E87/SUM($E$20:$E$96))</f>
        <v>1.2186730886283642E-2</v>
      </c>
      <c r="M101" s="18">
        <f>SUM(B87:E87)/COUNT(B87:E87)</f>
        <v>846</v>
      </c>
    </row>
    <row r="102" spans="1:13">
      <c r="H102" s="4" t="s">
        <v>101</v>
      </c>
      <c r="I102" s="15">
        <f>(B88/SUM($B$20:$B$96))</f>
        <v>7.5211906562139361E-3</v>
      </c>
      <c r="J102" s="15">
        <f>(C88/SUM($C$20:$C$96))</f>
        <v>8.7037612682623559E-3</v>
      </c>
      <c r="K102" s="15">
        <f>(D88/SUM(D$20:$D$96))</f>
        <v>7.9534689021569099E-3</v>
      </c>
      <c r="L102" s="15">
        <f>(E88/SUM($E$20:$E$96))</f>
        <v>8.3494323444570882E-3</v>
      </c>
      <c r="M102" s="18">
        <f>SUM(B88:E88)/COUNT(B88:E88)</f>
        <v>562.25</v>
      </c>
    </row>
    <row r="103" spans="1:13">
      <c r="H103" s="4" t="s">
        <v>102</v>
      </c>
      <c r="I103" s="15">
        <f>(B89/SUM($B$20:$B$96))</f>
        <v>1.9817740459230373E-2</v>
      </c>
      <c r="J103" s="15">
        <f>(C89/SUM($C$20:$C$96))</f>
        <v>1.7718371153248369E-2</v>
      </c>
      <c r="K103" s="15">
        <f>(D89/SUM(D$20:$D$96))</f>
        <v>1.9762497521425896E-2</v>
      </c>
      <c r="L103" s="15">
        <f>(E89/SUM($E$20:$E$96))</f>
        <v>1.8035303146584806E-2</v>
      </c>
      <c r="M103" s="18">
        <f>SUM(B89:E89)/COUNT(B89:E89)</f>
        <v>1358.5</v>
      </c>
    </row>
    <row r="104" spans="1:13">
      <c r="H104" s="4" t="s">
        <v>103</v>
      </c>
      <c r="I104" s="15">
        <f>(B90/SUM($B$20:$B$96))</f>
        <v>8.8344144215846236E-3</v>
      </c>
      <c r="J104" s="15">
        <f>(C90/SUM($C$20:$C$96))</f>
        <v>1.0817531861983214E-2</v>
      </c>
      <c r="K104" s="15">
        <f>(D90/SUM(D$20:$D$96))</f>
        <v>9.0881050474784647E-3</v>
      </c>
      <c r="L104" s="15">
        <f>(E90/SUM($E$20:$E$96))</f>
        <v>1.0201921295683701E-2</v>
      </c>
      <c r="M104" s="18">
        <f>SUM(B90:E90)/COUNT(B90:E90)</f>
        <v>664.5</v>
      </c>
    </row>
    <row r="105" spans="1:13" ht="21">
      <c r="A105" s="39" t="s">
        <v>115</v>
      </c>
      <c r="B105" s="40"/>
      <c r="C105" s="40"/>
      <c r="D105" s="40"/>
      <c r="E105" s="41"/>
      <c r="H105" s="4" t="s">
        <v>104</v>
      </c>
      <c r="I105" s="15">
        <f>(B91/SUM($B$20:$B$96))</f>
        <v>1.859405467786223E-2</v>
      </c>
      <c r="J105" s="15">
        <f>(C91/SUM($C$20:$C$96))</f>
        <v>1.8029219769972023E-2</v>
      </c>
      <c r="K105" s="15">
        <f>(D91/SUM(D$20:$D$96))</f>
        <v>1.8671924915728482E-2</v>
      </c>
      <c r="L105" s="15">
        <f>(E91/SUM($E$20:$E$96))</f>
        <v>1.8022071082647473E-2</v>
      </c>
      <c r="M105" s="18">
        <f>SUM(B91:E91)/COUNT(B91:E91)</f>
        <v>1304</v>
      </c>
    </row>
    <row r="106" spans="1:13">
      <c r="A106" s="24" t="s">
        <v>116</v>
      </c>
      <c r="B106" s="25"/>
      <c r="C106" s="25"/>
      <c r="D106" s="25"/>
      <c r="E106" s="26"/>
      <c r="H106" s="4" t="s">
        <v>105</v>
      </c>
      <c r="I106" s="15">
        <f>(B92/SUM($B$20:$B$96))</f>
        <v>1.2346293127462294E-2</v>
      </c>
      <c r="J106" s="15">
        <f>(C92/SUM($C$20:$C$96))</f>
        <v>1.3552999689151383E-2</v>
      </c>
      <c r="K106" s="15">
        <f>(D92/SUM(D$20:$D$96))</f>
        <v>1.2613188217409504E-2</v>
      </c>
      <c r="L106" s="15">
        <f>(E92/SUM($E$20:$E$96))</f>
        <v>1.2199962950220975E-2</v>
      </c>
      <c r="M106" s="18">
        <f>SUM(B92:E92)/COUNT(B92:E92)</f>
        <v>881.5</v>
      </c>
    </row>
    <row r="107" spans="1:13">
      <c r="A107" s="24"/>
      <c r="B107" s="25"/>
      <c r="C107" s="25"/>
      <c r="D107" s="25"/>
      <c r="E107" s="26"/>
      <c r="H107" s="4" t="s">
        <v>106</v>
      </c>
      <c r="I107" s="15">
        <f>(B93/SUM($B$20:$B$96))</f>
        <v>1.4823510684866091E-2</v>
      </c>
      <c r="J107" s="15">
        <f>(C93/SUM($C$20:$C$96))</f>
        <v>1.4547715262667082E-2</v>
      </c>
      <c r="K107" s="15">
        <f>(D93/SUM(D$20:$D$96))</f>
        <v>1.4188459758972437E-2</v>
      </c>
      <c r="L107" s="15">
        <f>(E93/SUM($E$20:$E$96))</f>
        <v>1.2795405827400958E-2</v>
      </c>
      <c r="M107" s="18">
        <f>SUM(B93:E93)/COUNT(B93:E93)</f>
        <v>994.75</v>
      </c>
    </row>
    <row r="108" spans="1:13">
      <c r="A108" s="27"/>
      <c r="B108" s="28"/>
      <c r="C108" s="28"/>
      <c r="D108" s="28"/>
      <c r="E108" s="29"/>
      <c r="H108" s="4" t="s">
        <v>107</v>
      </c>
      <c r="I108" s="15">
        <f>(B94/SUM($B$20:$B$96))</f>
        <v>1.2356241792351466E-2</v>
      </c>
      <c r="J108" s="15">
        <f>(C94/SUM($C$20:$C$96))</f>
        <v>1.3055641902393535E-2</v>
      </c>
      <c r="K108" s="15">
        <f>(D94/SUM(D$20:$D$96))</f>
        <v>1.2789442375906056E-2</v>
      </c>
      <c r="L108" s="15">
        <f>(E94/SUM($E$20:$E$96))</f>
        <v>1.4184772540820918E-2</v>
      </c>
      <c r="M108" s="18">
        <f>SUM(B94:E94)/COUNT(B94:E94)</f>
        <v>921.25</v>
      </c>
    </row>
    <row r="109" spans="1:13">
      <c r="H109" s="4" t="s">
        <v>108</v>
      </c>
      <c r="I109" s="15">
        <f>(B95/SUM($B$20:$B$96))</f>
        <v>7.6903179593298581E-3</v>
      </c>
      <c r="J109" s="15">
        <f>(C95/SUM($C$20:$C$96))</f>
        <v>9.5119676717438616E-3</v>
      </c>
      <c r="K109" s="15">
        <f>(D95/SUM(D$20:$D$96))</f>
        <v>7.8433100530965645E-3</v>
      </c>
      <c r="L109" s="15">
        <f>(E95/SUM($E$20:$E$96))</f>
        <v>7.1320824622224579E-3</v>
      </c>
      <c r="M109" s="18">
        <f>SUM(B95:E95)/COUNT(B95:E95)</f>
        <v>544.25</v>
      </c>
    </row>
    <row r="110" spans="1:13">
      <c r="H110" s="7" t="s">
        <v>109</v>
      </c>
      <c r="I110" s="19">
        <f>(B96/SUM($B$20:$B$96))</f>
        <v>8.2275458633451395E-3</v>
      </c>
      <c r="J110" s="19">
        <f>(C96/SUM($C$20:$C$96))</f>
        <v>1.0693192415293751E-2</v>
      </c>
      <c r="K110" s="19">
        <f>(D96/SUM(D$20:$D$96))</f>
        <v>8.4601996078344979E-3</v>
      </c>
      <c r="L110" s="19">
        <f>(E96/SUM($E$20:$E$96))</f>
        <v>8.256807896895757E-3</v>
      </c>
      <c r="M110" s="20">
        <f>SUM(B96:E96)/COUNT(B96:E96)</f>
        <v>597.75</v>
      </c>
    </row>
  </sheetData>
  <mergeCells count="15">
    <mergeCell ref="A106:E108"/>
    <mergeCell ref="A105:E105"/>
    <mergeCell ref="A14:E15"/>
    <mergeCell ref="H11:L11"/>
    <mergeCell ref="O9:AE9"/>
    <mergeCell ref="A99:E99"/>
    <mergeCell ref="A100:C100"/>
    <mergeCell ref="A101:C101"/>
    <mergeCell ref="D100:E100"/>
    <mergeCell ref="D101:E101"/>
    <mergeCell ref="H25:L25"/>
    <mergeCell ref="A10:E13"/>
    <mergeCell ref="A18:E18"/>
    <mergeCell ref="A9:E9"/>
    <mergeCell ref="H9:M9"/>
  </mergeCells>
  <hyperlinks>
    <hyperlink ref="D101" r:id="rId1" xr:uid="{852B4957-4203-445E-853E-EDBBCEC7B195}"/>
    <hyperlink ref="D100" r:id="rId2" xr:uid="{693A607A-BDF5-4460-B6DB-151930E1E491}"/>
    <hyperlink ref="D101:E101" r:id="rId3" display="https://data.gov.cz/datov%C3%A9-sady?dotaz=cizinci" xr:uid="{756C1682-1F41-4BE0-BE24-AB593EE47A94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2023-12-13T18:25:43Z</dcterms:created>
  <dcterms:modified xsi:type="dcterms:W3CDTF">2023-12-14T15:13:25Z</dcterms:modified>
  <cp:category/>
  <cp:contentStatus/>
</cp:coreProperties>
</file>