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urrent project\Project\ZZY\MT3\Documents\"/>
    </mc:Choice>
  </mc:AlternateContent>
  <bookViews>
    <workbookView xWindow="0" yWindow="0" windowWidth="21495" windowHeight="10500" tabRatio="641"/>
  </bookViews>
  <sheets>
    <sheet name="控制位转换" sheetId="1" r:id="rId1"/>
    <sheet name="控制位说明" sheetId="2" r:id="rId2"/>
    <sheet name="协议说明" sheetId="3" r:id="rId3"/>
    <sheet name="指令编码映射" sheetId="4" r:id="rId4"/>
    <sheet name="表端回写约定" sheetId="5" r:id="rId5"/>
  </sheets>
  <calcPr calcId="162913"/>
</workbook>
</file>

<file path=xl/calcChain.xml><?xml version="1.0" encoding="utf-8"?>
<calcChain xmlns="http://schemas.openxmlformats.org/spreadsheetml/2006/main">
  <c r="F23" i="5" l="1"/>
  <c r="E46" i="1"/>
  <c r="G45" i="1"/>
  <c r="E45" i="1"/>
  <c r="F40" i="1"/>
  <c r="D46" i="1" s="1"/>
  <c r="E40" i="1"/>
  <c r="H46" i="1" s="1"/>
  <c r="D40" i="1"/>
  <c r="D45" i="1" s="1"/>
  <c r="I39" i="1"/>
  <c r="I45" i="1" s="1"/>
  <c r="G39" i="1"/>
  <c r="I44" i="1" s="1"/>
  <c r="F39" i="1"/>
  <c r="E39" i="1"/>
  <c r="I46" i="1" s="1"/>
  <c r="D39" i="1"/>
  <c r="I38" i="1"/>
  <c r="J45" i="1" s="1"/>
  <c r="G38" i="1"/>
  <c r="J44" i="1" s="1"/>
  <c r="F38" i="1"/>
  <c r="F46" i="1" s="1"/>
  <c r="E38" i="1"/>
  <c r="J46" i="1" s="1"/>
  <c r="D38" i="1"/>
  <c r="F45" i="1" s="1"/>
  <c r="I37" i="1"/>
  <c r="K45" i="1" s="1"/>
  <c r="G37" i="1"/>
  <c r="K44" i="1" s="1"/>
  <c r="F37" i="1"/>
  <c r="G46" i="1" s="1"/>
  <c r="E37" i="1"/>
  <c r="K46" i="1" s="1"/>
  <c r="D37" i="1"/>
  <c r="F13" i="1"/>
  <c r="F14" i="1" s="1"/>
  <c r="I19" i="1" s="1"/>
  <c r="E24" i="1" s="1"/>
  <c r="E13" i="1"/>
  <c r="E14" i="1" s="1"/>
  <c r="D13" i="1"/>
  <c r="D14" i="1" s="1"/>
  <c r="K17" i="1" s="1"/>
  <c r="G22" i="1" s="1"/>
  <c r="G40" i="1" l="1"/>
  <c r="H44" i="1" s="1"/>
  <c r="I40" i="1"/>
  <c r="H45" i="1" s="1"/>
  <c r="D49" i="1"/>
  <c r="E49" i="1" s="1"/>
  <c r="D50" i="1"/>
  <c r="E50" i="1" s="1"/>
  <c r="I18" i="1"/>
  <c r="I24" i="1" s="1"/>
  <c r="J18" i="1"/>
  <c r="I23" i="1" s="1"/>
  <c r="H18" i="1"/>
  <c r="I25" i="1" s="1"/>
  <c r="F18" i="1"/>
  <c r="D23" i="1" s="1"/>
  <c r="D18" i="1"/>
  <c r="D25" i="1" s="1"/>
  <c r="K18" i="1"/>
  <c r="I22" i="1" s="1"/>
  <c r="G18" i="1"/>
  <c r="D22" i="1" s="1"/>
  <c r="E18" i="1"/>
  <c r="D24" i="1" s="1"/>
  <c r="E17" i="1"/>
  <c r="H24" i="1" s="1"/>
  <c r="I17" i="1"/>
  <c r="G24" i="1" s="1"/>
  <c r="G19" i="1"/>
  <c r="F22" i="1" s="1"/>
  <c r="K19" i="1"/>
  <c r="E22" i="1" s="1"/>
  <c r="D17" i="1"/>
  <c r="H25" i="1" s="1"/>
  <c r="F17" i="1"/>
  <c r="H23" i="1" s="1"/>
  <c r="H17" i="1"/>
  <c r="G25" i="1" s="1"/>
  <c r="J17" i="1"/>
  <c r="G23" i="1" s="1"/>
  <c r="D19" i="1"/>
  <c r="F25" i="1" s="1"/>
  <c r="F19" i="1"/>
  <c r="F23" i="1" s="1"/>
  <c r="H19" i="1"/>
  <c r="E25" i="1" s="1"/>
  <c r="J19" i="1"/>
  <c r="E23" i="1" s="1"/>
  <c r="H37" i="1"/>
  <c r="G44" i="1" s="1"/>
  <c r="H38" i="1"/>
  <c r="F44" i="1" s="1"/>
  <c r="H39" i="1"/>
  <c r="E44" i="1" s="1"/>
  <c r="H40" i="1"/>
  <c r="D44" i="1" s="1"/>
  <c r="G17" i="1"/>
  <c r="H22" i="1" s="1"/>
  <c r="E19" i="1"/>
  <c r="F24" i="1" s="1"/>
  <c r="D27" i="1" l="1"/>
  <c r="D30" i="1"/>
  <c r="D48" i="1"/>
  <c r="E48" i="1" s="1"/>
  <c r="D52" i="1" s="1"/>
  <c r="D29" i="1"/>
  <c r="D28" i="1"/>
</calcChain>
</file>

<file path=xl/sharedStrings.xml><?xml version="1.0" encoding="utf-8"?>
<sst xmlns="http://schemas.openxmlformats.org/spreadsheetml/2006/main" count="440" uniqueCount="258">
  <si>
    <t>控制位存储结构</t>
  </si>
  <si>
    <t>字节6</t>
  </si>
  <si>
    <t>C23_b</t>
  </si>
  <si>
    <t>C22_b</t>
  </si>
  <si>
    <t>C21_b</t>
  </si>
  <si>
    <t>C20_b</t>
  </si>
  <si>
    <t>C13_b</t>
  </si>
  <si>
    <t>C12_b</t>
  </si>
  <si>
    <t>C11_b</t>
  </si>
  <si>
    <t>C10_b</t>
  </si>
  <si>
    <t>字节7</t>
  </si>
  <si>
    <t>C13</t>
  </si>
  <si>
    <t>C12</t>
  </si>
  <si>
    <t>C11</t>
  </si>
  <si>
    <t>C10</t>
  </si>
  <si>
    <t>C33_b</t>
  </si>
  <si>
    <t>C32_b</t>
  </si>
  <si>
    <t>C31_b</t>
  </si>
  <si>
    <t>C30_b</t>
  </si>
  <si>
    <t>字节8</t>
  </si>
  <si>
    <t>C33</t>
  </si>
  <si>
    <t>C32</t>
  </si>
  <si>
    <t>C31</t>
  </si>
  <si>
    <t>C30</t>
  </si>
  <si>
    <t>C23</t>
  </si>
  <si>
    <t>C22</t>
  </si>
  <si>
    <t>C21</t>
  </si>
  <si>
    <t>C20</t>
  </si>
  <si>
    <t>字节9</t>
  </si>
  <si>
    <t>Hex转换控制字</t>
  </si>
  <si>
    <t>控制位原值：</t>
  </si>
  <si>
    <t>FFF87780</t>
  </si>
  <si>
    <t>字节6：</t>
  </si>
  <si>
    <t>字节7:</t>
  </si>
  <si>
    <t>字节8：</t>
  </si>
  <si>
    <t>HEX</t>
  </si>
  <si>
    <t>Bit</t>
  </si>
  <si>
    <t>C1X</t>
  </si>
  <si>
    <t>C2X</t>
  </si>
  <si>
    <t>C3X</t>
  </si>
  <si>
    <t>C1X_B</t>
  </si>
  <si>
    <t>C2X_B</t>
  </si>
  <si>
    <t>C3X_B</t>
  </si>
  <si>
    <t>块0</t>
  </si>
  <si>
    <t>块1</t>
  </si>
  <si>
    <t>块2</t>
  </si>
  <si>
    <t>块3</t>
  </si>
  <si>
    <t>控制字转Hex</t>
  </si>
  <si>
    <t>控制位</t>
  </si>
  <si>
    <t>数据块（块0、块1、块2）的存取控制如下：</t>
  </si>
  <si>
    <t xml:space="preserve">  控制位（X=0..2）</t>
  </si>
  <si>
    <t xml:space="preserve">         访 问 条 件 （对数据块 0、1、2）</t>
  </si>
  <si>
    <t xml:space="preserve"> Read</t>
  </si>
  <si>
    <t xml:space="preserve"> Write </t>
  </si>
  <si>
    <t>Increment</t>
  </si>
  <si>
    <t>Decrement, transfer,Restore</t>
  </si>
  <si>
    <t>KeyA|B</t>
  </si>
  <si>
    <t>Never</t>
  </si>
  <si>
    <t>KeyB</t>
  </si>
  <si>
    <t xml:space="preserve">     （KeyA|B 表示密码A或密码B，Never表示任何条件下不能实现）</t>
  </si>
  <si>
    <r>
      <rPr>
        <b/>
        <sz val="10.5"/>
        <color theme="1"/>
        <rFont val="宋体"/>
        <charset val="134"/>
      </rPr>
      <t>控制块</t>
    </r>
    <r>
      <rPr>
        <sz val="10.5"/>
        <color theme="1"/>
        <rFont val="宋体"/>
        <charset val="134"/>
      </rPr>
      <t>块</t>
    </r>
    <r>
      <rPr>
        <sz val="10.5"/>
        <color theme="1"/>
        <rFont val="Times New Roman"/>
        <family val="1"/>
      </rPr>
      <t>3</t>
    </r>
    <r>
      <rPr>
        <sz val="10.5"/>
        <color theme="1"/>
        <rFont val="宋体"/>
        <charset val="134"/>
      </rPr>
      <t>的存取控制与</t>
    </r>
    <r>
      <rPr>
        <b/>
        <sz val="10.5"/>
        <color theme="1"/>
        <rFont val="宋体"/>
        <charset val="134"/>
      </rPr>
      <t>数据块</t>
    </r>
    <r>
      <rPr>
        <sz val="10.5"/>
        <color theme="1"/>
        <rFont val="宋体"/>
        <charset val="134"/>
      </rPr>
      <t>（块</t>
    </r>
    <r>
      <rPr>
        <sz val="10.5"/>
        <color theme="1"/>
        <rFont val="Times New Roman"/>
        <family val="1"/>
      </rPr>
      <t>0</t>
    </r>
    <r>
      <rPr>
        <sz val="10.5"/>
        <color theme="1"/>
        <rFont val="宋体"/>
        <charset val="134"/>
      </rPr>
      <t>、</t>
    </r>
    <r>
      <rPr>
        <sz val="10.5"/>
        <color theme="1"/>
        <rFont val="Times New Roman"/>
        <family val="1"/>
      </rPr>
      <t>1</t>
    </r>
    <r>
      <rPr>
        <sz val="10.5"/>
        <color theme="1"/>
        <rFont val="宋体"/>
        <charset val="134"/>
      </rPr>
      <t>、</t>
    </r>
    <r>
      <rPr>
        <sz val="10.5"/>
        <color theme="1"/>
        <rFont val="Times New Roman"/>
        <family val="1"/>
      </rPr>
      <t>2</t>
    </r>
    <r>
      <rPr>
        <sz val="10.5"/>
        <color theme="1"/>
        <rFont val="宋体"/>
        <charset val="134"/>
      </rPr>
      <t>）不同，它的存取控制如下：</t>
    </r>
  </si>
  <si>
    <r>
      <rPr>
        <sz val="11"/>
        <color theme="1"/>
        <rFont val="等线"/>
        <charset val="134"/>
      </rPr>
      <t>密码</t>
    </r>
    <r>
      <rPr>
        <b/>
        <sz val="10.5"/>
        <color theme="1"/>
        <rFont val="Times New Roman"/>
        <family val="1"/>
      </rPr>
      <t>A</t>
    </r>
  </si>
  <si>
    <t>存取控制</t>
  </si>
  <si>
    <r>
      <rPr>
        <sz val="11"/>
        <color theme="1"/>
        <rFont val="等线"/>
        <charset val="134"/>
      </rPr>
      <t>密码</t>
    </r>
    <r>
      <rPr>
        <b/>
        <sz val="10.5"/>
        <color theme="1"/>
        <rFont val="Times New Roman"/>
        <family val="1"/>
      </rPr>
      <t>B</t>
    </r>
  </si>
  <si>
    <t>Read</t>
  </si>
  <si>
    <t xml:space="preserve">Write </t>
  </si>
  <si>
    <t>Write</t>
  </si>
  <si>
    <r>
      <rPr>
        <sz val="11"/>
        <color theme="1"/>
        <rFont val="等线"/>
        <charset val="134"/>
      </rPr>
      <t>N</t>
    </r>
    <r>
      <rPr>
        <sz val="9"/>
        <color theme="1"/>
        <rFont val="Times New Roman"/>
        <family val="1"/>
      </rPr>
      <t>ever</t>
    </r>
  </si>
  <si>
    <r>
      <rPr>
        <sz val="11"/>
        <color theme="1"/>
        <rFont val="等线"/>
        <charset val="134"/>
      </rPr>
      <t>N</t>
    </r>
    <r>
      <rPr>
        <b/>
        <sz val="9"/>
        <color rgb="FFFF0000"/>
        <rFont val="Times New Roman"/>
        <family val="1"/>
      </rPr>
      <t>ever</t>
    </r>
  </si>
  <si>
    <r>
      <rPr>
        <sz val="10.5"/>
        <color theme="1"/>
        <rFont val="Times New Roman"/>
        <family val="1"/>
      </rPr>
      <t xml:space="preserve">   </t>
    </r>
    <r>
      <rPr>
        <sz val="10.5"/>
        <color theme="1"/>
        <rFont val="宋体"/>
        <charset val="134"/>
      </rPr>
      <t>例如：当块</t>
    </r>
    <r>
      <rPr>
        <sz val="10.5"/>
        <color theme="1"/>
        <rFont val="Times New Roman"/>
        <family val="1"/>
      </rPr>
      <t>3</t>
    </r>
    <r>
      <rPr>
        <sz val="10.5"/>
        <color theme="1"/>
        <rFont val="宋体"/>
        <charset val="134"/>
      </rPr>
      <t>的存取控制位</t>
    </r>
    <r>
      <rPr>
        <sz val="10.5"/>
        <color theme="1"/>
        <rFont val="Times New Roman"/>
        <family val="1"/>
      </rPr>
      <t>C13 C23 C33=1 0 0</t>
    </r>
    <r>
      <rPr>
        <sz val="10.5"/>
        <color theme="1"/>
        <rFont val="宋体"/>
        <charset val="134"/>
      </rPr>
      <t>时，表示：</t>
    </r>
  </si>
  <si>
    <r>
      <rPr>
        <sz val="10.5"/>
        <color theme="1"/>
        <rFont val="Times New Roman"/>
        <family val="1"/>
      </rPr>
      <t xml:space="preserve">           </t>
    </r>
    <r>
      <rPr>
        <sz val="10.5"/>
        <color theme="1"/>
        <rFont val="宋体"/>
        <charset val="134"/>
      </rPr>
      <t>密码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charset val="134"/>
      </rPr>
      <t>：不可读，验证</t>
    </r>
    <r>
      <rPr>
        <sz val="10.5"/>
        <color theme="1"/>
        <rFont val="Times New Roman"/>
        <family val="1"/>
      </rPr>
      <t>KEYA</t>
    </r>
    <r>
      <rPr>
        <sz val="10.5"/>
        <color theme="1"/>
        <rFont val="宋体"/>
        <charset val="134"/>
      </rPr>
      <t>或</t>
    </r>
    <r>
      <rPr>
        <sz val="10.5"/>
        <color theme="1"/>
        <rFont val="Times New Roman"/>
        <family val="1"/>
      </rPr>
      <t>KEYB</t>
    </r>
    <r>
      <rPr>
        <sz val="10.5"/>
        <color theme="1"/>
        <rFont val="宋体"/>
        <charset val="134"/>
      </rPr>
      <t>正确后，可写（更改）。</t>
    </r>
  </si>
  <si>
    <r>
      <rPr>
        <sz val="10.5"/>
        <color theme="1"/>
        <rFont val="Times New Roman"/>
        <family val="1"/>
      </rPr>
      <t xml:space="preserve">         </t>
    </r>
    <r>
      <rPr>
        <sz val="10.5"/>
        <color theme="1"/>
        <rFont val="宋体"/>
        <charset val="134"/>
      </rPr>
      <t>存取控制：验证</t>
    </r>
    <r>
      <rPr>
        <sz val="10.5"/>
        <color theme="1"/>
        <rFont val="Times New Roman"/>
        <family val="1"/>
      </rPr>
      <t>KEYA</t>
    </r>
    <r>
      <rPr>
        <sz val="10.5"/>
        <color theme="1"/>
        <rFont val="宋体"/>
        <charset val="134"/>
      </rPr>
      <t>或</t>
    </r>
    <r>
      <rPr>
        <sz val="10.5"/>
        <color theme="1"/>
        <rFont val="Times New Roman"/>
        <family val="1"/>
      </rPr>
      <t>KEYB</t>
    </r>
    <r>
      <rPr>
        <sz val="10.5"/>
        <color theme="1"/>
        <rFont val="宋体"/>
        <charset val="134"/>
      </rPr>
      <t>正确后，可读、可写。</t>
    </r>
  </si>
  <si>
    <r>
      <rPr>
        <sz val="10.5"/>
        <color theme="1"/>
        <rFont val="Times New Roman"/>
        <family val="1"/>
      </rPr>
      <t xml:space="preserve">           </t>
    </r>
    <r>
      <rPr>
        <sz val="10.5"/>
        <color theme="1"/>
        <rFont val="宋体"/>
        <charset val="134"/>
      </rPr>
      <t>密码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charset val="134"/>
      </rPr>
      <t>：验证</t>
    </r>
    <r>
      <rPr>
        <sz val="10.5"/>
        <color theme="1"/>
        <rFont val="Times New Roman"/>
        <family val="1"/>
      </rPr>
      <t>KEYA</t>
    </r>
    <r>
      <rPr>
        <sz val="10.5"/>
        <color theme="1"/>
        <rFont val="宋体"/>
        <charset val="134"/>
      </rPr>
      <t>或</t>
    </r>
    <r>
      <rPr>
        <sz val="10.5"/>
        <color theme="1"/>
        <rFont val="Times New Roman"/>
        <family val="1"/>
      </rPr>
      <t>KEYB</t>
    </r>
    <r>
      <rPr>
        <sz val="10.5"/>
        <color theme="1"/>
        <rFont val="宋体"/>
        <charset val="134"/>
      </rPr>
      <t>正确后，可读、可写。</t>
    </r>
  </si>
  <si>
    <t>17A指令协议</t>
  </si>
  <si>
    <t>序号</t>
  </si>
  <si>
    <t>功能</t>
  </si>
  <si>
    <t>功能说明</t>
  </si>
  <si>
    <t>功能约定</t>
  </si>
  <si>
    <t>应答约定</t>
  </si>
  <si>
    <t>协议说明</t>
  </si>
  <si>
    <t>协议项</t>
  </si>
  <si>
    <t>字节数</t>
  </si>
  <si>
    <t>取值说明</t>
  </si>
  <si>
    <t>项说明</t>
  </si>
  <si>
    <t>开户</t>
  </si>
  <si>
    <t xml:space="preserve">将B阶段的表具，升级为C阶段。
</t>
  </si>
  <si>
    <t>1、卡类型为：EE时禁止携带该指令。
2、除B阶段气表，禁止执行该指令。
3、满足禁止执行时，视卡片为卡片状态不匹配</t>
  </si>
  <si>
    <t>标准应答</t>
  </si>
  <si>
    <t>指令编码</t>
  </si>
  <si>
    <t>A1</t>
  </si>
  <si>
    <t>指令功能编码</t>
  </si>
  <si>
    <t>公司编号</t>
  </si>
  <si>
    <t>标识卡片归属燃气公司的编号，开户时记录该值</t>
  </si>
  <si>
    <t>卡号</t>
  </si>
  <si>
    <t>0~4294967295</t>
  </si>
  <si>
    <t>初始充值次数</t>
  </si>
  <si>
    <t>充值</t>
  </si>
  <si>
    <t>当表具处于C阶段或卡片携带开户指时，将卡片中携带的气量，累加至表中余量</t>
  </si>
  <si>
    <r>
      <rPr>
        <sz val="11"/>
        <color theme="1"/>
        <rFont val="宋体"/>
        <charset val="134"/>
      </rPr>
      <t>1、当表端处理B阶段时，卡片中未携带开户指令，禁止执行该指令
2、除B、C、D、</t>
    </r>
    <r>
      <rPr>
        <sz val="11"/>
        <color rgb="FFFF0000"/>
        <rFont val="宋体"/>
        <charset val="134"/>
      </rPr>
      <t>E（是否执行？）</t>
    </r>
    <r>
      <rPr>
        <sz val="11"/>
        <color theme="1"/>
        <rFont val="宋体"/>
        <charset val="134"/>
      </rPr>
      <t>阶段表具，禁止执行该指令</t>
    </r>
  </si>
  <si>
    <t>A2</t>
  </si>
  <si>
    <t>表ID</t>
  </si>
  <si>
    <t>表具身份标识</t>
  </si>
  <si>
    <t>本次充值量</t>
  </si>
  <si>
    <t>充值量/100为真实量</t>
  </si>
  <si>
    <t>充值次数对应的充值量</t>
  </si>
  <si>
    <t>上次充值量</t>
  </si>
  <si>
    <t>充值量/101为真实量</t>
  </si>
  <si>
    <t>充值次数-1次对应的充值量</t>
  </si>
  <si>
    <t>上上次充值量</t>
  </si>
  <si>
    <t>充值量/102为真实量</t>
  </si>
  <si>
    <t>充值次数-2次对应的充值量</t>
  </si>
  <si>
    <t>充值次数</t>
  </si>
  <si>
    <t>0~65535</t>
  </si>
  <si>
    <t>密钥设置</t>
  </si>
  <si>
    <t>替换表具，当前使用的密钥</t>
  </si>
  <si>
    <t>适用于表具生命周期各阶段</t>
  </si>
  <si>
    <t>B1</t>
  </si>
  <si>
    <t>密钥号</t>
  </si>
  <si>
    <t>密钥</t>
  </si>
  <si>
    <t>超级充值</t>
  </si>
  <si>
    <t>当表具处于A、B阶段时，对表具进行充值</t>
  </si>
  <si>
    <t>1、卡类型为：AA时，禁止携带该指令
2、表具不处于A、B阶段时禁止执行该指令
3、满足禁止执行时，视卡片为卡片状态不匹配</t>
  </si>
  <si>
    <t>无应答</t>
  </si>
  <si>
    <t>指令编号</t>
  </si>
  <si>
    <t>B2</t>
  </si>
  <si>
    <t>充值量</t>
  </si>
  <si>
    <t>单价</t>
  </si>
  <si>
    <t>单价/100为真单价</t>
  </si>
  <si>
    <t>时钟设置</t>
  </si>
  <si>
    <t>同步表具时间信息</t>
  </si>
  <si>
    <t>BA</t>
  </si>
  <si>
    <t>时间</t>
  </si>
  <si>
    <t>数据格式：YYMMDDHHmmss</t>
  </si>
  <si>
    <t>节假日设置</t>
  </si>
  <si>
    <t>设置表具中的节假日信息</t>
  </si>
  <si>
    <t>B3</t>
  </si>
  <si>
    <t>节假日信息</t>
  </si>
  <si>
    <t>阀状态设置</t>
  </si>
  <si>
    <t>设置表具中的阀状态</t>
  </si>
  <si>
    <t>B4</t>
  </si>
  <si>
    <t>阀状态</t>
  </si>
  <si>
    <t>A1：关阀
A2：开阀</t>
  </si>
  <si>
    <t>阶梯设置</t>
  </si>
  <si>
    <t>保留，暂不实现</t>
  </si>
  <si>
    <t>B5</t>
  </si>
  <si>
    <t>保留</t>
  </si>
  <si>
    <t>N</t>
  </si>
  <si>
    <t>出厂设置</t>
  </si>
  <si>
    <t>将A阶段表具升级为B阶段</t>
  </si>
  <si>
    <t>B6</t>
  </si>
  <si>
    <t>ID设置卡</t>
  </si>
  <si>
    <t>对A阶段表具ID号进行设置</t>
  </si>
  <si>
    <t>B7</t>
  </si>
  <si>
    <t>功能码</t>
  </si>
  <si>
    <t>0:设置 1：修改</t>
  </si>
  <si>
    <t>值块</t>
  </si>
  <si>
    <t>功能码为1时该值有效，否则默认FF</t>
  </si>
  <si>
    <t>旧ID</t>
  </si>
  <si>
    <t>新ID</t>
  </si>
  <si>
    <t>测试卡</t>
  </si>
  <si>
    <t>B8</t>
  </si>
  <si>
    <t>查询</t>
  </si>
  <si>
    <t>事务应答</t>
  </si>
  <si>
    <t>B9</t>
  </si>
  <si>
    <t>清零</t>
  </si>
  <si>
    <t>解锁</t>
  </si>
  <si>
    <t>转移</t>
  </si>
  <si>
    <t>事务应秴</t>
  </si>
  <si>
    <t>对指令的执行结果反馈</t>
  </si>
  <si>
    <t>应答</t>
  </si>
  <si>
    <t>执行状态</t>
  </si>
  <si>
    <t>查询事务应答</t>
  </si>
  <si>
    <t>？</t>
  </si>
  <si>
    <t>？？</t>
  </si>
  <si>
    <t>转移事务应答</t>
  </si>
  <si>
    <t>表状态反馈</t>
  </si>
  <si>
    <t>表具使用状态的描述</t>
  </si>
  <si>
    <t>表端回写</t>
  </si>
  <si>
    <t>指令</t>
  </si>
  <si>
    <t>指令代码</t>
  </si>
  <si>
    <t>指令硬编码</t>
  </si>
  <si>
    <t xml:space="preserve">   AssociativeUse='A1';   //</t>
  </si>
  <si>
    <t xml:space="preserve">   Recharge='A2';/</t>
  </si>
  <si>
    <t>升级密解</t>
  </si>
  <si>
    <t xml:space="preserve">   UpdateKey='B1';//</t>
  </si>
  <si>
    <t xml:space="preserve">   SupeRecharge='B2';//</t>
  </si>
  <si>
    <t>设置时间</t>
  </si>
  <si>
    <t xml:space="preserve">   SetDateTime='B0';//</t>
  </si>
  <si>
    <t>设置假期</t>
  </si>
  <si>
    <t xml:space="preserve">   SetHolidays='B3';//</t>
  </si>
  <si>
    <t>设置阀状态</t>
  </si>
  <si>
    <t xml:space="preserve">   SetvalveState='B4';//</t>
  </si>
  <si>
    <t>设置价格</t>
  </si>
  <si>
    <t xml:space="preserve">   SetPrices='B5';//</t>
  </si>
  <si>
    <t>出厂初始化</t>
  </si>
  <si>
    <t xml:space="preserve">   OutInit='B6';//</t>
  </si>
  <si>
    <t>设置ID</t>
  </si>
  <si>
    <t xml:space="preserve">   SetID='B7';//</t>
  </si>
  <si>
    <t>测试</t>
  </si>
  <si>
    <t xml:space="preserve">   Test='B8';//</t>
  </si>
  <si>
    <t xml:space="preserve">   Select='B9';//</t>
  </si>
  <si>
    <t xml:space="preserve">   Clear='BA';//</t>
  </si>
  <si>
    <t xml:space="preserve">   Unlock='BB';//</t>
  </si>
  <si>
    <t xml:space="preserve">   Transfer='BC';//</t>
  </si>
  <si>
    <t>密钥初始化</t>
  </si>
  <si>
    <t xml:space="preserve">   InitKey='BD';//</t>
  </si>
  <si>
    <t>表端回写数据格式定义，数据格式和下行数据格式完全一致</t>
  </si>
  <si>
    <t>区域</t>
  </si>
  <si>
    <t>字段</t>
  </si>
  <si>
    <t>含义</t>
  </si>
  <si>
    <t>类型</t>
  </si>
  <si>
    <t>长度</t>
  </si>
  <si>
    <t>偏移地址</t>
  </si>
  <si>
    <t>备注</t>
  </si>
  <si>
    <t>总长度</t>
  </si>
  <si>
    <t>len</t>
  </si>
  <si>
    <t>协议头</t>
  </si>
  <si>
    <t>ver</t>
  </si>
  <si>
    <t>版本</t>
  </si>
  <si>
    <t>CardType</t>
  </si>
  <si>
    <t>卡类型</t>
  </si>
  <si>
    <t>userID</t>
  </si>
  <si>
    <t>用户id</t>
  </si>
  <si>
    <t>CompanyCode</t>
  </si>
  <si>
    <t>公司编码</t>
  </si>
  <si>
    <t>KeyIndex</t>
  </si>
  <si>
    <t>密钥等级</t>
  </si>
  <si>
    <t>reverse</t>
  </si>
  <si>
    <t>deviceId</t>
  </si>
  <si>
    <t>表id</t>
  </si>
  <si>
    <t>指令区</t>
  </si>
  <si>
    <t>n</t>
  </si>
  <si>
    <t>指令数</t>
  </si>
  <si>
    <t>固定值：1</t>
  </si>
  <si>
    <t>len[n]</t>
  </si>
  <si>
    <t>指令长度</t>
  </si>
  <si>
    <t>status</t>
  </si>
  <si>
    <t>表状态</t>
  </si>
  <si>
    <t>cmd</t>
  </si>
  <si>
    <t>0xfe</t>
  </si>
  <si>
    <t>OVerageVolume</t>
  </si>
  <si>
    <t>余量</t>
  </si>
  <si>
    <t>LastBSNV</t>
  </si>
  <si>
    <t>TotalVolume</t>
  </si>
  <si>
    <t>总量</t>
  </si>
  <si>
    <t>event</t>
  </si>
  <si>
    <t>事件</t>
  </si>
  <si>
    <t>lock</t>
  </si>
  <si>
    <t>锁定记录</t>
  </si>
  <si>
    <t>PaymentVM[6]</t>
  </si>
  <si>
    <t>6次充值记录</t>
  </si>
  <si>
    <t>校验</t>
  </si>
  <si>
    <t>crc</t>
  </si>
  <si>
    <t>密钥初始卡</t>
    <phoneticPr fontId="14" type="noConversion"/>
  </si>
  <si>
    <t>无应答</t>
    <phoneticPr fontId="14" type="noConversion"/>
  </si>
  <si>
    <t>指令编码</t>
    <phoneticPr fontId="14" type="noConversion"/>
  </si>
  <si>
    <t>011</t>
    <phoneticPr fontId="14" type="noConversion"/>
  </si>
  <si>
    <t>08778F69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</si>
</sst>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等线"/>
      <charset val="134"/>
      <scheme val="minor"/>
    </font>
    <font>
      <sz val="10.5"/>
      <color theme="1"/>
      <name val="宋体"/>
      <charset val="134"/>
    </font>
    <font>
      <b/>
      <sz val="24"/>
      <name val="宋体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0.5"/>
      <color theme="1"/>
      <name val="宋体"/>
      <charset val="134"/>
    </font>
    <font>
      <sz val="10.5"/>
      <color theme="1"/>
      <name val="Times New Roman"/>
      <family val="1"/>
    </font>
    <font>
      <b/>
      <sz val="11"/>
      <color rgb="FFC00000"/>
      <name val="等线"/>
      <charset val="134"/>
      <scheme val="minor"/>
    </font>
    <font>
      <b/>
      <sz val="11"/>
      <color rgb="FF0070C0"/>
      <name val="等线"/>
      <charset val="134"/>
      <scheme val="minor"/>
    </font>
    <font>
      <sz val="11"/>
      <color rgb="FFFF0000"/>
      <name val="宋体"/>
      <charset val="134"/>
    </font>
    <font>
      <sz val="11"/>
      <color theme="1"/>
      <name val="等线"/>
      <charset val="134"/>
    </font>
    <font>
      <b/>
      <sz val="10.5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rgb="FFFF0000"/>
      <name val="Times New Roman"/>
      <family val="1"/>
    </font>
    <font>
      <sz val="9"/>
      <name val="等线"/>
      <family val="3"/>
      <charset val="134"/>
      <scheme val="minor"/>
    </font>
    <font>
      <strike/>
      <sz val="11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</fills>
  <borders count="10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9" xfId="0" applyFont="1" applyFill="1" applyBorder="1">
      <alignment vertical="center"/>
    </xf>
    <xf numFmtId="0" fontId="0" fillId="0" borderId="1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1" fontId="0" fillId="0" borderId="0" xfId="0" applyNumberFormat="1">
      <alignment vertical="center"/>
    </xf>
    <xf numFmtId="0" fontId="8" fillId="0" borderId="0" xfId="0" applyFont="1">
      <alignment vertical="center"/>
    </xf>
    <xf numFmtId="0" fontId="1" fillId="0" borderId="0" xfId="0" applyFont="1" applyAlignment="1">
      <alignment horizontal="justify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quotePrefix="1" applyAlignment="1">
      <alignment horizontal="center" vertical="center"/>
    </xf>
    <xf numFmtId="0" fontId="15" fillId="2" borderId="2" xfId="0" applyFont="1" applyFill="1" applyBorder="1" applyAlignment="1">
      <alignment horizontal="left" vertical="top"/>
    </xf>
    <xf numFmtId="0" fontId="15" fillId="2" borderId="3" xfId="0" applyFont="1" applyFill="1" applyBorder="1" applyAlignment="1">
      <alignment horizontal="left" vertical="top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0" fillId="0" borderId="3" xfId="0" applyBorder="1">
      <alignment vertical="center"/>
    </xf>
    <xf numFmtId="0" fontId="15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center" vertical="top"/>
    </xf>
    <xf numFmtId="0" fontId="15" fillId="2" borderId="3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5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15" fillId="2" borderId="5" xfId="0" applyFont="1" applyFill="1" applyBorder="1" applyAlignment="1">
      <alignment horizontal="center" vertical="top"/>
    </xf>
    <xf numFmtId="0" fontId="15" fillId="2" borderId="7" xfId="0" applyFont="1" applyFill="1" applyBorder="1" applyAlignment="1">
      <alignment horizontal="center" vertical="top"/>
    </xf>
    <xf numFmtId="0" fontId="15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8" fillId="0" borderId="0" xfId="0" quotePrefix="1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2"/>
  <sheetViews>
    <sheetView tabSelected="1" workbookViewId="0">
      <selection activeCell="J28" sqref="J28"/>
    </sheetView>
  </sheetViews>
  <sheetFormatPr defaultColWidth="9" defaultRowHeight="14.25" x14ac:dyDescent="0.2"/>
  <cols>
    <col min="2" max="2" width="11.875" customWidth="1"/>
    <col min="3" max="3" width="8.375" customWidth="1"/>
    <col min="4" max="4" width="9.75" customWidth="1"/>
    <col min="5" max="6" width="9.625" customWidth="1"/>
    <col min="7" max="7" width="9.75" customWidth="1"/>
    <col min="8" max="8" width="9.5" customWidth="1"/>
    <col min="9" max="9" width="9.625" customWidth="1"/>
  </cols>
  <sheetData>
    <row r="2" spans="2:14" x14ac:dyDescent="0.2">
      <c r="B2" s="37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</row>
    <row r="3" spans="2:14" x14ac:dyDescent="0.2">
      <c r="B3" s="21"/>
      <c r="D3" s="1">
        <v>7</v>
      </c>
      <c r="E3" s="1">
        <v>6</v>
      </c>
      <c r="F3" s="1">
        <v>5</v>
      </c>
      <c r="G3" s="1">
        <v>4</v>
      </c>
      <c r="H3" s="1">
        <v>3</v>
      </c>
      <c r="I3" s="1">
        <v>2</v>
      </c>
      <c r="J3" s="1">
        <v>1</v>
      </c>
      <c r="K3" s="1">
        <v>0</v>
      </c>
    </row>
    <row r="4" spans="2:14" x14ac:dyDescent="0.2">
      <c r="C4" t="s">
        <v>1</v>
      </c>
      <c r="D4" t="s">
        <v>2</v>
      </c>
      <c r="E4" t="s">
        <v>3</v>
      </c>
      <c r="F4" s="26" t="s">
        <v>4</v>
      </c>
      <c r="G4" s="26" t="s">
        <v>5</v>
      </c>
      <c r="H4" s="26" t="s">
        <v>6</v>
      </c>
      <c r="I4" s="26" t="s">
        <v>7</v>
      </c>
      <c r="J4" t="s">
        <v>8</v>
      </c>
      <c r="K4" t="s">
        <v>9</v>
      </c>
    </row>
    <row r="5" spans="2:14" x14ac:dyDescent="0.2">
      <c r="C5" t="s">
        <v>10</v>
      </c>
      <c r="D5" t="s">
        <v>11</v>
      </c>
      <c r="E5" t="s">
        <v>12</v>
      </c>
      <c r="F5" t="s">
        <v>13</v>
      </c>
      <c r="G5" t="s">
        <v>14</v>
      </c>
      <c r="H5" t="s">
        <v>15</v>
      </c>
      <c r="I5" t="s">
        <v>16</v>
      </c>
      <c r="J5" t="s">
        <v>17</v>
      </c>
      <c r="K5" t="s">
        <v>18</v>
      </c>
    </row>
    <row r="6" spans="2:14" x14ac:dyDescent="0.2">
      <c r="C6" t="s">
        <v>19</v>
      </c>
      <c r="D6" t="s">
        <v>20</v>
      </c>
      <c r="E6" t="s">
        <v>21</v>
      </c>
      <c r="F6" t="s">
        <v>22</v>
      </c>
      <c r="G6" t="s">
        <v>23</v>
      </c>
      <c r="H6" t="s">
        <v>24</v>
      </c>
      <c r="I6" t="s">
        <v>25</v>
      </c>
      <c r="J6" t="s">
        <v>26</v>
      </c>
      <c r="K6" t="s">
        <v>27</v>
      </c>
    </row>
    <row r="7" spans="2:14" x14ac:dyDescent="0.2">
      <c r="C7" t="s">
        <v>28</v>
      </c>
    </row>
    <row r="9" spans="2:14" x14ac:dyDescent="0.2">
      <c r="B9" s="37" t="s">
        <v>29</v>
      </c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</row>
    <row r="10" spans="2:14" x14ac:dyDescent="0.2">
      <c r="C10" s="3" t="s">
        <v>30</v>
      </c>
      <c r="D10" s="22" t="s">
        <v>257</v>
      </c>
      <c r="E10" t="s">
        <v>31</v>
      </c>
    </row>
    <row r="12" spans="2:14" x14ac:dyDescent="0.2">
      <c r="D12" t="s">
        <v>32</v>
      </c>
      <c r="E12" t="s">
        <v>33</v>
      </c>
      <c r="F12" t="s">
        <v>34</v>
      </c>
    </row>
    <row r="13" spans="2:14" x14ac:dyDescent="0.2">
      <c r="C13" t="s">
        <v>35</v>
      </c>
      <c r="D13" t="str">
        <f>LEFT(D10,2)</f>
        <v>08</v>
      </c>
      <c r="E13" t="str">
        <f>MID(D10,3,2)</f>
        <v>77</v>
      </c>
      <c r="F13" t="str">
        <f>MID(D10,5,2)</f>
        <v>8F</v>
      </c>
      <c r="H13" s="23"/>
    </row>
    <row r="14" spans="2:14" x14ac:dyDescent="0.2">
      <c r="C14" t="s">
        <v>36</v>
      </c>
      <c r="D14" t="str">
        <f>HEX2BIN(D13,8)</f>
        <v>00001000</v>
      </c>
      <c r="E14" t="str">
        <f t="shared" ref="E14:F14" si="0">HEX2BIN(E13,8)</f>
        <v>01110111</v>
      </c>
      <c r="F14" t="str">
        <f t="shared" si="0"/>
        <v>10001111</v>
      </c>
      <c r="H14" s="23"/>
    </row>
    <row r="16" spans="2:14" x14ac:dyDescent="0.2">
      <c r="C16" s="1" t="s">
        <v>36</v>
      </c>
      <c r="D16" s="1">
        <v>7</v>
      </c>
      <c r="E16" s="1">
        <v>6</v>
      </c>
      <c r="F16" s="1">
        <v>5</v>
      </c>
      <c r="G16" s="1">
        <v>4</v>
      </c>
      <c r="H16" s="1">
        <v>3</v>
      </c>
      <c r="I16" s="1">
        <v>2</v>
      </c>
      <c r="J16" s="1">
        <v>1</v>
      </c>
      <c r="K16" s="1">
        <v>0</v>
      </c>
    </row>
    <row r="17" spans="2:14" x14ac:dyDescent="0.2">
      <c r="C17" t="s">
        <v>1</v>
      </c>
      <c r="D17" s="1" t="str">
        <f>MID(D14,1,1)</f>
        <v>0</v>
      </c>
      <c r="E17" s="1" t="str">
        <f>MID(D14,2,1)</f>
        <v>0</v>
      </c>
      <c r="F17" s="1" t="str">
        <f>MID(D14,3,1)</f>
        <v>0</v>
      </c>
      <c r="G17" s="1" t="str">
        <f>MID(D14,4,1)</f>
        <v>0</v>
      </c>
      <c r="H17" s="1" t="str">
        <f>MID(D14,5,1)</f>
        <v>1</v>
      </c>
      <c r="I17" s="1" t="str">
        <f>MID(D14,6,1)</f>
        <v>0</v>
      </c>
      <c r="J17" s="1" t="str">
        <f>MID(D14,7,1)</f>
        <v>0</v>
      </c>
      <c r="K17" s="1" t="str">
        <f>MID(D14,8,1)</f>
        <v>0</v>
      </c>
    </row>
    <row r="18" spans="2:14" x14ac:dyDescent="0.2">
      <c r="C18" t="s">
        <v>10</v>
      </c>
      <c r="D18" s="1" t="str">
        <f>MID(E14,1,1)</f>
        <v>0</v>
      </c>
      <c r="E18" s="1" t="str">
        <f>MID(E14,2,1)</f>
        <v>1</v>
      </c>
      <c r="F18" s="1" t="str">
        <f>MID(E14,3,1)</f>
        <v>1</v>
      </c>
      <c r="G18" s="1" t="str">
        <f>MID(E14,4,1)</f>
        <v>1</v>
      </c>
      <c r="H18" s="1" t="str">
        <f>MID(E14,5,1)</f>
        <v>0</v>
      </c>
      <c r="I18" s="1" t="str">
        <f>MID(E14,6,1)</f>
        <v>1</v>
      </c>
      <c r="J18" s="1" t="str">
        <f>MID(E14,7,1)</f>
        <v>1</v>
      </c>
      <c r="K18" s="1" t="str">
        <f>MID(E14,8,1)</f>
        <v>1</v>
      </c>
    </row>
    <row r="19" spans="2:14" x14ac:dyDescent="0.2">
      <c r="C19" t="s">
        <v>19</v>
      </c>
      <c r="D19" s="1" t="str">
        <f>MID(F14,1,1)</f>
        <v>1</v>
      </c>
      <c r="E19" s="1" t="str">
        <f>MID(F14,2,1)</f>
        <v>0</v>
      </c>
      <c r="F19" s="1" t="str">
        <f>MID(F14,3,1)</f>
        <v>0</v>
      </c>
      <c r="G19" s="1" t="str">
        <f>MID(F14,4,1)</f>
        <v>0</v>
      </c>
      <c r="H19" s="1" t="str">
        <f>MID(F14,5,1)</f>
        <v>1</v>
      </c>
      <c r="I19" s="1" t="str">
        <f>MID(F14,6,1)</f>
        <v>1</v>
      </c>
      <c r="J19" s="1" t="str">
        <f>MID(F14,7,1)</f>
        <v>1</v>
      </c>
      <c r="K19" s="1" t="str">
        <f>MID(F14,8,1)</f>
        <v>1</v>
      </c>
    </row>
    <row r="20" spans="2:14" x14ac:dyDescent="0.2">
      <c r="D20" s="1"/>
      <c r="E20" s="1"/>
      <c r="F20" s="1"/>
      <c r="G20" s="1"/>
      <c r="H20" s="1"/>
      <c r="I20" s="1"/>
      <c r="J20" s="1"/>
      <c r="K20" s="1"/>
    </row>
    <row r="21" spans="2:14" x14ac:dyDescent="0.2">
      <c r="D21" t="s">
        <v>37</v>
      </c>
      <c r="E21" t="s">
        <v>38</v>
      </c>
      <c r="F21" t="s">
        <v>39</v>
      </c>
      <c r="G21" t="s">
        <v>40</v>
      </c>
      <c r="H21" t="s">
        <v>41</v>
      </c>
      <c r="I21" t="s">
        <v>42</v>
      </c>
    </row>
    <row r="22" spans="2:14" x14ac:dyDescent="0.2">
      <c r="C22" t="s">
        <v>43</v>
      </c>
      <c r="D22" t="str">
        <f>G18</f>
        <v>1</v>
      </c>
      <c r="E22" t="str">
        <f>K19</f>
        <v>1</v>
      </c>
      <c r="F22" t="str">
        <f>G19</f>
        <v>0</v>
      </c>
      <c r="G22" s="26" t="str">
        <f>K17</f>
        <v>0</v>
      </c>
      <c r="H22" t="str">
        <f>G17</f>
        <v>0</v>
      </c>
      <c r="I22" s="26" t="str">
        <f>K18</f>
        <v>1</v>
      </c>
    </row>
    <row r="23" spans="2:14" x14ac:dyDescent="0.2">
      <c r="C23" t="s">
        <v>44</v>
      </c>
      <c r="D23" t="str">
        <f>F18</f>
        <v>1</v>
      </c>
      <c r="E23" t="str">
        <f>J19</f>
        <v>1</v>
      </c>
      <c r="F23" t="str">
        <f>F19</f>
        <v>0</v>
      </c>
      <c r="G23" t="str">
        <f>J17</f>
        <v>0</v>
      </c>
      <c r="H23" t="str">
        <f>F17</f>
        <v>0</v>
      </c>
      <c r="I23" t="str">
        <f>J18</f>
        <v>1</v>
      </c>
    </row>
    <row r="24" spans="2:14" x14ac:dyDescent="0.2">
      <c r="C24" t="s">
        <v>45</v>
      </c>
      <c r="D24" t="str">
        <f>E18</f>
        <v>1</v>
      </c>
      <c r="E24" t="str">
        <f>I19</f>
        <v>1</v>
      </c>
      <c r="F24" t="str">
        <f>E19</f>
        <v>0</v>
      </c>
      <c r="G24" t="str">
        <f>I17</f>
        <v>0</v>
      </c>
      <c r="H24" t="str">
        <f>E17</f>
        <v>0</v>
      </c>
      <c r="I24" t="str">
        <f>I18</f>
        <v>1</v>
      </c>
    </row>
    <row r="25" spans="2:14" x14ac:dyDescent="0.2">
      <c r="C25" t="s">
        <v>46</v>
      </c>
      <c r="D25" t="str">
        <f>D18</f>
        <v>0</v>
      </c>
      <c r="E25" t="str">
        <f>H19</f>
        <v>1</v>
      </c>
      <c r="F25" t="str">
        <f>D19</f>
        <v>1</v>
      </c>
      <c r="G25" t="str">
        <f>H17</f>
        <v>1</v>
      </c>
      <c r="H25" t="str">
        <f>D17</f>
        <v>0</v>
      </c>
      <c r="I25" t="str">
        <f>H18</f>
        <v>0</v>
      </c>
    </row>
    <row r="27" spans="2:14" x14ac:dyDescent="0.2">
      <c r="C27" t="s">
        <v>43</v>
      </c>
      <c r="D27" t="str">
        <f t="shared" ref="D27:D29" si="1">D22&amp;E22&amp;F22</f>
        <v>110</v>
      </c>
    </row>
    <row r="28" spans="2:14" x14ac:dyDescent="0.2">
      <c r="C28" t="s">
        <v>44</v>
      </c>
      <c r="D28" t="str">
        <f t="shared" si="1"/>
        <v>110</v>
      </c>
    </row>
    <row r="29" spans="2:14" x14ac:dyDescent="0.2">
      <c r="C29" t="s">
        <v>45</v>
      </c>
      <c r="D29" t="str">
        <f t="shared" si="1"/>
        <v>110</v>
      </c>
    </row>
    <row r="30" spans="2:14" x14ac:dyDescent="0.2">
      <c r="C30" t="s">
        <v>46</v>
      </c>
      <c r="D30" t="str">
        <f t="shared" ref="D30" si="2">D25&amp;E25&amp;F25</f>
        <v>011</v>
      </c>
    </row>
    <row r="31" spans="2:14" x14ac:dyDescent="0.2">
      <c r="G31" t="s">
        <v>31</v>
      </c>
    </row>
    <row r="32" spans="2:14" x14ac:dyDescent="0.2">
      <c r="B32" s="37" t="s">
        <v>47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</row>
    <row r="33" spans="3:11" x14ac:dyDescent="0.2">
      <c r="C33" t="s">
        <v>43</v>
      </c>
      <c r="D33" t="s">
        <v>44</v>
      </c>
      <c r="E33" t="s">
        <v>45</v>
      </c>
      <c r="F33" t="s">
        <v>46</v>
      </c>
    </row>
    <row r="34" spans="3:11" x14ac:dyDescent="0.2">
      <c r="C34" s="22">
        <v>110</v>
      </c>
      <c r="D34" s="22">
        <v>110</v>
      </c>
      <c r="E34" s="22">
        <v>110</v>
      </c>
      <c r="F34" s="68" t="s">
        <v>256</v>
      </c>
    </row>
    <row r="36" spans="3:11" x14ac:dyDescent="0.2">
      <c r="D36" t="s">
        <v>37</v>
      </c>
      <c r="E36" t="s">
        <v>38</v>
      </c>
      <c r="F36" t="s">
        <v>39</v>
      </c>
      <c r="G36" t="s">
        <v>40</v>
      </c>
      <c r="H36" t="s">
        <v>41</v>
      </c>
      <c r="I36" t="s">
        <v>42</v>
      </c>
    </row>
    <row r="37" spans="3:11" x14ac:dyDescent="0.2">
      <c r="C37" t="s">
        <v>43</v>
      </c>
      <c r="D37" s="1" t="str">
        <f>MID(C34,1,1)</f>
        <v>1</v>
      </c>
      <c r="E37" s="1" t="str">
        <f>MID(C34,2,1)</f>
        <v>1</v>
      </c>
      <c r="F37" s="27" t="str">
        <f>MID(C34,3,1)</f>
        <v>0</v>
      </c>
      <c r="G37" s="1">
        <f>ABS(D37-1)</f>
        <v>0</v>
      </c>
      <c r="H37" s="1">
        <f t="shared" ref="H37:I37" si="3">ABS(E37-1)</f>
        <v>0</v>
      </c>
      <c r="I37" s="1">
        <f t="shared" si="3"/>
        <v>1</v>
      </c>
    </row>
    <row r="38" spans="3:11" x14ac:dyDescent="0.2">
      <c r="C38" t="s">
        <v>44</v>
      </c>
      <c r="D38" s="1" t="str">
        <f>MID(D34,1,1)</f>
        <v>1</v>
      </c>
      <c r="E38" s="1" t="str">
        <f>MID(D34,2,1)</f>
        <v>1</v>
      </c>
      <c r="F38" s="1" t="str">
        <f>MID(D34,3,1)</f>
        <v>0</v>
      </c>
      <c r="G38" s="1">
        <f t="shared" ref="G38:G40" si="4">ABS(D38-1)</f>
        <v>0</v>
      </c>
      <c r="H38" s="1">
        <f t="shared" ref="H38:H40" si="5">ABS(E38-1)</f>
        <v>0</v>
      </c>
      <c r="I38" s="1">
        <f t="shared" ref="I38:I40" si="6">ABS(F38-1)</f>
        <v>1</v>
      </c>
    </row>
    <row r="39" spans="3:11" x14ac:dyDescent="0.2">
      <c r="C39" t="s">
        <v>45</v>
      </c>
      <c r="D39" s="1" t="str">
        <f>MID(E34,1,1)</f>
        <v>1</v>
      </c>
      <c r="E39" s="1" t="str">
        <f>MID(E34,2,1)</f>
        <v>1</v>
      </c>
      <c r="F39" s="1" t="str">
        <f>MID(E34,3,1)</f>
        <v>0</v>
      </c>
      <c r="G39" s="1">
        <f t="shared" si="4"/>
        <v>0</v>
      </c>
      <c r="H39" s="1">
        <f t="shared" si="5"/>
        <v>0</v>
      </c>
      <c r="I39" s="1">
        <f t="shared" si="6"/>
        <v>1</v>
      </c>
    </row>
    <row r="40" spans="3:11" x14ac:dyDescent="0.2">
      <c r="C40" t="s">
        <v>46</v>
      </c>
      <c r="D40" s="1" t="str">
        <f>MID(F34,1,1)</f>
        <v>0</v>
      </c>
      <c r="E40" s="1" t="str">
        <f>MID(F34,2,1)</f>
        <v>1</v>
      </c>
      <c r="F40" s="1" t="str">
        <f>MID(F34,3,1)</f>
        <v>1</v>
      </c>
      <c r="G40" s="1">
        <f t="shared" si="4"/>
        <v>1</v>
      </c>
      <c r="H40" s="1">
        <f t="shared" si="5"/>
        <v>0</v>
      </c>
      <c r="I40" s="1">
        <f t="shared" si="6"/>
        <v>0</v>
      </c>
    </row>
    <row r="43" spans="3:11" x14ac:dyDescent="0.2">
      <c r="C43" t="s">
        <v>36</v>
      </c>
      <c r="D43" s="1">
        <v>7</v>
      </c>
      <c r="E43" s="1">
        <v>6</v>
      </c>
      <c r="F43" s="1">
        <v>5</v>
      </c>
      <c r="G43" s="1">
        <v>4</v>
      </c>
      <c r="H43" s="1">
        <v>3</v>
      </c>
      <c r="I43" s="1">
        <v>2</v>
      </c>
      <c r="J43" s="1">
        <v>1</v>
      </c>
      <c r="K43" s="1">
        <v>0</v>
      </c>
    </row>
    <row r="44" spans="3:11" x14ac:dyDescent="0.2">
      <c r="C44" t="s">
        <v>1</v>
      </c>
      <c r="D44" s="24">
        <f>H40</f>
        <v>0</v>
      </c>
      <c r="E44" s="24">
        <f>H39</f>
        <v>0</v>
      </c>
      <c r="F44" s="24">
        <f>H38</f>
        <v>0</v>
      </c>
      <c r="G44" s="24">
        <f>H37</f>
        <v>0</v>
      </c>
      <c r="H44" s="24">
        <f>G40</f>
        <v>1</v>
      </c>
      <c r="I44" s="24">
        <f>G39</f>
        <v>0</v>
      </c>
      <c r="J44" s="24">
        <f>G38</f>
        <v>0</v>
      </c>
      <c r="K44" s="24">
        <f>G37</f>
        <v>0</v>
      </c>
    </row>
    <row r="45" spans="3:11" x14ac:dyDescent="0.2">
      <c r="C45" t="s">
        <v>10</v>
      </c>
      <c r="D45" s="24" t="str">
        <f>D40</f>
        <v>0</v>
      </c>
      <c r="E45" s="24" t="str">
        <f>D39</f>
        <v>1</v>
      </c>
      <c r="F45" s="24" t="str">
        <f>D38</f>
        <v>1</v>
      </c>
      <c r="G45" s="24" t="str">
        <f>D37</f>
        <v>1</v>
      </c>
      <c r="H45" s="24">
        <f>I40</f>
        <v>0</v>
      </c>
      <c r="I45" s="24">
        <f>I39</f>
        <v>1</v>
      </c>
      <c r="J45" s="24">
        <f>I38</f>
        <v>1</v>
      </c>
      <c r="K45" s="24">
        <f>I37</f>
        <v>1</v>
      </c>
    </row>
    <row r="46" spans="3:11" x14ac:dyDescent="0.2">
      <c r="C46" t="s">
        <v>19</v>
      </c>
      <c r="D46" s="24" t="str">
        <f>F40</f>
        <v>1</v>
      </c>
      <c r="E46" s="24" t="str">
        <f>F39</f>
        <v>0</v>
      </c>
      <c r="F46" s="24" t="str">
        <f>F38</f>
        <v>0</v>
      </c>
      <c r="G46" s="24" t="str">
        <f>F37</f>
        <v>0</v>
      </c>
      <c r="H46" s="24" t="str">
        <f>E40</f>
        <v>1</v>
      </c>
      <c r="I46" s="24" t="str">
        <f>E39</f>
        <v>1</v>
      </c>
      <c r="J46" s="24" t="str">
        <f>E38</f>
        <v>1</v>
      </c>
      <c r="K46" s="24" t="str">
        <f>E37</f>
        <v>1</v>
      </c>
    </row>
    <row r="48" spans="3:11" x14ac:dyDescent="0.2">
      <c r="C48" t="s">
        <v>1</v>
      </c>
      <c r="D48" s="25" t="str">
        <f>D44&amp;E44&amp;F44&amp;G44&amp;H44&amp;I44&amp;J44&amp;K44</f>
        <v>00001000</v>
      </c>
      <c r="E48" s="1" t="str">
        <f>BIN2HEX(D48,2)</f>
        <v>08</v>
      </c>
    </row>
    <row r="49" spans="3:5" x14ac:dyDescent="0.2">
      <c r="C49" t="s">
        <v>10</v>
      </c>
      <c r="D49" s="25" t="str">
        <f t="shared" ref="D49:D50" si="7">D45&amp;E45&amp;F45&amp;G45&amp;H45&amp;I45&amp;J45&amp;K45</f>
        <v>01110111</v>
      </c>
      <c r="E49" s="1" t="str">
        <f t="shared" ref="E49:E50" si="8">BIN2HEX(D49,2)</f>
        <v>77</v>
      </c>
    </row>
    <row r="50" spans="3:5" x14ac:dyDescent="0.2">
      <c r="C50" t="s">
        <v>19</v>
      </c>
      <c r="D50" s="25" t="str">
        <f t="shared" si="7"/>
        <v>10001111</v>
      </c>
      <c r="E50" s="1" t="str">
        <f t="shared" si="8"/>
        <v>8F</v>
      </c>
    </row>
    <row r="52" spans="3:5" x14ac:dyDescent="0.2">
      <c r="C52" t="s">
        <v>48</v>
      </c>
      <c r="D52" t="str">
        <f>E48&amp;E49&amp;E50&amp;"69"</f>
        <v>08778F69</v>
      </c>
    </row>
  </sheetData>
  <mergeCells count="3">
    <mergeCell ref="B2:N2"/>
    <mergeCell ref="B9:N9"/>
    <mergeCell ref="B32:N32"/>
  </mergeCells>
  <phoneticPr fontId="1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0"/>
  <sheetViews>
    <sheetView workbookViewId="0">
      <selection activeCell="B24" sqref="B24:J24"/>
    </sheetView>
  </sheetViews>
  <sheetFormatPr defaultColWidth="9" defaultRowHeight="14.25" x14ac:dyDescent="0.2"/>
  <cols>
    <col min="8" max="8" width="18.75" customWidth="1"/>
  </cols>
  <sheetData>
    <row r="2" spans="2:8" x14ac:dyDescent="0.2">
      <c r="B2" t="s">
        <v>49</v>
      </c>
    </row>
    <row r="3" spans="2:8" x14ac:dyDescent="0.2">
      <c r="B3" t="s">
        <v>50</v>
      </c>
      <c r="E3" t="s">
        <v>51</v>
      </c>
    </row>
    <row r="4" spans="2:8" x14ac:dyDescent="0.2">
      <c r="B4" t="s">
        <v>37</v>
      </c>
      <c r="C4" t="s">
        <v>38</v>
      </c>
      <c r="D4" t="s">
        <v>39</v>
      </c>
      <c r="E4" t="s">
        <v>52</v>
      </c>
      <c r="F4" t="s">
        <v>53</v>
      </c>
      <c r="G4" t="s">
        <v>54</v>
      </c>
      <c r="H4" t="s">
        <v>55</v>
      </c>
    </row>
    <row r="5" spans="2:8" x14ac:dyDescent="0.2">
      <c r="B5">
        <v>0</v>
      </c>
      <c r="C5">
        <v>0</v>
      </c>
      <c r="D5">
        <v>0</v>
      </c>
      <c r="E5" t="s">
        <v>56</v>
      </c>
      <c r="F5" t="s">
        <v>56</v>
      </c>
      <c r="G5" t="s">
        <v>56</v>
      </c>
      <c r="H5" t="s">
        <v>56</v>
      </c>
    </row>
    <row r="6" spans="2:8" x14ac:dyDescent="0.2">
      <c r="B6">
        <v>0</v>
      </c>
      <c r="C6">
        <v>1</v>
      </c>
      <c r="D6">
        <v>0</v>
      </c>
      <c r="E6" t="s">
        <v>56</v>
      </c>
      <c r="F6" t="s">
        <v>57</v>
      </c>
      <c r="G6" t="s">
        <v>57</v>
      </c>
      <c r="H6" t="s">
        <v>57</v>
      </c>
    </row>
    <row r="7" spans="2:8" x14ac:dyDescent="0.2">
      <c r="B7">
        <v>1</v>
      </c>
      <c r="C7">
        <v>0</v>
      </c>
      <c r="D7">
        <v>0</v>
      </c>
      <c r="E7" t="s">
        <v>56</v>
      </c>
      <c r="F7" t="s">
        <v>58</v>
      </c>
      <c r="G7" t="s">
        <v>57</v>
      </c>
      <c r="H7" t="s">
        <v>57</v>
      </c>
    </row>
    <row r="8" spans="2:8" x14ac:dyDescent="0.2">
      <c r="B8">
        <v>1</v>
      </c>
      <c r="C8">
        <v>1</v>
      </c>
      <c r="D8">
        <v>0</v>
      </c>
      <c r="E8" t="s">
        <v>56</v>
      </c>
      <c r="F8" t="s">
        <v>58</v>
      </c>
      <c r="G8" t="s">
        <v>58</v>
      </c>
      <c r="H8" t="s">
        <v>56</v>
      </c>
    </row>
    <row r="9" spans="2:8" x14ac:dyDescent="0.2">
      <c r="B9">
        <v>0</v>
      </c>
      <c r="C9">
        <v>0</v>
      </c>
      <c r="D9">
        <v>1</v>
      </c>
      <c r="E9" t="s">
        <v>56</v>
      </c>
      <c r="F9" t="s">
        <v>57</v>
      </c>
      <c r="G9" t="s">
        <v>57</v>
      </c>
      <c r="H9" t="s">
        <v>56</v>
      </c>
    </row>
    <row r="10" spans="2:8" x14ac:dyDescent="0.2">
      <c r="B10">
        <v>0</v>
      </c>
      <c r="C10">
        <v>1</v>
      </c>
      <c r="D10">
        <v>1</v>
      </c>
      <c r="E10" t="s">
        <v>58</v>
      </c>
      <c r="F10" t="s">
        <v>58</v>
      </c>
      <c r="G10" t="s">
        <v>57</v>
      </c>
      <c r="H10" t="s">
        <v>57</v>
      </c>
    </row>
    <row r="11" spans="2:8" x14ac:dyDescent="0.2">
      <c r="B11">
        <v>1</v>
      </c>
      <c r="C11">
        <v>0</v>
      </c>
      <c r="D11">
        <v>1</v>
      </c>
      <c r="E11" t="s">
        <v>58</v>
      </c>
      <c r="F11" t="s">
        <v>57</v>
      </c>
      <c r="G11" t="s">
        <v>57</v>
      </c>
      <c r="H11" t="s">
        <v>57</v>
      </c>
    </row>
    <row r="12" spans="2:8" x14ac:dyDescent="0.2">
      <c r="B12">
        <v>1</v>
      </c>
      <c r="C12">
        <v>1</v>
      </c>
      <c r="D12">
        <v>1</v>
      </c>
      <c r="E12" t="s">
        <v>57</v>
      </c>
      <c r="F12" t="s">
        <v>57</v>
      </c>
      <c r="G12" t="s">
        <v>57</v>
      </c>
      <c r="H12" t="s">
        <v>57</v>
      </c>
    </row>
    <row r="13" spans="2:8" x14ac:dyDescent="0.2">
      <c r="B13" t="s">
        <v>59</v>
      </c>
    </row>
    <row r="16" spans="2:8" x14ac:dyDescent="0.2">
      <c r="B16" s="19" t="s">
        <v>60</v>
      </c>
    </row>
    <row r="17" spans="2:10" x14ac:dyDescent="0.2">
      <c r="E17" t="s">
        <v>61</v>
      </c>
      <c r="G17" t="s">
        <v>62</v>
      </c>
      <c r="I17" t="s">
        <v>63</v>
      </c>
    </row>
    <row r="18" spans="2:10" x14ac:dyDescent="0.2">
      <c r="B18" t="s">
        <v>11</v>
      </c>
      <c r="C18" t="s">
        <v>24</v>
      </c>
      <c r="D18" t="s">
        <v>20</v>
      </c>
      <c r="E18" t="s">
        <v>64</v>
      </c>
      <c r="F18" t="s">
        <v>65</v>
      </c>
      <c r="G18" t="s">
        <v>64</v>
      </c>
      <c r="H18" t="s">
        <v>66</v>
      </c>
      <c r="I18" t="s">
        <v>64</v>
      </c>
      <c r="J18" t="s">
        <v>66</v>
      </c>
    </row>
    <row r="19" spans="2:10" x14ac:dyDescent="0.2">
      <c r="B19">
        <v>0</v>
      </c>
      <c r="C19">
        <v>0</v>
      </c>
      <c r="D19">
        <v>0</v>
      </c>
      <c r="E19" t="s">
        <v>67</v>
      </c>
      <c r="F19" t="s">
        <v>56</v>
      </c>
      <c r="G19" t="s">
        <v>56</v>
      </c>
      <c r="H19" t="s">
        <v>67</v>
      </c>
      <c r="I19" t="s">
        <v>56</v>
      </c>
      <c r="J19" t="s">
        <v>56</v>
      </c>
    </row>
    <row r="20" spans="2:10" x14ac:dyDescent="0.2">
      <c r="B20">
        <v>0</v>
      </c>
      <c r="C20">
        <v>1</v>
      </c>
      <c r="D20">
        <v>0</v>
      </c>
      <c r="E20" t="s">
        <v>67</v>
      </c>
      <c r="F20" t="s">
        <v>57</v>
      </c>
      <c r="G20" t="s">
        <v>56</v>
      </c>
      <c r="H20" t="s">
        <v>67</v>
      </c>
      <c r="I20" t="s">
        <v>56</v>
      </c>
      <c r="J20" t="s">
        <v>67</v>
      </c>
    </row>
    <row r="21" spans="2:10" x14ac:dyDescent="0.2">
      <c r="B21">
        <v>1</v>
      </c>
      <c r="C21">
        <v>0</v>
      </c>
      <c r="D21">
        <v>0</v>
      </c>
      <c r="E21" t="s">
        <v>67</v>
      </c>
      <c r="F21" t="s">
        <v>58</v>
      </c>
      <c r="G21" t="s">
        <v>56</v>
      </c>
      <c r="H21" t="s">
        <v>67</v>
      </c>
      <c r="I21" t="s">
        <v>67</v>
      </c>
      <c r="J21" t="s">
        <v>58</v>
      </c>
    </row>
    <row r="22" spans="2:10" x14ac:dyDescent="0.2">
      <c r="B22">
        <v>1</v>
      </c>
      <c r="C22">
        <v>1</v>
      </c>
      <c r="D22">
        <v>0</v>
      </c>
      <c r="E22" t="s">
        <v>67</v>
      </c>
      <c r="F22" t="s">
        <v>57</v>
      </c>
      <c r="G22" t="s">
        <v>56</v>
      </c>
      <c r="H22" t="s">
        <v>67</v>
      </c>
      <c r="I22" t="s">
        <v>67</v>
      </c>
      <c r="J22" t="s">
        <v>67</v>
      </c>
    </row>
    <row r="23" spans="2:10" x14ac:dyDescent="0.2">
      <c r="B23">
        <v>0</v>
      </c>
      <c r="C23">
        <v>0</v>
      </c>
      <c r="D23">
        <v>1</v>
      </c>
      <c r="E23" t="s">
        <v>68</v>
      </c>
      <c r="F23" t="s">
        <v>56</v>
      </c>
      <c r="G23" t="s">
        <v>56</v>
      </c>
      <c r="H23" t="s">
        <v>56</v>
      </c>
      <c r="I23" t="s">
        <v>56</v>
      </c>
      <c r="J23" t="s">
        <v>56</v>
      </c>
    </row>
    <row r="24" spans="2:10" x14ac:dyDescent="0.2">
      <c r="B24">
        <v>0</v>
      </c>
      <c r="C24">
        <v>1</v>
      </c>
      <c r="D24">
        <v>1</v>
      </c>
      <c r="E24" t="s">
        <v>68</v>
      </c>
      <c r="F24" t="s">
        <v>58</v>
      </c>
      <c r="G24" t="s">
        <v>56</v>
      </c>
      <c r="H24" t="s">
        <v>58</v>
      </c>
      <c r="I24" t="s">
        <v>68</v>
      </c>
      <c r="J24" t="s">
        <v>58</v>
      </c>
    </row>
    <row r="25" spans="2:10" x14ac:dyDescent="0.2">
      <c r="B25">
        <v>1</v>
      </c>
      <c r="C25">
        <v>0</v>
      </c>
      <c r="D25">
        <v>1</v>
      </c>
      <c r="E25" t="s">
        <v>67</v>
      </c>
      <c r="F25" t="s">
        <v>57</v>
      </c>
      <c r="G25" t="s">
        <v>56</v>
      </c>
      <c r="H25" t="s">
        <v>58</v>
      </c>
      <c r="I25" t="s">
        <v>67</v>
      </c>
      <c r="J25" t="s">
        <v>67</v>
      </c>
    </row>
    <row r="26" spans="2:10" x14ac:dyDescent="0.2">
      <c r="B26">
        <v>1</v>
      </c>
      <c r="C26">
        <v>1</v>
      </c>
      <c r="D26">
        <v>1</v>
      </c>
      <c r="E26" t="s">
        <v>67</v>
      </c>
      <c r="F26" t="s">
        <v>57</v>
      </c>
      <c r="G26" t="s">
        <v>56</v>
      </c>
      <c r="H26" t="s">
        <v>57</v>
      </c>
      <c r="I26" t="s">
        <v>57</v>
      </c>
      <c r="J26" t="s">
        <v>57</v>
      </c>
    </row>
    <row r="27" spans="2:10" x14ac:dyDescent="0.2">
      <c r="B27" s="20" t="s">
        <v>69</v>
      </c>
    </row>
    <row r="28" spans="2:10" x14ac:dyDescent="0.2">
      <c r="B28" s="20" t="s">
        <v>70</v>
      </c>
    </row>
    <row r="29" spans="2:10" x14ac:dyDescent="0.2">
      <c r="B29" s="20" t="s">
        <v>71</v>
      </c>
    </row>
    <row r="30" spans="2:10" x14ac:dyDescent="0.2">
      <c r="B30" s="20" t="s">
        <v>72</v>
      </c>
    </row>
  </sheetData>
  <phoneticPr fontId="1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5"/>
  <sheetViews>
    <sheetView topLeftCell="A18" workbookViewId="0">
      <selection activeCell="B28" sqref="B28:B29"/>
    </sheetView>
  </sheetViews>
  <sheetFormatPr defaultColWidth="9" defaultRowHeight="14.25" x14ac:dyDescent="0.2"/>
  <cols>
    <col min="1" max="1" width="4.125" customWidth="1"/>
    <col min="2" max="2" width="13" customWidth="1"/>
    <col min="3" max="3" width="28.5" hidden="1" customWidth="1"/>
    <col min="4" max="4" width="41.125" hidden="1" customWidth="1"/>
    <col min="5" max="5" width="10" customWidth="1"/>
    <col min="6" max="6" width="8.5" customWidth="1"/>
    <col min="7" max="7" width="15.625" customWidth="1"/>
    <col min="8" max="8" width="7.125" customWidth="1"/>
    <col min="9" max="9" width="33" bestFit="1" customWidth="1"/>
    <col min="10" max="10" width="38.75" customWidth="1"/>
    <col min="11" max="11" width="13" customWidth="1"/>
    <col min="12" max="12" width="12.75" customWidth="1"/>
  </cols>
  <sheetData>
    <row r="2" spans="1:10" ht="31.5" x14ac:dyDescent="0.2">
      <c r="B2" s="38" t="s">
        <v>73</v>
      </c>
      <c r="C2" s="38"/>
      <c r="D2" s="38"/>
      <c r="E2" s="38"/>
      <c r="F2" s="38"/>
      <c r="G2" s="38"/>
      <c r="H2" s="38"/>
      <c r="I2" s="38"/>
      <c r="J2" s="38"/>
    </row>
    <row r="3" spans="1:10" x14ac:dyDescent="0.2">
      <c r="B3" s="5"/>
    </row>
    <row r="4" spans="1:10" x14ac:dyDescent="0.2">
      <c r="A4" s="39" t="s">
        <v>74</v>
      </c>
      <c r="B4" s="39" t="s">
        <v>75</v>
      </c>
      <c r="C4" s="39" t="s">
        <v>76</v>
      </c>
      <c r="D4" s="39" t="s">
        <v>77</v>
      </c>
      <c r="E4" s="39" t="s">
        <v>78</v>
      </c>
      <c r="F4" s="39" t="s">
        <v>79</v>
      </c>
      <c r="G4" s="39"/>
      <c r="H4" s="39"/>
      <c r="I4" s="39"/>
      <c r="J4" s="39"/>
    </row>
    <row r="5" spans="1:10" x14ac:dyDescent="0.2">
      <c r="A5" s="39"/>
      <c r="B5" s="39"/>
      <c r="C5" s="39"/>
      <c r="D5" s="39"/>
      <c r="E5" s="39"/>
      <c r="F5" s="6" t="s">
        <v>74</v>
      </c>
      <c r="G5" s="6" t="s">
        <v>80</v>
      </c>
      <c r="H5" s="6" t="s">
        <v>81</v>
      </c>
      <c r="I5" s="6" t="s">
        <v>82</v>
      </c>
      <c r="J5" s="6" t="s">
        <v>83</v>
      </c>
    </row>
    <row r="6" spans="1:10" x14ac:dyDescent="0.2">
      <c r="A6" s="40">
        <v>1</v>
      </c>
      <c r="B6" s="40" t="s">
        <v>84</v>
      </c>
      <c r="C6" s="42" t="s">
        <v>85</v>
      </c>
      <c r="D6" s="42" t="s">
        <v>86</v>
      </c>
      <c r="E6" s="45" t="s">
        <v>87</v>
      </c>
      <c r="F6" s="9">
        <v>1</v>
      </c>
      <c r="G6" s="10" t="s">
        <v>88</v>
      </c>
      <c r="H6" s="9">
        <v>1</v>
      </c>
      <c r="I6" s="10" t="s">
        <v>89</v>
      </c>
      <c r="J6" s="10" t="s">
        <v>90</v>
      </c>
    </row>
    <row r="7" spans="1:10" x14ac:dyDescent="0.2">
      <c r="A7" s="40"/>
      <c r="B7" s="40"/>
      <c r="C7" s="42"/>
      <c r="D7" s="42"/>
      <c r="E7" s="45"/>
      <c r="F7" s="9">
        <v>2</v>
      </c>
      <c r="G7" s="10" t="s">
        <v>91</v>
      </c>
      <c r="H7" s="9">
        <v>2</v>
      </c>
      <c r="I7" s="10"/>
      <c r="J7" s="10" t="s">
        <v>92</v>
      </c>
    </row>
    <row r="8" spans="1:10" x14ac:dyDescent="0.2">
      <c r="A8" s="40"/>
      <c r="B8" s="40"/>
      <c r="C8" s="42"/>
      <c r="D8" s="42"/>
      <c r="E8" s="45"/>
      <c r="F8" s="9">
        <v>3</v>
      </c>
      <c r="G8" s="10" t="s">
        <v>93</v>
      </c>
      <c r="H8" s="9">
        <v>4</v>
      </c>
      <c r="I8" s="10" t="s">
        <v>94</v>
      </c>
      <c r="J8" s="10"/>
    </row>
    <row r="9" spans="1:10" x14ac:dyDescent="0.2">
      <c r="A9" s="40"/>
      <c r="B9" s="40"/>
      <c r="C9" s="42"/>
      <c r="D9" s="42"/>
      <c r="E9" s="45"/>
      <c r="F9" s="9">
        <v>4</v>
      </c>
      <c r="G9" s="10" t="s">
        <v>95</v>
      </c>
      <c r="H9" s="9">
        <v>2</v>
      </c>
      <c r="I9" s="10"/>
      <c r="J9" s="10"/>
    </row>
    <row r="10" spans="1:10" ht="14.25" customHeight="1" x14ac:dyDescent="0.2">
      <c r="A10" s="41">
        <v>2</v>
      </c>
      <c r="B10" s="41" t="s">
        <v>96</v>
      </c>
      <c r="C10" s="43" t="s">
        <v>97</v>
      </c>
      <c r="D10" s="56" t="s">
        <v>98</v>
      </c>
      <c r="E10" s="46" t="s">
        <v>87</v>
      </c>
      <c r="F10" s="13">
        <v>1</v>
      </c>
      <c r="G10" s="14" t="s">
        <v>88</v>
      </c>
      <c r="H10" s="13">
        <v>1</v>
      </c>
      <c r="I10" s="14" t="s">
        <v>99</v>
      </c>
      <c r="J10" s="14" t="s">
        <v>90</v>
      </c>
    </row>
    <row r="11" spans="1:10" x14ac:dyDescent="0.2">
      <c r="A11" s="41"/>
      <c r="B11" s="41"/>
      <c r="C11" s="43"/>
      <c r="D11" s="56"/>
      <c r="E11" s="46"/>
      <c r="F11" s="13">
        <v>2</v>
      </c>
      <c r="G11" s="14" t="s">
        <v>100</v>
      </c>
      <c r="H11" s="13">
        <v>4</v>
      </c>
      <c r="I11" s="14" t="s">
        <v>94</v>
      </c>
      <c r="J11" s="14" t="s">
        <v>101</v>
      </c>
    </row>
    <row r="12" spans="1:10" x14ac:dyDescent="0.2">
      <c r="A12" s="41"/>
      <c r="B12" s="41"/>
      <c r="C12" s="43"/>
      <c r="D12" s="56"/>
      <c r="E12" s="46"/>
      <c r="F12" s="13">
        <v>3</v>
      </c>
      <c r="G12" s="14" t="s">
        <v>102</v>
      </c>
      <c r="H12" s="13">
        <v>4</v>
      </c>
      <c r="I12" s="14" t="s">
        <v>103</v>
      </c>
      <c r="J12" s="14" t="s">
        <v>104</v>
      </c>
    </row>
    <row r="13" spans="1:10" x14ac:dyDescent="0.2">
      <c r="A13" s="41"/>
      <c r="B13" s="41"/>
      <c r="C13" s="43"/>
      <c r="D13" s="56"/>
      <c r="E13" s="46"/>
      <c r="F13" s="13">
        <v>4</v>
      </c>
      <c r="G13" s="14" t="s">
        <v>105</v>
      </c>
      <c r="H13" s="13">
        <v>4</v>
      </c>
      <c r="I13" s="14" t="s">
        <v>106</v>
      </c>
      <c r="J13" s="14" t="s">
        <v>107</v>
      </c>
    </row>
    <row r="14" spans="1:10" x14ac:dyDescent="0.2">
      <c r="A14" s="41"/>
      <c r="B14" s="41"/>
      <c r="C14" s="43"/>
      <c r="D14" s="56"/>
      <c r="E14" s="46"/>
      <c r="F14" s="13">
        <v>5</v>
      </c>
      <c r="G14" s="14" t="s">
        <v>108</v>
      </c>
      <c r="H14" s="13">
        <v>4</v>
      </c>
      <c r="I14" s="14" t="s">
        <v>109</v>
      </c>
      <c r="J14" s="14" t="s">
        <v>110</v>
      </c>
    </row>
    <row r="15" spans="1:10" x14ac:dyDescent="0.2">
      <c r="A15" s="41"/>
      <c r="B15" s="41"/>
      <c r="C15" s="43"/>
      <c r="D15" s="56"/>
      <c r="E15" s="46"/>
      <c r="F15" s="13">
        <v>6</v>
      </c>
      <c r="G15" s="14" t="s">
        <v>111</v>
      </c>
      <c r="H15" s="13">
        <v>2</v>
      </c>
      <c r="I15" s="14" t="s">
        <v>112</v>
      </c>
      <c r="J15" s="14" t="s">
        <v>111</v>
      </c>
    </row>
    <row r="16" spans="1:10" x14ac:dyDescent="0.2">
      <c r="A16" s="40">
        <v>3</v>
      </c>
      <c r="B16" s="40" t="s">
        <v>113</v>
      </c>
      <c r="C16" s="40" t="s">
        <v>114</v>
      </c>
      <c r="D16" s="40" t="s">
        <v>115</v>
      </c>
      <c r="E16" s="44" t="s">
        <v>87</v>
      </c>
      <c r="F16" s="9">
        <v>1</v>
      </c>
      <c r="G16" s="7" t="s">
        <v>88</v>
      </c>
      <c r="H16" s="9">
        <v>1</v>
      </c>
      <c r="I16" s="7" t="s">
        <v>116</v>
      </c>
      <c r="J16" s="9" t="s">
        <v>90</v>
      </c>
    </row>
    <row r="17" spans="1:10" x14ac:dyDescent="0.2">
      <c r="A17" s="40"/>
      <c r="B17" s="40"/>
      <c r="C17" s="40"/>
      <c r="D17" s="40"/>
      <c r="E17" s="44"/>
      <c r="F17" s="9">
        <v>2</v>
      </c>
      <c r="G17" s="10" t="s">
        <v>117</v>
      </c>
      <c r="H17" s="9">
        <v>1</v>
      </c>
      <c r="I17" s="15"/>
      <c r="J17" s="15"/>
    </row>
    <row r="18" spans="1:10" x14ac:dyDescent="0.2">
      <c r="A18" s="40"/>
      <c r="B18" s="40"/>
      <c r="C18" s="40"/>
      <c r="D18" s="40"/>
      <c r="E18" s="44"/>
      <c r="F18" s="9">
        <v>3</v>
      </c>
      <c r="G18" s="10" t="s">
        <v>118</v>
      </c>
      <c r="H18" s="9">
        <v>16</v>
      </c>
      <c r="I18" s="15"/>
      <c r="J18" s="15"/>
    </row>
    <row r="19" spans="1:10" ht="14.25" customHeight="1" x14ac:dyDescent="0.2">
      <c r="A19" s="41">
        <v>4</v>
      </c>
      <c r="B19" s="41" t="s">
        <v>119</v>
      </c>
      <c r="C19" s="43" t="s">
        <v>120</v>
      </c>
      <c r="D19" s="56" t="s">
        <v>121</v>
      </c>
      <c r="E19" s="46" t="s">
        <v>122</v>
      </c>
      <c r="F19" s="13">
        <v>1</v>
      </c>
      <c r="G19" s="14" t="s">
        <v>123</v>
      </c>
      <c r="H19" s="13">
        <v>1</v>
      </c>
      <c r="I19" s="14" t="s">
        <v>124</v>
      </c>
      <c r="J19" s="14" t="s">
        <v>90</v>
      </c>
    </row>
    <row r="20" spans="1:10" x14ac:dyDescent="0.2">
      <c r="A20" s="41"/>
      <c r="B20" s="41"/>
      <c r="C20" s="43"/>
      <c r="D20" s="56"/>
      <c r="E20" s="46"/>
      <c r="F20" s="13">
        <v>2</v>
      </c>
      <c r="G20" s="14" t="s">
        <v>125</v>
      </c>
      <c r="H20" s="13">
        <v>2</v>
      </c>
      <c r="I20" s="14" t="s">
        <v>103</v>
      </c>
      <c r="J20" s="14"/>
    </row>
    <row r="21" spans="1:10" x14ac:dyDescent="0.2">
      <c r="A21" s="41"/>
      <c r="B21" s="41"/>
      <c r="C21" s="43"/>
      <c r="D21" s="56"/>
      <c r="E21" s="46"/>
      <c r="F21" s="13">
        <v>3</v>
      </c>
      <c r="G21" s="14" t="s">
        <v>126</v>
      </c>
      <c r="H21" s="13">
        <v>2</v>
      </c>
      <c r="I21" s="14" t="s">
        <v>127</v>
      </c>
      <c r="J21" s="14"/>
    </row>
    <row r="22" spans="1:10" x14ac:dyDescent="0.2">
      <c r="A22" s="40">
        <v>5</v>
      </c>
      <c r="B22" s="40" t="s">
        <v>128</v>
      </c>
      <c r="C22" s="44" t="s">
        <v>129</v>
      </c>
      <c r="D22" s="44" t="s">
        <v>115</v>
      </c>
      <c r="E22" s="44" t="s">
        <v>87</v>
      </c>
      <c r="F22" s="9">
        <v>1</v>
      </c>
      <c r="G22" s="10" t="s">
        <v>123</v>
      </c>
      <c r="H22" s="9">
        <v>1</v>
      </c>
      <c r="I22" s="10" t="s">
        <v>130</v>
      </c>
      <c r="J22" s="10" t="s">
        <v>90</v>
      </c>
    </row>
    <row r="23" spans="1:10" x14ac:dyDescent="0.2">
      <c r="A23" s="40"/>
      <c r="B23" s="40"/>
      <c r="C23" s="44"/>
      <c r="D23" s="44"/>
      <c r="E23" s="44"/>
      <c r="F23" s="9">
        <v>2</v>
      </c>
      <c r="G23" s="10" t="s">
        <v>131</v>
      </c>
      <c r="H23" s="9">
        <v>6</v>
      </c>
      <c r="I23" s="10" t="s">
        <v>132</v>
      </c>
      <c r="J23" s="10"/>
    </row>
    <row r="24" spans="1:10" x14ac:dyDescent="0.2">
      <c r="A24" s="41">
        <v>6</v>
      </c>
      <c r="B24" s="41" t="s">
        <v>133</v>
      </c>
      <c r="C24" s="43" t="s">
        <v>134</v>
      </c>
      <c r="D24" s="56"/>
      <c r="E24" s="46" t="s">
        <v>87</v>
      </c>
      <c r="F24" s="13">
        <v>1</v>
      </c>
      <c r="G24" s="14" t="s">
        <v>88</v>
      </c>
      <c r="H24" s="13">
        <v>1</v>
      </c>
      <c r="I24" s="14" t="s">
        <v>135</v>
      </c>
      <c r="J24" s="14" t="s">
        <v>90</v>
      </c>
    </row>
    <row r="25" spans="1:10" x14ac:dyDescent="0.2">
      <c r="A25" s="41"/>
      <c r="B25" s="41"/>
      <c r="C25" s="43"/>
      <c r="D25" s="56"/>
      <c r="E25" s="46"/>
      <c r="F25" s="13">
        <v>2</v>
      </c>
      <c r="G25" s="14" t="s">
        <v>136</v>
      </c>
      <c r="H25" s="13">
        <v>12</v>
      </c>
      <c r="I25" s="14"/>
      <c r="J25" s="14"/>
    </row>
    <row r="26" spans="1:10" x14ac:dyDescent="0.2">
      <c r="A26" s="40">
        <v>7</v>
      </c>
      <c r="B26" s="40" t="s">
        <v>137</v>
      </c>
      <c r="C26" s="44" t="s">
        <v>138</v>
      </c>
      <c r="D26" s="44"/>
      <c r="E26" s="44" t="s">
        <v>87</v>
      </c>
      <c r="F26" s="9">
        <v>1</v>
      </c>
      <c r="G26" s="10" t="s">
        <v>88</v>
      </c>
      <c r="H26" s="9">
        <v>1</v>
      </c>
      <c r="I26" s="10" t="s">
        <v>139</v>
      </c>
      <c r="J26" s="10"/>
    </row>
    <row r="27" spans="1:10" ht="27" x14ac:dyDescent="0.2">
      <c r="A27" s="40"/>
      <c r="B27" s="40"/>
      <c r="C27" s="44"/>
      <c r="D27" s="44"/>
      <c r="E27" s="44"/>
      <c r="F27" s="9">
        <v>2</v>
      </c>
      <c r="G27" s="10" t="s">
        <v>140</v>
      </c>
      <c r="H27" s="9">
        <v>2</v>
      </c>
      <c r="I27" s="8" t="s">
        <v>141</v>
      </c>
      <c r="J27" s="10"/>
    </row>
    <row r="28" spans="1:10" x14ac:dyDescent="0.2">
      <c r="A28" s="41">
        <v>8</v>
      </c>
      <c r="B28" s="49" t="s">
        <v>142</v>
      </c>
      <c r="C28" s="49" t="s">
        <v>143</v>
      </c>
      <c r="D28" s="49"/>
      <c r="E28" s="59" t="s">
        <v>87</v>
      </c>
      <c r="F28" s="64">
        <v>1</v>
      </c>
      <c r="G28" s="49" t="s">
        <v>88</v>
      </c>
      <c r="H28" s="64">
        <v>1</v>
      </c>
      <c r="I28" s="49" t="s">
        <v>144</v>
      </c>
      <c r="J28" s="49"/>
    </row>
    <row r="29" spans="1:10" x14ac:dyDescent="0.2">
      <c r="A29" s="41"/>
      <c r="B29" s="49"/>
      <c r="C29" s="49"/>
      <c r="D29" s="49"/>
      <c r="E29" s="59"/>
      <c r="F29" s="64">
        <v>2</v>
      </c>
      <c r="G29" s="49" t="s">
        <v>145</v>
      </c>
      <c r="H29" s="64" t="s">
        <v>146</v>
      </c>
      <c r="I29" s="49"/>
      <c r="J29" s="49"/>
    </row>
    <row r="30" spans="1:10" x14ac:dyDescent="0.2">
      <c r="A30" s="40">
        <v>9</v>
      </c>
      <c r="B30" s="40" t="s">
        <v>147</v>
      </c>
      <c r="C30" s="44" t="s">
        <v>148</v>
      </c>
      <c r="D30" s="44"/>
      <c r="E30" s="44" t="s">
        <v>122</v>
      </c>
      <c r="F30" s="9">
        <v>1</v>
      </c>
      <c r="G30" s="10" t="s">
        <v>88</v>
      </c>
      <c r="H30" s="9">
        <v>1</v>
      </c>
      <c r="I30" s="10" t="s">
        <v>149</v>
      </c>
      <c r="J30" s="10"/>
    </row>
    <row r="31" spans="1:10" x14ac:dyDescent="0.2">
      <c r="A31" s="40"/>
      <c r="B31" s="40"/>
      <c r="C31" s="44"/>
      <c r="D31" s="44"/>
      <c r="E31" s="44"/>
      <c r="F31" s="9">
        <v>2</v>
      </c>
      <c r="G31" s="10" t="s">
        <v>145</v>
      </c>
      <c r="H31" s="9">
        <v>1</v>
      </c>
      <c r="I31" s="15"/>
      <c r="J31" s="10"/>
    </row>
    <row r="32" spans="1:10" x14ac:dyDescent="0.2">
      <c r="A32" s="41">
        <v>10</v>
      </c>
      <c r="B32" s="41" t="s">
        <v>150</v>
      </c>
      <c r="C32" s="52" t="s">
        <v>151</v>
      </c>
      <c r="D32" s="52"/>
      <c r="E32" s="46" t="s">
        <v>122</v>
      </c>
      <c r="F32" s="13">
        <v>1</v>
      </c>
      <c r="G32" s="11" t="s">
        <v>88</v>
      </c>
      <c r="H32" s="13">
        <v>1</v>
      </c>
      <c r="I32" s="11" t="s">
        <v>152</v>
      </c>
      <c r="J32" s="11"/>
    </row>
    <row r="33" spans="1:10" x14ac:dyDescent="0.2">
      <c r="A33" s="41"/>
      <c r="B33" s="41"/>
      <c r="C33" s="52"/>
      <c r="D33" s="52"/>
      <c r="E33" s="46"/>
      <c r="F33" s="13">
        <v>2</v>
      </c>
      <c r="G33" s="11" t="s">
        <v>153</v>
      </c>
      <c r="H33" s="13">
        <v>1</v>
      </c>
      <c r="I33" s="11" t="s">
        <v>154</v>
      </c>
      <c r="J33" s="11"/>
    </row>
    <row r="34" spans="1:10" x14ac:dyDescent="0.2">
      <c r="A34" s="41"/>
      <c r="B34" s="41"/>
      <c r="C34" s="52"/>
      <c r="D34" s="52"/>
      <c r="E34" s="46"/>
      <c r="F34" s="13">
        <v>3</v>
      </c>
      <c r="G34" s="11" t="s">
        <v>155</v>
      </c>
      <c r="H34" s="13">
        <v>1</v>
      </c>
      <c r="I34" s="11" t="s">
        <v>156</v>
      </c>
      <c r="J34" s="11"/>
    </row>
    <row r="35" spans="1:10" x14ac:dyDescent="0.2">
      <c r="A35" s="41"/>
      <c r="B35" s="41"/>
      <c r="C35" s="52"/>
      <c r="D35" s="52"/>
      <c r="E35" s="46"/>
      <c r="F35" s="13">
        <v>4</v>
      </c>
      <c r="G35" s="11" t="s">
        <v>157</v>
      </c>
      <c r="H35" s="13">
        <v>4</v>
      </c>
      <c r="I35" s="11" t="s">
        <v>94</v>
      </c>
      <c r="J35" s="11"/>
    </row>
    <row r="36" spans="1:10" x14ac:dyDescent="0.2">
      <c r="A36" s="41"/>
      <c r="B36" s="41"/>
      <c r="C36" s="52"/>
      <c r="D36" s="52"/>
      <c r="E36" s="46"/>
      <c r="F36" s="13">
        <v>5</v>
      </c>
      <c r="G36" s="11" t="s">
        <v>158</v>
      </c>
      <c r="H36" s="13">
        <v>4</v>
      </c>
      <c r="I36" s="11" t="s">
        <v>94</v>
      </c>
      <c r="J36" s="11"/>
    </row>
    <row r="37" spans="1:10" x14ac:dyDescent="0.2">
      <c r="A37" s="40">
        <v>11</v>
      </c>
      <c r="B37" s="40" t="s">
        <v>159</v>
      </c>
      <c r="C37" s="44"/>
      <c r="D37" s="44"/>
      <c r="E37" s="44" t="s">
        <v>122</v>
      </c>
      <c r="F37" s="9">
        <v>1</v>
      </c>
      <c r="G37" s="10" t="s">
        <v>88</v>
      </c>
      <c r="H37" s="9">
        <v>1</v>
      </c>
      <c r="I37" s="10" t="s">
        <v>160</v>
      </c>
      <c r="J37" s="10"/>
    </row>
    <row r="38" spans="1:10" x14ac:dyDescent="0.2">
      <c r="A38" s="40"/>
      <c r="B38" s="40"/>
      <c r="C38" s="44"/>
      <c r="D38" s="44"/>
      <c r="E38" s="44"/>
      <c r="F38" s="9">
        <v>2</v>
      </c>
      <c r="G38" s="10" t="s">
        <v>145</v>
      </c>
      <c r="H38" s="9">
        <v>1</v>
      </c>
      <c r="I38" s="10"/>
      <c r="J38" s="10"/>
    </row>
    <row r="39" spans="1:10" x14ac:dyDescent="0.2">
      <c r="A39" s="41">
        <v>12</v>
      </c>
      <c r="B39" s="41" t="s">
        <v>161</v>
      </c>
      <c r="C39" s="52"/>
      <c r="D39" s="52"/>
      <c r="E39" s="60" t="s">
        <v>162</v>
      </c>
      <c r="F39" s="13">
        <v>1</v>
      </c>
      <c r="G39" s="11" t="s">
        <v>88</v>
      </c>
      <c r="H39" s="13">
        <v>1</v>
      </c>
      <c r="I39" s="11" t="s">
        <v>163</v>
      </c>
      <c r="J39" s="11"/>
    </row>
    <row r="40" spans="1:10" x14ac:dyDescent="0.2">
      <c r="A40" s="41"/>
      <c r="B40" s="41"/>
      <c r="C40" s="52"/>
      <c r="D40" s="52"/>
      <c r="E40" s="61"/>
      <c r="F40" s="13"/>
      <c r="G40" s="11" t="s">
        <v>145</v>
      </c>
      <c r="H40" s="13">
        <v>1</v>
      </c>
      <c r="I40" s="11"/>
      <c r="J40" s="11"/>
    </row>
    <row r="41" spans="1:10" x14ac:dyDescent="0.2">
      <c r="A41" s="40">
        <v>13</v>
      </c>
      <c r="B41" s="40" t="s">
        <v>164</v>
      </c>
      <c r="C41" s="53"/>
      <c r="D41" s="53"/>
      <c r="E41" s="44" t="s">
        <v>122</v>
      </c>
      <c r="F41" s="9">
        <v>1</v>
      </c>
      <c r="G41" s="10" t="s">
        <v>88</v>
      </c>
      <c r="H41" s="15">
        <v>1</v>
      </c>
      <c r="I41" s="15"/>
      <c r="J41" s="15"/>
    </row>
    <row r="42" spans="1:10" x14ac:dyDescent="0.2">
      <c r="A42" s="40"/>
      <c r="B42" s="40"/>
      <c r="C42" s="53"/>
      <c r="D42" s="53"/>
      <c r="E42" s="44"/>
      <c r="F42" s="9">
        <v>2</v>
      </c>
      <c r="G42" s="10" t="s">
        <v>145</v>
      </c>
      <c r="H42" s="15">
        <v>1</v>
      </c>
      <c r="I42" s="15"/>
      <c r="J42" s="15"/>
    </row>
    <row r="43" spans="1:10" x14ac:dyDescent="0.2">
      <c r="A43" s="11">
        <v>14</v>
      </c>
      <c r="B43" s="11" t="s">
        <v>165</v>
      </c>
      <c r="C43" s="11"/>
      <c r="D43" s="11"/>
      <c r="E43" s="12" t="s">
        <v>122</v>
      </c>
      <c r="F43" s="13">
        <v>1</v>
      </c>
      <c r="G43" s="11" t="s">
        <v>88</v>
      </c>
      <c r="H43" s="11">
        <v>1</v>
      </c>
      <c r="I43" s="11"/>
      <c r="J43" s="11"/>
    </row>
    <row r="44" spans="1:10" x14ac:dyDescent="0.2">
      <c r="A44" s="40">
        <v>15</v>
      </c>
      <c r="B44" s="40" t="s">
        <v>166</v>
      </c>
      <c r="C44" s="53"/>
      <c r="D44" s="53"/>
      <c r="E44" s="44" t="s">
        <v>167</v>
      </c>
      <c r="F44" s="9">
        <v>1</v>
      </c>
      <c r="G44" s="10" t="s">
        <v>88</v>
      </c>
      <c r="H44" s="15"/>
      <c r="I44" s="15"/>
      <c r="J44" s="15"/>
    </row>
    <row r="45" spans="1:10" x14ac:dyDescent="0.2">
      <c r="A45" s="40"/>
      <c r="B45" s="40"/>
      <c r="C45" s="53"/>
      <c r="D45" s="53"/>
      <c r="E45" s="44"/>
      <c r="F45" s="30">
        <v>2</v>
      </c>
      <c r="G45" s="31" t="s">
        <v>145</v>
      </c>
      <c r="H45" s="32"/>
      <c r="I45" s="32"/>
      <c r="J45" s="32"/>
    </row>
    <row r="46" spans="1:10" x14ac:dyDescent="0.2">
      <c r="A46" s="50">
        <v>16</v>
      </c>
      <c r="B46" s="50" t="s">
        <v>253</v>
      </c>
      <c r="C46" s="28"/>
      <c r="D46" s="28"/>
      <c r="E46" s="62" t="s">
        <v>254</v>
      </c>
      <c r="F46" s="36">
        <v>1</v>
      </c>
      <c r="G46" s="36" t="s">
        <v>255</v>
      </c>
      <c r="H46" s="30"/>
      <c r="I46" s="30"/>
      <c r="J46" s="30"/>
    </row>
    <row r="47" spans="1:10" x14ac:dyDescent="0.2">
      <c r="A47" s="51"/>
      <c r="B47" s="51"/>
      <c r="C47" s="29"/>
      <c r="D47" s="29"/>
      <c r="E47" s="63"/>
      <c r="F47" s="36">
        <v>2</v>
      </c>
      <c r="G47" s="36" t="s">
        <v>145</v>
      </c>
      <c r="H47" s="30"/>
      <c r="I47" s="30"/>
      <c r="J47" s="30"/>
    </row>
    <row r="48" spans="1:10" x14ac:dyDescent="0.2">
      <c r="A48" s="40">
        <v>17</v>
      </c>
      <c r="B48" s="40" t="s">
        <v>87</v>
      </c>
      <c r="C48" s="44" t="s">
        <v>168</v>
      </c>
      <c r="D48" s="44"/>
      <c r="E48" s="44" t="s">
        <v>169</v>
      </c>
      <c r="F48" s="33">
        <v>1</v>
      </c>
      <c r="G48" s="34" t="s">
        <v>88</v>
      </c>
      <c r="H48" s="34"/>
      <c r="I48" s="35"/>
      <c r="J48" s="35"/>
    </row>
    <row r="49" spans="1:10" x14ac:dyDescent="0.2">
      <c r="A49" s="40"/>
      <c r="B49" s="40"/>
      <c r="C49" s="44"/>
      <c r="D49" s="44"/>
      <c r="E49" s="44"/>
      <c r="F49" s="9">
        <v>2</v>
      </c>
      <c r="G49" s="10" t="s">
        <v>170</v>
      </c>
      <c r="H49" s="10"/>
      <c r="I49" s="15"/>
      <c r="J49" s="15"/>
    </row>
    <row r="50" spans="1:10" x14ac:dyDescent="0.2">
      <c r="A50" s="41">
        <v>18</v>
      </c>
      <c r="B50" s="41" t="s">
        <v>171</v>
      </c>
      <c r="C50" s="41"/>
      <c r="D50" s="41"/>
      <c r="E50" s="46" t="s">
        <v>169</v>
      </c>
      <c r="F50" s="52">
        <v>1</v>
      </c>
      <c r="G50" s="41" t="s">
        <v>88</v>
      </c>
      <c r="H50" s="41"/>
      <c r="I50" s="41"/>
      <c r="J50" s="41"/>
    </row>
    <row r="51" spans="1:10" x14ac:dyDescent="0.2">
      <c r="A51" s="41"/>
      <c r="B51" s="41"/>
      <c r="C51" s="41"/>
      <c r="D51" s="41"/>
      <c r="E51" s="46"/>
      <c r="F51" s="52" t="s">
        <v>172</v>
      </c>
      <c r="G51" s="41" t="s">
        <v>173</v>
      </c>
      <c r="H51" s="41"/>
      <c r="I51" s="41"/>
      <c r="J51" s="41"/>
    </row>
    <row r="52" spans="1:10" x14ac:dyDescent="0.2">
      <c r="A52" s="47">
        <v>20</v>
      </c>
      <c r="B52" s="41" t="s">
        <v>174</v>
      </c>
      <c r="C52" s="54"/>
      <c r="D52" s="57"/>
      <c r="E52" s="65" t="s">
        <v>169</v>
      </c>
      <c r="F52" s="9">
        <v>1</v>
      </c>
      <c r="G52" s="10" t="s">
        <v>88</v>
      </c>
      <c r="H52" s="7"/>
      <c r="I52" s="18"/>
      <c r="J52" s="15"/>
    </row>
    <row r="53" spans="1:10" x14ac:dyDescent="0.2">
      <c r="A53" s="48"/>
      <c r="B53" s="41"/>
      <c r="C53" s="55"/>
      <c r="D53" s="58"/>
      <c r="E53" s="66"/>
      <c r="F53" s="16" t="s">
        <v>172</v>
      </c>
      <c r="G53" s="17" t="s">
        <v>173</v>
      </c>
      <c r="H53" s="7"/>
      <c r="I53" s="18"/>
      <c r="J53" s="15"/>
    </row>
    <row r="54" spans="1:10" x14ac:dyDescent="0.2">
      <c r="A54" s="41"/>
      <c r="B54" s="41" t="s">
        <v>175</v>
      </c>
      <c r="C54" s="41" t="s">
        <v>176</v>
      </c>
      <c r="D54" s="41"/>
      <c r="E54" s="46" t="s">
        <v>177</v>
      </c>
      <c r="F54" s="52">
        <v>1</v>
      </c>
      <c r="G54" s="41" t="s">
        <v>88</v>
      </c>
      <c r="H54" s="41"/>
      <c r="I54" s="41"/>
      <c r="J54" s="41"/>
    </row>
    <row r="55" spans="1:10" x14ac:dyDescent="0.2">
      <c r="A55" s="41"/>
      <c r="B55" s="41"/>
      <c r="C55" s="41"/>
      <c r="D55" s="41"/>
      <c r="E55" s="46"/>
      <c r="F55" s="52" t="s">
        <v>172</v>
      </c>
      <c r="G55" s="41" t="s">
        <v>173</v>
      </c>
      <c r="H55" s="41"/>
      <c r="I55" s="41"/>
      <c r="J55" s="41"/>
    </row>
    <row r="56" spans="1:10" x14ac:dyDescent="0.2">
      <c r="G56" s="41"/>
    </row>
    <row r="57" spans="1:10" x14ac:dyDescent="0.2">
      <c r="G57" s="41"/>
    </row>
    <row r="58" spans="1:10" x14ac:dyDescent="0.2">
      <c r="G58" s="41"/>
    </row>
    <row r="59" spans="1:10" x14ac:dyDescent="0.2">
      <c r="G59" s="41"/>
    </row>
    <row r="60" spans="1:10" x14ac:dyDescent="0.2">
      <c r="G60" s="41"/>
    </row>
    <row r="61" spans="1:10" x14ac:dyDescent="0.2">
      <c r="G61" s="41"/>
    </row>
    <row r="62" spans="1:10" x14ac:dyDescent="0.2">
      <c r="G62" s="41"/>
    </row>
    <row r="63" spans="1:10" x14ac:dyDescent="0.2">
      <c r="G63" s="41"/>
    </row>
    <row r="64" spans="1:10" x14ac:dyDescent="0.2">
      <c r="G64" s="41"/>
    </row>
    <row r="65" spans="7:7" x14ac:dyDescent="0.2">
      <c r="G65" s="41"/>
    </row>
  </sheetData>
  <mergeCells count="120">
    <mergeCell ref="I28:I29"/>
    <mergeCell ref="I50:I51"/>
    <mergeCell ref="I54:I55"/>
    <mergeCell ref="J28:J29"/>
    <mergeCell ref="J50:J51"/>
    <mergeCell ref="J54:J55"/>
    <mergeCell ref="G56:G57"/>
    <mergeCell ref="G58:G59"/>
    <mergeCell ref="G60:G61"/>
    <mergeCell ref="G62:G63"/>
    <mergeCell ref="G64:G65"/>
    <mergeCell ref="H28:H29"/>
    <mergeCell ref="H50:H51"/>
    <mergeCell ref="H54:H55"/>
    <mergeCell ref="E48:E49"/>
    <mergeCell ref="E50:E51"/>
    <mergeCell ref="E52:E53"/>
    <mergeCell ref="E54:E55"/>
    <mergeCell ref="F28:F29"/>
    <mergeCell ref="F50:F51"/>
    <mergeCell ref="F54:F55"/>
    <mergeCell ref="G28:G29"/>
    <mergeCell ref="G50:G51"/>
    <mergeCell ref="G54:G55"/>
    <mergeCell ref="E26:E27"/>
    <mergeCell ref="E28:E29"/>
    <mergeCell ref="E30:E31"/>
    <mergeCell ref="E32:E36"/>
    <mergeCell ref="E37:E38"/>
    <mergeCell ref="E39:E40"/>
    <mergeCell ref="E41:E42"/>
    <mergeCell ref="E44:E45"/>
    <mergeCell ref="E46:E47"/>
    <mergeCell ref="C52:C53"/>
    <mergeCell ref="C54:C55"/>
    <mergeCell ref="D4:D5"/>
    <mergeCell ref="D6:D9"/>
    <mergeCell ref="D10:D15"/>
    <mergeCell ref="D16:D18"/>
    <mergeCell ref="D19:D21"/>
    <mergeCell ref="D22:D23"/>
    <mergeCell ref="D24:D25"/>
    <mergeCell ref="D26:D27"/>
    <mergeCell ref="D28:D29"/>
    <mergeCell ref="D30:D31"/>
    <mergeCell ref="D32:D36"/>
    <mergeCell ref="D37:D38"/>
    <mergeCell ref="D39:D40"/>
    <mergeCell ref="D41:D42"/>
    <mergeCell ref="D44:D45"/>
    <mergeCell ref="D48:D49"/>
    <mergeCell ref="D50:D51"/>
    <mergeCell ref="D52:D53"/>
    <mergeCell ref="D54:D55"/>
    <mergeCell ref="C26:C27"/>
    <mergeCell ref="C28:C29"/>
    <mergeCell ref="C30:C31"/>
    <mergeCell ref="C32:C36"/>
    <mergeCell ref="C37:C38"/>
    <mergeCell ref="C39:C40"/>
    <mergeCell ref="C41:C42"/>
    <mergeCell ref="C44:C45"/>
    <mergeCell ref="A48:A49"/>
    <mergeCell ref="A50:A51"/>
    <mergeCell ref="A30:A31"/>
    <mergeCell ref="A32:A36"/>
    <mergeCell ref="A37:A38"/>
    <mergeCell ref="A39:A40"/>
    <mergeCell ref="A41:A42"/>
    <mergeCell ref="A44:A45"/>
    <mergeCell ref="A46:A47"/>
    <mergeCell ref="C48:C49"/>
    <mergeCell ref="C50:C51"/>
    <mergeCell ref="A52:A53"/>
    <mergeCell ref="A54:A55"/>
    <mergeCell ref="B4:B5"/>
    <mergeCell ref="B6:B9"/>
    <mergeCell ref="B10:B15"/>
    <mergeCell ref="B16:B18"/>
    <mergeCell ref="B19:B21"/>
    <mergeCell ref="B22:B23"/>
    <mergeCell ref="B24:B25"/>
    <mergeCell ref="B26:B27"/>
    <mergeCell ref="B28:B29"/>
    <mergeCell ref="B30:B31"/>
    <mergeCell ref="B32:B36"/>
    <mergeCell ref="B37:B38"/>
    <mergeCell ref="B39:B40"/>
    <mergeCell ref="B41:B42"/>
    <mergeCell ref="B44:B45"/>
    <mergeCell ref="B46:B47"/>
    <mergeCell ref="B48:B49"/>
    <mergeCell ref="B50:B51"/>
    <mergeCell ref="B52:B53"/>
    <mergeCell ref="B54:B55"/>
    <mergeCell ref="A26:A27"/>
    <mergeCell ref="A28:A29"/>
    <mergeCell ref="B2:J2"/>
    <mergeCell ref="F4:J4"/>
    <mergeCell ref="A4:A5"/>
    <mergeCell ref="A6:A9"/>
    <mergeCell ref="A10:A15"/>
    <mergeCell ref="A16:A18"/>
    <mergeCell ref="A19:A21"/>
    <mergeCell ref="A22:A23"/>
    <mergeCell ref="A24:A25"/>
    <mergeCell ref="C4:C5"/>
    <mergeCell ref="C6:C9"/>
    <mergeCell ref="C10:C15"/>
    <mergeCell ref="C16:C18"/>
    <mergeCell ref="C19:C21"/>
    <mergeCell ref="C22:C23"/>
    <mergeCell ref="C24:C25"/>
    <mergeCell ref="E4:E5"/>
    <mergeCell ref="E6:E9"/>
    <mergeCell ref="E10:E15"/>
    <mergeCell ref="E16:E18"/>
    <mergeCell ref="E19:E21"/>
    <mergeCell ref="E22:E23"/>
    <mergeCell ref="E24:E25"/>
  </mergeCells>
  <phoneticPr fontId="14" type="noConversion"/>
  <pageMargins left="0.70069444444444495" right="0.70069444444444495" top="0.75138888888888899" bottom="0.75138888888888899" header="0.297916666666667" footer="0.297916666666667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8"/>
  <sheetViews>
    <sheetView workbookViewId="0">
      <selection activeCell="G22" sqref="G22"/>
    </sheetView>
  </sheetViews>
  <sheetFormatPr defaultColWidth="9" defaultRowHeight="14.25" x14ac:dyDescent="0.2"/>
  <cols>
    <col min="2" max="2" width="11" customWidth="1"/>
    <col min="3" max="3" width="8.5" customWidth="1"/>
    <col min="4" max="4" width="21.625" customWidth="1"/>
  </cols>
  <sheetData>
    <row r="2" spans="2:16" x14ac:dyDescent="0.2">
      <c r="B2" s="1" t="s">
        <v>178</v>
      </c>
      <c r="C2" s="2" t="s">
        <v>179</v>
      </c>
      <c r="D2" t="s">
        <v>180</v>
      </c>
    </row>
    <row r="3" spans="2:16" x14ac:dyDescent="0.2">
      <c r="B3" s="3" t="s">
        <v>84</v>
      </c>
      <c r="C3" s="3">
        <v>1</v>
      </c>
      <c r="D3" s="4" t="s">
        <v>181</v>
      </c>
    </row>
    <row r="4" spans="2:16" x14ac:dyDescent="0.2">
      <c r="B4" s="3" t="s">
        <v>96</v>
      </c>
      <c r="C4" s="3">
        <v>2</v>
      </c>
      <c r="D4" s="4" t="s">
        <v>182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x14ac:dyDescent="0.2">
      <c r="B5" s="3" t="s">
        <v>183</v>
      </c>
      <c r="C5" s="3">
        <v>3</v>
      </c>
      <c r="D5" t="s">
        <v>184</v>
      </c>
    </row>
    <row r="6" spans="2:16" x14ac:dyDescent="0.2">
      <c r="B6" s="3" t="s">
        <v>119</v>
      </c>
      <c r="C6" s="3">
        <v>4</v>
      </c>
      <c r="D6" t="s">
        <v>185</v>
      </c>
    </row>
    <row r="7" spans="2:16" x14ac:dyDescent="0.2">
      <c r="B7" s="3" t="s">
        <v>186</v>
      </c>
      <c r="C7" s="3">
        <v>5</v>
      </c>
      <c r="D7" t="s">
        <v>187</v>
      </c>
    </row>
    <row r="8" spans="2:16" x14ac:dyDescent="0.2">
      <c r="B8" s="3" t="s">
        <v>188</v>
      </c>
      <c r="C8" s="3">
        <v>6</v>
      </c>
      <c r="D8" t="s">
        <v>189</v>
      </c>
    </row>
    <row r="9" spans="2:16" x14ac:dyDescent="0.2">
      <c r="B9" s="3" t="s">
        <v>190</v>
      </c>
      <c r="C9" s="3">
        <v>7</v>
      </c>
      <c r="D9" t="s">
        <v>191</v>
      </c>
    </row>
    <row r="10" spans="2:16" x14ac:dyDescent="0.2">
      <c r="B10" s="3" t="s">
        <v>192</v>
      </c>
      <c r="C10" s="3">
        <v>8</v>
      </c>
      <c r="D10" t="s">
        <v>193</v>
      </c>
    </row>
    <row r="11" spans="2:16" x14ac:dyDescent="0.2">
      <c r="B11" s="3" t="s">
        <v>194</v>
      </c>
      <c r="C11" s="3">
        <v>9</v>
      </c>
      <c r="D11" t="s">
        <v>195</v>
      </c>
    </row>
    <row r="12" spans="2:16" x14ac:dyDescent="0.2">
      <c r="B12" s="3" t="s">
        <v>196</v>
      </c>
      <c r="C12" s="3">
        <v>10</v>
      </c>
      <c r="D12" t="s">
        <v>197</v>
      </c>
    </row>
    <row r="13" spans="2:16" x14ac:dyDescent="0.2">
      <c r="B13" s="3" t="s">
        <v>198</v>
      </c>
      <c r="C13" s="3">
        <v>11</v>
      </c>
      <c r="D13" t="s">
        <v>199</v>
      </c>
    </row>
    <row r="14" spans="2:16" x14ac:dyDescent="0.2">
      <c r="B14" s="3" t="s">
        <v>161</v>
      </c>
      <c r="C14" s="3">
        <v>12</v>
      </c>
      <c r="D14" t="s">
        <v>200</v>
      </c>
    </row>
    <row r="15" spans="2:16" x14ac:dyDescent="0.2">
      <c r="B15" s="3" t="s">
        <v>164</v>
      </c>
      <c r="C15" s="3">
        <v>13</v>
      </c>
      <c r="D15" t="s">
        <v>201</v>
      </c>
    </row>
    <row r="16" spans="2:16" x14ac:dyDescent="0.2">
      <c r="B16" s="3" t="s">
        <v>165</v>
      </c>
      <c r="C16" s="3">
        <v>14</v>
      </c>
      <c r="D16" t="s">
        <v>202</v>
      </c>
    </row>
    <row r="17" spans="2:4" x14ac:dyDescent="0.2">
      <c r="B17" s="3" t="s">
        <v>166</v>
      </c>
      <c r="C17" s="3">
        <v>15</v>
      </c>
      <c r="D17" t="s">
        <v>203</v>
      </c>
    </row>
    <row r="18" spans="2:4" x14ac:dyDescent="0.2">
      <c r="B18" s="3" t="s">
        <v>204</v>
      </c>
      <c r="C18" s="3">
        <v>16</v>
      </c>
      <c r="D18" t="s">
        <v>205</v>
      </c>
    </row>
  </sheetData>
  <phoneticPr fontId="14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G11" sqref="G11"/>
    </sheetView>
  </sheetViews>
  <sheetFormatPr defaultColWidth="9" defaultRowHeight="14.25" x14ac:dyDescent="0.2"/>
  <cols>
    <col min="3" max="3" width="16.5" customWidth="1"/>
    <col min="4" max="4" width="16.625" customWidth="1"/>
  </cols>
  <sheetData>
    <row r="1" spans="1:8" x14ac:dyDescent="0.2">
      <c r="A1" s="67" t="s">
        <v>206</v>
      </c>
      <c r="B1" s="67"/>
      <c r="C1" s="67"/>
      <c r="D1" s="67"/>
      <c r="E1" s="67"/>
      <c r="F1" s="67"/>
      <c r="G1" s="67"/>
      <c r="H1" s="67"/>
    </row>
    <row r="2" spans="1:8" x14ac:dyDescent="0.2">
      <c r="A2" t="s">
        <v>74</v>
      </c>
      <c r="B2" t="s">
        <v>207</v>
      </c>
      <c r="C2" t="s">
        <v>208</v>
      </c>
      <c r="D2" t="s">
        <v>209</v>
      </c>
      <c r="E2" t="s">
        <v>210</v>
      </c>
      <c r="F2" t="s">
        <v>211</v>
      </c>
      <c r="G2" t="s">
        <v>212</v>
      </c>
      <c r="H2" t="s">
        <v>213</v>
      </c>
    </row>
    <row r="3" spans="1:8" x14ac:dyDescent="0.2">
      <c r="B3" t="s">
        <v>214</v>
      </c>
      <c r="C3" t="s">
        <v>215</v>
      </c>
      <c r="D3" t="s">
        <v>214</v>
      </c>
      <c r="F3">
        <v>2</v>
      </c>
    </row>
    <row r="4" spans="1:8" x14ac:dyDescent="0.2">
      <c r="B4" s="67" t="s">
        <v>216</v>
      </c>
      <c r="C4" t="s">
        <v>217</v>
      </c>
      <c r="D4" t="s">
        <v>218</v>
      </c>
      <c r="F4">
        <v>1</v>
      </c>
    </row>
    <row r="5" spans="1:8" x14ac:dyDescent="0.2">
      <c r="B5" s="67"/>
      <c r="C5" t="s">
        <v>219</v>
      </c>
      <c r="D5" t="s">
        <v>220</v>
      </c>
      <c r="F5">
        <v>1</v>
      </c>
    </row>
    <row r="6" spans="1:8" x14ac:dyDescent="0.2">
      <c r="B6" s="67"/>
      <c r="C6" t="s">
        <v>221</v>
      </c>
      <c r="D6" t="s">
        <v>222</v>
      </c>
      <c r="F6">
        <v>4</v>
      </c>
    </row>
    <row r="7" spans="1:8" x14ac:dyDescent="0.2">
      <c r="B7" s="67"/>
      <c r="C7" t="s">
        <v>223</v>
      </c>
      <c r="D7" t="s">
        <v>224</v>
      </c>
      <c r="F7">
        <v>2</v>
      </c>
    </row>
    <row r="8" spans="1:8" x14ac:dyDescent="0.2">
      <c r="B8" s="67"/>
      <c r="C8" t="s">
        <v>225</v>
      </c>
      <c r="D8" t="s">
        <v>226</v>
      </c>
      <c r="F8">
        <v>1</v>
      </c>
    </row>
    <row r="9" spans="1:8" x14ac:dyDescent="0.2">
      <c r="B9" s="67"/>
      <c r="C9" t="s">
        <v>227</v>
      </c>
      <c r="D9" t="s">
        <v>145</v>
      </c>
      <c r="F9">
        <v>1</v>
      </c>
    </row>
    <row r="10" spans="1:8" x14ac:dyDescent="0.2">
      <c r="B10" s="67"/>
      <c r="C10" t="s">
        <v>228</v>
      </c>
      <c r="D10" t="s">
        <v>229</v>
      </c>
      <c r="F10">
        <v>4</v>
      </c>
    </row>
    <row r="11" spans="1:8" x14ac:dyDescent="0.2">
      <c r="B11" s="67" t="s">
        <v>230</v>
      </c>
      <c r="C11" t="s">
        <v>231</v>
      </c>
      <c r="D11" t="s">
        <v>232</v>
      </c>
      <c r="F11">
        <v>1</v>
      </c>
      <c r="H11" t="s">
        <v>233</v>
      </c>
    </row>
    <row r="12" spans="1:8" x14ac:dyDescent="0.2">
      <c r="B12" s="67"/>
      <c r="C12" t="s">
        <v>234</v>
      </c>
      <c r="D12" t="s">
        <v>235</v>
      </c>
      <c r="F12">
        <v>1</v>
      </c>
    </row>
    <row r="13" spans="1:8" x14ac:dyDescent="0.2">
      <c r="B13" s="67"/>
      <c r="C13" t="s">
        <v>236</v>
      </c>
      <c r="D13" t="s">
        <v>237</v>
      </c>
      <c r="F13">
        <v>1</v>
      </c>
    </row>
    <row r="14" spans="1:8" x14ac:dyDescent="0.2">
      <c r="B14" s="67"/>
      <c r="C14" t="s">
        <v>238</v>
      </c>
      <c r="D14" t="s">
        <v>178</v>
      </c>
      <c r="F14">
        <v>1</v>
      </c>
      <c r="H14" t="s">
        <v>239</v>
      </c>
    </row>
    <row r="15" spans="1:8" x14ac:dyDescent="0.2">
      <c r="B15" s="67"/>
      <c r="C15" t="s">
        <v>240</v>
      </c>
      <c r="D15" t="s">
        <v>241</v>
      </c>
      <c r="F15">
        <v>4</v>
      </c>
    </row>
    <row r="16" spans="1:8" x14ac:dyDescent="0.2">
      <c r="B16" s="67"/>
      <c r="C16" t="s">
        <v>242</v>
      </c>
      <c r="D16" t="s">
        <v>111</v>
      </c>
      <c r="F16">
        <v>2</v>
      </c>
    </row>
    <row r="17" spans="2:6" x14ac:dyDescent="0.2">
      <c r="B17" s="67"/>
      <c r="C17" t="s">
        <v>227</v>
      </c>
      <c r="D17" t="s">
        <v>145</v>
      </c>
      <c r="F17">
        <v>2</v>
      </c>
    </row>
    <row r="18" spans="2:6" x14ac:dyDescent="0.2">
      <c r="B18" s="67"/>
      <c r="C18" t="s">
        <v>243</v>
      </c>
      <c r="D18" t="s">
        <v>244</v>
      </c>
      <c r="F18">
        <v>4</v>
      </c>
    </row>
    <row r="19" spans="2:6" x14ac:dyDescent="0.2">
      <c r="B19" s="67"/>
      <c r="C19" t="s">
        <v>245</v>
      </c>
      <c r="D19" t="s">
        <v>246</v>
      </c>
      <c r="F19">
        <v>4</v>
      </c>
    </row>
    <row r="20" spans="2:6" x14ac:dyDescent="0.2">
      <c r="B20" s="67"/>
      <c r="C20" t="s">
        <v>247</v>
      </c>
      <c r="D20" t="s">
        <v>248</v>
      </c>
      <c r="F20">
        <v>4</v>
      </c>
    </row>
    <row r="21" spans="2:6" x14ac:dyDescent="0.2">
      <c r="B21" s="67"/>
      <c r="C21" t="s">
        <v>249</v>
      </c>
      <c r="D21" t="s">
        <v>250</v>
      </c>
      <c r="F21">
        <v>24</v>
      </c>
    </row>
    <row r="22" spans="2:6" x14ac:dyDescent="0.2">
      <c r="B22" t="s">
        <v>251</v>
      </c>
      <c r="C22" t="s">
        <v>252</v>
      </c>
      <c r="D22" t="s">
        <v>251</v>
      </c>
      <c r="F22">
        <v>2</v>
      </c>
    </row>
    <row r="23" spans="2:6" x14ac:dyDescent="0.2">
      <c r="F23">
        <f>SUM(F3:F22)</f>
        <v>66</v>
      </c>
    </row>
  </sheetData>
  <mergeCells count="3">
    <mergeCell ref="A1:H1"/>
    <mergeCell ref="B4:B10"/>
    <mergeCell ref="B11:B21"/>
  </mergeCells>
  <phoneticPr fontId="1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控制位转换</vt:lpstr>
      <vt:lpstr>控制位说明</vt:lpstr>
      <vt:lpstr>协议说明</vt:lpstr>
      <vt:lpstr>指令编码映射</vt:lpstr>
      <vt:lpstr>表端回写约定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2016-10-10T08:27:00Z</dcterms:created>
  <dcterms:modified xsi:type="dcterms:W3CDTF">2016-10-24T03:02:57Z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