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sers\Bolun\Desktop\"/>
    </mc:Choice>
  </mc:AlternateContent>
  <bookViews>
    <workbookView xWindow="1860" yWindow="0" windowWidth="28800" windowHeight="12435" activeTab="1"/>
  </bookViews>
  <sheets>
    <sheet name="5.2" sheetId="1" r:id="rId1"/>
    <sheet name="5.3（a）" sheetId="4" r:id="rId2"/>
    <sheet name="5.3（b）" sheetId="5" r:id="rId3"/>
    <sheet name="Case Q1" sheetId="6" r:id="rId4"/>
    <sheet name="Case Q2.1" sheetId="7" r:id="rId5"/>
    <sheet name="Case Q2.2" sheetId="8" r:id="rId6"/>
    <sheet name="Case Q2.3" sheetId="9" r:id="rId7"/>
    <sheet name="Case Q3.1" sheetId="12" r:id="rId8"/>
    <sheet name="Case Q3.2" sheetId="13" r:id="rId9"/>
    <sheet name="Case Q3.3" sheetId="14" r:id="rId10"/>
  </sheets>
  <definedNames>
    <definedName name="solver_adj" localSheetId="0" hidden="1">'5.2'!$H$2:$K$7</definedName>
    <definedName name="solver_adj" localSheetId="1" hidden="1">'5.3（a）'!$K$3:$K$7,'5.3（a）'!$B$22:$G$26</definedName>
    <definedName name="solver_adj" localSheetId="2" hidden="1">'5.3（b）'!$B$22:$G$26</definedName>
    <definedName name="solver_adj" localSheetId="4" hidden="1">'Case Q2.1'!$B$39:$C$42,'Case Q2.1'!$B$48:$G$51,'Case Q2.1'!$B$57:$G$60</definedName>
    <definedName name="solver_adj" localSheetId="5" hidden="1">'Case Q2.2'!$B$39:$C$42,'Case Q2.2'!$B$48:$G$51,'Case Q2.2'!$B$57:$G$60</definedName>
    <definedName name="solver_adj" localSheetId="6" hidden="1">'Case Q2.3'!$B$39:$C$42,'Case Q2.3'!$B$48:$G$51,'Case Q2.3'!$B$57:$G$60</definedName>
    <definedName name="solver_adj" localSheetId="7" hidden="1">'Case Q3.1'!$B$39:$C$42,'Case Q3.1'!$B$48:$G$51,'Case Q3.1'!$B$57:$G$60</definedName>
    <definedName name="solver_adj" localSheetId="8" hidden="1">'Case Q3.2'!$B$39:$C$42,'Case Q3.2'!$B$48:$G$51,'Case Q3.2'!$B$57:$G$60</definedName>
    <definedName name="solver_adj" localSheetId="9" hidden="1">'Case Q3.3'!$B$39:$C$42,'Case Q3.3'!$B$48:$G$51,'Case Q3.3'!$B$57:$G$60</definedName>
    <definedName name="solver_cvg" localSheetId="0" hidden="1">0.0001</definedName>
    <definedName name="solver_cvg" localSheetId="1" hidden="1">0.0001</definedName>
    <definedName name="solver_cvg" localSheetId="2" hidden="1">0.0001</definedName>
    <definedName name="solver_cvg" localSheetId="4" hidden="1">0.0001</definedName>
    <definedName name="solver_cvg" localSheetId="5" hidden="1">0.0001</definedName>
    <definedName name="solver_cvg" localSheetId="6" hidden="1">0.0001</definedName>
    <definedName name="solver_cvg" localSheetId="7" hidden="1">0.000001</definedName>
    <definedName name="solver_cvg" localSheetId="8" hidden="1">0.000001</definedName>
    <definedName name="solver_cvg" localSheetId="9" hidden="1">0.0001</definedName>
    <definedName name="solver_drv" localSheetId="0" hidden="1">2</definedName>
    <definedName name="solver_drv" localSheetId="1" hidden="1">2</definedName>
    <definedName name="solver_drv" localSheetId="2" hidden="1">2</definedName>
    <definedName name="solver_drv" localSheetId="4" hidden="1">1</definedName>
    <definedName name="solver_drv" localSheetId="5" hidden="1">2</definedName>
    <definedName name="solver_drv" localSheetId="6" hidden="1">2</definedName>
    <definedName name="solver_drv" localSheetId="7" hidden="1">1</definedName>
    <definedName name="solver_drv" localSheetId="8" hidden="1">1</definedName>
    <definedName name="solver_drv" localSheetId="9" hidden="1">1</definedName>
    <definedName name="solver_eng" localSheetId="0" hidden="1">2</definedName>
    <definedName name="solver_eng" localSheetId="1" hidden="1">2</definedName>
    <definedName name="solver_eng" localSheetId="2" hidden="1">2</definedName>
    <definedName name="solver_eng" localSheetId="3" hidden="1">1</definedName>
    <definedName name="solver_eng" localSheetId="4" hidden="1">2</definedName>
    <definedName name="solver_eng" localSheetId="5" hidden="1">2</definedName>
    <definedName name="solver_eng" localSheetId="6" hidden="1">2</definedName>
    <definedName name="solver_eng" localSheetId="7" hidden="1">2</definedName>
    <definedName name="solver_eng" localSheetId="8" hidden="1">2</definedName>
    <definedName name="solver_eng" localSheetId="9" hidden="1">2</definedName>
    <definedName name="solver_est" localSheetId="0" hidden="1">1</definedName>
    <definedName name="solver_est" localSheetId="1" hidden="1">1</definedName>
    <definedName name="solver_est" localSheetId="2" hidden="1">1</definedName>
    <definedName name="solver_est" localSheetId="4" hidden="1">1</definedName>
    <definedName name="solver_est" localSheetId="5" hidden="1">1</definedName>
    <definedName name="solver_est" localSheetId="6" hidden="1">1</definedName>
    <definedName name="solver_est" localSheetId="7" hidden="1">1</definedName>
    <definedName name="solver_est" localSheetId="8" hidden="1">1</definedName>
    <definedName name="solver_est" localSheetId="9" hidden="1">1</definedName>
    <definedName name="solver_itr" localSheetId="0" hidden="1">2147483647</definedName>
    <definedName name="solver_itr" localSheetId="1" hidden="1">2147483647</definedName>
    <definedName name="solver_itr" localSheetId="2" hidden="1">2147483647</definedName>
    <definedName name="solver_itr" localSheetId="4" hidden="1">2147483647</definedName>
    <definedName name="solver_itr" localSheetId="5" hidden="1">2147483647</definedName>
    <definedName name="solver_itr" localSheetId="6" hidden="1">2147483647</definedName>
    <definedName name="solver_itr" localSheetId="7" hidden="1">2147483647</definedName>
    <definedName name="solver_itr" localSheetId="8" hidden="1">2147483647</definedName>
    <definedName name="solver_itr" localSheetId="9" hidden="1">2147483647</definedName>
    <definedName name="solver_lhs1" localSheetId="0" hidden="1">'5.2'!$H$11</definedName>
    <definedName name="solver_lhs1" localSheetId="1" hidden="1">'5.3（a）'!$B$27:$F$27</definedName>
    <definedName name="solver_lhs1" localSheetId="2" hidden="1">'5.3（b）'!$B$27:$F$27</definedName>
    <definedName name="solver_lhs1" localSheetId="4" hidden="1">'Case Q2.1'!$B$39:$C$39</definedName>
    <definedName name="solver_lhs1" localSheetId="5" hidden="1">'Case Q2.2'!$B$39:$C$39</definedName>
    <definedName name="solver_lhs1" localSheetId="6" hidden="1">'Case Q2.3'!$B$39:$C$39</definedName>
    <definedName name="solver_lhs1" localSheetId="7" hidden="1">'Case Q3.1'!$B$39:$C$42</definedName>
    <definedName name="solver_lhs1" localSheetId="8" hidden="1">'Case Q3.2'!$B$39:$C$42</definedName>
    <definedName name="solver_lhs1" localSheetId="9" hidden="1">'Case Q3.3'!$B$39:$C$42</definedName>
    <definedName name="solver_lhs10" localSheetId="0" hidden="1">'5.2'!$M$6</definedName>
    <definedName name="solver_lhs11" localSheetId="0" hidden="1">'5.2'!$M$7</definedName>
    <definedName name="solver_lhs2" localSheetId="0" hidden="1">'5.2'!$H$2:$K$3</definedName>
    <definedName name="solver_lhs2" localSheetId="1" hidden="1">'5.3（a）'!$H$22:$H$26</definedName>
    <definedName name="solver_lhs2" localSheetId="2" hidden="1">'5.3（b）'!$H$22:$H$26</definedName>
    <definedName name="solver_lhs2" localSheetId="4" hidden="1">'Case Q2.1'!$B$39:$C$42</definedName>
    <definedName name="solver_lhs2" localSheetId="5" hidden="1">'Case Q2.2'!$B$39:$C$42</definedName>
    <definedName name="solver_lhs2" localSheetId="6" hidden="1">'Case Q2.3'!$B$39:$C$42</definedName>
    <definedName name="solver_lhs2" localSheetId="7" hidden="1">'Case Q3.1'!$B$39:$C$42</definedName>
    <definedName name="solver_lhs2" localSheetId="8" hidden="1">'Case Q3.2'!$B$52:$G$52</definedName>
    <definedName name="solver_lhs2" localSheetId="9" hidden="1">'Case Q3.3'!$B$39:$C$42</definedName>
    <definedName name="solver_lhs3" localSheetId="0" hidden="1">'5.2'!$H$4:$K$7</definedName>
    <definedName name="solver_lhs3" localSheetId="1" hidden="1">'5.3（a）'!$H$22:$H$26</definedName>
    <definedName name="solver_lhs3" localSheetId="4" hidden="1">'Case Q2.1'!$B$52:$G$52</definedName>
    <definedName name="solver_lhs3" localSheetId="5" hidden="1">'Case Q2.2'!$B$52:$G$52</definedName>
    <definedName name="solver_lhs3" localSheetId="6" hidden="1">'Case Q2.3'!$B$52:$G$52</definedName>
    <definedName name="solver_lhs3" localSheetId="7" hidden="1">'Case Q3.1'!$B$52:$G$52</definedName>
    <definedName name="solver_lhs3" localSheetId="8" hidden="1">'Case Q3.2'!$B$61:$G$61</definedName>
    <definedName name="solver_lhs3" localSheetId="9" hidden="1">'Case Q3.3'!$B$52:$G$52</definedName>
    <definedName name="solver_lhs4" localSheetId="0" hidden="1">'5.2'!$H$8:$K$8</definedName>
    <definedName name="solver_lhs4" localSheetId="1" hidden="1">'5.3（a）'!$K$3:$K$7</definedName>
    <definedName name="solver_lhs4" localSheetId="4" hidden="1">'Case Q2.1'!$B$61:$G$61</definedName>
    <definedName name="solver_lhs4" localSheetId="5" hidden="1">'Case Q2.2'!$B$61:$G$61</definedName>
    <definedName name="solver_lhs4" localSheetId="6" hidden="1">'Case Q2.3'!$B$61:$G$61</definedName>
    <definedName name="solver_lhs4" localSheetId="7" hidden="1">'Case Q3.1'!$B$61:$G$61</definedName>
    <definedName name="solver_lhs4" localSheetId="8" hidden="1">'Case Q3.2'!$H$48:$H$51</definedName>
    <definedName name="solver_lhs4" localSheetId="9" hidden="1">'Case Q3.3'!$B$61:$G$61</definedName>
    <definedName name="solver_lhs5" localSheetId="0" hidden="1">'5.2'!$I$11</definedName>
    <definedName name="solver_lhs5" localSheetId="4" hidden="1">'Case Q2.1'!$H$48:$H$51</definedName>
    <definedName name="solver_lhs5" localSheetId="5" hidden="1">'Case Q2.2'!$H$48:$H$51</definedName>
    <definedName name="solver_lhs5" localSheetId="6" hidden="1">'Case Q2.3'!$H$48:$H$51</definedName>
    <definedName name="solver_lhs5" localSheetId="7" hidden="1">'Case Q3.1'!$H$48:$H$51</definedName>
    <definedName name="solver_lhs5" localSheetId="8" hidden="1">'Case Q3.2'!$H$57:$H$60</definedName>
    <definedName name="solver_lhs5" localSheetId="9" hidden="1">'Case Q3.3'!$H$48:$H$51</definedName>
    <definedName name="solver_lhs6" localSheetId="0" hidden="1">'5.2'!$J$11</definedName>
    <definedName name="solver_lhs6" localSheetId="4" hidden="1">'Case Q2.1'!$H$57:$H$60</definedName>
    <definedName name="solver_lhs6" localSheetId="5" hidden="1">'Case Q2.2'!$H$57:$H$60</definedName>
    <definedName name="solver_lhs6" localSheetId="6" hidden="1">'Case Q2.3'!$H$57:$H$60</definedName>
    <definedName name="solver_lhs6" localSheetId="7" hidden="1">'Case Q3.1'!$H$57:$H$60</definedName>
    <definedName name="solver_lhs6" localSheetId="9" hidden="1">'Case Q3.3'!$H$57:$H$60</definedName>
    <definedName name="solver_lhs7" localSheetId="0" hidden="1">'5.2'!$K$11</definedName>
    <definedName name="solver_lhs7" localSheetId="4" hidden="1">'Case Q2.1'!$H$57:$H$60</definedName>
    <definedName name="solver_lhs7" localSheetId="5" hidden="1">'Case Q2.2'!$H$57:$H$60</definedName>
    <definedName name="solver_lhs8" localSheetId="0" hidden="1">'5.2'!$M$4</definedName>
    <definedName name="solver_lhs9" localSheetId="0" hidden="1">'5.2'!$M$5</definedName>
    <definedName name="solver_mip" localSheetId="0" hidden="1">2147483647</definedName>
    <definedName name="solver_mip" localSheetId="1" hidden="1">2147483647</definedName>
    <definedName name="solver_mip" localSheetId="2" hidden="1">2147483647</definedName>
    <definedName name="solver_mip" localSheetId="4" hidden="1">2147483647</definedName>
    <definedName name="solver_mip" localSheetId="5" hidden="1">2147483647</definedName>
    <definedName name="solver_mip" localSheetId="6" hidden="1">2147483647</definedName>
    <definedName name="solver_mip" localSheetId="7" hidden="1">2147483647</definedName>
    <definedName name="solver_mip" localSheetId="8" hidden="1">2147483647</definedName>
    <definedName name="solver_mip" localSheetId="9" hidden="1">2147483647</definedName>
    <definedName name="solver_mni" localSheetId="0" hidden="1">30</definedName>
    <definedName name="solver_mni" localSheetId="1" hidden="1">30</definedName>
    <definedName name="solver_mni" localSheetId="2" hidden="1">30</definedName>
    <definedName name="solver_mni" localSheetId="4" hidden="1">30</definedName>
    <definedName name="solver_mni" localSheetId="5" hidden="1">30</definedName>
    <definedName name="solver_mni" localSheetId="6" hidden="1">30</definedName>
    <definedName name="solver_mni" localSheetId="7" hidden="1">30</definedName>
    <definedName name="solver_mni" localSheetId="8" hidden="1">30</definedName>
    <definedName name="solver_mni" localSheetId="9" hidden="1">30</definedName>
    <definedName name="solver_mrt" localSheetId="0" hidden="1">0.075</definedName>
    <definedName name="solver_mrt" localSheetId="1" hidden="1">0.075</definedName>
    <definedName name="solver_mrt" localSheetId="2" hidden="1">0.075</definedName>
    <definedName name="solver_mrt" localSheetId="4" hidden="1">0.075</definedName>
    <definedName name="solver_mrt" localSheetId="5" hidden="1">0.075</definedName>
    <definedName name="solver_mrt" localSheetId="6" hidden="1">0.075</definedName>
    <definedName name="solver_mrt" localSheetId="7" hidden="1">0.075</definedName>
    <definedName name="solver_mrt" localSheetId="8" hidden="1">0.075</definedName>
    <definedName name="solver_mrt" localSheetId="9" hidden="1">0.075</definedName>
    <definedName name="solver_msl" localSheetId="0" hidden="1">2</definedName>
    <definedName name="solver_msl" localSheetId="1" hidden="1">2</definedName>
    <definedName name="solver_msl" localSheetId="2" hidden="1">2</definedName>
    <definedName name="solver_msl" localSheetId="4" hidden="1">2</definedName>
    <definedName name="solver_msl" localSheetId="5" hidden="1">2</definedName>
    <definedName name="solver_msl" localSheetId="6" hidden="1">2</definedName>
    <definedName name="solver_msl" localSheetId="7" hidden="1">2</definedName>
    <definedName name="solver_msl" localSheetId="8" hidden="1">2</definedName>
    <definedName name="solver_msl" localSheetId="9" hidden="1">2</definedName>
    <definedName name="solver_neg" localSheetId="0" hidden="1">1</definedName>
    <definedName name="solver_neg" localSheetId="1" hidden="1">1</definedName>
    <definedName name="solver_neg" localSheetId="2" hidden="1">1</definedName>
    <definedName name="solver_neg" localSheetId="3" hidden="1">1</definedName>
    <definedName name="solver_neg" localSheetId="4" hidden="1">1</definedName>
    <definedName name="solver_neg" localSheetId="5" hidden="1">1</definedName>
    <definedName name="solver_neg" localSheetId="6" hidden="1">1</definedName>
    <definedName name="solver_neg" localSheetId="7" hidden="1">1</definedName>
    <definedName name="solver_neg" localSheetId="8" hidden="1">1</definedName>
    <definedName name="solver_neg" localSheetId="9" hidden="1">1</definedName>
    <definedName name="solver_nod" localSheetId="0" hidden="1">2147483647</definedName>
    <definedName name="solver_nod" localSheetId="1" hidden="1">2147483647</definedName>
    <definedName name="solver_nod" localSheetId="2" hidden="1">2147483647</definedName>
    <definedName name="solver_nod" localSheetId="4" hidden="1">2147483647</definedName>
    <definedName name="solver_nod" localSheetId="5" hidden="1">2147483647</definedName>
    <definedName name="solver_nod" localSheetId="6" hidden="1">2147483647</definedName>
    <definedName name="solver_nod" localSheetId="7" hidden="1">2147483647</definedName>
    <definedName name="solver_nod" localSheetId="8" hidden="1">2147483647</definedName>
    <definedName name="solver_nod" localSheetId="9" hidden="1">2147483647</definedName>
    <definedName name="solver_num" localSheetId="0" hidden="1">11</definedName>
    <definedName name="solver_num" localSheetId="1" hidden="1">4</definedName>
    <definedName name="solver_num" localSheetId="2" hidden="1">1</definedName>
    <definedName name="solver_num" localSheetId="3" hidden="1">0</definedName>
    <definedName name="solver_num" localSheetId="4" hidden="1">6</definedName>
    <definedName name="solver_num" localSheetId="5" hidden="1">6</definedName>
    <definedName name="solver_num" localSheetId="6" hidden="1">6</definedName>
    <definedName name="solver_num" localSheetId="7" hidden="1">6</definedName>
    <definedName name="solver_num" localSheetId="8" hidden="1">5</definedName>
    <definedName name="solver_num" localSheetId="9" hidden="1">6</definedName>
    <definedName name="solver_nwt" localSheetId="0" hidden="1">1</definedName>
    <definedName name="solver_nwt" localSheetId="1" hidden="1">1</definedName>
    <definedName name="solver_nwt" localSheetId="2" hidden="1">1</definedName>
    <definedName name="solver_nwt" localSheetId="4" hidden="1">1</definedName>
    <definedName name="solver_nwt" localSheetId="5" hidden="1">1</definedName>
    <definedName name="solver_nwt" localSheetId="6" hidden="1">1</definedName>
    <definedName name="solver_nwt" localSheetId="7" hidden="1">1</definedName>
    <definedName name="solver_nwt" localSheetId="8" hidden="1">1</definedName>
    <definedName name="solver_nwt" localSheetId="9" hidden="1">1</definedName>
    <definedName name="solver_opt" localSheetId="0" hidden="1">'5.2'!$L$9</definedName>
    <definedName name="solver_opt" localSheetId="1" hidden="1">'5.3（a）'!$H$36</definedName>
    <definedName name="solver_opt" localSheetId="2" hidden="1">'5.3（b）'!$H$36</definedName>
    <definedName name="solver_opt" localSheetId="3" hidden="1">'Case Q1'!$A$2</definedName>
    <definedName name="solver_opt" localSheetId="4" hidden="1">'Case Q2.1'!$R$64</definedName>
    <definedName name="solver_opt" localSheetId="5" hidden="1">'Case Q2.2'!$R$64</definedName>
    <definedName name="solver_opt" localSheetId="6" hidden="1">'Case Q2.3'!$R$64</definedName>
    <definedName name="solver_opt" localSheetId="7" hidden="1">'Case Q3.1'!$R$64</definedName>
    <definedName name="solver_opt" localSheetId="8" hidden="1">'Case Q3.2'!$R$64</definedName>
    <definedName name="solver_opt" localSheetId="9" hidden="1">'Case Q3.3'!$R$64</definedName>
    <definedName name="solver_pre" localSheetId="0" hidden="1">0.00000000001</definedName>
    <definedName name="solver_pre" localSheetId="1" hidden="1">0.000001</definedName>
    <definedName name="solver_pre" localSheetId="2" hidden="1">0.000001</definedName>
    <definedName name="solver_pre" localSheetId="4" hidden="1">0.000001</definedName>
    <definedName name="solver_pre" localSheetId="5" hidden="1">0.000001</definedName>
    <definedName name="solver_pre" localSheetId="6" hidden="1">0.000001</definedName>
    <definedName name="solver_pre" localSheetId="7" hidden="1">0.00001</definedName>
    <definedName name="solver_pre" localSheetId="8" hidden="1">0.00001</definedName>
    <definedName name="solver_pre" localSheetId="9" hidden="1">0.00001</definedName>
    <definedName name="solver_rbv" localSheetId="0" hidden="1">2</definedName>
    <definedName name="solver_rbv" localSheetId="1" hidden="1">2</definedName>
    <definedName name="solver_rbv" localSheetId="2" hidden="1">2</definedName>
    <definedName name="solver_rbv" localSheetId="4" hidden="1">1</definedName>
    <definedName name="solver_rbv" localSheetId="5" hidden="1">2</definedName>
    <definedName name="solver_rbv" localSheetId="6" hidden="1">2</definedName>
    <definedName name="solver_rbv" localSheetId="7" hidden="1">2</definedName>
    <definedName name="solver_rbv" localSheetId="8" hidden="1">1</definedName>
    <definedName name="solver_rbv" localSheetId="9" hidden="1">1</definedName>
    <definedName name="solver_rel1" localSheetId="0" hidden="1">1</definedName>
    <definedName name="solver_rel1" localSheetId="1" hidden="1">3</definedName>
    <definedName name="solver_rel1" localSheetId="2" hidden="1">3</definedName>
    <definedName name="solver_rel1" localSheetId="4" hidden="1">3</definedName>
    <definedName name="solver_rel1" localSheetId="5" hidden="1">3</definedName>
    <definedName name="solver_rel1" localSheetId="6" hidden="1">3</definedName>
    <definedName name="solver_rel1" localSheetId="7" hidden="1">1</definedName>
    <definedName name="solver_rel1" localSheetId="8" hidden="1">4</definedName>
    <definedName name="solver_rel1" localSheetId="9" hidden="1">1</definedName>
    <definedName name="solver_rel10" localSheetId="0" hidden="1">3</definedName>
    <definedName name="solver_rel11" localSheetId="0" hidden="1">3</definedName>
    <definedName name="solver_rel2" localSheetId="0" hidden="1">5</definedName>
    <definedName name="solver_rel2" localSheetId="1" hidden="1">1</definedName>
    <definedName name="solver_rel2" localSheetId="2" hidden="1">1</definedName>
    <definedName name="solver_rel2" localSheetId="4" hidden="1">4</definedName>
    <definedName name="solver_rel2" localSheetId="5" hidden="1">4</definedName>
    <definedName name="solver_rel2" localSheetId="6" hidden="1">4</definedName>
    <definedName name="solver_rel2" localSheetId="7" hidden="1">4</definedName>
    <definedName name="solver_rel2" localSheetId="8" hidden="1">3</definedName>
    <definedName name="solver_rel2" localSheetId="9" hidden="1">4</definedName>
    <definedName name="solver_rel3" localSheetId="0" hidden="1">4</definedName>
    <definedName name="solver_rel3" localSheetId="1" hidden="1">3</definedName>
    <definedName name="solver_rel3" localSheetId="4" hidden="1">3</definedName>
    <definedName name="solver_rel3" localSheetId="5" hidden="1">3</definedName>
    <definedName name="solver_rel3" localSheetId="6" hidden="1">3</definedName>
    <definedName name="solver_rel3" localSheetId="7" hidden="1">3</definedName>
    <definedName name="solver_rel3" localSheetId="8" hidden="1">3</definedName>
    <definedName name="solver_rel3" localSheetId="9" hidden="1">3</definedName>
    <definedName name="solver_rel4" localSheetId="0" hidden="1">1</definedName>
    <definedName name="solver_rel4" localSheetId="1" hidden="1">5</definedName>
    <definedName name="solver_rel4" localSheetId="4" hidden="1">3</definedName>
    <definedName name="solver_rel4" localSheetId="5" hidden="1">3</definedName>
    <definedName name="solver_rel4" localSheetId="6" hidden="1">3</definedName>
    <definedName name="solver_rel4" localSheetId="7" hidden="1">3</definedName>
    <definedName name="solver_rel4" localSheetId="8" hidden="1">1</definedName>
    <definedName name="solver_rel4" localSheetId="9" hidden="1">3</definedName>
    <definedName name="solver_rel5" localSheetId="0" hidden="1">1</definedName>
    <definedName name="solver_rel5" localSheetId="4" hidden="1">1</definedName>
    <definedName name="solver_rel5" localSheetId="5" hidden="1">1</definedName>
    <definedName name="solver_rel5" localSheetId="6" hidden="1">1</definedName>
    <definedName name="solver_rel5" localSheetId="7" hidden="1">1</definedName>
    <definedName name="solver_rel5" localSheetId="8" hidden="1">1</definedName>
    <definedName name="solver_rel5" localSheetId="9" hidden="1">1</definedName>
    <definedName name="solver_rel6" localSheetId="0" hidden="1">1</definedName>
    <definedName name="solver_rel6" localSheetId="4" hidden="1">1</definedName>
    <definedName name="solver_rel6" localSheetId="5" hidden="1">1</definedName>
    <definedName name="solver_rel6" localSheetId="6" hidden="1">1</definedName>
    <definedName name="solver_rel6" localSheetId="7" hidden="1">1</definedName>
    <definedName name="solver_rel6" localSheetId="9" hidden="1">1</definedName>
    <definedName name="solver_rel7" localSheetId="0" hidden="1">1</definedName>
    <definedName name="solver_rel7" localSheetId="4" hidden="1">1</definedName>
    <definedName name="solver_rel7" localSheetId="5" hidden="1">1</definedName>
    <definedName name="solver_rel8" localSheetId="0" hidden="1">3</definedName>
    <definedName name="solver_rel9" localSheetId="0" hidden="1">3</definedName>
    <definedName name="solver_rhs1" localSheetId="0" hidden="1">'5.2'!$H$10</definedName>
    <definedName name="solver_rhs1" localSheetId="1" hidden="1">'5.3（a）'!$B$8:$F$8</definedName>
    <definedName name="solver_rhs1" localSheetId="2" hidden="1">'5.3（b）'!$B$8:$F$8</definedName>
    <definedName name="solver_rhs1" localSheetId="4" hidden="1">1</definedName>
    <definedName name="solver_rhs1" localSheetId="5" hidden="1">1</definedName>
    <definedName name="solver_rhs1" localSheetId="6" hidden="1">1</definedName>
    <definedName name="solver_rhs1" localSheetId="7" hidden="1">3</definedName>
    <definedName name="solver_rhs1" localSheetId="8" hidden="1">整数</definedName>
    <definedName name="solver_rhs1" localSheetId="9" hidden="1">3</definedName>
    <definedName name="solver_rhs10" localSheetId="0" hidden="1">120000</definedName>
    <definedName name="solver_rhs11" localSheetId="0" hidden="1">100000</definedName>
    <definedName name="solver_rhs2" localSheetId="0" hidden="1">二进制</definedName>
    <definedName name="solver_rhs2" localSheetId="1" hidden="1">'5.3（a）'!$L$3:$L$7</definedName>
    <definedName name="solver_rhs2" localSheetId="2" hidden="1">'5.3（b）'!$G$3:$G$7</definedName>
    <definedName name="solver_rhs2" localSheetId="4" hidden="1">整数</definedName>
    <definedName name="solver_rhs2" localSheetId="5" hidden="1">整数</definedName>
    <definedName name="solver_rhs2" localSheetId="6" hidden="1">整数</definedName>
    <definedName name="solver_rhs2" localSheetId="7" hidden="1">整数</definedName>
    <definedName name="solver_rhs2" localSheetId="8" hidden="1">'Case Q3.2'!$B$7:$G$7</definedName>
    <definedName name="solver_rhs2" localSheetId="9" hidden="1">整数</definedName>
    <definedName name="solver_rhs3" localSheetId="0" hidden="1">整数</definedName>
    <definedName name="solver_rhs3" localSheetId="1" hidden="1">'5.3（a）'!$M$3:$M$7</definedName>
    <definedName name="solver_rhs3" localSheetId="4" hidden="1">'Case Q2.1'!$B$7:$G$7</definedName>
    <definedName name="solver_rhs3" localSheetId="5" hidden="1">'Case Q2.2'!$B$7:$G$7</definedName>
    <definedName name="solver_rhs3" localSheetId="6" hidden="1">'Case Q2.3'!$B$7:$G$7</definedName>
    <definedName name="solver_rhs3" localSheetId="7" hidden="1">'Case Q3.1'!$B$7:$G$7</definedName>
    <definedName name="solver_rhs3" localSheetId="8" hidden="1">'Case Q3.2'!$B$8:$G$8</definedName>
    <definedName name="solver_rhs3" localSheetId="9" hidden="1">'Case Q3.3'!$B$7:$G$7</definedName>
    <definedName name="solver_rhs4" localSheetId="0" hidden="1">1</definedName>
    <definedName name="solver_rhs4" localSheetId="1" hidden="1">二进制</definedName>
    <definedName name="solver_rhs4" localSheetId="4" hidden="1">'Case Q2.1'!$B$8:$G$8</definedName>
    <definedName name="solver_rhs4" localSheetId="5" hidden="1">'Case Q2.2'!$B$8:$G$8</definedName>
    <definedName name="solver_rhs4" localSheetId="6" hidden="1">'Case Q2.3'!$B$8:$G$8</definedName>
    <definedName name="solver_rhs4" localSheetId="7" hidden="1">'Case Q3.1'!$B$8:$G$8</definedName>
    <definedName name="solver_rhs4" localSheetId="8" hidden="1">'Case Q3.2'!$G$39:$G$42</definedName>
    <definedName name="solver_rhs4" localSheetId="9" hidden="1">'Case Q3.3'!$B$8:$G$8</definedName>
    <definedName name="solver_rhs5" localSheetId="0" hidden="1">'5.2'!$I$10</definedName>
    <definedName name="solver_rhs5" localSheetId="4" hidden="1">'Case Q2.1'!$G$39:$G$42</definedName>
    <definedName name="solver_rhs5" localSheetId="5" hidden="1">'Case Q2.2'!$G$39:$G$42</definedName>
    <definedName name="solver_rhs5" localSheetId="6" hidden="1">'Case Q2.3'!$G$39:$G$42</definedName>
    <definedName name="solver_rhs5" localSheetId="7" hidden="1">'Case Q3.1'!$G$39:$G$42</definedName>
    <definedName name="solver_rhs5" localSheetId="8" hidden="1">'Case Q3.2'!$H$39:$H$42</definedName>
    <definedName name="solver_rhs5" localSheetId="9" hidden="1">'Case Q3.3'!$G$39:$G$42</definedName>
    <definedName name="solver_rhs6" localSheetId="0" hidden="1">'5.2'!$J$10</definedName>
    <definedName name="solver_rhs6" localSheetId="4" hidden="1">'Case Q2.1'!$H$39:$H$42</definedName>
    <definedName name="solver_rhs6" localSheetId="5" hidden="1">'Case Q2.2'!$H$39:$H$42</definedName>
    <definedName name="solver_rhs6" localSheetId="6" hidden="1">'Case Q2.3'!$H$39:$H$42</definedName>
    <definedName name="solver_rhs6" localSheetId="7" hidden="1">'Case Q3.1'!$H$39:$H$42</definedName>
    <definedName name="solver_rhs6" localSheetId="9" hidden="1">'Case Q3.3'!$H$39:$H$42</definedName>
    <definedName name="solver_rhs7" localSheetId="0" hidden="1">'5.2'!$K$10</definedName>
    <definedName name="solver_rhs7" localSheetId="4" hidden="1">'Case Q2.1'!$H$39:$H$42</definedName>
    <definedName name="solver_rhs7" localSheetId="5" hidden="1">'Case Q2.2'!$H$39:$H$42</definedName>
    <definedName name="solver_rhs8" localSheetId="0" hidden="1">110000</definedName>
    <definedName name="solver_rhs9" localSheetId="0" hidden="1">180000</definedName>
    <definedName name="solver_rlx" localSheetId="0" hidden="1">2</definedName>
    <definedName name="solver_rlx" localSheetId="1" hidden="1">2</definedName>
    <definedName name="solver_rlx" localSheetId="2" hidden="1">2</definedName>
    <definedName name="solver_rlx" localSheetId="4" hidden="1">2</definedName>
    <definedName name="solver_rlx" localSheetId="5" hidden="1">2</definedName>
    <definedName name="solver_rlx" localSheetId="6" hidden="1">2</definedName>
    <definedName name="solver_rlx" localSheetId="7" hidden="1">2</definedName>
    <definedName name="solver_rlx" localSheetId="8" hidden="1">2</definedName>
    <definedName name="solver_rlx" localSheetId="9" hidden="1">2</definedName>
    <definedName name="solver_rsd" localSheetId="0" hidden="1">0</definedName>
    <definedName name="solver_rsd" localSheetId="1" hidden="1">0</definedName>
    <definedName name="solver_rsd" localSheetId="2" hidden="1">0</definedName>
    <definedName name="solver_rsd" localSheetId="4" hidden="1">0</definedName>
    <definedName name="solver_rsd" localSheetId="5" hidden="1">0</definedName>
    <definedName name="solver_rsd" localSheetId="6" hidden="1">0</definedName>
    <definedName name="solver_rsd" localSheetId="7" hidden="1">0</definedName>
    <definedName name="solver_rsd" localSheetId="8" hidden="1">0</definedName>
    <definedName name="solver_rsd" localSheetId="9" hidden="1">0</definedName>
    <definedName name="solver_scl" localSheetId="0" hidden="1">2</definedName>
    <definedName name="solver_scl" localSheetId="1" hidden="1">2</definedName>
    <definedName name="solver_scl" localSheetId="2" hidden="1">2</definedName>
    <definedName name="solver_scl" localSheetId="4" hidden="1">1</definedName>
    <definedName name="solver_scl" localSheetId="5" hidden="1">2</definedName>
    <definedName name="solver_scl" localSheetId="6" hidden="1">2</definedName>
    <definedName name="solver_scl" localSheetId="7" hidden="1">1</definedName>
    <definedName name="solver_scl" localSheetId="8" hidden="1">1</definedName>
    <definedName name="solver_scl" localSheetId="9" hidden="1">1</definedName>
    <definedName name="solver_sho" localSheetId="0" hidden="1">2</definedName>
    <definedName name="solver_sho" localSheetId="1" hidden="1">2</definedName>
    <definedName name="solver_sho" localSheetId="2" hidden="1">2</definedName>
    <definedName name="solver_sho" localSheetId="4" hidden="1">2</definedName>
    <definedName name="solver_sho" localSheetId="5" hidden="1">2</definedName>
    <definedName name="solver_sho" localSheetId="6" hidden="1">2</definedName>
    <definedName name="solver_sho" localSheetId="7" hidden="1">2</definedName>
    <definedName name="solver_sho" localSheetId="8" hidden="1">2</definedName>
    <definedName name="solver_sho" localSheetId="9" hidden="1">2</definedName>
    <definedName name="solver_ssz" localSheetId="0" hidden="1">100</definedName>
    <definedName name="solver_ssz" localSheetId="1" hidden="1">100</definedName>
    <definedName name="solver_ssz" localSheetId="2" hidden="1">100</definedName>
    <definedName name="solver_ssz" localSheetId="4" hidden="1">100</definedName>
    <definedName name="solver_ssz" localSheetId="5" hidden="1">100</definedName>
    <definedName name="solver_ssz" localSheetId="6" hidden="1">100</definedName>
    <definedName name="solver_ssz" localSheetId="7" hidden="1">100</definedName>
    <definedName name="solver_ssz" localSheetId="8" hidden="1">100</definedName>
    <definedName name="solver_ssz" localSheetId="9" hidden="1">100</definedName>
    <definedName name="solver_tim" localSheetId="0" hidden="1">2147483647</definedName>
    <definedName name="solver_tim" localSheetId="1" hidden="1">2147483647</definedName>
    <definedName name="solver_tim" localSheetId="2" hidden="1">2147483647</definedName>
    <definedName name="solver_tim" localSheetId="4" hidden="1">2147483647</definedName>
    <definedName name="solver_tim" localSheetId="5" hidden="1">2147483647</definedName>
    <definedName name="solver_tim" localSheetId="6" hidden="1">2147483647</definedName>
    <definedName name="solver_tim" localSheetId="7" hidden="1">2147483647</definedName>
    <definedName name="solver_tim" localSheetId="8" hidden="1">2147483647</definedName>
    <definedName name="solver_tim" localSheetId="9" hidden="1">2147483647</definedName>
    <definedName name="solver_tol" localSheetId="0" hidden="1">0.01</definedName>
    <definedName name="solver_tol" localSheetId="1" hidden="1">0.01</definedName>
    <definedName name="solver_tol" localSheetId="2" hidden="1">0.01</definedName>
    <definedName name="solver_tol" localSheetId="4" hidden="1">0.01</definedName>
    <definedName name="solver_tol" localSheetId="5" hidden="1">0.01</definedName>
    <definedName name="solver_tol" localSheetId="6" hidden="1">0.01</definedName>
    <definedName name="solver_tol" localSheetId="7" hidden="1">0.01</definedName>
    <definedName name="solver_tol" localSheetId="8" hidden="1">0.01</definedName>
    <definedName name="solver_tol" localSheetId="9" hidden="1">0.01</definedName>
    <definedName name="solver_typ" localSheetId="0" hidden="1">2</definedName>
    <definedName name="solver_typ" localSheetId="1" hidden="1">2</definedName>
    <definedName name="solver_typ" localSheetId="2" hidden="1">2</definedName>
    <definedName name="solver_typ" localSheetId="3" hidden="1">1</definedName>
    <definedName name="solver_typ" localSheetId="4" hidden="1">2</definedName>
    <definedName name="solver_typ" localSheetId="5" hidden="1">2</definedName>
    <definedName name="solver_typ" localSheetId="6" hidden="1">2</definedName>
    <definedName name="solver_typ" localSheetId="7" hidden="1">2</definedName>
    <definedName name="solver_typ" localSheetId="8" hidden="1">2</definedName>
    <definedName name="solver_typ" localSheetId="9" hidden="1">2</definedName>
    <definedName name="solver_val" localSheetId="0" hidden="1">0</definedName>
    <definedName name="solver_val" localSheetId="1" hidden="1">0</definedName>
    <definedName name="solver_val" localSheetId="2" hidden="1">0</definedName>
    <definedName name="solver_val" localSheetId="3" hidden="1">0</definedName>
    <definedName name="solver_val" localSheetId="4" hidden="1">0</definedName>
    <definedName name="solver_val" localSheetId="5" hidden="1">0</definedName>
    <definedName name="solver_val" localSheetId="6" hidden="1">0</definedName>
    <definedName name="solver_val" localSheetId="7" hidden="1">0</definedName>
    <definedName name="solver_val" localSheetId="8" hidden="1">0</definedName>
    <definedName name="solver_val" localSheetId="9" hidden="1">0</definedName>
    <definedName name="solver_ver" localSheetId="0" hidden="1">3</definedName>
    <definedName name="solver_ver" localSheetId="1" hidden="1">3</definedName>
    <definedName name="solver_ver" localSheetId="2" hidden="1">3</definedName>
    <definedName name="solver_ver" localSheetId="3" hidden="1">3</definedName>
    <definedName name="solver_ver" localSheetId="4" hidden="1">3</definedName>
    <definedName name="solver_ver" localSheetId="5" hidden="1">3</definedName>
    <definedName name="solver_ver" localSheetId="6" hidden="1">3</definedName>
    <definedName name="solver_ver" localSheetId="7" hidden="1">3</definedName>
    <definedName name="solver_ver" localSheetId="8" hidden="1">3</definedName>
    <definedName name="solver_ver" localSheetId="9" hidden="1">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8" i="9" l="1"/>
  <c r="M4" i="4"/>
  <c r="M5" i="4"/>
  <c r="M6" i="4"/>
  <c r="M7" i="4"/>
  <c r="M3" i="4"/>
  <c r="L4" i="4"/>
  <c r="L5" i="4"/>
  <c r="L6" i="4"/>
  <c r="L7" i="4"/>
  <c r="L3" i="4"/>
  <c r="G61" i="14" l="1"/>
  <c r="F61" i="14"/>
  <c r="E61" i="14"/>
  <c r="D61" i="14"/>
  <c r="C61" i="14"/>
  <c r="B61" i="14"/>
  <c r="R60" i="14"/>
  <c r="Q60" i="14"/>
  <c r="P60" i="14"/>
  <c r="O60" i="14"/>
  <c r="N60" i="14"/>
  <c r="M60" i="14"/>
  <c r="H60" i="14"/>
  <c r="R59" i="14"/>
  <c r="Q59" i="14"/>
  <c r="P59" i="14"/>
  <c r="O59" i="14"/>
  <c r="N59" i="14"/>
  <c r="M59" i="14"/>
  <c r="H59" i="14"/>
  <c r="R58" i="14"/>
  <c r="Q58" i="14"/>
  <c r="P58" i="14"/>
  <c r="O58" i="14"/>
  <c r="N58" i="14"/>
  <c r="M58" i="14"/>
  <c r="H58" i="14"/>
  <c r="R57" i="14"/>
  <c r="Q57" i="14"/>
  <c r="P57" i="14"/>
  <c r="O57" i="14"/>
  <c r="N57" i="14"/>
  <c r="M57" i="14"/>
  <c r="H57" i="14"/>
  <c r="G52" i="14"/>
  <c r="F52" i="14"/>
  <c r="E52" i="14"/>
  <c r="D52" i="14"/>
  <c r="C52" i="14"/>
  <c r="B52" i="14"/>
  <c r="R51" i="14"/>
  <c r="Q51" i="14"/>
  <c r="P51" i="14"/>
  <c r="O51" i="14"/>
  <c r="N51" i="14"/>
  <c r="M51" i="14"/>
  <c r="H51" i="14"/>
  <c r="R50" i="14"/>
  <c r="Q50" i="14"/>
  <c r="P50" i="14"/>
  <c r="O50" i="14"/>
  <c r="N50" i="14"/>
  <c r="M50" i="14"/>
  <c r="H50" i="14"/>
  <c r="R49" i="14"/>
  <c r="Q49" i="14"/>
  <c r="P49" i="14"/>
  <c r="O49" i="14"/>
  <c r="N49" i="14"/>
  <c r="M49" i="14"/>
  <c r="H49" i="14"/>
  <c r="R48" i="14"/>
  <c r="Q48" i="14"/>
  <c r="P48" i="14"/>
  <c r="O48" i="14"/>
  <c r="N48" i="14"/>
  <c r="M48" i="14"/>
  <c r="H48" i="14"/>
  <c r="H42" i="14"/>
  <c r="G42" i="14"/>
  <c r="D42" i="14"/>
  <c r="H41" i="14"/>
  <c r="G41" i="14"/>
  <c r="D41" i="14"/>
  <c r="H40" i="14"/>
  <c r="G40" i="14"/>
  <c r="D40" i="14"/>
  <c r="H39" i="14"/>
  <c r="G39" i="14"/>
  <c r="D39" i="14"/>
  <c r="G9" i="14"/>
  <c r="F9" i="14"/>
  <c r="E9" i="14"/>
  <c r="D9" i="14"/>
  <c r="C9" i="14"/>
  <c r="B9" i="14"/>
  <c r="H8" i="14"/>
  <c r="H7" i="14"/>
  <c r="G61" i="13"/>
  <c r="F61" i="13"/>
  <c r="E61" i="13"/>
  <c r="D61" i="13"/>
  <c r="C61" i="13"/>
  <c r="B61" i="13"/>
  <c r="R60" i="13"/>
  <c r="Q60" i="13"/>
  <c r="P60" i="13"/>
  <c r="O60" i="13"/>
  <c r="N60" i="13"/>
  <c r="M60" i="13"/>
  <c r="H60" i="13"/>
  <c r="R59" i="13"/>
  <c r="Q59" i="13"/>
  <c r="P59" i="13"/>
  <c r="O59" i="13"/>
  <c r="N59" i="13"/>
  <c r="M59" i="13"/>
  <c r="H59" i="13"/>
  <c r="R58" i="13"/>
  <c r="Q58" i="13"/>
  <c r="P58" i="13"/>
  <c r="O58" i="13"/>
  <c r="N58" i="13"/>
  <c r="M58" i="13"/>
  <c r="H58" i="13"/>
  <c r="R57" i="13"/>
  <c r="Q57" i="13"/>
  <c r="P57" i="13"/>
  <c r="O57" i="13"/>
  <c r="N57" i="13"/>
  <c r="M57" i="13"/>
  <c r="H57" i="13"/>
  <c r="G52" i="13"/>
  <c r="F52" i="13"/>
  <c r="E52" i="13"/>
  <c r="D52" i="13"/>
  <c r="C52" i="13"/>
  <c r="B52" i="13"/>
  <c r="R51" i="13"/>
  <c r="Q51" i="13"/>
  <c r="P51" i="13"/>
  <c r="O51" i="13"/>
  <c r="N51" i="13"/>
  <c r="M51" i="13"/>
  <c r="H51" i="13"/>
  <c r="R50" i="13"/>
  <c r="Q50" i="13"/>
  <c r="P50" i="13"/>
  <c r="O50" i="13"/>
  <c r="N50" i="13"/>
  <c r="M50" i="13"/>
  <c r="H50" i="13"/>
  <c r="R49" i="13"/>
  <c r="Q49" i="13"/>
  <c r="P49" i="13"/>
  <c r="O49" i="13"/>
  <c r="N49" i="13"/>
  <c r="M49" i="13"/>
  <c r="H49" i="13"/>
  <c r="R48" i="13"/>
  <c r="Q48" i="13"/>
  <c r="P48" i="13"/>
  <c r="O48" i="13"/>
  <c r="N48" i="13"/>
  <c r="M48" i="13"/>
  <c r="H48" i="13"/>
  <c r="H42" i="13"/>
  <c r="G42" i="13"/>
  <c r="D42" i="13"/>
  <c r="H41" i="13"/>
  <c r="G41" i="13"/>
  <c r="D41" i="13"/>
  <c r="H40" i="13"/>
  <c r="G40" i="13"/>
  <c r="D40" i="13"/>
  <c r="H39" i="13"/>
  <c r="G39" i="13"/>
  <c r="D39" i="13"/>
  <c r="G9" i="13"/>
  <c r="F9" i="13"/>
  <c r="E9" i="13"/>
  <c r="D9" i="13"/>
  <c r="C9" i="13"/>
  <c r="B9" i="13"/>
  <c r="H8" i="13"/>
  <c r="H7" i="13"/>
  <c r="G61" i="12"/>
  <c r="F61" i="12"/>
  <c r="E61" i="12"/>
  <c r="D61" i="12"/>
  <c r="C61" i="12"/>
  <c r="B61" i="12"/>
  <c r="R60" i="12"/>
  <c r="Q60" i="12"/>
  <c r="P60" i="12"/>
  <c r="O60" i="12"/>
  <c r="N60" i="12"/>
  <c r="M60" i="12"/>
  <c r="H60" i="12"/>
  <c r="R59" i="12"/>
  <c r="Q59" i="12"/>
  <c r="P59" i="12"/>
  <c r="O59" i="12"/>
  <c r="N59" i="12"/>
  <c r="M59" i="12"/>
  <c r="H59" i="12"/>
  <c r="R58" i="12"/>
  <c r="Q58" i="12"/>
  <c r="P58" i="12"/>
  <c r="O58" i="12"/>
  <c r="N58" i="12"/>
  <c r="M58" i="12"/>
  <c r="H58" i="12"/>
  <c r="R57" i="12"/>
  <c r="Q57" i="12"/>
  <c r="P57" i="12"/>
  <c r="O57" i="12"/>
  <c r="N57" i="12"/>
  <c r="M57" i="12"/>
  <c r="H57" i="12"/>
  <c r="G52" i="12"/>
  <c r="F52" i="12"/>
  <c r="E52" i="12"/>
  <c r="D52" i="12"/>
  <c r="C52" i="12"/>
  <c r="B52" i="12"/>
  <c r="R51" i="12"/>
  <c r="Q51" i="12"/>
  <c r="P51" i="12"/>
  <c r="O51" i="12"/>
  <c r="N51" i="12"/>
  <c r="M51" i="12"/>
  <c r="H51" i="12"/>
  <c r="R50" i="12"/>
  <c r="Q50" i="12"/>
  <c r="P50" i="12"/>
  <c r="O50" i="12"/>
  <c r="N50" i="12"/>
  <c r="M50" i="12"/>
  <c r="H50" i="12"/>
  <c r="R49" i="12"/>
  <c r="Q49" i="12"/>
  <c r="P49" i="12"/>
  <c r="O49" i="12"/>
  <c r="N49" i="12"/>
  <c r="M49" i="12"/>
  <c r="H49" i="12"/>
  <c r="R48" i="12"/>
  <c r="Q48" i="12"/>
  <c r="P48" i="12"/>
  <c r="O48" i="12"/>
  <c r="N48" i="12"/>
  <c r="M48" i="12"/>
  <c r="H48" i="12"/>
  <c r="H42" i="12"/>
  <c r="G42" i="12"/>
  <c r="D42" i="12"/>
  <c r="H41" i="12"/>
  <c r="G41" i="12"/>
  <c r="D41" i="12"/>
  <c r="H40" i="12"/>
  <c r="G40" i="12"/>
  <c r="D40" i="12"/>
  <c r="H39" i="12"/>
  <c r="G39" i="12"/>
  <c r="D39" i="12"/>
  <c r="G9" i="12"/>
  <c r="F9" i="12"/>
  <c r="E9" i="12"/>
  <c r="D9" i="12"/>
  <c r="C9" i="12"/>
  <c r="B9" i="12"/>
  <c r="H8" i="12"/>
  <c r="H7" i="12"/>
  <c r="G61" i="9"/>
  <c r="F61" i="9"/>
  <c r="E61" i="9"/>
  <c r="D61" i="9"/>
  <c r="C61" i="9"/>
  <c r="B61" i="9"/>
  <c r="R60" i="9"/>
  <c r="Q60" i="9"/>
  <c r="P60" i="9"/>
  <c r="O60" i="9"/>
  <c r="N60" i="9"/>
  <c r="M60" i="9"/>
  <c r="H60" i="9"/>
  <c r="R59" i="9"/>
  <c r="Q59" i="9"/>
  <c r="P59" i="9"/>
  <c r="O59" i="9"/>
  <c r="N59" i="9"/>
  <c r="M59" i="9"/>
  <c r="H59" i="9"/>
  <c r="R58" i="9"/>
  <c r="Q58" i="9"/>
  <c r="P58" i="9"/>
  <c r="O58" i="9"/>
  <c r="N58" i="9"/>
  <c r="M58" i="9"/>
  <c r="H58" i="9"/>
  <c r="R57" i="9"/>
  <c r="Q57" i="9"/>
  <c r="P57" i="9"/>
  <c r="O57" i="9"/>
  <c r="N57" i="9"/>
  <c r="M57" i="9"/>
  <c r="H57" i="9"/>
  <c r="G52" i="9"/>
  <c r="F52" i="9"/>
  <c r="E52" i="9"/>
  <c r="D52" i="9"/>
  <c r="C52" i="9"/>
  <c r="B52" i="9"/>
  <c r="R51" i="9"/>
  <c r="Q51" i="9"/>
  <c r="P51" i="9"/>
  <c r="O51" i="9"/>
  <c r="N51" i="9"/>
  <c r="M51" i="9"/>
  <c r="H51" i="9"/>
  <c r="R50" i="9"/>
  <c r="Q50" i="9"/>
  <c r="P50" i="9"/>
  <c r="O50" i="9"/>
  <c r="N50" i="9"/>
  <c r="M50" i="9"/>
  <c r="H50" i="9"/>
  <c r="R49" i="9"/>
  <c r="Q49" i="9"/>
  <c r="P49" i="9"/>
  <c r="O49" i="9"/>
  <c r="N49" i="9"/>
  <c r="M49" i="9"/>
  <c r="H49" i="9"/>
  <c r="R48" i="9"/>
  <c r="Q48" i="9"/>
  <c r="P48" i="9"/>
  <c r="O48" i="9"/>
  <c r="N48" i="9"/>
  <c r="M48" i="9"/>
  <c r="H48" i="9"/>
  <c r="H42" i="9"/>
  <c r="G42" i="9"/>
  <c r="D42" i="9"/>
  <c r="H41" i="9"/>
  <c r="G41" i="9"/>
  <c r="D41" i="9"/>
  <c r="H40" i="9"/>
  <c r="G40" i="9"/>
  <c r="D40" i="9"/>
  <c r="H39" i="9"/>
  <c r="G39" i="9"/>
  <c r="D39" i="9"/>
  <c r="G9" i="9"/>
  <c r="F9" i="9"/>
  <c r="E9" i="9"/>
  <c r="D9" i="9"/>
  <c r="C9" i="9"/>
  <c r="B9" i="9"/>
  <c r="H7" i="9"/>
  <c r="O57" i="8"/>
  <c r="N57" i="8"/>
  <c r="M57" i="8"/>
  <c r="M48" i="8"/>
  <c r="M58" i="8"/>
  <c r="N58" i="8"/>
  <c r="O58" i="8"/>
  <c r="P58" i="8"/>
  <c r="Q58" i="8"/>
  <c r="R58" i="8"/>
  <c r="M59" i="8"/>
  <c r="N59" i="8"/>
  <c r="O59" i="8"/>
  <c r="P59" i="8"/>
  <c r="Q59" i="8"/>
  <c r="R59" i="8"/>
  <c r="M60" i="8"/>
  <c r="N60" i="8"/>
  <c r="O60" i="8"/>
  <c r="P60" i="8"/>
  <c r="Q60" i="8"/>
  <c r="R60" i="8"/>
  <c r="P57" i="8"/>
  <c r="Q57" i="8"/>
  <c r="R57" i="8"/>
  <c r="M49" i="8"/>
  <c r="N49" i="8"/>
  <c r="O49" i="8"/>
  <c r="P49" i="8"/>
  <c r="Q49" i="8"/>
  <c r="R49" i="8"/>
  <c r="M50" i="8"/>
  <c r="N50" i="8"/>
  <c r="O50" i="8"/>
  <c r="P50" i="8"/>
  <c r="Q50" i="8"/>
  <c r="R50" i="8"/>
  <c r="M51" i="8"/>
  <c r="N51" i="8"/>
  <c r="O51" i="8"/>
  <c r="P51" i="8"/>
  <c r="Q51" i="8"/>
  <c r="R51" i="8"/>
  <c r="N48" i="8"/>
  <c r="O48" i="8"/>
  <c r="P48" i="8"/>
  <c r="Q48" i="8"/>
  <c r="R48" i="8"/>
  <c r="G61" i="8"/>
  <c r="F61" i="8"/>
  <c r="E61" i="8"/>
  <c r="D61" i="8"/>
  <c r="C61" i="8"/>
  <c r="B61" i="8"/>
  <c r="H60" i="8"/>
  <c r="H59" i="8"/>
  <c r="H58" i="8"/>
  <c r="H57" i="8"/>
  <c r="G52" i="8"/>
  <c r="F52" i="8"/>
  <c r="E52" i="8"/>
  <c r="D52" i="8"/>
  <c r="C52" i="8"/>
  <c r="B52" i="8"/>
  <c r="H51" i="8"/>
  <c r="H50" i="8"/>
  <c r="H49" i="8"/>
  <c r="H48" i="8"/>
  <c r="H42" i="8"/>
  <c r="G42" i="8"/>
  <c r="D42" i="8"/>
  <c r="H41" i="8"/>
  <c r="G41" i="8"/>
  <c r="D41" i="8"/>
  <c r="H40" i="8"/>
  <c r="G40" i="8"/>
  <c r="D40" i="8"/>
  <c r="H39" i="8"/>
  <c r="G39" i="8"/>
  <c r="D39" i="8"/>
  <c r="G9" i="8"/>
  <c r="F9" i="8"/>
  <c r="E9" i="8"/>
  <c r="D9" i="8"/>
  <c r="C9" i="8"/>
  <c r="B9" i="8"/>
  <c r="H8" i="8"/>
  <c r="H7" i="8"/>
  <c r="D39" i="7"/>
  <c r="H40" i="7"/>
  <c r="H41" i="7"/>
  <c r="H42" i="7"/>
  <c r="H39" i="7"/>
  <c r="G40" i="7"/>
  <c r="G41" i="7"/>
  <c r="G42" i="7"/>
  <c r="G39" i="7"/>
  <c r="C61" i="7"/>
  <c r="D61" i="7"/>
  <c r="E61" i="7"/>
  <c r="F61" i="7"/>
  <c r="G61" i="7"/>
  <c r="B61" i="7"/>
  <c r="C52" i="7"/>
  <c r="D52" i="7"/>
  <c r="E52" i="7"/>
  <c r="F52" i="7"/>
  <c r="G52" i="7"/>
  <c r="B52" i="7"/>
  <c r="H58" i="7"/>
  <c r="H59" i="7"/>
  <c r="H60" i="7"/>
  <c r="H57" i="7"/>
  <c r="H49" i="7"/>
  <c r="H50" i="7"/>
  <c r="H51" i="7"/>
  <c r="H48" i="7"/>
  <c r="N57" i="7"/>
  <c r="O57" i="7"/>
  <c r="P57" i="7"/>
  <c r="Q57" i="7"/>
  <c r="R57" i="7"/>
  <c r="N58" i="7"/>
  <c r="O58" i="7"/>
  <c r="P58" i="7"/>
  <c r="Q58" i="7"/>
  <c r="R58" i="7"/>
  <c r="N59" i="7"/>
  <c r="O59" i="7"/>
  <c r="P59" i="7"/>
  <c r="Q59" i="7"/>
  <c r="R59" i="7"/>
  <c r="N60" i="7"/>
  <c r="O60" i="7"/>
  <c r="P60" i="7"/>
  <c r="Q60" i="7"/>
  <c r="R60" i="7"/>
  <c r="M58" i="7"/>
  <c r="M59" i="7"/>
  <c r="M60" i="7"/>
  <c r="M57" i="7"/>
  <c r="M49" i="7"/>
  <c r="N49" i="7"/>
  <c r="O49" i="7"/>
  <c r="P49" i="7"/>
  <c r="Q49" i="7"/>
  <c r="R49" i="7"/>
  <c r="M50" i="7"/>
  <c r="N50" i="7"/>
  <c r="O50" i="7"/>
  <c r="P50" i="7"/>
  <c r="Q50" i="7"/>
  <c r="R50" i="7"/>
  <c r="M51" i="7"/>
  <c r="N51" i="7"/>
  <c r="O51" i="7"/>
  <c r="P51" i="7"/>
  <c r="Q51" i="7"/>
  <c r="R51" i="7"/>
  <c r="N48" i="7"/>
  <c r="O48" i="7"/>
  <c r="P48" i="7"/>
  <c r="Q48" i="7"/>
  <c r="R48" i="7"/>
  <c r="M48" i="7"/>
  <c r="D40" i="7"/>
  <c r="D41" i="7"/>
  <c r="D42" i="7"/>
  <c r="H6" i="6"/>
  <c r="G9" i="7"/>
  <c r="F9" i="7"/>
  <c r="E9" i="7"/>
  <c r="D9" i="7"/>
  <c r="C9" i="7"/>
  <c r="B9" i="7"/>
  <c r="H8" i="7"/>
  <c r="H7" i="7"/>
  <c r="C17" i="6"/>
  <c r="D17" i="6"/>
  <c r="E17" i="6"/>
  <c r="F17" i="6"/>
  <c r="G17" i="6"/>
  <c r="H17" i="6" s="1"/>
  <c r="B17" i="6"/>
  <c r="C8" i="6"/>
  <c r="D8" i="6"/>
  <c r="E8" i="6"/>
  <c r="F8" i="6"/>
  <c r="G8" i="6"/>
  <c r="B8" i="6"/>
  <c r="H7" i="6"/>
  <c r="F30" i="5"/>
  <c r="F27" i="5"/>
  <c r="H22" i="5"/>
  <c r="I22" i="5" s="1"/>
  <c r="E27" i="5"/>
  <c r="G35" i="5"/>
  <c r="F34" i="5"/>
  <c r="E34" i="5"/>
  <c r="D34" i="5"/>
  <c r="C34" i="5"/>
  <c r="B34" i="5"/>
  <c r="F33" i="5"/>
  <c r="E33" i="5"/>
  <c r="D33" i="5"/>
  <c r="C33" i="5"/>
  <c r="B33" i="5"/>
  <c r="F32" i="5"/>
  <c r="E32" i="5"/>
  <c r="D32" i="5"/>
  <c r="C32" i="5"/>
  <c r="B32" i="5"/>
  <c r="F31" i="5"/>
  <c r="E31" i="5"/>
  <c r="D31" i="5"/>
  <c r="C31" i="5"/>
  <c r="B31" i="5"/>
  <c r="E30" i="5"/>
  <c r="D30" i="5"/>
  <c r="C30" i="5"/>
  <c r="B30" i="5"/>
  <c r="D27" i="5"/>
  <c r="C27" i="5"/>
  <c r="B27" i="5"/>
  <c r="H26" i="5"/>
  <c r="I26" i="5" s="1"/>
  <c r="H25" i="5"/>
  <c r="I25" i="5" s="1"/>
  <c r="H24" i="5"/>
  <c r="I24" i="5" s="1"/>
  <c r="H23" i="5"/>
  <c r="I23" i="5" s="1"/>
  <c r="J7" i="5"/>
  <c r="I7" i="5"/>
  <c r="J6" i="5"/>
  <c r="I6" i="5"/>
  <c r="J5" i="5"/>
  <c r="I5" i="5"/>
  <c r="J4" i="5"/>
  <c r="I4" i="5"/>
  <c r="J3" i="5"/>
  <c r="J4" i="4"/>
  <c r="J5" i="4"/>
  <c r="J6" i="4"/>
  <c r="J7" i="4"/>
  <c r="J3" i="4"/>
  <c r="G35" i="4"/>
  <c r="E34" i="4"/>
  <c r="E33" i="4"/>
  <c r="C31" i="4"/>
  <c r="B31" i="4"/>
  <c r="D31" i="4"/>
  <c r="E31" i="4"/>
  <c r="F31" i="4"/>
  <c r="B32" i="4"/>
  <c r="C32" i="4"/>
  <c r="D32" i="4"/>
  <c r="E32" i="4"/>
  <c r="F32" i="4"/>
  <c r="B33" i="4"/>
  <c r="C33" i="4"/>
  <c r="D33" i="4"/>
  <c r="F33" i="4"/>
  <c r="B34" i="4"/>
  <c r="C34" i="4"/>
  <c r="D34" i="4"/>
  <c r="F34" i="4"/>
  <c r="C30" i="4"/>
  <c r="D30" i="4"/>
  <c r="E30" i="4"/>
  <c r="F30" i="4"/>
  <c r="B30" i="4"/>
  <c r="H23" i="4"/>
  <c r="I23" i="4" s="1"/>
  <c r="H24" i="4"/>
  <c r="I24" i="4" s="1"/>
  <c r="H25" i="4"/>
  <c r="I25" i="4" s="1"/>
  <c r="H26" i="4"/>
  <c r="I26" i="4" s="1"/>
  <c r="H22" i="4"/>
  <c r="I22" i="4" s="1"/>
  <c r="C27" i="4"/>
  <c r="D27" i="4"/>
  <c r="E27" i="4"/>
  <c r="F27" i="4"/>
  <c r="B27" i="4"/>
  <c r="I7" i="4"/>
  <c r="I6" i="4"/>
  <c r="I5" i="4"/>
  <c r="I4" i="4"/>
  <c r="N52" i="14" l="1"/>
  <c r="H52" i="14"/>
  <c r="H61" i="14"/>
  <c r="M61" i="14"/>
  <c r="Q61" i="14"/>
  <c r="B66" i="14"/>
  <c r="C66" i="14" s="1"/>
  <c r="R61" i="14"/>
  <c r="P52" i="14"/>
  <c r="Q52" i="14"/>
  <c r="R52" i="14"/>
  <c r="B65" i="14"/>
  <c r="C65" i="14" s="1"/>
  <c r="M52" i="14"/>
  <c r="D43" i="14"/>
  <c r="N61" i="14"/>
  <c r="S60" i="14"/>
  <c r="S51" i="14"/>
  <c r="O61" i="14"/>
  <c r="S59" i="14"/>
  <c r="S50" i="14"/>
  <c r="P61" i="14"/>
  <c r="S58" i="14"/>
  <c r="S49" i="14"/>
  <c r="O52" i="14"/>
  <c r="Q52" i="13"/>
  <c r="H52" i="13"/>
  <c r="Q61" i="13"/>
  <c r="M52" i="13"/>
  <c r="D43" i="13"/>
  <c r="B66" i="13"/>
  <c r="C66" i="13" s="1"/>
  <c r="M61" i="13"/>
  <c r="N61" i="13"/>
  <c r="R52" i="13"/>
  <c r="S51" i="13"/>
  <c r="S50" i="13"/>
  <c r="S49" i="13"/>
  <c r="N52" i="13"/>
  <c r="O52" i="13"/>
  <c r="P52" i="13"/>
  <c r="R61" i="13"/>
  <c r="S60" i="13"/>
  <c r="S48" i="13"/>
  <c r="S59" i="13"/>
  <c r="S58" i="13"/>
  <c r="O61" i="13"/>
  <c r="P61" i="13"/>
  <c r="R52" i="12"/>
  <c r="Q52" i="12"/>
  <c r="O61" i="12"/>
  <c r="S50" i="12"/>
  <c r="M61" i="12"/>
  <c r="M52" i="12"/>
  <c r="N61" i="12"/>
  <c r="S49" i="12"/>
  <c r="N52" i="12"/>
  <c r="Q61" i="12"/>
  <c r="B66" i="12"/>
  <c r="C66" i="12" s="1"/>
  <c r="O52" i="12"/>
  <c r="R61" i="12"/>
  <c r="S60" i="12"/>
  <c r="P61" i="12"/>
  <c r="D43" i="12"/>
  <c r="P52" i="12"/>
  <c r="H52" i="12"/>
  <c r="S59" i="12"/>
  <c r="S58" i="12"/>
  <c r="H61" i="12"/>
  <c r="S51" i="12"/>
  <c r="S57" i="14"/>
  <c r="S48" i="14"/>
  <c r="H61" i="13"/>
  <c r="S57" i="13"/>
  <c r="B65" i="13"/>
  <c r="S60" i="9"/>
  <c r="R61" i="9"/>
  <c r="Q52" i="9"/>
  <c r="N52" i="9"/>
  <c r="P52" i="9"/>
  <c r="D43" i="9"/>
  <c r="B65" i="9"/>
  <c r="N61" i="9"/>
  <c r="R52" i="9"/>
  <c r="H52" i="9"/>
  <c r="B66" i="9"/>
  <c r="C66" i="9" s="1"/>
  <c r="O52" i="9"/>
  <c r="S59" i="9"/>
  <c r="S58" i="9"/>
  <c r="M61" i="9"/>
  <c r="S51" i="9"/>
  <c r="S50" i="9"/>
  <c r="O61" i="9"/>
  <c r="S49" i="9"/>
  <c r="P61" i="9"/>
  <c r="M52" i="9"/>
  <c r="Q61" i="9"/>
  <c r="S57" i="12"/>
  <c r="B65" i="12"/>
  <c r="S48" i="12"/>
  <c r="H61" i="9"/>
  <c r="S57" i="9"/>
  <c r="S48" i="9"/>
  <c r="H52" i="7"/>
  <c r="M52" i="8"/>
  <c r="S50" i="8"/>
  <c r="M61" i="8"/>
  <c r="S60" i="8"/>
  <c r="O61" i="8"/>
  <c r="O52" i="8"/>
  <c r="D43" i="8"/>
  <c r="S59" i="8"/>
  <c r="B66" i="8"/>
  <c r="C66" i="8" s="1"/>
  <c r="Q61" i="8"/>
  <c r="S58" i="8"/>
  <c r="S51" i="8"/>
  <c r="P52" i="8"/>
  <c r="H52" i="8"/>
  <c r="N52" i="8"/>
  <c r="S49" i="8"/>
  <c r="R61" i="8"/>
  <c r="P61" i="8"/>
  <c r="N61" i="8"/>
  <c r="R52" i="8"/>
  <c r="Q52" i="8"/>
  <c r="H61" i="8"/>
  <c r="S57" i="8"/>
  <c r="B65" i="8"/>
  <c r="S48" i="8"/>
  <c r="Q61" i="7"/>
  <c r="S60" i="7"/>
  <c r="O61" i="7"/>
  <c r="S59" i="7"/>
  <c r="M61" i="7"/>
  <c r="H61" i="7"/>
  <c r="S58" i="7"/>
  <c r="P61" i="7"/>
  <c r="R61" i="7"/>
  <c r="B66" i="7"/>
  <c r="C66" i="7" s="1"/>
  <c r="S57" i="7"/>
  <c r="N61" i="7"/>
  <c r="S50" i="7"/>
  <c r="R52" i="7"/>
  <c r="S49" i="7"/>
  <c r="B65" i="7"/>
  <c r="P52" i="7"/>
  <c r="M52" i="7"/>
  <c r="O52" i="7"/>
  <c r="S51" i="7"/>
  <c r="S48" i="7"/>
  <c r="Q52" i="7"/>
  <c r="D43" i="7"/>
  <c r="N52" i="7"/>
  <c r="D35" i="5"/>
  <c r="F35" i="5"/>
  <c r="I27" i="5"/>
  <c r="C35" i="5"/>
  <c r="B35" i="5"/>
  <c r="E35" i="5"/>
  <c r="F35" i="4"/>
  <c r="E35" i="4"/>
  <c r="D35" i="4"/>
  <c r="B35" i="4"/>
  <c r="C35" i="4"/>
  <c r="I27" i="4"/>
  <c r="I11" i="1"/>
  <c r="J11" i="1"/>
  <c r="K11" i="1"/>
  <c r="H11" i="1"/>
  <c r="L4" i="1"/>
  <c r="I10" i="1"/>
  <c r="J10" i="1"/>
  <c r="K10" i="1"/>
  <c r="H10" i="1"/>
  <c r="M7" i="1"/>
  <c r="M5" i="1"/>
  <c r="M6" i="1"/>
  <c r="M4" i="1"/>
  <c r="I8" i="1"/>
  <c r="J8" i="1"/>
  <c r="K8" i="1"/>
  <c r="H8" i="1"/>
  <c r="L3" i="1"/>
  <c r="L5" i="1"/>
  <c r="L6" i="1"/>
  <c r="L7" i="1"/>
  <c r="L2" i="1"/>
  <c r="L9" i="1" l="1"/>
  <c r="C67" i="14"/>
  <c r="S61" i="14"/>
  <c r="B67" i="14"/>
  <c r="S52" i="14"/>
  <c r="S52" i="13"/>
  <c r="S61" i="13"/>
  <c r="S52" i="12"/>
  <c r="S61" i="12"/>
  <c r="C65" i="13"/>
  <c r="C67" i="13" s="1"/>
  <c r="B67" i="13"/>
  <c r="B67" i="9"/>
  <c r="S61" i="9"/>
  <c r="C65" i="9"/>
  <c r="C67" i="9" s="1"/>
  <c r="S52" i="9"/>
  <c r="B67" i="12"/>
  <c r="C65" i="12"/>
  <c r="C67" i="12" s="1"/>
  <c r="S52" i="8"/>
  <c r="S61" i="8"/>
  <c r="B67" i="8"/>
  <c r="C65" i="8"/>
  <c r="C67" i="8" s="1"/>
  <c r="B67" i="7"/>
  <c r="S61" i="7"/>
  <c r="C65" i="7"/>
  <c r="C67" i="7" s="1"/>
  <c r="S52" i="7"/>
  <c r="H35" i="5"/>
  <c r="H36" i="5" s="1"/>
  <c r="H35" i="4"/>
  <c r="H36" i="4" s="1"/>
  <c r="R64" i="12" l="1"/>
  <c r="R64" i="14"/>
  <c r="R64" i="13"/>
  <c r="R64" i="9"/>
  <c r="R64" i="8"/>
  <c r="R64" i="7"/>
</calcChain>
</file>

<file path=xl/sharedStrings.xml><?xml version="1.0" encoding="utf-8"?>
<sst xmlns="http://schemas.openxmlformats.org/spreadsheetml/2006/main" count="1018" uniqueCount="123">
  <si>
    <t>east</t>
    <phoneticPr fontId="1" type="noConversion"/>
  </si>
  <si>
    <t>south</t>
    <phoneticPr fontId="1" type="noConversion"/>
  </si>
  <si>
    <t>west</t>
    <phoneticPr fontId="1" type="noConversion"/>
  </si>
  <si>
    <t>midwest</t>
    <phoneticPr fontId="1" type="noConversion"/>
  </si>
  <si>
    <t>NY</t>
    <phoneticPr fontId="1" type="noConversion"/>
  </si>
  <si>
    <t>Atlanta</t>
    <phoneticPr fontId="1" type="noConversion"/>
  </si>
  <si>
    <t>Chicago</t>
    <phoneticPr fontId="1" type="noConversion"/>
  </si>
  <si>
    <t>San Diego</t>
    <phoneticPr fontId="1" type="noConversion"/>
  </si>
  <si>
    <t>Number delivered to east</t>
    <phoneticPr fontId="1" type="noConversion"/>
  </si>
  <si>
    <t>Number delivered to south</t>
    <phoneticPr fontId="1" type="noConversion"/>
  </si>
  <si>
    <t>Number delivered to midwest</t>
    <phoneticPr fontId="1" type="noConversion"/>
  </si>
  <si>
    <t>Number delivered to west</t>
    <phoneticPr fontId="1" type="noConversion"/>
  </si>
  <si>
    <t>binary logic of 20</t>
    <phoneticPr fontId="1" type="noConversion"/>
  </si>
  <si>
    <t>binary logic of 40</t>
    <phoneticPr fontId="1" type="noConversion"/>
  </si>
  <si>
    <t>Cost</t>
    <phoneticPr fontId="1" type="noConversion"/>
  </si>
  <si>
    <t>sum of number delivered</t>
    <phoneticPr fontId="1" type="noConversion"/>
  </si>
  <si>
    <t xml:space="preserve">number delivered from </t>
    <phoneticPr fontId="1" type="noConversion"/>
  </si>
  <si>
    <t>Sum of binary logic</t>
  </si>
  <si>
    <t>$</t>
  </si>
  <si>
    <t>total cost $</t>
  </si>
  <si>
    <t>North America</t>
  </si>
  <si>
    <t>Europe</t>
  </si>
  <si>
    <t>Japan</t>
  </si>
  <si>
    <t>South America</t>
  </si>
  <si>
    <t>Asia</t>
  </si>
  <si>
    <t>Capacity Tons/year</t>
  </si>
  <si>
    <t>Production Cost/Ton</t>
  </si>
  <si>
    <t>United States</t>
  </si>
  <si>
    <t>Germany</t>
  </si>
  <si>
    <t>Brazil</t>
  </si>
  <si>
    <t>India</t>
  </si>
  <si>
    <t>Demand(tons/year)</t>
  </si>
  <si>
    <t>/</t>
  </si>
  <si>
    <t>number of plant</t>
  </si>
  <si>
    <t>demand</t>
  </si>
  <si>
    <t>15000 euro</t>
  </si>
  <si>
    <t>1800000 yen</t>
  </si>
  <si>
    <t>13000 real</t>
  </si>
  <si>
    <t>400000 rupees</t>
  </si>
  <si>
    <t>Production Cost/Ton exchanged to US$</t>
  </si>
  <si>
    <t>Capacity, Demand, Production, and Transportation Costs for Sunchem</t>
  </si>
  <si>
    <t>Anticipated Exchange Rates for the Next Year</t>
  </si>
  <si>
    <t>Euro</t>
  </si>
  <si>
    <t xml:space="preserve">Yen </t>
  </si>
  <si>
    <t xml:space="preserve"> Real </t>
  </si>
  <si>
    <t>US$</t>
  </si>
  <si>
    <t xml:space="preserve"> Rupee</t>
  </si>
  <si>
    <t># of tons transported from factory to destination</t>
  </si>
  <si>
    <t># of tons produced from factory</t>
  </si>
  <si>
    <t>nowhere (not for sale)</t>
  </si>
  <si>
    <t xml:space="preserve"> transported # Tons</t>
  </si>
  <si>
    <t>Total cost</t>
  </si>
  <si>
    <t>Production Cost</t>
  </si>
  <si>
    <t>← Total Production Cost</t>
  </si>
  <si>
    <t>from ↓</t>
  </si>
  <si>
    <t xml:space="preserve">Transportation Cost   to → </t>
  </si>
  <si>
    <t>Σ</t>
  </si>
  <si>
    <t>← Total Transportation Cost</t>
  </si>
  <si>
    <t>← Total Cost</t>
  </si>
  <si>
    <t>Half of Capacity Tons/year</t>
  </si>
  <si>
    <t>Regional Demand at CoolWipes (in thousands)</t>
  </si>
  <si>
    <t>Zone</t>
  </si>
  <si>
    <t>Wipes</t>
  </si>
  <si>
    <t>Ointment</t>
  </si>
  <si>
    <t>Wipes Demand</t>
  </si>
  <si>
    <t xml:space="preserve">Ointment Demand </t>
  </si>
  <si>
    <t xml:space="preserve">Northwest   </t>
  </si>
  <si>
    <t xml:space="preserve">Southwest  </t>
  </si>
  <si>
    <t>Upper Midwest</t>
  </si>
  <si>
    <t>Lower Midwest</t>
  </si>
  <si>
    <t xml:space="preserve"> Northeast</t>
  </si>
  <si>
    <t xml:space="preserve"> Southeast</t>
  </si>
  <si>
    <t>Transportation Costs per thousand Units</t>
  </si>
  <si>
    <t>Northwest</t>
  </si>
  <si>
    <t xml:space="preserve"> Southwest</t>
  </si>
  <si>
    <t>Chicago</t>
  </si>
  <si>
    <t>Princeton</t>
  </si>
  <si>
    <t>Atlanta</t>
  </si>
  <si>
    <t>Los Angeles</t>
  </si>
  <si>
    <t>Wipes Capability</t>
  </si>
  <si>
    <t>Ointment Capability</t>
  </si>
  <si>
    <t>Capability (in thousands)</t>
  </si>
  <si>
    <t>annualized fixed cost</t>
  </si>
  <si>
    <t>variable cost per 1000 units</t>
  </si>
  <si>
    <t>in thousand $</t>
  </si>
  <si>
    <t>Q1:What is the annual cost of serving the entire nation from Chicago?</t>
  </si>
  <si>
    <t>A:</t>
  </si>
  <si>
    <t xml:space="preserve">A: </t>
  </si>
  <si>
    <t>Transportation Costs in Chicago</t>
  </si>
  <si>
    <t>Q:Where should DryIce build its factories and how large should they be?</t>
  </si>
  <si>
    <t>Q:If exchange rates are expected as in Table 5-8, and no plant can run below 50 percent of capacity, how much should each plant produce and which markets should each plant supply?</t>
  </si>
  <si>
    <t>Q: If there are no limits on the amount produced in a plant, how much should each plant produce?</t>
  </si>
  <si>
    <t># of lines built</t>
  </si>
  <si>
    <t>Wipe lines</t>
  </si>
  <si>
    <t>Ointment lines</t>
  </si>
  <si>
    <t># of Wipe Transportation  per thousand Units</t>
  </si>
  <si>
    <t># of Ointment Transportation  per thousand Units</t>
  </si>
  <si>
    <t xml:space="preserve">Wipe Transportation Costs </t>
  </si>
  <si>
    <t>in thousand</t>
  </si>
  <si>
    <t xml:space="preserve"> Ointment Transportation Costs</t>
  </si>
  <si>
    <t>Wipe</t>
  </si>
  <si>
    <t xml:space="preserve">Capability ( in thousand) </t>
  </si>
  <si>
    <t>← Production #</t>
  </si>
  <si>
    <t>production Cost</t>
  </si>
  <si>
    <t>Production #</t>
  </si>
  <si>
    <t>Q2.1: Do you recommend adding any plant(s)? If so, where should the plant(s) be built and what lines should be included? Assume that the Chicago plant will be maintained at its current capacity but could be run at lower utilization.</t>
  </si>
  <si>
    <t>Q2.2: Would your decision be different if transportation costs are half of their current value?</t>
  </si>
  <si>
    <t>Q2.3: What if they were double their current value?</t>
  </si>
  <si>
    <t>Q3.1: If Matt could design a new network from scratch (assume he did not have the Chicago plant but could build it at the cost and capacity specified in the case), what production network would you recommend? Assume that any new plants built besides Chicago would be at the cost and capacity specified under the new network options.</t>
  </si>
  <si>
    <t>Q3.2: Would your decision be different if transportation costs were half of their current value?</t>
  </si>
  <si>
    <t>Q3.3: What if they were double their current value?</t>
  </si>
  <si>
    <t>Atlanta</t>
    <phoneticPr fontId="1" type="noConversion"/>
  </si>
  <si>
    <t>A: A 200,000 plant in San Diego and a 400,000 plant in Atlanta. The min cost is 129480000.</t>
    <phoneticPr fontId="1" type="noConversion"/>
  </si>
  <si>
    <r>
      <t xml:space="preserve">A: annualized fixed cost + Transportation Costs + variable cost = </t>
    </r>
    <r>
      <rPr>
        <sz val="11"/>
        <color rgb="FFFF0000"/>
        <rFont val="Calibri"/>
        <family val="2"/>
        <scheme val="minor"/>
      </rPr>
      <t>5000</t>
    </r>
    <r>
      <rPr>
        <sz val="11"/>
        <color theme="1"/>
        <rFont val="Calibri"/>
        <family val="2"/>
        <charset val="134"/>
        <scheme val="minor"/>
      </rPr>
      <t xml:space="preserve"> + </t>
    </r>
    <r>
      <rPr>
        <sz val="11"/>
        <color rgb="FFFF0000"/>
        <rFont val="Calibri"/>
        <family val="2"/>
        <scheme val="minor"/>
      </rPr>
      <t>1500</t>
    </r>
    <r>
      <rPr>
        <sz val="11"/>
        <color theme="1"/>
        <rFont val="Calibri"/>
        <family val="2"/>
        <charset val="134"/>
        <scheme val="minor"/>
      </rPr>
      <t xml:space="preserve"> + </t>
    </r>
    <r>
      <rPr>
        <sz val="11"/>
        <color theme="9" tint="-0.249977111117893"/>
        <rFont val="Calibri"/>
        <family val="2"/>
        <scheme val="minor"/>
      </rPr>
      <t>4500</t>
    </r>
    <r>
      <rPr>
        <sz val="11"/>
        <color theme="1"/>
        <rFont val="Calibri"/>
        <family val="2"/>
        <charset val="134"/>
        <scheme val="minor"/>
      </rPr>
      <t>*</t>
    </r>
    <r>
      <rPr>
        <sz val="11"/>
        <color rgb="FF7030A0"/>
        <rFont val="Calibri"/>
        <family val="2"/>
        <scheme val="minor"/>
      </rPr>
      <t>10</t>
    </r>
    <r>
      <rPr>
        <sz val="11"/>
        <color theme="1"/>
        <rFont val="Calibri"/>
        <family val="2"/>
        <charset val="134"/>
        <scheme val="minor"/>
      </rPr>
      <t xml:space="preserve"> + </t>
    </r>
    <r>
      <rPr>
        <sz val="11"/>
        <color theme="9" tint="-0.249977111117893"/>
        <rFont val="Calibri"/>
        <family val="2"/>
        <scheme val="minor"/>
      </rPr>
      <t>515</t>
    </r>
    <r>
      <rPr>
        <sz val="11"/>
        <color theme="1"/>
        <rFont val="Calibri"/>
        <family val="2"/>
        <charset val="134"/>
        <scheme val="minor"/>
      </rPr>
      <t>*</t>
    </r>
    <r>
      <rPr>
        <sz val="11"/>
        <color rgb="FF7030A0"/>
        <rFont val="Calibri"/>
        <family val="2"/>
        <scheme val="minor"/>
      </rPr>
      <t>20</t>
    </r>
    <r>
      <rPr>
        <sz val="11"/>
        <color theme="1"/>
        <rFont val="Calibri"/>
        <family val="2"/>
        <charset val="134"/>
        <scheme val="minor"/>
      </rPr>
      <t xml:space="preserve"> + </t>
    </r>
    <r>
      <rPr>
        <sz val="11"/>
        <color theme="5"/>
        <rFont val="Calibri"/>
        <family val="2"/>
        <scheme val="minor"/>
      </rPr>
      <t xml:space="preserve">26161.4 </t>
    </r>
    <r>
      <rPr>
        <sz val="11"/>
        <rFont val="Calibri"/>
        <family val="2"/>
        <scheme val="minor"/>
      </rPr>
      <t>= 87961.4 (thousand dollars)</t>
    </r>
    <phoneticPr fontId="1" type="noConversion"/>
  </si>
  <si>
    <t>A: Yes.At basic level, we should not add any line, with min cost 74880.7 thousand dollars. Details are as follows:</t>
    <phoneticPr fontId="1" type="noConversion"/>
  </si>
  <si>
    <t>plant working state</t>
  </si>
  <si>
    <t>real capacity</t>
  </si>
  <si>
    <t>half real capacity</t>
  </si>
  <si>
    <t>A: We should build one wipe line in Atlanta, a wipe line in Los Angeles, a wipe line in Princeton and an Ointment line in Atlanta, with min cost 85102.4 thousand dollars. Details are as follows:</t>
  </si>
  <si>
    <t>A: We should build one wipe line in Atlanta, a wipe line in Los Angeles, a wipe line in Princeton and an Ointment line in Atlanta, with min cost 74251.2 thousand dollars. Details are as follows:</t>
  </si>
  <si>
    <t>A: We should build one wipe line in Atlanta, a wipe line in Los Angeles,a wipe line in Chicago and an Ointment line in Princeton, with min cost 106324.8 thousand dollars. Details are as follows:</t>
  </si>
  <si>
    <t>A: Yes. We should add a wipe line in Princeton, a wipe line in Los Angeles and an Ointment line in Los Angeles, with min cost 86325.4 thousand dollars. Details are as follows:</t>
  </si>
  <si>
    <t>A: No difference with solution in Case Q2.1, with different min cost 106450.8 thousand dollars.Details are as follows: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</si>
</sst>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5">
    <font>
      <sz val="11"/>
      <color theme="1"/>
      <name val="Calibri"/>
      <family val="2"/>
      <charset val="134"/>
      <scheme val="minor"/>
    </font>
    <font>
      <sz val="9"/>
      <name val="Calibri"/>
      <family val="2"/>
      <charset val="134"/>
      <scheme val="minor"/>
    </font>
    <font>
      <b/>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name val="Calibri"/>
      <family val="2"/>
      <charset val="134"/>
      <scheme val="minor"/>
    </font>
    <font>
      <sz val="11"/>
      <color theme="5"/>
      <name val="Calibri"/>
      <family val="2"/>
      <charset val="134"/>
      <scheme val="minor"/>
    </font>
    <font>
      <sz val="11"/>
      <color theme="5"/>
      <name val="Calibri"/>
      <family val="2"/>
      <scheme val="minor"/>
    </font>
    <font>
      <sz val="11"/>
      <name val="Calibri"/>
      <family val="2"/>
      <scheme val="minor"/>
    </font>
    <font>
      <sz val="11"/>
      <color rgb="FFFF0000"/>
      <name val="Calibri"/>
      <family val="2"/>
      <charset val="134"/>
      <scheme val="minor"/>
    </font>
    <font>
      <sz val="11"/>
      <color theme="9" tint="-0.249977111117893"/>
      <name val="Calibri"/>
      <family val="2"/>
      <scheme val="minor"/>
    </font>
    <font>
      <sz val="11"/>
      <color theme="9" tint="-0.249977111117893"/>
      <name val="Calibri"/>
      <family val="2"/>
      <charset val="134"/>
      <scheme val="minor"/>
    </font>
    <font>
      <sz val="11"/>
      <color rgb="FF7030A0"/>
      <name val="Calibri"/>
      <family val="2"/>
      <scheme val="minor"/>
    </font>
    <font>
      <sz val="11"/>
      <color rgb="FF7030A0"/>
      <name val="Calibri"/>
      <family val="2"/>
      <charset val="134"/>
      <scheme val="minor"/>
    </font>
  </fonts>
  <fills count="6">
    <fill>
      <patternFill patternType="none"/>
    </fill>
    <fill>
      <patternFill patternType="gray125"/>
    </fill>
    <fill>
      <patternFill patternType="solid">
        <fgColor rgb="FFF2F2F2"/>
      </patternFill>
    </fill>
    <fill>
      <patternFill patternType="solid">
        <fgColor rgb="FFFFFF00"/>
        <bgColor indexed="64"/>
      </patternFill>
    </fill>
    <fill>
      <patternFill patternType="solid">
        <fgColor theme="7" tint="0.79998168889431442"/>
        <bgColor indexed="64"/>
      </patternFill>
    </fill>
    <fill>
      <patternFill patternType="solid">
        <fgColor theme="4"/>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7F7F7F"/>
      </left>
      <right style="medium">
        <color indexed="64"/>
      </right>
      <top style="thin">
        <color rgb="FF7F7F7F"/>
      </top>
      <bottom style="thin">
        <color rgb="FF7F7F7F"/>
      </bottom>
      <diagonal/>
    </border>
    <border>
      <left style="thin">
        <color rgb="FF7F7F7F"/>
      </left>
      <right style="thin">
        <color rgb="FF7F7F7F"/>
      </right>
      <top style="thin">
        <color rgb="FF7F7F7F"/>
      </top>
      <bottom style="medium">
        <color indexed="64"/>
      </bottom>
      <diagonal/>
    </border>
    <border>
      <left style="thin">
        <color rgb="FF7F7F7F"/>
      </left>
      <right style="medium">
        <color indexed="64"/>
      </right>
      <top style="thin">
        <color rgb="FF7F7F7F"/>
      </top>
      <bottom style="medium">
        <color indexed="64"/>
      </bottom>
      <diagonal/>
    </border>
  </borders>
  <cellStyleXfs count="3">
    <xf numFmtId="0" fontId="0" fillId="0" borderId="0">
      <alignment vertical="center"/>
    </xf>
    <xf numFmtId="0" fontId="2" fillId="2" borderId="1" applyNumberFormat="0" applyAlignment="0" applyProtection="0"/>
    <xf numFmtId="0" fontId="4" fillId="0" borderId="0" applyNumberFormat="0" applyFill="0" applyBorder="0" applyAlignment="0" applyProtection="0"/>
  </cellStyleXfs>
  <cellXfs count="64">
    <xf numFmtId="0" fontId="0" fillId="0" borderId="0" xfId="0">
      <alignment vertical="center"/>
    </xf>
    <xf numFmtId="0" fontId="0" fillId="3" borderId="0" xfId="0" applyFill="1">
      <alignment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right" vertical="center"/>
    </xf>
    <xf numFmtId="0" fontId="0" fillId="0" borderId="0" xfId="0" applyAlignment="1">
      <alignment horizontal="center" vertical="center" wrapText="1"/>
    </xf>
    <xf numFmtId="0" fontId="0" fillId="0" borderId="5" xfId="0" applyBorder="1">
      <alignment vertical="center"/>
    </xf>
    <xf numFmtId="0" fontId="0" fillId="0" borderId="0" xfId="0" applyBorder="1" applyAlignment="1">
      <alignment vertical="center" wrapText="1"/>
    </xf>
    <xf numFmtId="0" fontId="0" fillId="0" borderId="6" xfId="0" applyBorder="1" applyAlignment="1">
      <alignment vertical="center" wrapText="1"/>
    </xf>
    <xf numFmtId="0" fontId="0" fillId="0" borderId="0"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2" fillId="2" borderId="1" xfId="1" applyBorder="1" applyAlignment="1">
      <alignment vertical="center"/>
    </xf>
    <xf numFmtId="0" fontId="2" fillId="2" borderId="10" xfId="1" applyBorder="1" applyAlignment="1">
      <alignment vertical="center"/>
    </xf>
    <xf numFmtId="0" fontId="2" fillId="2" borderId="11" xfId="1" applyBorder="1" applyAlignment="1">
      <alignment vertical="center"/>
    </xf>
    <xf numFmtId="0" fontId="2" fillId="2" borderId="12" xfId="1" applyBorder="1" applyAlignment="1">
      <alignment vertical="center"/>
    </xf>
    <xf numFmtId="0" fontId="0" fillId="0" borderId="5" xfId="0" applyFill="1" applyBorder="1" applyAlignment="1">
      <alignment horizontal="center" vertical="center"/>
    </xf>
    <xf numFmtId="0" fontId="0" fillId="0" borderId="0" xfId="0" applyFill="1" applyBorder="1">
      <alignment vertical="center"/>
    </xf>
    <xf numFmtId="0" fontId="6" fillId="0" borderId="0" xfId="0" applyFont="1" applyBorder="1">
      <alignment vertical="center"/>
    </xf>
    <xf numFmtId="0" fontId="4" fillId="0" borderId="0" xfId="2" applyAlignment="1">
      <alignment vertical="center"/>
    </xf>
    <xf numFmtId="0" fontId="0" fillId="4" borderId="0" xfId="0" applyFill="1">
      <alignment vertical="center"/>
    </xf>
    <xf numFmtId="0" fontId="0" fillId="4" borderId="0" xfId="0" applyFill="1" applyAlignment="1">
      <alignment horizontal="right" vertical="center"/>
    </xf>
    <xf numFmtId="0" fontId="0" fillId="5" borderId="0" xfId="0" applyFill="1">
      <alignment vertical="center"/>
    </xf>
    <xf numFmtId="0" fontId="0" fillId="3" borderId="0" xfId="0" applyFill="1" applyBorder="1">
      <alignment vertical="center"/>
    </xf>
    <xf numFmtId="0" fontId="0" fillId="4" borderId="0" xfId="0" applyFill="1" applyBorder="1">
      <alignment vertical="center"/>
    </xf>
    <xf numFmtId="0" fontId="0" fillId="4" borderId="6" xfId="0" applyFill="1" applyBorder="1">
      <alignment vertical="center"/>
    </xf>
    <xf numFmtId="0" fontId="0" fillId="4" borderId="8" xfId="0" applyFill="1" applyBorder="1">
      <alignment vertical="center"/>
    </xf>
    <xf numFmtId="0" fontId="0" fillId="4" borderId="9" xfId="0" applyFill="1" applyBorder="1">
      <alignment vertical="center"/>
    </xf>
    <xf numFmtId="6" fontId="0" fillId="0" borderId="0" xfId="0" applyNumberFormat="1" applyBorder="1">
      <alignment vertical="center"/>
    </xf>
    <xf numFmtId="0" fontId="0" fillId="0" borderId="0" xfId="0" applyFill="1" applyBorder="1" applyAlignment="1">
      <alignment horizontal="center" vertical="center"/>
    </xf>
    <xf numFmtId="0" fontId="0" fillId="0" borderId="5" xfId="0" applyBorder="1" applyAlignment="1">
      <alignment vertical="center" wrapText="1"/>
    </xf>
    <xf numFmtId="3" fontId="0" fillId="0" borderId="0" xfId="0" applyNumberFormat="1" applyBorder="1">
      <alignment vertical="center"/>
    </xf>
    <xf numFmtId="0" fontId="0" fillId="0" borderId="7" xfId="0" applyBorder="1" applyAlignment="1">
      <alignment vertical="center" wrapText="1"/>
    </xf>
    <xf numFmtId="0" fontId="7" fillId="0" borderId="0" xfId="0" applyFont="1">
      <alignment vertical="center"/>
    </xf>
    <xf numFmtId="0" fontId="6" fillId="0" borderId="0" xfId="0" applyFont="1">
      <alignment vertical="center"/>
    </xf>
    <xf numFmtId="0" fontId="10" fillId="0" borderId="0" xfId="0" applyFont="1" applyBorder="1">
      <alignment vertical="center"/>
    </xf>
    <xf numFmtId="0" fontId="12" fillId="0" borderId="0" xfId="0" applyFont="1">
      <alignment vertical="center"/>
    </xf>
    <xf numFmtId="0" fontId="14" fillId="0" borderId="6" xfId="0" applyFont="1" applyBorder="1">
      <alignment vertical="center"/>
    </xf>
    <xf numFmtId="0" fontId="6" fillId="0" borderId="0" xfId="0" applyFont="1" applyFill="1" applyBorder="1" applyAlignment="1">
      <alignment horizontal="center" vertical="center"/>
    </xf>
    <xf numFmtId="0" fontId="2" fillId="5" borderId="1" xfId="1" applyFill="1" applyBorder="1" applyAlignment="1">
      <alignment vertical="center"/>
    </xf>
    <xf numFmtId="0" fontId="2" fillId="5" borderId="10" xfId="1" applyFill="1" applyBorder="1" applyAlignment="1">
      <alignment vertical="center"/>
    </xf>
    <xf numFmtId="0" fontId="2" fillId="5" borderId="11" xfId="1" applyFill="1" applyBorder="1" applyAlignment="1">
      <alignment vertical="center"/>
    </xf>
    <xf numFmtId="0" fontId="2" fillId="5" borderId="12" xfId="1" applyFill="1" applyBorder="1" applyAlignment="1">
      <alignment vertical="center"/>
    </xf>
    <xf numFmtId="0" fontId="0" fillId="0" borderId="0" xfId="0" applyFill="1" applyBorder="1" applyAlignment="1">
      <alignment vertical="center" wrapText="1"/>
    </xf>
    <xf numFmtId="0" fontId="0" fillId="0" borderId="6" xfId="0" applyFill="1" applyBorder="1" applyAlignment="1">
      <alignment vertical="center" wrapText="1"/>
    </xf>
    <xf numFmtId="0" fontId="2" fillId="3" borderId="1" xfId="1" applyFill="1" applyBorder="1" applyAlignment="1">
      <alignment vertical="center"/>
    </xf>
    <xf numFmtId="0" fontId="2" fillId="3" borderId="10" xfId="1" applyFill="1" applyBorder="1" applyAlignment="1">
      <alignment vertical="center"/>
    </xf>
    <xf numFmtId="0" fontId="5" fillId="3" borderId="0" xfId="0" applyFont="1" applyFill="1">
      <alignment vertical="center"/>
    </xf>
    <xf numFmtId="0" fontId="0" fillId="3" borderId="0" xfId="0" applyFill="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5" fillId="3" borderId="0" xfId="0" applyFont="1" applyFill="1" applyAlignment="1">
      <alignment vertical="center"/>
    </xf>
    <xf numFmtId="0" fontId="0" fillId="3" borderId="0" xfId="0" applyFill="1" applyAlignment="1">
      <alignment vertical="center"/>
    </xf>
    <xf numFmtId="0" fontId="5" fillId="3" borderId="0" xfId="0" applyFont="1" applyFill="1" applyAlignment="1">
      <alignment vertical="center" wrapText="1"/>
    </xf>
    <xf numFmtId="0" fontId="2" fillId="2" borderId="1" xfId="1" applyAlignment="1">
      <alignment vertical="center"/>
    </xf>
  </cellXfs>
  <cellStyles count="3">
    <cellStyle name="常规" xfId="0" builtinId="0"/>
    <cellStyle name="解释性文本" xfId="2" builtinId="53"/>
    <cellStyle name="计算" xfId="1" builtinId="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G18" sqref="G18"/>
    </sheetView>
  </sheetViews>
  <sheetFormatPr defaultRowHeight="15"/>
  <cols>
    <col min="2" max="2" width="9.42578125" bestFit="1" customWidth="1"/>
    <col min="5" max="5" width="9.42578125" bestFit="1" customWidth="1"/>
    <col min="7" max="7" width="29.42578125" customWidth="1"/>
    <col min="8" max="8" width="13.28515625" customWidth="1"/>
    <col min="9" max="9" width="13.140625" customWidth="1"/>
    <col min="10" max="10" width="12.28515625" customWidth="1"/>
    <col min="11" max="11" width="14.42578125" customWidth="1"/>
    <col min="12" max="12" width="18.85546875" customWidth="1"/>
    <col min="13" max="13" width="24.85546875" customWidth="1"/>
  </cols>
  <sheetData>
    <row r="1" spans="1:13">
      <c r="A1" s="17" t="s">
        <v>18</v>
      </c>
      <c r="B1" s="18" t="s">
        <v>4</v>
      </c>
      <c r="C1" s="18" t="s">
        <v>5</v>
      </c>
      <c r="D1" s="18" t="s">
        <v>6</v>
      </c>
      <c r="E1" s="19" t="s">
        <v>7</v>
      </c>
      <c r="G1" s="17"/>
      <c r="H1" s="18" t="s">
        <v>4</v>
      </c>
      <c r="I1" s="18" t="s">
        <v>111</v>
      </c>
      <c r="J1" s="18" t="s">
        <v>6</v>
      </c>
      <c r="K1" s="19" t="s">
        <v>7</v>
      </c>
      <c r="L1" t="s">
        <v>14</v>
      </c>
      <c r="M1" t="s">
        <v>15</v>
      </c>
    </row>
    <row r="2" spans="1:13">
      <c r="A2" s="6">
        <v>20</v>
      </c>
      <c r="B2" s="9">
        <v>6000000</v>
      </c>
      <c r="C2" s="9">
        <v>5500000</v>
      </c>
      <c r="D2" s="9">
        <v>5600000</v>
      </c>
      <c r="E2" s="10">
        <v>6100000</v>
      </c>
      <c r="G2" s="6" t="s">
        <v>12</v>
      </c>
      <c r="H2" s="53">
        <v>0</v>
      </c>
      <c r="I2" s="53">
        <v>0</v>
      </c>
      <c r="J2" s="53">
        <v>0</v>
      </c>
      <c r="K2" s="54">
        <v>1</v>
      </c>
      <c r="L2" s="28">
        <f>H2*B2+I2*C2+J2*D2+K2*E2</f>
        <v>6100000</v>
      </c>
      <c r="M2" s="4" t="s">
        <v>32</v>
      </c>
    </row>
    <row r="3" spans="1:13">
      <c r="A3" s="6">
        <v>40</v>
      </c>
      <c r="B3" s="9">
        <v>10000000</v>
      </c>
      <c r="C3" s="9">
        <v>9200000</v>
      </c>
      <c r="D3" s="9">
        <v>9300000</v>
      </c>
      <c r="E3" s="10">
        <v>10200000</v>
      </c>
      <c r="G3" s="6" t="s">
        <v>13</v>
      </c>
      <c r="H3" s="53">
        <v>0</v>
      </c>
      <c r="I3" s="53">
        <v>1</v>
      </c>
      <c r="J3" s="53">
        <v>0</v>
      </c>
      <c r="K3" s="54">
        <v>0</v>
      </c>
      <c r="L3" s="28">
        <f>H3*B3+I3*C3+J3*D3+K3*E3</f>
        <v>9200000</v>
      </c>
      <c r="M3" s="4" t="s">
        <v>32</v>
      </c>
    </row>
    <row r="4" spans="1:13">
      <c r="A4" s="6" t="s">
        <v>0</v>
      </c>
      <c r="B4" s="9">
        <v>211</v>
      </c>
      <c r="C4" s="9">
        <v>232</v>
      </c>
      <c r="D4" s="9">
        <v>238</v>
      </c>
      <c r="E4" s="10">
        <v>299</v>
      </c>
      <c r="G4" s="6" t="s">
        <v>8</v>
      </c>
      <c r="H4" s="20">
        <v>0</v>
      </c>
      <c r="I4" s="20">
        <v>110000</v>
      </c>
      <c r="J4" s="20">
        <v>0</v>
      </c>
      <c r="K4" s="21">
        <v>0</v>
      </c>
      <c r="L4" s="28">
        <f>H4*B4+I4*C4+J4*D4+K4*E4</f>
        <v>25520000</v>
      </c>
      <c r="M4" s="28">
        <f>SUM(H4:K4)</f>
        <v>110000</v>
      </c>
    </row>
    <row r="5" spans="1:13">
      <c r="A5" s="6" t="s">
        <v>1</v>
      </c>
      <c r="B5" s="9">
        <v>232</v>
      </c>
      <c r="C5" s="9">
        <v>212</v>
      </c>
      <c r="D5" s="9">
        <v>230</v>
      </c>
      <c r="E5" s="10">
        <v>280</v>
      </c>
      <c r="G5" s="6" t="s">
        <v>9</v>
      </c>
      <c r="H5" s="20">
        <v>0</v>
      </c>
      <c r="I5" s="20">
        <v>180000</v>
      </c>
      <c r="J5" s="20">
        <v>0</v>
      </c>
      <c r="K5" s="21">
        <v>0</v>
      </c>
      <c r="L5" s="28">
        <f t="shared" ref="L5:L7" si="0">H5*B5+I5*C5+J5*D5+K5*E5</f>
        <v>38160000</v>
      </c>
      <c r="M5" s="28">
        <f>SUM(H5:K5)</f>
        <v>180000</v>
      </c>
    </row>
    <row r="6" spans="1:13">
      <c r="A6" s="6" t="s">
        <v>3</v>
      </c>
      <c r="B6" s="9">
        <v>240</v>
      </c>
      <c r="C6" s="9">
        <v>230</v>
      </c>
      <c r="D6" s="9">
        <v>215</v>
      </c>
      <c r="E6" s="10">
        <v>270</v>
      </c>
      <c r="G6" s="6" t="s">
        <v>10</v>
      </c>
      <c r="H6" s="20">
        <v>0</v>
      </c>
      <c r="I6" s="20">
        <v>110000</v>
      </c>
      <c r="J6" s="20">
        <v>0</v>
      </c>
      <c r="K6" s="21">
        <v>10000</v>
      </c>
      <c r="L6" s="28">
        <f t="shared" si="0"/>
        <v>28000000</v>
      </c>
      <c r="M6" s="28">
        <f t="shared" ref="M6" si="1">SUM(H6:K6)</f>
        <v>120000</v>
      </c>
    </row>
    <row r="7" spans="1:13" ht="15.75" thickBot="1">
      <c r="A7" s="11" t="s">
        <v>2</v>
      </c>
      <c r="B7" s="12">
        <v>300</v>
      </c>
      <c r="C7" s="12">
        <v>280</v>
      </c>
      <c r="D7" s="12">
        <v>270</v>
      </c>
      <c r="E7" s="13">
        <v>225</v>
      </c>
      <c r="G7" s="11" t="s">
        <v>11</v>
      </c>
      <c r="H7" s="22">
        <v>0</v>
      </c>
      <c r="I7" s="22">
        <v>0</v>
      </c>
      <c r="J7" s="22">
        <v>0</v>
      </c>
      <c r="K7" s="23">
        <v>100000</v>
      </c>
      <c r="L7" s="28">
        <f t="shared" si="0"/>
        <v>22500000</v>
      </c>
      <c r="M7" s="28">
        <f>SUM(H7:K7)</f>
        <v>100000</v>
      </c>
    </row>
    <row r="8" spans="1:13" ht="15.75" thickBot="1">
      <c r="G8" t="s">
        <v>17</v>
      </c>
      <c r="H8" s="28">
        <f>H2+H3</f>
        <v>0</v>
      </c>
      <c r="I8" s="28">
        <f t="shared" ref="I8:K8" si="2">I2+I3</f>
        <v>1</v>
      </c>
      <c r="J8" s="28">
        <f t="shared" si="2"/>
        <v>0</v>
      </c>
      <c r="K8" s="28">
        <f t="shared" si="2"/>
        <v>1</v>
      </c>
    </row>
    <row r="9" spans="1:13">
      <c r="A9" s="17"/>
      <c r="B9" s="19" t="s">
        <v>34</v>
      </c>
      <c r="K9" t="s">
        <v>19</v>
      </c>
      <c r="L9" s="1">
        <f>SUM(L2:L7)</f>
        <v>129480000</v>
      </c>
    </row>
    <row r="10" spans="1:13">
      <c r="A10" s="6" t="s">
        <v>0</v>
      </c>
      <c r="B10" s="10">
        <v>110000</v>
      </c>
      <c r="G10" t="s">
        <v>33</v>
      </c>
      <c r="H10" s="28">
        <f>H2*200000+H3*400000</f>
        <v>0</v>
      </c>
      <c r="I10" s="28">
        <f t="shared" ref="I10:K10" si="3">I2*200000+I3*400000</f>
        <v>400000</v>
      </c>
      <c r="J10" s="28">
        <f t="shared" si="3"/>
        <v>0</v>
      </c>
      <c r="K10" s="28">
        <f t="shared" si="3"/>
        <v>200000</v>
      </c>
    </row>
    <row r="11" spans="1:13">
      <c r="A11" s="6" t="s">
        <v>1</v>
      </c>
      <c r="B11" s="10">
        <v>180000</v>
      </c>
      <c r="G11" t="s">
        <v>16</v>
      </c>
      <c r="H11" s="28">
        <f>SUM(H4:H7)</f>
        <v>0</v>
      </c>
      <c r="I11" s="28">
        <f t="shared" ref="I11:K11" si="4">SUM(I4:I7)</f>
        <v>400000</v>
      </c>
      <c r="J11" s="28">
        <f t="shared" si="4"/>
        <v>0</v>
      </c>
      <c r="K11" s="28">
        <f t="shared" si="4"/>
        <v>110000</v>
      </c>
    </row>
    <row r="12" spans="1:13">
      <c r="A12" s="6" t="s">
        <v>3</v>
      </c>
      <c r="B12" s="10">
        <v>120000</v>
      </c>
    </row>
    <row r="13" spans="1:13" ht="15.75" thickBot="1">
      <c r="A13" s="11" t="s">
        <v>2</v>
      </c>
      <c r="B13" s="13">
        <v>100000</v>
      </c>
    </row>
    <row r="15" spans="1:13">
      <c r="A15" s="55" t="s">
        <v>89</v>
      </c>
      <c r="B15" s="56"/>
      <c r="C15" s="56"/>
      <c r="D15" s="56"/>
      <c r="E15" s="56"/>
      <c r="F15" s="56"/>
      <c r="G15" s="56"/>
      <c r="H15" s="1"/>
    </row>
    <row r="16" spans="1:13">
      <c r="A16" s="56" t="s">
        <v>112</v>
      </c>
      <c r="B16" s="56"/>
      <c r="C16" s="56"/>
      <c r="D16" s="56"/>
      <c r="E16" s="56"/>
      <c r="F16" s="56"/>
      <c r="G16" s="56"/>
      <c r="H16" s="56"/>
    </row>
  </sheetData>
  <mergeCells count="2">
    <mergeCell ref="A15:G15"/>
    <mergeCell ref="A16:H1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6"/>
  <sheetViews>
    <sheetView tabSelected="1" topLeftCell="A10" workbookViewId="0">
      <selection activeCell="O4" sqref="O4"/>
    </sheetView>
  </sheetViews>
  <sheetFormatPr defaultRowHeight="15"/>
  <cols>
    <col min="1" max="1" width="19.28515625" customWidth="1"/>
    <col min="2" max="2" width="10" customWidth="1"/>
    <col min="7" max="7" width="11.85546875" customWidth="1"/>
    <col min="8" max="8" width="14.28515625" customWidth="1"/>
    <col min="9" max="9" width="16.7109375" customWidth="1"/>
    <col min="10" max="10" width="12.5703125" customWidth="1"/>
  </cols>
  <sheetData>
    <row r="1" spans="1:23" ht="47.25" customHeight="1">
      <c r="A1" s="57" t="s">
        <v>40</v>
      </c>
      <c r="B1" s="58"/>
      <c r="C1" s="58"/>
      <c r="D1" s="58"/>
      <c r="E1" s="58"/>
      <c r="F1" s="58"/>
      <c r="G1" s="58"/>
      <c r="H1" s="58"/>
      <c r="I1" s="58"/>
      <c r="J1" s="59"/>
    </row>
    <row r="2" spans="1:23" ht="45">
      <c r="A2" s="6"/>
      <c r="B2" s="7" t="s">
        <v>20</v>
      </c>
      <c r="C2" s="7" t="s">
        <v>21</v>
      </c>
      <c r="D2" s="7" t="s">
        <v>22</v>
      </c>
      <c r="E2" s="7" t="s">
        <v>23</v>
      </c>
      <c r="F2" s="7" t="s">
        <v>24</v>
      </c>
      <c r="G2" s="7" t="s">
        <v>25</v>
      </c>
      <c r="H2" s="7" t="s">
        <v>26</v>
      </c>
      <c r="I2" s="7" t="s">
        <v>39</v>
      </c>
      <c r="J2" s="8" t="s">
        <v>59</v>
      </c>
      <c r="K2" s="51" t="s">
        <v>115</v>
      </c>
      <c r="L2" s="51" t="s">
        <v>116</v>
      </c>
      <c r="M2" s="51" t="s">
        <v>117</v>
      </c>
    </row>
    <row r="3" spans="1:23">
      <c r="A3" s="6" t="s">
        <v>27</v>
      </c>
      <c r="B3" s="9">
        <v>600</v>
      </c>
      <c r="C3" s="9">
        <v>1300</v>
      </c>
      <c r="D3" s="9">
        <v>2000</v>
      </c>
      <c r="E3" s="9">
        <v>1200</v>
      </c>
      <c r="F3" s="9">
        <v>1700</v>
      </c>
      <c r="G3" s="9">
        <v>185</v>
      </c>
      <c r="H3" s="36">
        <v>10000</v>
      </c>
      <c r="I3" s="9">
        <v>10000</v>
      </c>
      <c r="J3" s="10">
        <f>G3/2</f>
        <v>92.5</v>
      </c>
      <c r="K3" s="63">
        <v>1</v>
      </c>
      <c r="L3">
        <f>G3*K3</f>
        <v>185</v>
      </c>
      <c r="M3">
        <f>J3*K3</f>
        <v>92.5</v>
      </c>
    </row>
    <row r="4" spans="1:23">
      <c r="A4" s="6" t="s">
        <v>28</v>
      </c>
      <c r="B4" s="9">
        <v>1300</v>
      </c>
      <c r="C4" s="9">
        <v>600</v>
      </c>
      <c r="D4" s="9">
        <v>1400</v>
      </c>
      <c r="E4" s="9">
        <v>1400</v>
      </c>
      <c r="F4" s="9">
        <v>1300</v>
      </c>
      <c r="G4" s="9">
        <v>475</v>
      </c>
      <c r="H4" s="9" t="s">
        <v>35</v>
      </c>
      <c r="I4" s="9">
        <f>15000*B14</f>
        <v>7530</v>
      </c>
      <c r="J4" s="10">
        <f t="shared" ref="J4:J7" si="0">G4/2</f>
        <v>237.5</v>
      </c>
      <c r="K4" s="63">
        <v>1</v>
      </c>
      <c r="L4">
        <f t="shared" ref="L4:L7" si="1">G4*K4</f>
        <v>475</v>
      </c>
      <c r="M4">
        <f t="shared" ref="M4:M7" si="2">J4*K4</f>
        <v>237.5</v>
      </c>
    </row>
    <row r="5" spans="1:23">
      <c r="A5" s="6" t="s">
        <v>22</v>
      </c>
      <c r="B5" s="9">
        <v>2000</v>
      </c>
      <c r="C5" s="9">
        <v>1400</v>
      </c>
      <c r="D5" s="9">
        <v>300</v>
      </c>
      <c r="E5" s="9">
        <v>2100</v>
      </c>
      <c r="F5" s="9">
        <v>900</v>
      </c>
      <c r="G5" s="9">
        <v>50</v>
      </c>
      <c r="H5" s="9" t="s">
        <v>36</v>
      </c>
      <c r="I5" s="9">
        <f>1800000*B15</f>
        <v>16740</v>
      </c>
      <c r="J5" s="10">
        <f t="shared" si="0"/>
        <v>25</v>
      </c>
      <c r="K5" s="63">
        <v>0</v>
      </c>
      <c r="L5">
        <f t="shared" si="1"/>
        <v>0</v>
      </c>
      <c r="M5">
        <f t="shared" si="2"/>
        <v>0</v>
      </c>
    </row>
    <row r="6" spans="1:23">
      <c r="A6" s="6" t="s">
        <v>29</v>
      </c>
      <c r="B6" s="9">
        <v>1200</v>
      </c>
      <c r="C6" s="9">
        <v>1400</v>
      </c>
      <c r="D6" s="9">
        <v>2100</v>
      </c>
      <c r="E6" s="9">
        <v>800</v>
      </c>
      <c r="F6" s="9">
        <v>2100</v>
      </c>
      <c r="G6" s="9">
        <v>200</v>
      </c>
      <c r="H6" s="9" t="s">
        <v>37</v>
      </c>
      <c r="I6" s="9">
        <f>13000*B16</f>
        <v>7306.0000000000009</v>
      </c>
      <c r="J6" s="10">
        <f t="shared" si="0"/>
        <v>100</v>
      </c>
      <c r="K6" s="63">
        <v>1</v>
      </c>
      <c r="L6">
        <f t="shared" si="1"/>
        <v>200</v>
      </c>
      <c r="M6">
        <f t="shared" si="2"/>
        <v>100</v>
      </c>
    </row>
    <row r="7" spans="1:23">
      <c r="A7" s="6" t="s">
        <v>30</v>
      </c>
      <c r="B7" s="9">
        <v>2200</v>
      </c>
      <c r="C7" s="9">
        <v>1300</v>
      </c>
      <c r="D7" s="9">
        <v>1000</v>
      </c>
      <c r="E7" s="9">
        <v>2300</v>
      </c>
      <c r="F7" s="9">
        <v>800</v>
      </c>
      <c r="G7" s="9">
        <v>80</v>
      </c>
      <c r="H7" s="9" t="s">
        <v>38</v>
      </c>
      <c r="I7" s="9">
        <f>400000*B17</f>
        <v>9200</v>
      </c>
      <c r="J7" s="10">
        <f t="shared" si="0"/>
        <v>40</v>
      </c>
      <c r="K7" s="63">
        <v>1</v>
      </c>
      <c r="L7">
        <f t="shared" si="1"/>
        <v>80</v>
      </c>
      <c r="M7">
        <f t="shared" si="2"/>
        <v>40</v>
      </c>
    </row>
    <row r="8" spans="1:23" ht="15.75" thickBot="1">
      <c r="A8" s="11" t="s">
        <v>31</v>
      </c>
      <c r="B8" s="12">
        <v>270</v>
      </c>
      <c r="C8" s="12">
        <v>200</v>
      </c>
      <c r="D8" s="12">
        <v>120</v>
      </c>
      <c r="E8" s="12">
        <v>190</v>
      </c>
      <c r="F8" s="12">
        <v>100</v>
      </c>
      <c r="G8" s="12"/>
      <c r="H8" s="12"/>
      <c r="I8" s="12"/>
      <c r="J8" s="13"/>
    </row>
    <row r="10" spans="1:23" ht="15.75" thickBot="1"/>
    <row r="11" spans="1:23">
      <c r="A11" s="57" t="s">
        <v>41</v>
      </c>
      <c r="B11" s="58"/>
      <c r="C11" s="58"/>
      <c r="D11" s="58"/>
      <c r="E11" s="58"/>
      <c r="F11" s="59"/>
      <c r="G11" s="2"/>
      <c r="H11" s="60" t="s">
        <v>90</v>
      </c>
      <c r="I11" s="60"/>
      <c r="J11" s="60"/>
      <c r="K11" s="60"/>
      <c r="L11" s="60"/>
      <c r="M11" s="60"/>
      <c r="N11" s="60"/>
      <c r="O11" s="60"/>
      <c r="P11" s="60"/>
      <c r="Q11" s="60"/>
      <c r="R11" s="60"/>
      <c r="S11" s="60"/>
      <c r="T11" s="60"/>
      <c r="U11" s="60"/>
      <c r="V11" s="60"/>
      <c r="W11" s="60"/>
    </row>
    <row r="12" spans="1:23">
      <c r="A12" s="6"/>
      <c r="B12" s="9" t="s">
        <v>45</v>
      </c>
      <c r="C12" s="9" t="s">
        <v>42</v>
      </c>
      <c r="D12" s="9" t="s">
        <v>43</v>
      </c>
      <c r="E12" s="9" t="s">
        <v>44</v>
      </c>
      <c r="F12" s="10" t="s">
        <v>46</v>
      </c>
      <c r="H12" t="s">
        <v>87</v>
      </c>
      <c r="I12" s="30"/>
    </row>
    <row r="13" spans="1:23">
      <c r="A13" s="6" t="s">
        <v>45</v>
      </c>
      <c r="B13" s="9">
        <v>1</v>
      </c>
      <c r="C13" s="9">
        <v>1.9930000000000001</v>
      </c>
      <c r="D13" s="9">
        <v>107.7</v>
      </c>
      <c r="E13" s="9">
        <v>1.78</v>
      </c>
      <c r="F13" s="10">
        <v>43.55</v>
      </c>
    </row>
    <row r="14" spans="1:23">
      <c r="A14" s="6" t="s">
        <v>42</v>
      </c>
      <c r="B14" s="9">
        <v>0.502</v>
      </c>
      <c r="C14" s="9">
        <v>1</v>
      </c>
      <c r="D14" s="9">
        <v>54.07</v>
      </c>
      <c r="E14" s="9">
        <v>0.89</v>
      </c>
      <c r="F14" s="10">
        <v>21.83</v>
      </c>
    </row>
    <row r="15" spans="1:23">
      <c r="A15" s="6" t="s">
        <v>43</v>
      </c>
      <c r="B15" s="9">
        <v>9.2999999999999992E-3</v>
      </c>
      <c r="C15" s="9">
        <v>1.8499999999999999E-2</v>
      </c>
      <c r="D15" s="9">
        <v>1</v>
      </c>
      <c r="E15" s="9">
        <v>1.6E-2</v>
      </c>
      <c r="F15" s="10">
        <v>0.40500000000000003</v>
      </c>
    </row>
    <row r="16" spans="1:23">
      <c r="A16" s="6" t="s">
        <v>44</v>
      </c>
      <c r="B16" s="9">
        <v>0.56200000000000006</v>
      </c>
      <c r="C16" s="9">
        <v>1.1240000000000001</v>
      </c>
      <c r="D16" s="9">
        <v>60.65</v>
      </c>
      <c r="E16" s="9">
        <v>1</v>
      </c>
      <c r="F16" s="10">
        <v>24.52</v>
      </c>
    </row>
    <row r="17" spans="1:10" ht="15.75" thickBot="1">
      <c r="A17" s="11" t="s">
        <v>46</v>
      </c>
      <c r="B17" s="12">
        <v>2.3E-2</v>
      </c>
      <c r="C17" s="12">
        <v>4.5999999999999999E-2</v>
      </c>
      <c r="D17" s="12">
        <v>2.4700000000000002</v>
      </c>
      <c r="E17" s="12">
        <v>4.1000000000000002E-2</v>
      </c>
      <c r="F17" s="13">
        <v>1</v>
      </c>
    </row>
    <row r="19" spans="1:10" ht="15.75" thickBot="1"/>
    <row r="20" spans="1:10">
      <c r="A20" s="57" t="s">
        <v>47</v>
      </c>
      <c r="B20" s="58"/>
      <c r="C20" s="58"/>
      <c r="D20" s="58"/>
      <c r="E20" s="58"/>
      <c r="F20" s="58"/>
      <c r="G20" s="59"/>
      <c r="H20" s="2"/>
      <c r="I20" s="2"/>
    </row>
    <row r="21" spans="1:10" ht="45">
      <c r="A21" s="6"/>
      <c r="B21" s="7" t="s">
        <v>20</v>
      </c>
      <c r="C21" s="7" t="s">
        <v>21</v>
      </c>
      <c r="D21" s="7" t="s">
        <v>22</v>
      </c>
      <c r="E21" s="7" t="s">
        <v>23</v>
      </c>
      <c r="F21" s="7" t="s">
        <v>24</v>
      </c>
      <c r="G21" s="8" t="s">
        <v>49</v>
      </c>
      <c r="H21" s="3" t="s">
        <v>48</v>
      </c>
      <c r="I21" s="5" t="s">
        <v>52</v>
      </c>
    </row>
    <row r="22" spans="1:10">
      <c r="A22" s="6" t="s">
        <v>27</v>
      </c>
      <c r="B22" s="47">
        <v>124.99999999999996</v>
      </c>
      <c r="C22" s="47">
        <v>0</v>
      </c>
      <c r="D22" s="47">
        <v>0</v>
      </c>
      <c r="E22" s="47">
        <v>0</v>
      </c>
      <c r="F22" s="47">
        <v>0</v>
      </c>
      <c r="G22" s="48">
        <v>0</v>
      </c>
      <c r="H22" s="30">
        <f>SUM(B22:G22)</f>
        <v>124.99999999999996</v>
      </c>
      <c r="I22" s="28">
        <f>H22*I3</f>
        <v>1249999.9999999995</v>
      </c>
    </row>
    <row r="23" spans="1:10">
      <c r="A23" s="6" t="s">
        <v>28</v>
      </c>
      <c r="B23" s="47">
        <v>135.00000000000011</v>
      </c>
      <c r="C23" s="47">
        <v>200</v>
      </c>
      <c r="D23" s="47">
        <v>120</v>
      </c>
      <c r="E23" s="47">
        <v>0</v>
      </c>
      <c r="F23" s="47">
        <v>20</v>
      </c>
      <c r="G23" s="48">
        <v>0</v>
      </c>
      <c r="H23" s="30">
        <f t="shared" ref="H23:H26" si="3">SUM(B23:G23)</f>
        <v>475.00000000000011</v>
      </c>
      <c r="I23" s="28">
        <f>H23*I4</f>
        <v>3576750.0000000009</v>
      </c>
    </row>
    <row r="24" spans="1:10">
      <c r="A24" s="6" t="s">
        <v>22</v>
      </c>
      <c r="B24" s="47">
        <v>0</v>
      </c>
      <c r="C24" s="47">
        <v>0</v>
      </c>
      <c r="D24" s="47">
        <v>0</v>
      </c>
      <c r="E24" s="47">
        <v>0</v>
      </c>
      <c r="F24" s="47">
        <v>0</v>
      </c>
      <c r="G24" s="48">
        <v>0</v>
      </c>
      <c r="H24" s="30">
        <f t="shared" si="3"/>
        <v>0</v>
      </c>
      <c r="I24" s="28">
        <f>H24*I5</f>
        <v>0</v>
      </c>
    </row>
    <row r="25" spans="1:10">
      <c r="A25" s="6" t="s">
        <v>29</v>
      </c>
      <c r="B25" s="47">
        <v>9.9999999999999503</v>
      </c>
      <c r="C25" s="47">
        <v>0</v>
      </c>
      <c r="D25" s="47">
        <v>0</v>
      </c>
      <c r="E25" s="47">
        <v>190.00000000000006</v>
      </c>
      <c r="F25" s="47">
        <v>0</v>
      </c>
      <c r="G25" s="48">
        <v>0</v>
      </c>
      <c r="H25" s="30">
        <f t="shared" si="3"/>
        <v>200</v>
      </c>
      <c r="I25" s="28">
        <f t="shared" ref="I25:I26" si="4">H25*I6</f>
        <v>1461200.0000000002</v>
      </c>
    </row>
    <row r="26" spans="1:10" ht="15.75" thickBot="1">
      <c r="A26" s="11" t="s">
        <v>30</v>
      </c>
      <c r="B26" s="49">
        <v>0</v>
      </c>
      <c r="C26" s="49">
        <v>0</v>
      </c>
      <c r="D26" s="49">
        <v>0</v>
      </c>
      <c r="E26" s="49">
        <v>0</v>
      </c>
      <c r="F26" s="49">
        <v>80</v>
      </c>
      <c r="G26" s="50">
        <v>0</v>
      </c>
      <c r="H26" s="30">
        <f t="shared" si="3"/>
        <v>80</v>
      </c>
      <c r="I26" s="28">
        <f t="shared" si="4"/>
        <v>736000</v>
      </c>
    </row>
    <row r="27" spans="1:10" ht="15.75" thickBot="1">
      <c r="A27" t="s">
        <v>50</v>
      </c>
      <c r="B27" s="28">
        <f>SUM(B22:B26)</f>
        <v>270</v>
      </c>
      <c r="C27" s="28">
        <f t="shared" ref="C27:F27" si="5">SUM(C22:C26)</f>
        <v>200</v>
      </c>
      <c r="D27" s="28">
        <f t="shared" si="5"/>
        <v>120</v>
      </c>
      <c r="E27" s="28">
        <f t="shared" si="5"/>
        <v>190.00000000000006</v>
      </c>
      <c r="F27" s="28">
        <f t="shared" si="5"/>
        <v>100</v>
      </c>
      <c r="G27" s="29" t="s">
        <v>32</v>
      </c>
      <c r="I27" s="1">
        <f>SUM(I22:I26)</f>
        <v>7023950</v>
      </c>
      <c r="J27" s="27" t="s">
        <v>53</v>
      </c>
    </row>
    <row r="28" spans="1:10" ht="51" customHeight="1">
      <c r="A28" s="14" t="s">
        <v>55</v>
      </c>
      <c r="B28" s="15" t="s">
        <v>20</v>
      </c>
      <c r="C28" s="15" t="s">
        <v>21</v>
      </c>
      <c r="D28" s="15" t="s">
        <v>22</v>
      </c>
      <c r="E28" s="15" t="s">
        <v>23</v>
      </c>
      <c r="F28" s="15" t="s">
        <v>24</v>
      </c>
      <c r="G28" s="16" t="s">
        <v>49</v>
      </c>
    </row>
    <row r="29" spans="1:10">
      <c r="A29" s="6" t="s">
        <v>54</v>
      </c>
      <c r="B29" s="32"/>
      <c r="C29" s="32"/>
      <c r="D29" s="32"/>
      <c r="E29" s="32"/>
      <c r="F29" s="32"/>
      <c r="G29" s="33"/>
    </row>
    <row r="30" spans="1:10">
      <c r="A30" s="6" t="s">
        <v>27</v>
      </c>
      <c r="B30" s="32">
        <f>B22*B3</f>
        <v>74999.999999999971</v>
      </c>
      <c r="C30" s="32">
        <f>C22*C3</f>
        <v>0</v>
      </c>
      <c r="D30" s="32">
        <f t="shared" ref="D30:F30" si="6">D22*D3</f>
        <v>0</v>
      </c>
      <c r="E30" s="32">
        <f t="shared" si="6"/>
        <v>0</v>
      </c>
      <c r="F30" s="32">
        <f t="shared" si="6"/>
        <v>0</v>
      </c>
      <c r="G30" s="33">
        <v>0</v>
      </c>
    </row>
    <row r="31" spans="1:10">
      <c r="A31" s="6" t="s">
        <v>28</v>
      </c>
      <c r="B31" s="32">
        <f t="shared" ref="B31:F31" si="7">B23*B4</f>
        <v>175500.00000000015</v>
      </c>
      <c r="C31" s="32">
        <f>C23*C4</f>
        <v>120000</v>
      </c>
      <c r="D31" s="32">
        <f t="shared" si="7"/>
        <v>168000</v>
      </c>
      <c r="E31" s="32">
        <f t="shared" si="7"/>
        <v>0</v>
      </c>
      <c r="F31" s="32">
        <f t="shared" si="7"/>
        <v>26000</v>
      </c>
      <c r="G31" s="33">
        <v>0</v>
      </c>
    </row>
    <row r="32" spans="1:10">
      <c r="A32" s="6" t="s">
        <v>22</v>
      </c>
      <c r="B32" s="32">
        <f t="shared" ref="B32:F32" si="8">B24*B5</f>
        <v>0</v>
      </c>
      <c r="C32" s="32">
        <f t="shared" si="8"/>
        <v>0</v>
      </c>
      <c r="D32" s="32">
        <f t="shared" si="8"/>
        <v>0</v>
      </c>
      <c r="E32" s="32">
        <f t="shared" si="8"/>
        <v>0</v>
      </c>
      <c r="F32" s="32">
        <f t="shared" si="8"/>
        <v>0</v>
      </c>
      <c r="G32" s="33">
        <v>0</v>
      </c>
    </row>
    <row r="33" spans="1:9">
      <c r="A33" s="6" t="s">
        <v>29</v>
      </c>
      <c r="B33" s="32">
        <f t="shared" ref="B33:F33" si="9">B25*B6</f>
        <v>11999.99999999994</v>
      </c>
      <c r="C33" s="32">
        <f t="shared" si="9"/>
        <v>0</v>
      </c>
      <c r="D33" s="32">
        <f t="shared" si="9"/>
        <v>0</v>
      </c>
      <c r="E33" s="32">
        <f>E25*E6</f>
        <v>152000.00000000006</v>
      </c>
      <c r="F33" s="32">
        <f t="shared" si="9"/>
        <v>0</v>
      </c>
      <c r="G33" s="33">
        <v>0</v>
      </c>
    </row>
    <row r="34" spans="1:9" ht="15.75" thickBot="1">
      <c r="A34" s="11" t="s">
        <v>30</v>
      </c>
      <c r="B34" s="34">
        <f t="shared" ref="B34:F34" si="10">B26*B7</f>
        <v>0</v>
      </c>
      <c r="C34" s="34">
        <f t="shared" si="10"/>
        <v>0</v>
      </c>
      <c r="D34" s="34">
        <f t="shared" si="10"/>
        <v>0</v>
      </c>
      <c r="E34" s="34">
        <f>E26*E7</f>
        <v>0</v>
      </c>
      <c r="F34" s="34">
        <f t="shared" si="10"/>
        <v>64000</v>
      </c>
      <c r="G34" s="35">
        <v>0</v>
      </c>
    </row>
    <row r="35" spans="1:9">
      <c r="A35" s="24" t="s">
        <v>56</v>
      </c>
      <c r="B35" s="32">
        <f>SUM(B30:B34)</f>
        <v>262500.00000000006</v>
      </c>
      <c r="C35" s="32">
        <f t="shared" ref="C35:F35" si="11">SUM(C30:C34)</f>
        <v>120000</v>
      </c>
      <c r="D35" s="32">
        <f t="shared" si="11"/>
        <v>168000</v>
      </c>
      <c r="E35" s="32">
        <f t="shared" si="11"/>
        <v>152000.00000000006</v>
      </c>
      <c r="F35" s="32">
        <f t="shared" si="11"/>
        <v>90000</v>
      </c>
      <c r="G35" s="32">
        <f>SUM(G30:G34)</f>
        <v>0</v>
      </c>
      <c r="H35" s="31">
        <f>SUM(B35:G35)</f>
        <v>792500</v>
      </c>
      <c r="I35" s="27" t="s">
        <v>57</v>
      </c>
    </row>
    <row r="36" spans="1:9">
      <c r="H36" s="1">
        <f>I27+H35</f>
        <v>7816450</v>
      </c>
      <c r="I36" s="27" t="s">
        <v>58</v>
      </c>
    </row>
  </sheetData>
  <mergeCells count="4">
    <mergeCell ref="A20:G20"/>
    <mergeCell ref="A11:F11"/>
    <mergeCell ref="A1:J1"/>
    <mergeCell ref="H11:W1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opLeftCell="A16" workbookViewId="0">
      <selection activeCell="I24" sqref="I24"/>
    </sheetView>
  </sheetViews>
  <sheetFormatPr defaultRowHeight="15"/>
  <cols>
    <col min="1" max="1" width="18.7109375" customWidth="1"/>
    <col min="7" max="7" width="11.42578125" customWidth="1"/>
    <col min="8" max="8" width="12.140625" customWidth="1"/>
    <col min="9" max="9" width="14.140625" customWidth="1"/>
    <col min="10" max="10" width="18.28515625" customWidth="1"/>
  </cols>
  <sheetData>
    <row r="1" spans="1:15">
      <c r="A1" s="57" t="s">
        <v>40</v>
      </c>
      <c r="B1" s="58"/>
      <c r="C1" s="58"/>
      <c r="D1" s="58"/>
      <c r="E1" s="58"/>
      <c r="F1" s="58"/>
      <c r="G1" s="58"/>
      <c r="H1" s="58"/>
      <c r="I1" s="58"/>
      <c r="J1" s="59"/>
    </row>
    <row r="2" spans="1:15" ht="67.5" customHeight="1">
      <c r="A2" s="6"/>
      <c r="B2" s="7" t="s">
        <v>20</v>
      </c>
      <c r="C2" s="7" t="s">
        <v>21</v>
      </c>
      <c r="D2" s="7" t="s">
        <v>22</v>
      </c>
      <c r="E2" s="7" t="s">
        <v>23</v>
      </c>
      <c r="F2" s="7" t="s">
        <v>24</v>
      </c>
      <c r="G2" s="7" t="s">
        <v>25</v>
      </c>
      <c r="H2" s="7" t="s">
        <v>26</v>
      </c>
      <c r="I2" s="7" t="s">
        <v>39</v>
      </c>
      <c r="J2" s="8" t="s">
        <v>59</v>
      </c>
    </row>
    <row r="3" spans="1:15">
      <c r="A3" s="6" t="s">
        <v>27</v>
      </c>
      <c r="B3" s="9">
        <v>600</v>
      </c>
      <c r="C3" s="9">
        <v>1300</v>
      </c>
      <c r="D3" s="9">
        <v>2000</v>
      </c>
      <c r="E3" s="9">
        <v>1200</v>
      </c>
      <c r="F3" s="9">
        <v>1700</v>
      </c>
      <c r="G3" s="9">
        <v>185</v>
      </c>
      <c r="H3" s="36">
        <v>10000</v>
      </c>
      <c r="I3" s="9">
        <v>10000</v>
      </c>
      <c r="J3" s="10">
        <f>G3/2</f>
        <v>92.5</v>
      </c>
    </row>
    <row r="4" spans="1:15">
      <c r="A4" s="6" t="s">
        <v>28</v>
      </c>
      <c r="B4" s="9">
        <v>1300</v>
      </c>
      <c r="C4" s="9">
        <v>600</v>
      </c>
      <c r="D4" s="9">
        <v>1400</v>
      </c>
      <c r="E4" s="9">
        <v>1400</v>
      </c>
      <c r="F4" s="9">
        <v>1300</v>
      </c>
      <c r="G4" s="9">
        <v>475</v>
      </c>
      <c r="H4" s="9" t="s">
        <v>35</v>
      </c>
      <c r="I4" s="9">
        <f>15000*B14</f>
        <v>7530</v>
      </c>
      <c r="J4" s="10">
        <f t="shared" ref="J4:J7" si="0">G4/2</f>
        <v>237.5</v>
      </c>
    </row>
    <row r="5" spans="1:15">
      <c r="A5" s="6" t="s">
        <v>22</v>
      </c>
      <c r="B5" s="9">
        <v>2000</v>
      </c>
      <c r="C5" s="9">
        <v>1400</v>
      </c>
      <c r="D5" s="9">
        <v>300</v>
      </c>
      <c r="E5" s="9">
        <v>2100</v>
      </c>
      <c r="F5" s="9">
        <v>900</v>
      </c>
      <c r="G5" s="9">
        <v>50</v>
      </c>
      <c r="H5" s="9" t="s">
        <v>36</v>
      </c>
      <c r="I5" s="9">
        <f>1800000*B15</f>
        <v>16740</v>
      </c>
      <c r="J5" s="10">
        <f t="shared" si="0"/>
        <v>25</v>
      </c>
    </row>
    <row r="6" spans="1:15">
      <c r="A6" s="6" t="s">
        <v>29</v>
      </c>
      <c r="B6" s="9">
        <v>1200</v>
      </c>
      <c r="C6" s="9">
        <v>1400</v>
      </c>
      <c r="D6" s="9">
        <v>2100</v>
      </c>
      <c r="E6" s="9">
        <v>800</v>
      </c>
      <c r="F6" s="9">
        <v>2100</v>
      </c>
      <c r="G6" s="9">
        <v>200</v>
      </c>
      <c r="H6" s="9" t="s">
        <v>37</v>
      </c>
      <c r="I6" s="9">
        <f>13000*B16</f>
        <v>7306.0000000000009</v>
      </c>
      <c r="J6" s="10">
        <f t="shared" si="0"/>
        <v>100</v>
      </c>
    </row>
    <row r="7" spans="1:15">
      <c r="A7" s="6" t="s">
        <v>30</v>
      </c>
      <c r="B7" s="9">
        <v>2200</v>
      </c>
      <c r="C7" s="9">
        <v>1300</v>
      </c>
      <c r="D7" s="9">
        <v>1000</v>
      </c>
      <c r="E7" s="9">
        <v>2300</v>
      </c>
      <c r="F7" s="9">
        <v>800</v>
      </c>
      <c r="G7" s="9">
        <v>80</v>
      </c>
      <c r="H7" s="9" t="s">
        <v>38</v>
      </c>
      <c r="I7" s="9">
        <f>400000*B17</f>
        <v>9200</v>
      </c>
      <c r="J7" s="10">
        <f t="shared" si="0"/>
        <v>40</v>
      </c>
    </row>
    <row r="8" spans="1:15" ht="15.75" thickBot="1">
      <c r="A8" s="11" t="s">
        <v>31</v>
      </c>
      <c r="B8" s="12">
        <v>270</v>
      </c>
      <c r="C8" s="12">
        <v>200</v>
      </c>
      <c r="D8" s="12">
        <v>120</v>
      </c>
      <c r="E8" s="12">
        <v>190</v>
      </c>
      <c r="F8" s="12">
        <v>100</v>
      </c>
      <c r="G8" s="12"/>
      <c r="H8" s="12"/>
      <c r="I8" s="12"/>
      <c r="J8" s="13"/>
    </row>
    <row r="10" spans="1:15" ht="15.75" thickBot="1"/>
    <row r="11" spans="1:15">
      <c r="A11" s="57" t="s">
        <v>41</v>
      </c>
      <c r="B11" s="58"/>
      <c r="C11" s="58"/>
      <c r="D11" s="58"/>
      <c r="E11" s="58"/>
      <c r="F11" s="59"/>
      <c r="G11" s="2"/>
      <c r="H11" s="60" t="s">
        <v>91</v>
      </c>
      <c r="I11" s="60"/>
      <c r="J11" s="60"/>
      <c r="K11" s="60"/>
      <c r="L11" s="60"/>
      <c r="M11" s="60"/>
      <c r="N11" s="60"/>
      <c r="O11" s="60"/>
    </row>
    <row r="12" spans="1:15">
      <c r="A12" s="6"/>
      <c r="B12" s="9" t="s">
        <v>45</v>
      </c>
      <c r="C12" s="9" t="s">
        <v>42</v>
      </c>
      <c r="D12" s="9" t="s">
        <v>43</v>
      </c>
      <c r="E12" s="9" t="s">
        <v>44</v>
      </c>
      <c r="F12" s="10" t="s">
        <v>46</v>
      </c>
      <c r="H12" t="s">
        <v>86</v>
      </c>
      <c r="I12" s="30"/>
    </row>
    <row r="13" spans="1:15">
      <c r="A13" s="6" t="s">
        <v>45</v>
      </c>
      <c r="B13" s="9">
        <v>1</v>
      </c>
      <c r="C13" s="9">
        <v>1.9930000000000001</v>
      </c>
      <c r="D13" s="9">
        <v>107.7</v>
      </c>
      <c r="E13" s="9">
        <v>1.78</v>
      </c>
      <c r="F13" s="10">
        <v>43.55</v>
      </c>
    </row>
    <row r="14" spans="1:15">
      <c r="A14" s="6" t="s">
        <v>42</v>
      </c>
      <c r="B14" s="9">
        <v>0.502</v>
      </c>
      <c r="C14" s="9">
        <v>1</v>
      </c>
      <c r="D14" s="9">
        <v>54.07</v>
      </c>
      <c r="E14" s="9">
        <v>0.89</v>
      </c>
      <c r="F14" s="10">
        <v>21.83</v>
      </c>
    </row>
    <row r="15" spans="1:15">
      <c r="A15" s="6" t="s">
        <v>43</v>
      </c>
      <c r="B15" s="9">
        <v>9.2999999999999992E-3</v>
      </c>
      <c r="C15" s="9">
        <v>1.8499999999999999E-2</v>
      </c>
      <c r="D15" s="9">
        <v>1</v>
      </c>
      <c r="E15" s="9">
        <v>1.6E-2</v>
      </c>
      <c r="F15" s="10">
        <v>0.40500000000000003</v>
      </c>
    </row>
    <row r="16" spans="1:15">
      <c r="A16" s="6" t="s">
        <v>44</v>
      </c>
      <c r="B16" s="9">
        <v>0.56200000000000006</v>
      </c>
      <c r="C16" s="9">
        <v>1.1240000000000001</v>
      </c>
      <c r="D16" s="9">
        <v>60.65</v>
      </c>
      <c r="E16" s="9">
        <v>1</v>
      </c>
      <c r="F16" s="10">
        <v>24.52</v>
      </c>
    </row>
    <row r="17" spans="1:10" ht="15.75" thickBot="1">
      <c r="A17" s="11" t="s">
        <v>46</v>
      </c>
      <c r="B17" s="12">
        <v>2.3E-2</v>
      </c>
      <c r="C17" s="12">
        <v>4.5999999999999999E-2</v>
      </c>
      <c r="D17" s="12">
        <v>2.4700000000000002</v>
      </c>
      <c r="E17" s="12">
        <v>4.1000000000000002E-2</v>
      </c>
      <c r="F17" s="13">
        <v>1</v>
      </c>
    </row>
    <row r="19" spans="1:10" ht="15.75" thickBot="1"/>
    <row r="20" spans="1:10">
      <c r="A20" s="57" t="s">
        <v>47</v>
      </c>
      <c r="B20" s="58"/>
      <c r="C20" s="58"/>
      <c r="D20" s="58"/>
      <c r="E20" s="58"/>
      <c r="F20" s="58"/>
      <c r="G20" s="59"/>
      <c r="H20" s="2"/>
      <c r="I20" s="2"/>
    </row>
    <row r="21" spans="1:10" ht="45">
      <c r="A21" s="6"/>
      <c r="B21" s="7" t="s">
        <v>20</v>
      </c>
      <c r="C21" s="7" t="s">
        <v>21</v>
      </c>
      <c r="D21" s="7" t="s">
        <v>22</v>
      </c>
      <c r="E21" s="7" t="s">
        <v>23</v>
      </c>
      <c r="F21" s="7" t="s">
        <v>24</v>
      </c>
      <c r="G21" s="8" t="s">
        <v>49</v>
      </c>
      <c r="H21" s="3" t="s">
        <v>48</v>
      </c>
      <c r="I21" s="5" t="s">
        <v>52</v>
      </c>
    </row>
    <row r="22" spans="1:10">
      <c r="A22" s="6" t="s">
        <v>27</v>
      </c>
      <c r="B22" s="47">
        <v>0</v>
      </c>
      <c r="C22" s="47">
        <v>0</v>
      </c>
      <c r="D22" s="47">
        <v>0</v>
      </c>
      <c r="E22" s="47">
        <v>0</v>
      </c>
      <c r="F22" s="47">
        <v>0</v>
      </c>
      <c r="G22" s="48">
        <v>0</v>
      </c>
      <c r="H22" s="30">
        <f>SUM(B22:G22)</f>
        <v>0</v>
      </c>
      <c r="I22" s="28">
        <f>H22*I3</f>
        <v>0</v>
      </c>
    </row>
    <row r="23" spans="1:10">
      <c r="A23" s="6" t="s">
        <v>28</v>
      </c>
      <c r="B23" s="47">
        <v>0</v>
      </c>
      <c r="C23" s="47">
        <v>200</v>
      </c>
      <c r="D23" s="47">
        <v>120</v>
      </c>
      <c r="E23" s="47">
        <v>0</v>
      </c>
      <c r="F23" s="47">
        <v>100</v>
      </c>
      <c r="G23" s="48">
        <v>0</v>
      </c>
      <c r="H23" s="30">
        <f t="shared" ref="H23:H26" si="1">SUM(B23:G23)</f>
        <v>420</v>
      </c>
      <c r="I23" s="28">
        <f>H23*I4</f>
        <v>3162600</v>
      </c>
    </row>
    <row r="24" spans="1:10">
      <c r="A24" s="6" t="s">
        <v>22</v>
      </c>
      <c r="B24" s="47">
        <v>0</v>
      </c>
      <c r="C24" s="47">
        <v>0</v>
      </c>
      <c r="D24" s="47">
        <v>0</v>
      </c>
      <c r="E24" s="47">
        <v>0</v>
      </c>
      <c r="F24" s="47">
        <v>0</v>
      </c>
      <c r="G24" s="48">
        <v>0</v>
      </c>
      <c r="H24" s="30">
        <f t="shared" si="1"/>
        <v>0</v>
      </c>
      <c r="I24" s="28">
        <f>H24*I5</f>
        <v>0</v>
      </c>
    </row>
    <row r="25" spans="1:10">
      <c r="A25" s="6" t="s">
        <v>29</v>
      </c>
      <c r="B25" s="47">
        <v>270</v>
      </c>
      <c r="C25" s="47">
        <v>0</v>
      </c>
      <c r="D25" s="47">
        <v>0</v>
      </c>
      <c r="E25" s="47">
        <v>190</v>
      </c>
      <c r="F25" s="47">
        <v>0</v>
      </c>
      <c r="G25" s="48">
        <v>0</v>
      </c>
      <c r="H25" s="30">
        <f t="shared" si="1"/>
        <v>460</v>
      </c>
      <c r="I25" s="28">
        <f t="shared" ref="I25:I26" si="2">H25*I6</f>
        <v>3360760.0000000005</v>
      </c>
    </row>
    <row r="26" spans="1:10" ht="15.75" thickBot="1">
      <c r="A26" s="11" t="s">
        <v>30</v>
      </c>
      <c r="B26" s="49">
        <v>0</v>
      </c>
      <c r="C26" s="49">
        <v>0</v>
      </c>
      <c r="D26" s="49">
        <v>0</v>
      </c>
      <c r="E26" s="49">
        <v>0</v>
      </c>
      <c r="F26" s="49">
        <v>0</v>
      </c>
      <c r="G26" s="50">
        <v>0</v>
      </c>
      <c r="H26" s="30">
        <f t="shared" si="1"/>
        <v>0</v>
      </c>
      <c r="I26" s="28">
        <f t="shared" si="2"/>
        <v>0</v>
      </c>
    </row>
    <row r="27" spans="1:10" ht="15.75" thickBot="1">
      <c r="A27" t="s">
        <v>50</v>
      </c>
      <c r="B27" s="28">
        <f>SUM(B22:B26)</f>
        <v>270</v>
      </c>
      <c r="C27" s="28">
        <f t="shared" ref="C27:D27" si="3">SUM(C22:C26)</f>
        <v>200</v>
      </c>
      <c r="D27" s="28">
        <f t="shared" si="3"/>
        <v>120</v>
      </c>
      <c r="E27" s="28">
        <f>SUM(E22:E26)</f>
        <v>190</v>
      </c>
      <c r="F27" s="28">
        <f>SUM(F22:F26)</f>
        <v>100</v>
      </c>
      <c r="G27" s="29" t="s">
        <v>32</v>
      </c>
      <c r="I27" s="1">
        <f>SUM(I22:I26)</f>
        <v>6523360</v>
      </c>
      <c r="J27" s="27" t="s">
        <v>53</v>
      </c>
    </row>
    <row r="28" spans="1:10" ht="47.25" customHeight="1">
      <c r="A28" s="14" t="s">
        <v>55</v>
      </c>
      <c r="B28" s="15" t="s">
        <v>20</v>
      </c>
      <c r="C28" s="15" t="s">
        <v>21</v>
      </c>
      <c r="D28" s="15" t="s">
        <v>22</v>
      </c>
      <c r="E28" s="15" t="s">
        <v>23</v>
      </c>
      <c r="F28" s="15" t="s">
        <v>24</v>
      </c>
      <c r="G28" s="16" t="s">
        <v>49</v>
      </c>
    </row>
    <row r="29" spans="1:10">
      <c r="A29" s="6" t="s">
        <v>54</v>
      </c>
      <c r="B29" s="32"/>
      <c r="C29" s="32"/>
      <c r="D29" s="32"/>
      <c r="E29" s="32"/>
      <c r="F29" s="32"/>
      <c r="G29" s="33"/>
    </row>
    <row r="30" spans="1:10">
      <c r="A30" s="6" t="s">
        <v>27</v>
      </c>
      <c r="B30" s="32">
        <f>B22*B3</f>
        <v>0</v>
      </c>
      <c r="C30" s="32">
        <f>C22*C3</f>
        <v>0</v>
      </c>
      <c r="D30" s="32">
        <f t="shared" ref="D30:E30" si="4">D22*D3</f>
        <v>0</v>
      </c>
      <c r="E30" s="32">
        <f t="shared" si="4"/>
        <v>0</v>
      </c>
      <c r="F30" s="32">
        <f>F22*F3</f>
        <v>0</v>
      </c>
      <c r="G30" s="33">
        <v>0</v>
      </c>
    </row>
    <row r="31" spans="1:10">
      <c r="A31" s="6" t="s">
        <v>28</v>
      </c>
      <c r="B31" s="32">
        <f t="shared" ref="B31:F34" si="5">B23*B4</f>
        <v>0</v>
      </c>
      <c r="C31" s="32">
        <f>C23*C4</f>
        <v>120000</v>
      </c>
      <c r="D31" s="32">
        <f t="shared" si="5"/>
        <v>168000</v>
      </c>
      <c r="E31" s="32">
        <f t="shared" si="5"/>
        <v>0</v>
      </c>
      <c r="F31" s="32">
        <f t="shared" si="5"/>
        <v>130000</v>
      </c>
      <c r="G31" s="33">
        <v>0</v>
      </c>
    </row>
    <row r="32" spans="1:10">
      <c r="A32" s="6" t="s">
        <v>22</v>
      </c>
      <c r="B32" s="32">
        <f t="shared" si="5"/>
        <v>0</v>
      </c>
      <c r="C32" s="32">
        <f t="shared" si="5"/>
        <v>0</v>
      </c>
      <c r="D32" s="32">
        <f t="shared" si="5"/>
        <v>0</v>
      </c>
      <c r="E32" s="32">
        <f t="shared" si="5"/>
        <v>0</v>
      </c>
      <c r="F32" s="32">
        <f t="shared" si="5"/>
        <v>0</v>
      </c>
      <c r="G32" s="33">
        <v>0</v>
      </c>
    </row>
    <row r="33" spans="1:9">
      <c r="A33" s="6" t="s">
        <v>29</v>
      </c>
      <c r="B33" s="32">
        <f t="shared" si="5"/>
        <v>324000</v>
      </c>
      <c r="C33" s="32">
        <f t="shared" si="5"/>
        <v>0</v>
      </c>
      <c r="D33" s="32">
        <f t="shared" si="5"/>
        <v>0</v>
      </c>
      <c r="E33" s="32">
        <f>E25*E6</f>
        <v>152000</v>
      </c>
      <c r="F33" s="32">
        <f t="shared" si="5"/>
        <v>0</v>
      </c>
      <c r="G33" s="33">
        <v>0</v>
      </c>
    </row>
    <row r="34" spans="1:9" ht="15.75" thickBot="1">
      <c r="A34" s="11" t="s">
        <v>30</v>
      </c>
      <c r="B34" s="34">
        <f t="shared" si="5"/>
        <v>0</v>
      </c>
      <c r="C34" s="34">
        <f t="shared" si="5"/>
        <v>0</v>
      </c>
      <c r="D34" s="34">
        <f t="shared" si="5"/>
        <v>0</v>
      </c>
      <c r="E34" s="34">
        <f>E26*E7</f>
        <v>0</v>
      </c>
      <c r="F34" s="34">
        <f t="shared" si="5"/>
        <v>0</v>
      </c>
      <c r="G34" s="35">
        <v>0</v>
      </c>
    </row>
    <row r="35" spans="1:9">
      <c r="A35" s="24" t="s">
        <v>56</v>
      </c>
      <c r="B35" s="32">
        <f>SUM(B30:B34)</f>
        <v>324000</v>
      </c>
      <c r="C35" s="32">
        <f t="shared" ref="C35:F35" si="6">SUM(C30:C34)</f>
        <v>120000</v>
      </c>
      <c r="D35" s="32">
        <f t="shared" si="6"/>
        <v>168000</v>
      </c>
      <c r="E35" s="32">
        <f t="shared" si="6"/>
        <v>152000</v>
      </c>
      <c r="F35" s="32">
        <f t="shared" si="6"/>
        <v>130000</v>
      </c>
      <c r="G35" s="32">
        <f>SUM(G30:G34)</f>
        <v>0</v>
      </c>
      <c r="H35" s="31">
        <f>SUM(B35:G35)</f>
        <v>894000</v>
      </c>
      <c r="I35" s="27" t="s">
        <v>57</v>
      </c>
    </row>
    <row r="36" spans="1:9">
      <c r="H36" s="1">
        <f>I27+H35</f>
        <v>7417360</v>
      </c>
      <c r="I36" s="27" t="s">
        <v>58</v>
      </c>
    </row>
  </sheetData>
  <mergeCells count="4">
    <mergeCell ref="A1:J1"/>
    <mergeCell ref="A11:F11"/>
    <mergeCell ref="A20:G20"/>
    <mergeCell ref="H11:O1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A2" sqref="A2:K2"/>
    </sheetView>
  </sheetViews>
  <sheetFormatPr defaultRowHeight="15"/>
  <cols>
    <col min="1" max="1" width="15.7109375" customWidth="1"/>
    <col min="2" max="2" width="10.85546875" customWidth="1"/>
    <col min="3" max="3" width="13.28515625" customWidth="1"/>
    <col min="4" max="4" width="12" customWidth="1"/>
    <col min="5" max="5" width="12.28515625" customWidth="1"/>
    <col min="6" max="6" width="12.85546875" customWidth="1"/>
    <col min="7" max="7" width="11" customWidth="1"/>
    <col min="8" max="8" width="11.140625" customWidth="1"/>
  </cols>
  <sheetData>
    <row r="1" spans="1:11">
      <c r="A1" s="56" t="s">
        <v>85</v>
      </c>
      <c r="B1" s="56"/>
      <c r="C1" s="56"/>
      <c r="D1" s="56"/>
      <c r="E1" s="56"/>
      <c r="F1" s="56"/>
      <c r="G1" s="56"/>
      <c r="H1" s="56"/>
      <c r="I1" s="56"/>
      <c r="J1" s="56"/>
      <c r="K1" s="56"/>
    </row>
    <row r="2" spans="1:11">
      <c r="A2" s="61" t="s">
        <v>113</v>
      </c>
      <c r="B2" s="61"/>
      <c r="C2" s="61"/>
      <c r="D2" s="61"/>
      <c r="E2" s="61"/>
      <c r="F2" s="61"/>
      <c r="G2" s="61"/>
      <c r="H2" s="61"/>
      <c r="I2" s="61"/>
      <c r="J2" s="61"/>
      <c r="K2" s="61"/>
    </row>
    <row r="3" spans="1:11" ht="15.75" thickBot="1"/>
    <row r="4" spans="1:11">
      <c r="A4" s="17" t="s">
        <v>60</v>
      </c>
      <c r="B4" s="18"/>
      <c r="C4" s="18"/>
      <c r="D4" s="18"/>
      <c r="E4" s="18"/>
      <c r="F4" s="18"/>
      <c r="G4" s="19"/>
    </row>
    <row r="5" spans="1:11" ht="37.5" customHeight="1">
      <c r="A5" s="38" t="s">
        <v>61</v>
      </c>
      <c r="B5" s="7" t="s">
        <v>66</v>
      </c>
      <c r="C5" s="7" t="s">
        <v>67</v>
      </c>
      <c r="D5" s="7" t="s">
        <v>68</v>
      </c>
      <c r="E5" s="7" t="s">
        <v>69</v>
      </c>
      <c r="F5" s="7" t="s">
        <v>70</v>
      </c>
      <c r="G5" s="8" t="s">
        <v>71</v>
      </c>
      <c r="H5" s="37" t="s">
        <v>56</v>
      </c>
    </row>
    <row r="6" spans="1:11">
      <c r="A6" s="38" t="s">
        <v>64</v>
      </c>
      <c r="B6" s="9">
        <v>500</v>
      </c>
      <c r="C6" s="9">
        <v>700</v>
      </c>
      <c r="D6" s="9">
        <v>900</v>
      </c>
      <c r="E6" s="9">
        <v>800</v>
      </c>
      <c r="F6" s="39">
        <v>1000</v>
      </c>
      <c r="G6" s="10">
        <v>600</v>
      </c>
      <c r="H6" s="44">
        <f>SUM(B6:G6)</f>
        <v>4500</v>
      </c>
    </row>
    <row r="7" spans="1:11" ht="30.75" thickBot="1">
      <c r="A7" s="40" t="s">
        <v>65</v>
      </c>
      <c r="B7" s="12">
        <v>50</v>
      </c>
      <c r="C7" s="12">
        <v>90</v>
      </c>
      <c r="D7" s="12">
        <v>120</v>
      </c>
      <c r="E7" s="12">
        <v>65</v>
      </c>
      <c r="F7" s="12">
        <v>120</v>
      </c>
      <c r="G7" s="13">
        <v>70</v>
      </c>
      <c r="H7" s="44">
        <f>SUM(B7:G7)</f>
        <v>515</v>
      </c>
    </row>
    <row r="8" spans="1:11">
      <c r="A8" s="37" t="s">
        <v>56</v>
      </c>
      <c r="B8">
        <f>SUM(B6:B7)</f>
        <v>550</v>
      </c>
      <c r="C8">
        <f t="shared" ref="C8:G8" si="0">SUM(C6:C7)</f>
        <v>790</v>
      </c>
      <c r="D8">
        <f t="shared" si="0"/>
        <v>1020</v>
      </c>
      <c r="E8">
        <f t="shared" si="0"/>
        <v>865</v>
      </c>
      <c r="F8">
        <f t="shared" si="0"/>
        <v>1120</v>
      </c>
      <c r="G8">
        <f t="shared" si="0"/>
        <v>670</v>
      </c>
    </row>
    <row r="10" spans="1:11" ht="15.75" thickBot="1"/>
    <row r="11" spans="1:11">
      <c r="A11" s="17" t="s">
        <v>72</v>
      </c>
      <c r="B11" s="18"/>
      <c r="C11" s="18"/>
      <c r="D11" s="18"/>
      <c r="E11" s="18"/>
      <c r="F11" s="18"/>
      <c r="G11" s="19"/>
    </row>
    <row r="12" spans="1:11" ht="46.5" customHeight="1">
      <c r="A12" s="6" t="s">
        <v>84</v>
      </c>
      <c r="B12" s="7" t="s">
        <v>73</v>
      </c>
      <c r="C12" s="7" t="s">
        <v>74</v>
      </c>
      <c r="D12" s="7" t="s">
        <v>68</v>
      </c>
      <c r="E12" s="7" t="s">
        <v>69</v>
      </c>
      <c r="F12" s="7" t="s">
        <v>70</v>
      </c>
      <c r="G12" s="8" t="s">
        <v>71</v>
      </c>
      <c r="H12" s="3"/>
    </row>
    <row r="13" spans="1:11">
      <c r="A13" s="6" t="s">
        <v>75</v>
      </c>
      <c r="B13" s="9">
        <v>6.32</v>
      </c>
      <c r="C13" s="9">
        <v>6.32</v>
      </c>
      <c r="D13" s="9">
        <v>3.68</v>
      </c>
      <c r="E13" s="9">
        <v>4.04</v>
      </c>
      <c r="F13" s="9">
        <v>5.76</v>
      </c>
      <c r="G13" s="10">
        <v>5.96</v>
      </c>
    </row>
    <row r="14" spans="1:11">
      <c r="A14" s="6" t="s">
        <v>76</v>
      </c>
      <c r="B14" s="9">
        <v>6.6</v>
      </c>
      <c r="C14" s="9">
        <v>6.6</v>
      </c>
      <c r="D14" s="9">
        <v>5.76</v>
      </c>
      <c r="E14" s="9">
        <v>5.92</v>
      </c>
      <c r="F14" s="9">
        <v>3.68</v>
      </c>
      <c r="G14" s="10">
        <v>4.08</v>
      </c>
    </row>
    <row r="15" spans="1:11">
      <c r="A15" s="6" t="s">
        <v>77</v>
      </c>
      <c r="B15" s="9">
        <v>6.72</v>
      </c>
      <c r="C15" s="9">
        <v>6.48</v>
      </c>
      <c r="D15" s="9">
        <v>5.92</v>
      </c>
      <c r="E15" s="9">
        <v>4.08</v>
      </c>
      <c r="F15" s="9">
        <v>4.04</v>
      </c>
      <c r="G15" s="10">
        <v>3.64</v>
      </c>
    </row>
    <row r="16" spans="1:11" ht="15.75" thickBot="1">
      <c r="A16" s="11" t="s">
        <v>78</v>
      </c>
      <c r="B16" s="12">
        <v>4.3600000000000003</v>
      </c>
      <c r="C16" s="12">
        <v>3.68</v>
      </c>
      <c r="D16" s="12">
        <v>6.32</v>
      </c>
      <c r="E16" s="12">
        <v>6.32</v>
      </c>
      <c r="F16" s="12">
        <v>6.72</v>
      </c>
      <c r="G16" s="13">
        <v>6.6</v>
      </c>
      <c r="H16" s="37" t="s">
        <v>56</v>
      </c>
    </row>
    <row r="17" spans="1:9" ht="30" customHeight="1">
      <c r="A17" s="3" t="s">
        <v>88</v>
      </c>
      <c r="B17" s="41">
        <f>B13*B8</f>
        <v>3476</v>
      </c>
      <c r="C17" s="41">
        <f t="shared" ref="C17:G17" si="1">C13*C8</f>
        <v>4992.8</v>
      </c>
      <c r="D17" s="41">
        <f t="shared" si="1"/>
        <v>3753.6000000000004</v>
      </c>
      <c r="E17" s="41">
        <f t="shared" si="1"/>
        <v>3494.6</v>
      </c>
      <c r="F17" s="41">
        <f t="shared" si="1"/>
        <v>6451.2</v>
      </c>
      <c r="G17" s="41">
        <f t="shared" si="1"/>
        <v>3993.2</v>
      </c>
      <c r="H17" s="41">
        <f>SUM(B17:G17)</f>
        <v>26161.4</v>
      </c>
      <c r="I17" s="46"/>
    </row>
    <row r="18" spans="1:9">
      <c r="H18" s="37"/>
    </row>
    <row r="19" spans="1:9" ht="15.75" thickBot="1"/>
    <row r="20" spans="1:9">
      <c r="A20" s="17" t="s">
        <v>81</v>
      </c>
      <c r="B20" s="18"/>
      <c r="C20" s="19"/>
    </row>
    <row r="21" spans="1:9" ht="30">
      <c r="A21" s="38"/>
      <c r="B21" s="7" t="s">
        <v>79</v>
      </c>
      <c r="C21" s="8" t="s">
        <v>80</v>
      </c>
    </row>
    <row r="22" spans="1:9">
      <c r="A22" s="6" t="s">
        <v>75</v>
      </c>
      <c r="B22" s="26">
        <v>5000</v>
      </c>
      <c r="C22" s="10">
        <v>1000</v>
      </c>
    </row>
    <row r="23" spans="1:9">
      <c r="A23" s="6" t="s">
        <v>76</v>
      </c>
      <c r="B23" s="9">
        <v>2000</v>
      </c>
      <c r="C23" s="10">
        <v>1000</v>
      </c>
    </row>
    <row r="24" spans="1:9">
      <c r="A24" s="6" t="s">
        <v>77</v>
      </c>
      <c r="B24" s="9">
        <v>2000</v>
      </c>
      <c r="C24" s="10">
        <v>1000</v>
      </c>
    </row>
    <row r="25" spans="1:9" ht="15.75" thickBot="1">
      <c r="A25" s="11" t="s">
        <v>78</v>
      </c>
      <c r="B25" s="12">
        <v>2000</v>
      </c>
      <c r="C25" s="13">
        <v>1000</v>
      </c>
    </row>
    <row r="27" spans="1:9" ht="15.75" thickBot="1"/>
    <row r="28" spans="1:9">
      <c r="A28" s="17" t="s">
        <v>62</v>
      </c>
      <c r="B28" s="18"/>
      <c r="C28" s="19"/>
      <c r="F28" s="17" t="s">
        <v>63</v>
      </c>
      <c r="G28" s="18"/>
      <c r="H28" s="19"/>
    </row>
    <row r="29" spans="1:9" ht="45.75" customHeight="1">
      <c r="A29" s="38" t="s">
        <v>84</v>
      </c>
      <c r="B29" s="7" t="s">
        <v>82</v>
      </c>
      <c r="C29" s="8" t="s">
        <v>83</v>
      </c>
      <c r="D29" s="3"/>
      <c r="E29" s="3"/>
      <c r="F29" s="38" t="s">
        <v>84</v>
      </c>
      <c r="G29" s="7" t="s">
        <v>82</v>
      </c>
      <c r="H29" s="8" t="s">
        <v>83</v>
      </c>
    </row>
    <row r="30" spans="1:9">
      <c r="A30" s="6" t="s">
        <v>75</v>
      </c>
      <c r="B30" s="43">
        <v>5000</v>
      </c>
      <c r="C30" s="45">
        <v>10</v>
      </c>
      <c r="F30" s="6" t="s">
        <v>75</v>
      </c>
      <c r="G30" s="43">
        <v>1500</v>
      </c>
      <c r="H30" s="45">
        <v>20</v>
      </c>
    </row>
    <row r="31" spans="1:9">
      <c r="A31" s="6" t="s">
        <v>76</v>
      </c>
      <c r="B31" s="9">
        <v>2200</v>
      </c>
      <c r="C31" s="10">
        <v>10</v>
      </c>
      <c r="F31" s="6" t="s">
        <v>76</v>
      </c>
      <c r="G31" s="9">
        <v>1500</v>
      </c>
      <c r="H31" s="10">
        <v>20</v>
      </c>
    </row>
    <row r="32" spans="1:9">
      <c r="A32" s="6" t="s">
        <v>77</v>
      </c>
      <c r="B32" s="9">
        <v>2200</v>
      </c>
      <c r="C32" s="10">
        <v>10</v>
      </c>
      <c r="F32" s="6" t="s">
        <v>77</v>
      </c>
      <c r="G32" s="9">
        <v>1500</v>
      </c>
      <c r="H32" s="10">
        <v>20</v>
      </c>
    </row>
    <row r="33" spans="1:8" ht="15.75" thickBot="1">
      <c r="A33" s="11" t="s">
        <v>78</v>
      </c>
      <c r="B33" s="12">
        <v>2200</v>
      </c>
      <c r="C33" s="13">
        <v>10</v>
      </c>
      <c r="F33" s="11" t="s">
        <v>78</v>
      </c>
      <c r="G33" s="12">
        <v>1500</v>
      </c>
      <c r="H33" s="13">
        <v>20</v>
      </c>
    </row>
  </sheetData>
  <mergeCells count="2">
    <mergeCell ref="A2:K2"/>
    <mergeCell ref="A1:K1"/>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
  <sheetViews>
    <sheetView topLeftCell="A7" workbookViewId="0">
      <selection activeCell="K8" sqref="K8"/>
    </sheetView>
  </sheetViews>
  <sheetFormatPr defaultRowHeight="15"/>
  <cols>
    <col min="1" max="1" width="13.7109375" customWidth="1"/>
    <col min="2" max="2" width="11" customWidth="1"/>
    <col min="3" max="3" width="11.85546875" customWidth="1"/>
    <col min="4" max="4" width="14" customWidth="1"/>
    <col min="6" max="6" width="10.7109375" customWidth="1"/>
    <col min="7" max="7" width="11.28515625" customWidth="1"/>
    <col min="8" max="8" width="10.85546875" customWidth="1"/>
    <col min="12" max="12" width="13.140625" customWidth="1"/>
    <col min="13" max="13" width="11.85546875" customWidth="1"/>
    <col min="14" max="14" width="11" customWidth="1"/>
    <col min="15" max="15" width="9.5703125" customWidth="1"/>
    <col min="17" max="17" width="10.5703125" customWidth="1"/>
    <col min="18" max="18" width="10.7109375" customWidth="1"/>
  </cols>
  <sheetData>
    <row r="1" spans="1:22">
      <c r="A1" s="60" t="s">
        <v>105</v>
      </c>
      <c r="B1" s="60"/>
      <c r="C1" s="60"/>
      <c r="D1" s="60"/>
      <c r="E1" s="60"/>
      <c r="F1" s="60"/>
      <c r="G1" s="60"/>
      <c r="H1" s="60"/>
      <c r="I1" s="60"/>
      <c r="J1" s="60"/>
      <c r="K1" s="60"/>
      <c r="L1" s="60"/>
      <c r="M1" s="60"/>
      <c r="N1" s="60"/>
      <c r="O1" s="60"/>
      <c r="P1" s="60"/>
      <c r="Q1" s="60"/>
      <c r="R1" s="60"/>
      <c r="S1" s="60"/>
      <c r="T1" s="60"/>
      <c r="U1" s="60"/>
      <c r="V1" s="60"/>
    </row>
    <row r="2" spans="1:22">
      <c r="A2" s="56" t="s">
        <v>121</v>
      </c>
      <c r="B2" s="56"/>
      <c r="C2" s="56"/>
      <c r="D2" s="56"/>
      <c r="E2" s="56"/>
      <c r="F2" s="56"/>
      <c r="G2" s="56"/>
      <c r="H2" s="56"/>
      <c r="I2" s="56"/>
      <c r="J2" s="56"/>
      <c r="K2" s="56"/>
      <c r="L2" s="56"/>
      <c r="M2" s="56"/>
      <c r="N2" s="56"/>
      <c r="O2" s="56"/>
      <c r="P2" s="56"/>
      <c r="Q2" s="56"/>
      <c r="R2" s="56"/>
    </row>
    <row r="4" spans="1:22" ht="15.75" thickBot="1"/>
    <row r="5" spans="1:22">
      <c r="A5" s="17" t="s">
        <v>60</v>
      </c>
      <c r="B5" s="18"/>
      <c r="C5" s="18"/>
      <c r="D5" s="18"/>
      <c r="E5" s="18"/>
      <c r="F5" s="18"/>
      <c r="G5" s="19"/>
    </row>
    <row r="6" spans="1:22" ht="30">
      <c r="A6" s="38" t="s">
        <v>61</v>
      </c>
      <c r="B6" s="7" t="s">
        <v>66</v>
      </c>
      <c r="C6" s="7" t="s">
        <v>67</v>
      </c>
      <c r="D6" s="7" t="s">
        <v>68</v>
      </c>
      <c r="E6" s="7" t="s">
        <v>69</v>
      </c>
      <c r="F6" s="7" t="s">
        <v>70</v>
      </c>
      <c r="G6" s="8" t="s">
        <v>71</v>
      </c>
      <c r="H6" s="37" t="s">
        <v>56</v>
      </c>
    </row>
    <row r="7" spans="1:22" ht="30">
      <c r="A7" s="38" t="s">
        <v>64</v>
      </c>
      <c r="B7" s="9">
        <v>500</v>
      </c>
      <c r="C7" s="9">
        <v>700</v>
      </c>
      <c r="D7" s="9">
        <v>900</v>
      </c>
      <c r="E7" s="9">
        <v>800</v>
      </c>
      <c r="F7" s="39">
        <v>1000</v>
      </c>
      <c r="G7" s="10">
        <v>600</v>
      </c>
      <c r="H7">
        <f>SUM(B7:G7)</f>
        <v>4500</v>
      </c>
    </row>
    <row r="8" spans="1:22" ht="30.75" thickBot="1">
      <c r="A8" s="40" t="s">
        <v>65</v>
      </c>
      <c r="B8" s="12">
        <v>50</v>
      </c>
      <c r="C8" s="12">
        <v>90</v>
      </c>
      <c r="D8" s="12">
        <v>120</v>
      </c>
      <c r="E8" s="12">
        <v>65</v>
      </c>
      <c r="F8" s="12">
        <v>120</v>
      </c>
      <c r="G8" s="13">
        <v>70</v>
      </c>
      <c r="H8">
        <f>SUM(B8:G8)</f>
        <v>515</v>
      </c>
    </row>
    <row r="9" spans="1:22">
      <c r="A9" s="37" t="s">
        <v>56</v>
      </c>
      <c r="B9">
        <f>SUM(B7:B8)</f>
        <v>550</v>
      </c>
      <c r="C9">
        <f t="shared" ref="C9:G9" si="0">SUM(C7:C8)</f>
        <v>790</v>
      </c>
      <c r="D9">
        <f t="shared" si="0"/>
        <v>1020</v>
      </c>
      <c r="E9">
        <f t="shared" si="0"/>
        <v>865</v>
      </c>
      <c r="F9">
        <f t="shared" si="0"/>
        <v>1120</v>
      </c>
      <c r="G9">
        <f t="shared" si="0"/>
        <v>670</v>
      </c>
    </row>
    <row r="11" spans="1:22" ht="15.75" thickBot="1"/>
    <row r="12" spans="1:22">
      <c r="A12" s="17" t="s">
        <v>72</v>
      </c>
      <c r="B12" s="18"/>
      <c r="C12" s="18"/>
      <c r="D12" s="18"/>
      <c r="E12" s="18"/>
      <c r="F12" s="18"/>
      <c r="G12" s="19"/>
    </row>
    <row r="13" spans="1:22" ht="30">
      <c r="A13" s="6" t="s">
        <v>84</v>
      </c>
      <c r="B13" s="7" t="s">
        <v>73</v>
      </c>
      <c r="C13" s="7" t="s">
        <v>74</v>
      </c>
      <c r="D13" s="7" t="s">
        <v>68</v>
      </c>
      <c r="E13" s="7" t="s">
        <v>69</v>
      </c>
      <c r="F13" s="7" t="s">
        <v>70</v>
      </c>
      <c r="G13" s="8" t="s">
        <v>71</v>
      </c>
      <c r="H13" s="3"/>
    </row>
    <row r="14" spans="1:22">
      <c r="A14" s="6" t="s">
        <v>75</v>
      </c>
      <c r="B14" s="9">
        <v>6.32</v>
      </c>
      <c r="C14" s="9">
        <v>6.32</v>
      </c>
      <c r="D14" s="9">
        <v>3.68</v>
      </c>
      <c r="E14" s="9">
        <v>4.04</v>
      </c>
      <c r="F14" s="9">
        <v>5.76</v>
      </c>
      <c r="G14" s="10">
        <v>5.96</v>
      </c>
    </row>
    <row r="15" spans="1:22">
      <c r="A15" s="6" t="s">
        <v>76</v>
      </c>
      <c r="B15" s="9">
        <v>6.6</v>
      </c>
      <c r="C15" s="9">
        <v>6.6</v>
      </c>
      <c r="D15" s="9">
        <v>5.76</v>
      </c>
      <c r="E15" s="9">
        <v>5.92</v>
      </c>
      <c r="F15" s="9">
        <v>3.68</v>
      </c>
      <c r="G15" s="10">
        <v>4.08</v>
      </c>
    </row>
    <row r="16" spans="1:22">
      <c r="A16" s="6" t="s">
        <v>77</v>
      </c>
      <c r="B16" s="9">
        <v>6.72</v>
      </c>
      <c r="C16" s="9">
        <v>6.48</v>
      </c>
      <c r="D16" s="9">
        <v>5.92</v>
      </c>
      <c r="E16" s="9">
        <v>4.08</v>
      </c>
      <c r="F16" s="9">
        <v>4.04</v>
      </c>
      <c r="G16" s="10">
        <v>3.64</v>
      </c>
    </row>
    <row r="17" spans="1:8" ht="15.75" thickBot="1">
      <c r="A17" s="11" t="s">
        <v>78</v>
      </c>
      <c r="B17" s="12">
        <v>4.3600000000000003</v>
      </c>
      <c r="C17" s="12">
        <v>3.68</v>
      </c>
      <c r="D17" s="12">
        <v>6.32</v>
      </c>
      <c r="E17" s="12">
        <v>6.32</v>
      </c>
      <c r="F17" s="12">
        <v>6.72</v>
      </c>
      <c r="G17" s="13">
        <v>6.6</v>
      </c>
      <c r="H17" s="37"/>
    </row>
    <row r="18" spans="1:8">
      <c r="A18" s="3"/>
      <c r="H18" s="42"/>
    </row>
    <row r="19" spans="1:8">
      <c r="H19" s="37"/>
    </row>
    <row r="20" spans="1:8" ht="15.75" thickBot="1"/>
    <row r="21" spans="1:8">
      <c r="A21" s="17" t="s">
        <v>81</v>
      </c>
      <c r="B21" s="18"/>
      <c r="C21" s="19"/>
    </row>
    <row r="22" spans="1:8" ht="30">
      <c r="A22" s="38" t="s">
        <v>61</v>
      </c>
      <c r="B22" s="7" t="s">
        <v>79</v>
      </c>
      <c r="C22" s="8" t="s">
        <v>80</v>
      </c>
    </row>
    <row r="23" spans="1:8">
      <c r="A23" s="6" t="s">
        <v>75</v>
      </c>
      <c r="B23" s="9">
        <v>5000</v>
      </c>
      <c r="C23" s="10">
        <v>1000</v>
      </c>
    </row>
    <row r="24" spans="1:8">
      <c r="A24" s="6" t="s">
        <v>76</v>
      </c>
      <c r="B24" s="9">
        <v>2000</v>
      </c>
      <c r="C24" s="10">
        <v>1000</v>
      </c>
    </row>
    <row r="25" spans="1:8">
      <c r="A25" s="6" t="s">
        <v>77</v>
      </c>
      <c r="B25" s="9">
        <v>2000</v>
      </c>
      <c r="C25" s="10">
        <v>1000</v>
      </c>
    </row>
    <row r="26" spans="1:8" ht="15.75" thickBot="1">
      <c r="A26" s="11" t="s">
        <v>78</v>
      </c>
      <c r="B26" s="12">
        <v>2000</v>
      </c>
      <c r="C26" s="13">
        <v>1000</v>
      </c>
    </row>
    <row r="28" spans="1:8" ht="15.75" thickBot="1"/>
    <row r="29" spans="1:8">
      <c r="A29" s="17" t="s">
        <v>62</v>
      </c>
      <c r="B29" s="18"/>
      <c r="C29" s="19"/>
      <c r="F29" s="17" t="s">
        <v>63</v>
      </c>
      <c r="G29" s="18"/>
      <c r="H29" s="19"/>
    </row>
    <row r="30" spans="1:8" ht="45">
      <c r="A30" s="38" t="s">
        <v>84</v>
      </c>
      <c r="B30" s="7" t="s">
        <v>82</v>
      </c>
      <c r="C30" s="8" t="s">
        <v>83</v>
      </c>
      <c r="D30" s="3"/>
      <c r="E30" s="3"/>
      <c r="F30" s="38" t="s">
        <v>84</v>
      </c>
      <c r="G30" s="7" t="s">
        <v>82</v>
      </c>
      <c r="H30" s="8" t="s">
        <v>83</v>
      </c>
    </row>
    <row r="31" spans="1:8">
      <c r="A31" s="6" t="s">
        <v>75</v>
      </c>
      <c r="B31" s="9">
        <v>5000</v>
      </c>
      <c r="C31" s="10">
        <v>10</v>
      </c>
      <c r="F31" s="6" t="s">
        <v>75</v>
      </c>
      <c r="G31" s="9">
        <v>1500</v>
      </c>
      <c r="H31" s="10">
        <v>20</v>
      </c>
    </row>
    <row r="32" spans="1:8">
      <c r="A32" s="6" t="s">
        <v>76</v>
      </c>
      <c r="B32" s="9">
        <v>2200</v>
      </c>
      <c r="C32" s="10">
        <v>10</v>
      </c>
      <c r="F32" s="6" t="s">
        <v>76</v>
      </c>
      <c r="G32" s="9">
        <v>1500</v>
      </c>
      <c r="H32" s="10">
        <v>20</v>
      </c>
    </row>
    <row r="33" spans="1:19">
      <c r="A33" s="6" t="s">
        <v>77</v>
      </c>
      <c r="B33" s="9">
        <v>2200</v>
      </c>
      <c r="C33" s="10">
        <v>10</v>
      </c>
      <c r="F33" s="6" t="s">
        <v>77</v>
      </c>
      <c r="G33" s="9">
        <v>1500</v>
      </c>
      <c r="H33" s="10">
        <v>20</v>
      </c>
    </row>
    <row r="34" spans="1:19" ht="15.75" thickBot="1">
      <c r="A34" s="11" t="s">
        <v>78</v>
      </c>
      <c r="B34" s="12">
        <v>2200</v>
      </c>
      <c r="C34" s="13">
        <v>10</v>
      </c>
      <c r="F34" s="11" t="s">
        <v>78</v>
      </c>
      <c r="G34" s="12">
        <v>1500</v>
      </c>
      <c r="H34" s="13">
        <v>20</v>
      </c>
    </row>
    <row r="36" spans="1:19" ht="15.75" thickBot="1"/>
    <row r="37" spans="1:19">
      <c r="A37" s="17" t="s">
        <v>92</v>
      </c>
      <c r="B37" s="18"/>
      <c r="C37" s="19"/>
      <c r="F37" s="17" t="s">
        <v>101</v>
      </c>
      <c r="G37" s="18"/>
      <c r="H37" s="19"/>
    </row>
    <row r="38" spans="1:19" ht="30">
      <c r="A38" s="38" t="s">
        <v>61</v>
      </c>
      <c r="B38" s="7" t="s">
        <v>93</v>
      </c>
      <c r="C38" s="8" t="s">
        <v>94</v>
      </c>
      <c r="D38" s="7" t="s">
        <v>82</v>
      </c>
      <c r="E38" s="7"/>
      <c r="F38" s="38" t="s">
        <v>61</v>
      </c>
      <c r="G38" s="51" t="s">
        <v>100</v>
      </c>
      <c r="H38" s="52" t="s">
        <v>63</v>
      </c>
    </row>
    <row r="39" spans="1:19">
      <c r="A39" s="6" t="s">
        <v>75</v>
      </c>
      <c r="B39" s="20">
        <v>1</v>
      </c>
      <c r="C39" s="21">
        <v>1</v>
      </c>
      <c r="D39">
        <f>B31*B39+G31*C39</f>
        <v>6500</v>
      </c>
      <c r="F39" s="6" t="s">
        <v>75</v>
      </c>
      <c r="G39" s="9">
        <f>B39*B23</f>
        <v>5000</v>
      </c>
      <c r="H39" s="10">
        <f>C39*C23</f>
        <v>1000</v>
      </c>
    </row>
    <row r="40" spans="1:19">
      <c r="A40" s="6" t="s">
        <v>76</v>
      </c>
      <c r="B40" s="20">
        <v>1</v>
      </c>
      <c r="C40" s="21">
        <v>0</v>
      </c>
      <c r="D40">
        <f t="shared" ref="D40:D42" si="1">B32*B40+G32*C40</f>
        <v>2200</v>
      </c>
      <c r="F40" s="6" t="s">
        <v>76</v>
      </c>
      <c r="G40" s="9">
        <f>B40*B24</f>
        <v>2000</v>
      </c>
      <c r="H40" s="10">
        <f t="shared" ref="H40:H42" si="2">C40*C24</f>
        <v>0</v>
      </c>
    </row>
    <row r="41" spans="1:19">
      <c r="A41" s="6" t="s">
        <v>77</v>
      </c>
      <c r="B41" s="20">
        <v>0</v>
      </c>
      <c r="C41" s="21">
        <v>0</v>
      </c>
      <c r="D41">
        <f t="shared" si="1"/>
        <v>0</v>
      </c>
      <c r="F41" s="6" t="s">
        <v>77</v>
      </c>
      <c r="G41" s="9">
        <f t="shared" ref="G41:G42" si="3">B41*B25</f>
        <v>0</v>
      </c>
      <c r="H41" s="10">
        <f t="shared" si="2"/>
        <v>0</v>
      </c>
    </row>
    <row r="42" spans="1:19" ht="15.75" thickBot="1">
      <c r="A42" s="11" t="s">
        <v>78</v>
      </c>
      <c r="B42" s="22">
        <v>1</v>
      </c>
      <c r="C42" s="23">
        <v>0</v>
      </c>
      <c r="D42">
        <f t="shared" si="1"/>
        <v>2200</v>
      </c>
      <c r="F42" s="11" t="s">
        <v>78</v>
      </c>
      <c r="G42" s="12">
        <f t="shared" si="3"/>
        <v>2000</v>
      </c>
      <c r="H42" s="13">
        <f t="shared" si="2"/>
        <v>0</v>
      </c>
    </row>
    <row r="43" spans="1:19">
      <c r="A43" s="37" t="s">
        <v>56</v>
      </c>
      <c r="D43">
        <f>SUM(D39:D42)</f>
        <v>10900</v>
      </c>
    </row>
    <row r="45" spans="1:19" ht="15.75" thickBot="1"/>
    <row r="46" spans="1:19">
      <c r="A46" s="17" t="s">
        <v>95</v>
      </c>
      <c r="B46" s="18"/>
      <c r="C46" s="18"/>
      <c r="D46" s="18"/>
      <c r="E46" s="18"/>
      <c r="F46" s="18"/>
      <c r="G46" s="19"/>
      <c r="L46" s="17" t="s">
        <v>97</v>
      </c>
      <c r="M46" s="18"/>
      <c r="N46" s="18"/>
      <c r="O46" s="18"/>
      <c r="P46" s="18"/>
      <c r="Q46" s="18"/>
      <c r="R46" s="19"/>
    </row>
    <row r="47" spans="1:19" ht="30">
      <c r="A47" s="6" t="s">
        <v>98</v>
      </c>
      <c r="B47" s="7" t="s">
        <v>73</v>
      </c>
      <c r="C47" s="7" t="s">
        <v>74</v>
      </c>
      <c r="D47" s="7" t="s">
        <v>68</v>
      </c>
      <c r="E47" s="7" t="s">
        <v>69</v>
      </c>
      <c r="F47" s="7" t="s">
        <v>70</v>
      </c>
      <c r="G47" s="8" t="s">
        <v>71</v>
      </c>
      <c r="H47" s="37" t="s">
        <v>56</v>
      </c>
      <c r="L47" s="6" t="s">
        <v>84</v>
      </c>
      <c r="M47" s="7" t="s">
        <v>73</v>
      </c>
      <c r="N47" s="7" t="s">
        <v>74</v>
      </c>
      <c r="O47" s="7" t="s">
        <v>68</v>
      </c>
      <c r="P47" s="7" t="s">
        <v>69</v>
      </c>
      <c r="Q47" s="7" t="s">
        <v>70</v>
      </c>
      <c r="R47" s="8" t="s">
        <v>71</v>
      </c>
      <c r="S47" s="37" t="s">
        <v>56</v>
      </c>
    </row>
    <row r="48" spans="1:19">
      <c r="A48" s="6" t="s">
        <v>75</v>
      </c>
      <c r="B48" s="20">
        <v>0</v>
      </c>
      <c r="C48" s="20">
        <v>0</v>
      </c>
      <c r="D48" s="20">
        <v>900</v>
      </c>
      <c r="E48" s="20">
        <v>800</v>
      </c>
      <c r="F48" s="20">
        <v>0</v>
      </c>
      <c r="G48" s="21">
        <v>0</v>
      </c>
      <c r="H48">
        <f>SUM(B48:G48)</f>
        <v>1700</v>
      </c>
      <c r="L48" s="6" t="s">
        <v>75</v>
      </c>
      <c r="M48" s="9">
        <f>B48*B14</f>
        <v>0</v>
      </c>
      <c r="N48" s="9">
        <f t="shared" ref="N48:R48" si="4">C48*C14</f>
        <v>0</v>
      </c>
      <c r="O48" s="9">
        <f t="shared" si="4"/>
        <v>3312</v>
      </c>
      <c r="P48" s="9">
        <f t="shared" si="4"/>
        <v>3232</v>
      </c>
      <c r="Q48" s="9">
        <f t="shared" si="4"/>
        <v>0</v>
      </c>
      <c r="R48" s="10">
        <f t="shared" si="4"/>
        <v>0</v>
      </c>
      <c r="S48" s="25">
        <f>SUM(M48:R48)</f>
        <v>6544</v>
      </c>
    </row>
    <row r="49" spans="1:19">
      <c r="A49" s="6" t="s">
        <v>76</v>
      </c>
      <c r="B49" s="20">
        <v>0</v>
      </c>
      <c r="C49" s="20">
        <v>0</v>
      </c>
      <c r="D49" s="20">
        <v>0</v>
      </c>
      <c r="E49" s="20">
        <v>0</v>
      </c>
      <c r="F49" s="20">
        <v>1000</v>
      </c>
      <c r="G49" s="21">
        <v>600</v>
      </c>
      <c r="H49">
        <f t="shared" ref="H49:H52" si="5">SUM(B49:G49)</f>
        <v>1600</v>
      </c>
      <c r="L49" s="6" t="s">
        <v>76</v>
      </c>
      <c r="M49" s="9">
        <f t="shared" ref="M49:M51" si="6">B49*B15</f>
        <v>0</v>
      </c>
      <c r="N49" s="9">
        <f t="shared" ref="N49:N51" si="7">C49*C15</f>
        <v>0</v>
      </c>
      <c r="O49" s="9">
        <f t="shared" ref="O49:O51" si="8">D49*D15</f>
        <v>0</v>
      </c>
      <c r="P49" s="9">
        <f t="shared" ref="P49:P51" si="9">E49*E15</f>
        <v>0</v>
      </c>
      <c r="Q49" s="9">
        <f t="shared" ref="Q49:Q51" si="10">F49*F15</f>
        <v>3680</v>
      </c>
      <c r="R49" s="10">
        <f t="shared" ref="R49:R51" si="11">G49*G15</f>
        <v>2448</v>
      </c>
      <c r="S49" s="25">
        <f t="shared" ref="S49:S52" si="12">SUM(M49:R49)</f>
        <v>6128</v>
      </c>
    </row>
    <row r="50" spans="1:19" ht="15.75" thickBot="1">
      <c r="A50" s="6" t="s">
        <v>77</v>
      </c>
      <c r="B50" s="20">
        <v>0</v>
      </c>
      <c r="C50" s="20">
        <v>0</v>
      </c>
      <c r="D50" s="20">
        <v>0</v>
      </c>
      <c r="E50" s="20">
        <v>0</v>
      </c>
      <c r="F50" s="23">
        <v>0</v>
      </c>
      <c r="G50" s="23">
        <v>0</v>
      </c>
      <c r="H50">
        <f t="shared" si="5"/>
        <v>0</v>
      </c>
      <c r="L50" s="6" t="s">
        <v>77</v>
      </c>
      <c r="M50" s="9">
        <f t="shared" si="6"/>
        <v>0</v>
      </c>
      <c r="N50" s="9">
        <f t="shared" si="7"/>
        <v>0</v>
      </c>
      <c r="O50" s="9">
        <f t="shared" si="8"/>
        <v>0</v>
      </c>
      <c r="P50" s="9">
        <f t="shared" si="9"/>
        <v>0</v>
      </c>
      <c r="Q50" s="9">
        <f t="shared" si="10"/>
        <v>0</v>
      </c>
      <c r="R50" s="10">
        <f t="shared" si="11"/>
        <v>0</v>
      </c>
      <c r="S50" s="25">
        <f t="shared" si="12"/>
        <v>0</v>
      </c>
    </row>
    <row r="51" spans="1:19" ht="15.75" thickBot="1">
      <c r="A51" s="11" t="s">
        <v>78</v>
      </c>
      <c r="B51" s="22">
        <v>500</v>
      </c>
      <c r="C51" s="22">
        <v>700.00000000000011</v>
      </c>
      <c r="D51" s="22">
        <v>0</v>
      </c>
      <c r="E51" s="22">
        <v>0</v>
      </c>
      <c r="F51" s="22">
        <v>0</v>
      </c>
      <c r="G51" s="23">
        <v>0</v>
      </c>
      <c r="H51">
        <f t="shared" si="5"/>
        <v>1200</v>
      </c>
      <c r="L51" s="11" t="s">
        <v>78</v>
      </c>
      <c r="M51" s="12">
        <f t="shared" si="6"/>
        <v>2180</v>
      </c>
      <c r="N51" s="12">
        <f t="shared" si="7"/>
        <v>2576.0000000000005</v>
      </c>
      <c r="O51" s="12">
        <f t="shared" si="8"/>
        <v>0</v>
      </c>
      <c r="P51" s="12">
        <f t="shared" si="9"/>
        <v>0</v>
      </c>
      <c r="Q51" s="12">
        <f t="shared" si="10"/>
        <v>0</v>
      </c>
      <c r="R51" s="13">
        <f t="shared" si="11"/>
        <v>0</v>
      </c>
      <c r="S51" s="25">
        <f t="shared" si="12"/>
        <v>4756</v>
      </c>
    </row>
    <row r="52" spans="1:19">
      <c r="A52" s="37" t="s">
        <v>56</v>
      </c>
      <c r="B52">
        <f>SUM(B48:B51)</f>
        <v>500</v>
      </c>
      <c r="C52">
        <f t="shared" ref="C52:G52" si="13">SUM(C48:C51)</f>
        <v>700.00000000000011</v>
      </c>
      <c r="D52">
        <f t="shared" si="13"/>
        <v>900</v>
      </c>
      <c r="E52">
        <f t="shared" si="13"/>
        <v>800</v>
      </c>
      <c r="F52">
        <f t="shared" si="13"/>
        <v>1000</v>
      </c>
      <c r="G52">
        <f t="shared" si="13"/>
        <v>600</v>
      </c>
      <c r="H52">
        <f t="shared" si="5"/>
        <v>4500</v>
      </c>
      <c r="I52" t="s">
        <v>102</v>
      </c>
      <c r="L52" s="37" t="s">
        <v>56</v>
      </c>
      <c r="M52" s="25">
        <f>SUM(M48:M51)</f>
        <v>2180</v>
      </c>
      <c r="N52" s="25">
        <f t="shared" ref="N52:R52" si="14">SUM(N48:N51)</f>
        <v>2576.0000000000005</v>
      </c>
      <c r="O52" s="25">
        <f t="shared" si="14"/>
        <v>3312</v>
      </c>
      <c r="P52" s="25">
        <f t="shared" si="14"/>
        <v>3232</v>
      </c>
      <c r="Q52" s="25">
        <f t="shared" si="14"/>
        <v>3680</v>
      </c>
      <c r="R52" s="25">
        <f t="shared" si="14"/>
        <v>2448</v>
      </c>
      <c r="S52" s="25">
        <f t="shared" si="12"/>
        <v>17428</v>
      </c>
    </row>
    <row r="54" spans="1:19" ht="15.75" thickBot="1"/>
    <row r="55" spans="1:19">
      <c r="A55" s="17" t="s">
        <v>96</v>
      </c>
      <c r="B55" s="18"/>
      <c r="C55" s="18"/>
      <c r="D55" s="18"/>
      <c r="E55" s="18"/>
      <c r="F55" s="18"/>
      <c r="G55" s="19"/>
      <c r="L55" s="17" t="s">
        <v>99</v>
      </c>
      <c r="M55" s="18"/>
      <c r="N55" s="18"/>
      <c r="O55" s="18"/>
      <c r="P55" s="18"/>
      <c r="Q55" s="18"/>
      <c r="R55" s="19"/>
    </row>
    <row r="56" spans="1:19" ht="30">
      <c r="A56" s="6" t="s">
        <v>98</v>
      </c>
      <c r="B56" s="7" t="s">
        <v>73</v>
      </c>
      <c r="C56" s="7" t="s">
        <v>74</v>
      </c>
      <c r="D56" s="7" t="s">
        <v>68</v>
      </c>
      <c r="E56" s="7" t="s">
        <v>69</v>
      </c>
      <c r="F56" s="7" t="s">
        <v>70</v>
      </c>
      <c r="G56" s="8" t="s">
        <v>71</v>
      </c>
      <c r="H56" s="37" t="s">
        <v>56</v>
      </c>
      <c r="L56" s="6" t="s">
        <v>84</v>
      </c>
      <c r="M56" s="7" t="s">
        <v>73</v>
      </c>
      <c r="N56" s="7" t="s">
        <v>74</v>
      </c>
      <c r="O56" s="7" t="s">
        <v>68</v>
      </c>
      <c r="P56" s="7" t="s">
        <v>69</v>
      </c>
      <c r="Q56" s="7" t="s">
        <v>70</v>
      </c>
      <c r="R56" s="8" t="s">
        <v>71</v>
      </c>
      <c r="S56" s="37" t="s">
        <v>56</v>
      </c>
    </row>
    <row r="57" spans="1:19">
      <c r="A57" s="6" t="s">
        <v>75</v>
      </c>
      <c r="B57" s="20">
        <v>50</v>
      </c>
      <c r="C57" s="20">
        <v>90</v>
      </c>
      <c r="D57" s="20">
        <v>120</v>
      </c>
      <c r="E57" s="20">
        <v>65</v>
      </c>
      <c r="F57" s="20">
        <v>120</v>
      </c>
      <c r="G57" s="21">
        <v>70</v>
      </c>
      <c r="H57">
        <f>SUM(B57:G57)</f>
        <v>515</v>
      </c>
      <c r="L57" s="6" t="s">
        <v>75</v>
      </c>
      <c r="M57" s="9">
        <f>B57*B14</f>
        <v>316</v>
      </c>
      <c r="N57" s="9">
        <f t="shared" ref="N57:R60" si="15">C57*C14</f>
        <v>568.80000000000007</v>
      </c>
      <c r="O57" s="9">
        <f t="shared" si="15"/>
        <v>441.6</v>
      </c>
      <c r="P57" s="9">
        <f t="shared" si="15"/>
        <v>262.60000000000002</v>
      </c>
      <c r="Q57" s="9">
        <f t="shared" si="15"/>
        <v>691.19999999999993</v>
      </c>
      <c r="R57" s="10">
        <f t="shared" si="15"/>
        <v>417.2</v>
      </c>
      <c r="S57" s="25">
        <f>SUM(M57:R57)</f>
        <v>2697.3999999999996</v>
      </c>
    </row>
    <row r="58" spans="1:19">
      <c r="A58" s="6" t="s">
        <v>76</v>
      </c>
      <c r="B58" s="20">
        <v>0</v>
      </c>
      <c r="C58" s="20">
        <v>0</v>
      </c>
      <c r="D58" s="20">
        <v>0</v>
      </c>
      <c r="E58" s="20">
        <v>0</v>
      </c>
      <c r="F58" s="20">
        <v>0</v>
      </c>
      <c r="G58" s="21">
        <v>0</v>
      </c>
      <c r="H58">
        <f t="shared" ref="H58:H61" si="16">SUM(B58:G58)</f>
        <v>0</v>
      </c>
      <c r="L58" s="6" t="s">
        <v>76</v>
      </c>
      <c r="M58" s="9">
        <f t="shared" ref="M58:M60" si="17">B58*B15</f>
        <v>0</v>
      </c>
      <c r="N58" s="9">
        <f t="shared" si="15"/>
        <v>0</v>
      </c>
      <c r="O58" s="9">
        <f t="shared" si="15"/>
        <v>0</v>
      </c>
      <c r="P58" s="9">
        <f t="shared" si="15"/>
        <v>0</v>
      </c>
      <c r="Q58" s="9">
        <f t="shared" si="15"/>
        <v>0</v>
      </c>
      <c r="R58" s="10">
        <f t="shared" si="15"/>
        <v>0</v>
      </c>
      <c r="S58" s="25">
        <f t="shared" ref="S58:S61" si="18">SUM(M58:R58)</f>
        <v>0</v>
      </c>
    </row>
    <row r="59" spans="1:19">
      <c r="A59" s="6" t="s">
        <v>77</v>
      </c>
      <c r="B59" s="20">
        <v>0</v>
      </c>
      <c r="C59" s="20">
        <v>0</v>
      </c>
      <c r="D59" s="20">
        <v>0</v>
      </c>
      <c r="E59" s="20">
        <v>0</v>
      </c>
      <c r="F59" s="20">
        <v>0</v>
      </c>
      <c r="G59" s="21">
        <v>0</v>
      </c>
      <c r="H59">
        <f t="shared" si="16"/>
        <v>0</v>
      </c>
      <c r="L59" s="6" t="s">
        <v>77</v>
      </c>
      <c r="M59" s="9">
        <f t="shared" si="17"/>
        <v>0</v>
      </c>
      <c r="N59" s="9">
        <f t="shared" si="15"/>
        <v>0</v>
      </c>
      <c r="O59" s="9">
        <f t="shared" si="15"/>
        <v>0</v>
      </c>
      <c r="P59" s="9">
        <f t="shared" si="15"/>
        <v>0</v>
      </c>
      <c r="Q59" s="9">
        <f t="shared" si="15"/>
        <v>0</v>
      </c>
      <c r="R59" s="10">
        <f t="shared" si="15"/>
        <v>0</v>
      </c>
      <c r="S59" s="25">
        <f t="shared" si="18"/>
        <v>0</v>
      </c>
    </row>
    <row r="60" spans="1:19" ht="15.75" thickBot="1">
      <c r="A60" s="11" t="s">
        <v>78</v>
      </c>
      <c r="B60" s="22">
        <v>0</v>
      </c>
      <c r="C60" s="22">
        <v>0</v>
      </c>
      <c r="D60" s="22">
        <v>0</v>
      </c>
      <c r="E60" s="22">
        <v>0</v>
      </c>
      <c r="F60" s="22">
        <v>0</v>
      </c>
      <c r="G60" s="23">
        <v>0</v>
      </c>
      <c r="H60">
        <f t="shared" si="16"/>
        <v>0</v>
      </c>
      <c r="L60" s="11" t="s">
        <v>78</v>
      </c>
      <c r="M60" s="12">
        <f t="shared" si="17"/>
        <v>0</v>
      </c>
      <c r="N60" s="12">
        <f t="shared" si="15"/>
        <v>0</v>
      </c>
      <c r="O60" s="12">
        <f t="shared" si="15"/>
        <v>0</v>
      </c>
      <c r="P60" s="12">
        <f t="shared" si="15"/>
        <v>0</v>
      </c>
      <c r="Q60" s="12">
        <f t="shared" si="15"/>
        <v>0</v>
      </c>
      <c r="R60" s="13">
        <f t="shared" si="15"/>
        <v>0</v>
      </c>
      <c r="S60" s="25">
        <f t="shared" si="18"/>
        <v>0</v>
      </c>
    </row>
    <row r="61" spans="1:19">
      <c r="A61" s="37" t="s">
        <v>56</v>
      </c>
      <c r="B61">
        <f>SUM(B57:B60)</f>
        <v>50</v>
      </c>
      <c r="C61">
        <f t="shared" ref="C61:G61" si="19">SUM(C57:C60)</f>
        <v>90</v>
      </c>
      <c r="D61">
        <f t="shared" si="19"/>
        <v>120</v>
      </c>
      <c r="E61">
        <f t="shared" si="19"/>
        <v>65</v>
      </c>
      <c r="F61">
        <f t="shared" si="19"/>
        <v>120</v>
      </c>
      <c r="G61">
        <f t="shared" si="19"/>
        <v>70</v>
      </c>
      <c r="H61">
        <f t="shared" si="16"/>
        <v>515</v>
      </c>
      <c r="I61" t="s">
        <v>102</v>
      </c>
      <c r="L61" s="37" t="s">
        <v>56</v>
      </c>
      <c r="M61" s="25">
        <f>SUM(M57:M60)</f>
        <v>316</v>
      </c>
      <c r="N61" s="25">
        <f t="shared" ref="N61:R61" si="20">SUM(N57:N60)</f>
        <v>568.80000000000007</v>
      </c>
      <c r="O61" s="25">
        <f t="shared" si="20"/>
        <v>441.6</v>
      </c>
      <c r="P61" s="25">
        <f t="shared" si="20"/>
        <v>262.60000000000002</v>
      </c>
      <c r="Q61" s="25">
        <f t="shared" si="20"/>
        <v>691.19999999999993</v>
      </c>
      <c r="R61" s="25">
        <f t="shared" si="20"/>
        <v>417.2</v>
      </c>
      <c r="S61" s="25">
        <f t="shared" si="18"/>
        <v>2697.3999999999996</v>
      </c>
    </row>
    <row r="63" spans="1:19" ht="15.75" thickBot="1"/>
    <row r="64" spans="1:19" ht="30">
      <c r="A64" s="17" t="s">
        <v>98</v>
      </c>
      <c r="B64" s="15" t="s">
        <v>104</v>
      </c>
      <c r="C64" s="16" t="s">
        <v>103</v>
      </c>
      <c r="D64" s="37"/>
      <c r="Q64" s="1" t="s">
        <v>51</v>
      </c>
      <c r="R64" s="1">
        <f>C67+D43+S52+S61</f>
        <v>86325.4</v>
      </c>
    </row>
    <row r="65" spans="1:3">
      <c r="A65" s="6" t="s">
        <v>100</v>
      </c>
      <c r="B65" s="9">
        <f>SUM(B52:G52)</f>
        <v>4500</v>
      </c>
      <c r="C65" s="10">
        <f>B65*10</f>
        <v>45000</v>
      </c>
    </row>
    <row r="66" spans="1:3" ht="15.75" thickBot="1">
      <c r="A66" s="11" t="s">
        <v>63</v>
      </c>
      <c r="B66" s="12">
        <f>SUM(B61:G61)</f>
        <v>515</v>
      </c>
      <c r="C66" s="13">
        <f>B66*20</f>
        <v>10300</v>
      </c>
    </row>
    <row r="67" spans="1:3">
      <c r="A67" s="37" t="s">
        <v>56</v>
      </c>
      <c r="B67">
        <f>SUM(B65:B66)</f>
        <v>5015</v>
      </c>
      <c r="C67">
        <f>SUM(C65:C66)</f>
        <v>55300</v>
      </c>
    </row>
  </sheetData>
  <mergeCells count="2">
    <mergeCell ref="A1:V1"/>
    <mergeCell ref="A2:R2"/>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
  <sheetViews>
    <sheetView topLeftCell="A16" workbookViewId="0">
      <selection activeCell="A2" sqref="A2:M2"/>
    </sheetView>
  </sheetViews>
  <sheetFormatPr defaultRowHeight="15"/>
  <cols>
    <col min="1" max="1" width="14.140625" customWidth="1"/>
    <col min="2" max="2" width="12.5703125" customWidth="1"/>
    <col min="3" max="3" width="13.7109375" customWidth="1"/>
    <col min="4" max="4" width="9.140625" customWidth="1"/>
    <col min="6" max="6" width="12" customWidth="1"/>
    <col min="7" max="7" width="10.85546875" customWidth="1"/>
    <col min="8" max="8" width="11.28515625" customWidth="1"/>
  </cols>
  <sheetData>
    <row r="1" spans="1:22">
      <c r="A1" s="60" t="s">
        <v>106</v>
      </c>
      <c r="B1" s="60"/>
      <c r="C1" s="60"/>
      <c r="D1" s="60"/>
      <c r="E1" s="60"/>
      <c r="F1" s="60"/>
      <c r="G1" s="60"/>
      <c r="H1" s="60"/>
      <c r="I1" s="60"/>
      <c r="J1" s="60"/>
      <c r="K1" s="60"/>
      <c r="L1" s="60"/>
      <c r="M1" s="60"/>
      <c r="N1" s="60"/>
      <c r="O1" s="60"/>
      <c r="P1" s="60"/>
      <c r="Q1" s="60"/>
      <c r="R1" s="60"/>
      <c r="S1" s="60"/>
      <c r="T1" s="60"/>
      <c r="U1" s="60"/>
      <c r="V1" s="60"/>
    </row>
    <row r="2" spans="1:22">
      <c r="A2" s="56" t="s">
        <v>114</v>
      </c>
      <c r="B2" s="56"/>
      <c r="C2" s="56"/>
      <c r="D2" s="56"/>
      <c r="E2" s="56"/>
      <c r="F2" s="56"/>
      <c r="G2" s="56"/>
      <c r="H2" s="56"/>
      <c r="I2" s="56"/>
      <c r="J2" s="56"/>
      <c r="K2" s="56"/>
      <c r="L2" s="56"/>
      <c r="M2" s="56"/>
    </row>
    <row r="4" spans="1:22" ht="15.75" thickBot="1"/>
    <row r="5" spans="1:22">
      <c r="A5" s="17" t="s">
        <v>60</v>
      </c>
      <c r="B5" s="18"/>
      <c r="C5" s="18"/>
      <c r="D5" s="18"/>
      <c r="E5" s="18"/>
      <c r="F5" s="18"/>
      <c r="G5" s="19"/>
    </row>
    <row r="6" spans="1:22" ht="30">
      <c r="A6" s="38" t="s">
        <v>61</v>
      </c>
      <c r="B6" s="7" t="s">
        <v>66</v>
      </c>
      <c r="C6" s="7" t="s">
        <v>67</v>
      </c>
      <c r="D6" s="7" t="s">
        <v>68</v>
      </c>
      <c r="E6" s="7" t="s">
        <v>69</v>
      </c>
      <c r="F6" s="7" t="s">
        <v>70</v>
      </c>
      <c r="G6" s="8" t="s">
        <v>71</v>
      </c>
      <c r="H6" s="37" t="s">
        <v>56</v>
      </c>
    </row>
    <row r="7" spans="1:22" ht="30">
      <c r="A7" s="38" t="s">
        <v>64</v>
      </c>
      <c r="B7" s="9">
        <v>500</v>
      </c>
      <c r="C7" s="9">
        <v>700</v>
      </c>
      <c r="D7" s="9">
        <v>900</v>
      </c>
      <c r="E7" s="9">
        <v>800</v>
      </c>
      <c r="F7" s="39">
        <v>1000</v>
      </c>
      <c r="G7" s="10">
        <v>600</v>
      </c>
      <c r="H7">
        <f>SUM(B7:G7)</f>
        <v>4500</v>
      </c>
    </row>
    <row r="8" spans="1:22" ht="30.75" thickBot="1">
      <c r="A8" s="40" t="s">
        <v>65</v>
      </c>
      <c r="B8" s="12">
        <v>50</v>
      </c>
      <c r="C8" s="12">
        <v>90</v>
      </c>
      <c r="D8" s="12">
        <v>120</v>
      </c>
      <c r="E8" s="12">
        <v>65</v>
      </c>
      <c r="F8" s="12">
        <v>120</v>
      </c>
      <c r="G8" s="13">
        <v>70</v>
      </c>
      <c r="H8">
        <f>SUM(B8:G8)</f>
        <v>515</v>
      </c>
    </row>
    <row r="9" spans="1:22">
      <c r="A9" s="37" t="s">
        <v>56</v>
      </c>
      <c r="B9">
        <f>SUM(B7:B8)</f>
        <v>550</v>
      </c>
      <c r="C9">
        <f t="shared" ref="C9:G9" si="0">SUM(C7:C8)</f>
        <v>790</v>
      </c>
      <c r="D9">
        <f t="shared" si="0"/>
        <v>1020</v>
      </c>
      <c r="E9">
        <f t="shared" si="0"/>
        <v>865</v>
      </c>
      <c r="F9">
        <f t="shared" si="0"/>
        <v>1120</v>
      </c>
      <c r="G9">
        <f t="shared" si="0"/>
        <v>670</v>
      </c>
    </row>
    <row r="11" spans="1:22" ht="15.75" thickBot="1"/>
    <row r="12" spans="1:22">
      <c r="A12" s="17" t="s">
        <v>72</v>
      </c>
      <c r="B12" s="18"/>
      <c r="C12" s="18"/>
      <c r="D12" s="18"/>
      <c r="E12" s="18"/>
      <c r="F12" s="18"/>
      <c r="G12" s="19"/>
    </row>
    <row r="13" spans="1:22" ht="30">
      <c r="A13" s="6" t="s">
        <v>84</v>
      </c>
      <c r="B13" s="7" t="s">
        <v>73</v>
      </c>
      <c r="C13" s="7" t="s">
        <v>74</v>
      </c>
      <c r="D13" s="7" t="s">
        <v>68</v>
      </c>
      <c r="E13" s="7" t="s">
        <v>69</v>
      </c>
      <c r="F13" s="7" t="s">
        <v>70</v>
      </c>
      <c r="G13" s="8" t="s">
        <v>71</v>
      </c>
      <c r="H13" s="3"/>
    </row>
    <row r="14" spans="1:22">
      <c r="A14" s="6" t="s">
        <v>75</v>
      </c>
      <c r="B14" s="9">
        <v>3.16</v>
      </c>
      <c r="C14" s="9">
        <v>3.16</v>
      </c>
      <c r="D14" s="9">
        <v>1.84</v>
      </c>
      <c r="E14" s="9">
        <v>2.02</v>
      </c>
      <c r="F14" s="9">
        <v>2.88</v>
      </c>
      <c r="G14" s="10">
        <v>2.98</v>
      </c>
    </row>
    <row r="15" spans="1:22">
      <c r="A15" s="6" t="s">
        <v>76</v>
      </c>
      <c r="B15" s="9">
        <v>3.3</v>
      </c>
      <c r="C15" s="9">
        <v>3.3</v>
      </c>
      <c r="D15" s="9">
        <v>2.88</v>
      </c>
      <c r="E15" s="9">
        <v>2.96</v>
      </c>
      <c r="F15" s="9">
        <v>1.84</v>
      </c>
      <c r="G15" s="10">
        <v>2.04</v>
      </c>
    </row>
    <row r="16" spans="1:22">
      <c r="A16" s="6" t="s">
        <v>77</v>
      </c>
      <c r="B16" s="9">
        <v>3.36</v>
      </c>
      <c r="C16" s="9">
        <v>3.24</v>
      </c>
      <c r="D16" s="9">
        <v>2.96</v>
      </c>
      <c r="E16" s="9">
        <v>2.04</v>
      </c>
      <c r="F16" s="9">
        <v>2.02</v>
      </c>
      <c r="G16" s="10">
        <v>1.82</v>
      </c>
    </row>
    <row r="17" spans="1:8" ht="15.75" thickBot="1">
      <c r="A17" s="11" t="s">
        <v>78</v>
      </c>
      <c r="B17" s="12">
        <v>2.1800000000000002</v>
      </c>
      <c r="C17" s="12">
        <v>1.84</v>
      </c>
      <c r="D17" s="12">
        <v>3.16</v>
      </c>
      <c r="E17" s="12">
        <v>3.16</v>
      </c>
      <c r="F17" s="12">
        <v>3.36</v>
      </c>
      <c r="G17" s="13">
        <v>3.3</v>
      </c>
      <c r="H17" s="37"/>
    </row>
    <row r="18" spans="1:8">
      <c r="A18" s="3"/>
      <c r="H18" s="42"/>
    </row>
    <row r="19" spans="1:8">
      <c r="H19" s="37"/>
    </row>
    <row r="20" spans="1:8" ht="15.75" thickBot="1"/>
    <row r="21" spans="1:8">
      <c r="A21" s="17" t="s">
        <v>81</v>
      </c>
      <c r="B21" s="18"/>
      <c r="C21" s="19"/>
    </row>
    <row r="22" spans="1:8" ht="30">
      <c r="A22" s="38" t="s">
        <v>61</v>
      </c>
      <c r="B22" s="7" t="s">
        <v>79</v>
      </c>
      <c r="C22" s="8" t="s">
        <v>80</v>
      </c>
    </row>
    <row r="23" spans="1:8">
      <c r="A23" s="6" t="s">
        <v>75</v>
      </c>
      <c r="B23" s="9">
        <v>5000</v>
      </c>
      <c r="C23" s="10">
        <v>1000</v>
      </c>
    </row>
    <row r="24" spans="1:8">
      <c r="A24" s="6" t="s">
        <v>76</v>
      </c>
      <c r="B24" s="9">
        <v>2000</v>
      </c>
      <c r="C24" s="10">
        <v>1000</v>
      </c>
    </row>
    <row r="25" spans="1:8">
      <c r="A25" s="6" t="s">
        <v>77</v>
      </c>
      <c r="B25" s="9">
        <v>2000</v>
      </c>
      <c r="C25" s="10">
        <v>1000</v>
      </c>
    </row>
    <row r="26" spans="1:8" ht="15.75" thickBot="1">
      <c r="A26" s="11" t="s">
        <v>78</v>
      </c>
      <c r="B26" s="12">
        <v>2000</v>
      </c>
      <c r="C26" s="13">
        <v>1000</v>
      </c>
    </row>
    <row r="28" spans="1:8" ht="15.75" thickBot="1"/>
    <row r="29" spans="1:8">
      <c r="A29" s="17" t="s">
        <v>62</v>
      </c>
      <c r="B29" s="18"/>
      <c r="C29" s="19"/>
      <c r="F29" s="17" t="s">
        <v>63</v>
      </c>
      <c r="G29" s="18"/>
      <c r="H29" s="19"/>
    </row>
    <row r="30" spans="1:8" ht="45">
      <c r="A30" s="38" t="s">
        <v>84</v>
      </c>
      <c r="B30" s="7" t="s">
        <v>82</v>
      </c>
      <c r="C30" s="8" t="s">
        <v>83</v>
      </c>
      <c r="D30" s="3"/>
      <c r="E30" s="3"/>
      <c r="F30" s="38" t="s">
        <v>84</v>
      </c>
      <c r="G30" s="7" t="s">
        <v>82</v>
      </c>
      <c r="H30" s="8" t="s">
        <v>83</v>
      </c>
    </row>
    <row r="31" spans="1:8">
      <c r="A31" s="6" t="s">
        <v>75</v>
      </c>
      <c r="B31" s="9">
        <v>5000</v>
      </c>
      <c r="C31" s="10">
        <v>10</v>
      </c>
      <c r="F31" s="6" t="s">
        <v>75</v>
      </c>
      <c r="G31" s="9">
        <v>1500</v>
      </c>
      <c r="H31" s="10">
        <v>20</v>
      </c>
    </row>
    <row r="32" spans="1:8">
      <c r="A32" s="6" t="s">
        <v>76</v>
      </c>
      <c r="B32" s="9">
        <v>2200</v>
      </c>
      <c r="C32" s="10">
        <v>10</v>
      </c>
      <c r="F32" s="6" t="s">
        <v>76</v>
      </c>
      <c r="G32" s="9">
        <v>1500</v>
      </c>
      <c r="H32" s="10">
        <v>20</v>
      </c>
    </row>
    <row r="33" spans="1:19">
      <c r="A33" s="6" t="s">
        <v>77</v>
      </c>
      <c r="B33" s="9">
        <v>2200</v>
      </c>
      <c r="C33" s="10">
        <v>10</v>
      </c>
      <c r="F33" s="6" t="s">
        <v>77</v>
      </c>
      <c r="G33" s="9">
        <v>1500</v>
      </c>
      <c r="H33" s="10">
        <v>20</v>
      </c>
    </row>
    <row r="34" spans="1:19" ht="15.75" thickBot="1">
      <c r="A34" s="11" t="s">
        <v>78</v>
      </c>
      <c r="B34" s="12">
        <v>2200</v>
      </c>
      <c r="C34" s="13">
        <v>10</v>
      </c>
      <c r="F34" s="11" t="s">
        <v>78</v>
      </c>
      <c r="G34" s="12">
        <v>1500</v>
      </c>
      <c r="H34" s="13">
        <v>20</v>
      </c>
    </row>
    <row r="36" spans="1:19" ht="15.75" thickBot="1"/>
    <row r="37" spans="1:19">
      <c r="A37" s="17" t="s">
        <v>92</v>
      </c>
      <c r="B37" s="18"/>
      <c r="C37" s="19"/>
      <c r="F37" s="17" t="s">
        <v>101</v>
      </c>
      <c r="G37" s="18"/>
      <c r="H37" s="19"/>
    </row>
    <row r="38" spans="1:19" ht="45">
      <c r="A38" s="38" t="s">
        <v>61</v>
      </c>
      <c r="B38" s="7" t="s">
        <v>93</v>
      </c>
      <c r="C38" s="8" t="s">
        <v>94</v>
      </c>
      <c r="D38" s="7" t="s">
        <v>82</v>
      </c>
      <c r="E38" s="7"/>
      <c r="F38" s="38" t="s">
        <v>61</v>
      </c>
      <c r="G38" s="51" t="s">
        <v>100</v>
      </c>
      <c r="H38" s="52" t="s">
        <v>63</v>
      </c>
    </row>
    <row r="39" spans="1:19">
      <c r="A39" s="6" t="s">
        <v>75</v>
      </c>
      <c r="B39" s="20">
        <v>1</v>
      </c>
      <c r="C39" s="21">
        <v>1</v>
      </c>
      <c r="D39">
        <f>B31*B39+G31*C39</f>
        <v>6500</v>
      </c>
      <c r="F39" s="6" t="s">
        <v>75</v>
      </c>
      <c r="G39" s="9">
        <f>B39*B23</f>
        <v>5000</v>
      </c>
      <c r="H39" s="10">
        <f>C39*C23</f>
        <v>1000</v>
      </c>
    </row>
    <row r="40" spans="1:19">
      <c r="A40" s="6" t="s">
        <v>76</v>
      </c>
      <c r="B40" s="20">
        <v>0</v>
      </c>
      <c r="C40" s="21">
        <v>0</v>
      </c>
      <c r="D40">
        <f t="shared" ref="D40:D42" si="1">B32*B40+G32*C40</f>
        <v>0</v>
      </c>
      <c r="F40" s="6" t="s">
        <v>76</v>
      </c>
      <c r="G40" s="9">
        <f>B40*B24</f>
        <v>0</v>
      </c>
      <c r="H40" s="10">
        <f t="shared" ref="H40:H42" si="2">C40*C24</f>
        <v>0</v>
      </c>
    </row>
    <row r="41" spans="1:19">
      <c r="A41" s="6" t="s">
        <v>77</v>
      </c>
      <c r="B41" s="20">
        <v>0</v>
      </c>
      <c r="C41" s="21">
        <v>0</v>
      </c>
      <c r="D41">
        <f t="shared" si="1"/>
        <v>0</v>
      </c>
      <c r="F41" s="6" t="s">
        <v>77</v>
      </c>
      <c r="G41" s="9">
        <f t="shared" ref="G41:G42" si="3">B41*B25</f>
        <v>0</v>
      </c>
      <c r="H41" s="10">
        <f t="shared" si="2"/>
        <v>0</v>
      </c>
    </row>
    <row r="42" spans="1:19" ht="15.75" thickBot="1">
      <c r="A42" s="11" t="s">
        <v>78</v>
      </c>
      <c r="B42" s="22">
        <v>0</v>
      </c>
      <c r="C42" s="23">
        <v>0</v>
      </c>
      <c r="D42">
        <f t="shared" si="1"/>
        <v>0</v>
      </c>
      <c r="F42" s="11" t="s">
        <v>78</v>
      </c>
      <c r="G42" s="12">
        <f t="shared" si="3"/>
        <v>0</v>
      </c>
      <c r="H42" s="13">
        <f t="shared" si="2"/>
        <v>0</v>
      </c>
    </row>
    <row r="43" spans="1:19">
      <c r="A43" s="37" t="s">
        <v>56</v>
      </c>
      <c r="D43">
        <f>SUM(D39:D42)</f>
        <v>6500</v>
      </c>
    </row>
    <row r="45" spans="1:19" ht="15.75" thickBot="1"/>
    <row r="46" spans="1:19">
      <c r="A46" s="17" t="s">
        <v>95</v>
      </c>
      <c r="B46" s="18"/>
      <c r="C46" s="18"/>
      <c r="D46" s="18"/>
      <c r="E46" s="18"/>
      <c r="F46" s="18"/>
      <c r="G46" s="19"/>
      <c r="L46" s="17" t="s">
        <v>97</v>
      </c>
      <c r="M46" s="18"/>
      <c r="N46" s="18"/>
      <c r="O46" s="18"/>
      <c r="P46" s="18"/>
      <c r="Q46" s="18"/>
      <c r="R46" s="19"/>
    </row>
    <row r="47" spans="1:19" ht="45">
      <c r="A47" s="6" t="s">
        <v>98</v>
      </c>
      <c r="B47" s="7" t="s">
        <v>73</v>
      </c>
      <c r="C47" s="7" t="s">
        <v>74</v>
      </c>
      <c r="D47" s="7" t="s">
        <v>68</v>
      </c>
      <c r="E47" s="7" t="s">
        <v>69</v>
      </c>
      <c r="F47" s="7" t="s">
        <v>70</v>
      </c>
      <c r="G47" s="8" t="s">
        <v>71</v>
      </c>
      <c r="H47" s="37" t="s">
        <v>56</v>
      </c>
      <c r="L47" s="6" t="s">
        <v>84</v>
      </c>
      <c r="M47" s="7" t="s">
        <v>73</v>
      </c>
      <c r="N47" s="7" t="s">
        <v>74</v>
      </c>
      <c r="O47" s="7" t="s">
        <v>68</v>
      </c>
      <c r="P47" s="7" t="s">
        <v>69</v>
      </c>
      <c r="Q47" s="7" t="s">
        <v>70</v>
      </c>
      <c r="R47" s="8" t="s">
        <v>71</v>
      </c>
      <c r="S47" s="37" t="s">
        <v>56</v>
      </c>
    </row>
    <row r="48" spans="1:19">
      <c r="A48" s="6" t="s">
        <v>75</v>
      </c>
      <c r="B48" s="20">
        <v>500</v>
      </c>
      <c r="C48" s="20">
        <v>700.00000000000011</v>
      </c>
      <c r="D48" s="20">
        <v>900</v>
      </c>
      <c r="E48" s="20">
        <v>800</v>
      </c>
      <c r="F48" s="20">
        <v>1000</v>
      </c>
      <c r="G48" s="21">
        <v>600</v>
      </c>
      <c r="H48">
        <f>SUM(B48:G48)</f>
        <v>4500</v>
      </c>
      <c r="L48" s="6" t="s">
        <v>75</v>
      </c>
      <c r="M48" s="9">
        <f>B48*B14</f>
        <v>1580</v>
      </c>
      <c r="N48" s="9">
        <f t="shared" ref="N48:R48" si="4">C48*C14</f>
        <v>2212.0000000000005</v>
      </c>
      <c r="O48" s="9">
        <f t="shared" si="4"/>
        <v>1656</v>
      </c>
      <c r="P48" s="9">
        <f t="shared" si="4"/>
        <v>1616</v>
      </c>
      <c r="Q48" s="9">
        <f t="shared" si="4"/>
        <v>2880</v>
      </c>
      <c r="R48" s="10">
        <f t="shared" si="4"/>
        <v>1788</v>
      </c>
      <c r="S48" s="25">
        <f>SUM(M48:R48)</f>
        <v>11732</v>
      </c>
    </row>
    <row r="49" spans="1:19">
      <c r="A49" s="6" t="s">
        <v>76</v>
      </c>
      <c r="B49" s="20">
        <v>0</v>
      </c>
      <c r="C49" s="20">
        <v>0</v>
      </c>
      <c r="D49" s="20">
        <v>0</v>
      </c>
      <c r="E49" s="20">
        <v>0</v>
      </c>
      <c r="F49" s="20">
        <v>0</v>
      </c>
      <c r="G49" s="21">
        <v>0</v>
      </c>
      <c r="H49">
        <f t="shared" ref="H49:H52" si="5">SUM(B49:G49)</f>
        <v>0</v>
      </c>
      <c r="L49" s="6" t="s">
        <v>76</v>
      </c>
      <c r="M49" s="9">
        <f t="shared" ref="M49:M51" si="6">B49*B15</f>
        <v>0</v>
      </c>
      <c r="N49" s="9">
        <f t="shared" ref="N49:N51" si="7">C49*C15</f>
        <v>0</v>
      </c>
      <c r="O49" s="9">
        <f t="shared" ref="O49:O51" si="8">D49*D15</f>
        <v>0</v>
      </c>
      <c r="P49" s="9">
        <f t="shared" ref="P49:P51" si="9">E49*E15</f>
        <v>0</v>
      </c>
      <c r="Q49" s="9">
        <f t="shared" ref="Q49:Q51" si="10">F49*F15</f>
        <v>0</v>
      </c>
      <c r="R49" s="10">
        <f t="shared" ref="R49:R51" si="11">G49*G15</f>
        <v>0</v>
      </c>
      <c r="S49" s="25">
        <f t="shared" ref="S49:S52" si="12">SUM(M49:R49)</f>
        <v>0</v>
      </c>
    </row>
    <row r="50" spans="1:19">
      <c r="A50" s="6" t="s">
        <v>77</v>
      </c>
      <c r="B50" s="20">
        <v>0</v>
      </c>
      <c r="C50" s="20">
        <v>0</v>
      </c>
      <c r="D50" s="20">
        <v>0</v>
      </c>
      <c r="E50" s="20">
        <v>0</v>
      </c>
      <c r="F50" s="20">
        <v>0</v>
      </c>
      <c r="G50" s="21">
        <v>0</v>
      </c>
      <c r="H50">
        <f t="shared" si="5"/>
        <v>0</v>
      </c>
      <c r="L50" s="6" t="s">
        <v>77</v>
      </c>
      <c r="M50" s="9">
        <f t="shared" si="6"/>
        <v>0</v>
      </c>
      <c r="N50" s="9">
        <f t="shared" si="7"/>
        <v>0</v>
      </c>
      <c r="O50" s="9">
        <f t="shared" si="8"/>
        <v>0</v>
      </c>
      <c r="P50" s="9">
        <f t="shared" si="9"/>
        <v>0</v>
      </c>
      <c r="Q50" s="9">
        <f t="shared" si="10"/>
        <v>0</v>
      </c>
      <c r="R50" s="10">
        <f t="shared" si="11"/>
        <v>0</v>
      </c>
      <c r="S50" s="25">
        <f t="shared" si="12"/>
        <v>0</v>
      </c>
    </row>
    <row r="51" spans="1:19" ht="15.75" thickBot="1">
      <c r="A51" s="11" t="s">
        <v>78</v>
      </c>
      <c r="B51" s="22">
        <v>0</v>
      </c>
      <c r="C51" s="22">
        <v>0</v>
      </c>
      <c r="D51" s="22">
        <v>0</v>
      </c>
      <c r="E51" s="22">
        <v>0</v>
      </c>
      <c r="F51" s="22">
        <v>0</v>
      </c>
      <c r="G51" s="23">
        <v>0</v>
      </c>
      <c r="H51">
        <f t="shared" si="5"/>
        <v>0</v>
      </c>
      <c r="L51" s="11" t="s">
        <v>78</v>
      </c>
      <c r="M51" s="12">
        <f t="shared" si="6"/>
        <v>0</v>
      </c>
      <c r="N51" s="12">
        <f t="shared" si="7"/>
        <v>0</v>
      </c>
      <c r="O51" s="12">
        <f t="shared" si="8"/>
        <v>0</v>
      </c>
      <c r="P51" s="12">
        <f t="shared" si="9"/>
        <v>0</v>
      </c>
      <c r="Q51" s="12">
        <f t="shared" si="10"/>
        <v>0</v>
      </c>
      <c r="R51" s="13">
        <f t="shared" si="11"/>
        <v>0</v>
      </c>
      <c r="S51" s="25">
        <f t="shared" si="12"/>
        <v>0</v>
      </c>
    </row>
    <row r="52" spans="1:19">
      <c r="A52" s="37" t="s">
        <v>56</v>
      </c>
      <c r="B52">
        <f>SUM(B48:B51)</f>
        <v>500</v>
      </c>
      <c r="C52">
        <f t="shared" ref="C52:G52" si="13">SUM(C48:C51)</f>
        <v>700.00000000000011</v>
      </c>
      <c r="D52">
        <f t="shared" si="13"/>
        <v>900</v>
      </c>
      <c r="E52">
        <f t="shared" si="13"/>
        <v>800</v>
      </c>
      <c r="F52">
        <f t="shared" si="13"/>
        <v>1000</v>
      </c>
      <c r="G52">
        <f t="shared" si="13"/>
        <v>600</v>
      </c>
      <c r="H52">
        <f t="shared" si="5"/>
        <v>4500</v>
      </c>
      <c r="I52" t="s">
        <v>102</v>
      </c>
      <c r="L52" s="37" t="s">
        <v>56</v>
      </c>
      <c r="M52" s="25">
        <f>SUM(M48:M51)</f>
        <v>1580</v>
      </c>
      <c r="N52" s="25">
        <f t="shared" ref="N52:R52" si="14">SUM(N48:N51)</f>
        <v>2212.0000000000005</v>
      </c>
      <c r="O52" s="25">
        <f t="shared" si="14"/>
        <v>1656</v>
      </c>
      <c r="P52" s="25">
        <f t="shared" si="14"/>
        <v>1616</v>
      </c>
      <c r="Q52" s="25">
        <f t="shared" si="14"/>
        <v>2880</v>
      </c>
      <c r="R52" s="25">
        <f t="shared" si="14"/>
        <v>1788</v>
      </c>
      <c r="S52" s="25">
        <f t="shared" si="12"/>
        <v>11732</v>
      </c>
    </row>
    <row r="54" spans="1:19" ht="15.75" thickBot="1"/>
    <row r="55" spans="1:19">
      <c r="A55" s="17" t="s">
        <v>96</v>
      </c>
      <c r="B55" s="18"/>
      <c r="C55" s="18"/>
      <c r="D55" s="18"/>
      <c r="E55" s="18"/>
      <c r="F55" s="18"/>
      <c r="G55" s="19"/>
      <c r="L55" s="17" t="s">
        <v>99</v>
      </c>
      <c r="M55" s="18"/>
      <c r="N55" s="18"/>
      <c r="O55" s="18"/>
      <c r="P55" s="18"/>
      <c r="Q55" s="18"/>
      <c r="R55" s="19"/>
    </row>
    <row r="56" spans="1:19" ht="45">
      <c r="A56" s="6" t="s">
        <v>98</v>
      </c>
      <c r="B56" s="7" t="s">
        <v>73</v>
      </c>
      <c r="C56" s="7" t="s">
        <v>74</v>
      </c>
      <c r="D56" s="7" t="s">
        <v>68</v>
      </c>
      <c r="E56" s="7" t="s">
        <v>69</v>
      </c>
      <c r="F56" s="7" t="s">
        <v>70</v>
      </c>
      <c r="G56" s="8" t="s">
        <v>71</v>
      </c>
      <c r="H56" s="37" t="s">
        <v>56</v>
      </c>
      <c r="L56" s="6" t="s">
        <v>84</v>
      </c>
      <c r="M56" s="7" t="s">
        <v>73</v>
      </c>
      <c r="N56" s="7" t="s">
        <v>74</v>
      </c>
      <c r="O56" s="7" t="s">
        <v>68</v>
      </c>
      <c r="P56" s="7" t="s">
        <v>69</v>
      </c>
      <c r="Q56" s="7" t="s">
        <v>70</v>
      </c>
      <c r="R56" s="8" t="s">
        <v>71</v>
      </c>
      <c r="S56" s="37" t="s">
        <v>56</v>
      </c>
    </row>
    <row r="57" spans="1:19">
      <c r="A57" s="6" t="s">
        <v>75</v>
      </c>
      <c r="B57" s="20">
        <v>50</v>
      </c>
      <c r="C57" s="20">
        <v>90</v>
      </c>
      <c r="D57" s="20">
        <v>120</v>
      </c>
      <c r="E57" s="20">
        <v>65</v>
      </c>
      <c r="F57" s="20">
        <v>120</v>
      </c>
      <c r="G57" s="21">
        <v>70</v>
      </c>
      <c r="H57">
        <f>SUM(B57:G57)</f>
        <v>515</v>
      </c>
      <c r="L57" s="6" t="s">
        <v>75</v>
      </c>
      <c r="M57" s="9">
        <f>B57*B14</f>
        <v>158</v>
      </c>
      <c r="N57" s="9">
        <f>C57*C14</f>
        <v>284.40000000000003</v>
      </c>
      <c r="O57" s="9">
        <f t="shared" ref="O57:R57" si="15">D57*D14</f>
        <v>220.8</v>
      </c>
      <c r="P57" s="9">
        <f t="shared" si="15"/>
        <v>131.30000000000001</v>
      </c>
      <c r="Q57" s="9">
        <f t="shared" si="15"/>
        <v>345.59999999999997</v>
      </c>
      <c r="R57" s="10">
        <f t="shared" si="15"/>
        <v>208.6</v>
      </c>
      <c r="S57" s="25">
        <f>SUM(M57:R57)</f>
        <v>1348.6999999999998</v>
      </c>
    </row>
    <row r="58" spans="1:19">
      <c r="A58" s="6" t="s">
        <v>76</v>
      </c>
      <c r="B58" s="20">
        <v>0</v>
      </c>
      <c r="C58" s="20">
        <v>0</v>
      </c>
      <c r="D58" s="20">
        <v>0</v>
      </c>
      <c r="E58" s="20">
        <v>0</v>
      </c>
      <c r="F58" s="20">
        <v>0</v>
      </c>
      <c r="G58" s="21">
        <v>0</v>
      </c>
      <c r="H58">
        <f t="shared" ref="H58:H61" si="16">SUM(B58:G58)</f>
        <v>0</v>
      </c>
      <c r="L58" s="6" t="s">
        <v>76</v>
      </c>
      <c r="M58" s="9">
        <f t="shared" ref="M58:M60" si="17">B58*B15</f>
        <v>0</v>
      </c>
      <c r="N58" s="9">
        <f t="shared" ref="N58:N60" si="18">C58*C15</f>
        <v>0</v>
      </c>
      <c r="O58" s="9">
        <f t="shared" ref="O58:O60" si="19">D58*D15</f>
        <v>0</v>
      </c>
      <c r="P58" s="9">
        <f t="shared" ref="P58:P60" si="20">E58*E15</f>
        <v>0</v>
      </c>
      <c r="Q58" s="9">
        <f t="shared" ref="Q58:Q60" si="21">F58*F15</f>
        <v>0</v>
      </c>
      <c r="R58" s="10">
        <f t="shared" ref="R58:R60" si="22">G58*G15</f>
        <v>0</v>
      </c>
      <c r="S58" s="25">
        <f t="shared" ref="S58:S61" si="23">SUM(M58:R58)</f>
        <v>0</v>
      </c>
    </row>
    <row r="59" spans="1:19">
      <c r="A59" s="6" t="s">
        <v>77</v>
      </c>
      <c r="B59" s="20">
        <v>0</v>
      </c>
      <c r="C59" s="20">
        <v>0</v>
      </c>
      <c r="D59" s="20">
        <v>0</v>
      </c>
      <c r="E59" s="20">
        <v>0</v>
      </c>
      <c r="F59" s="20">
        <v>0</v>
      </c>
      <c r="G59" s="21">
        <v>0</v>
      </c>
      <c r="H59">
        <f t="shared" si="16"/>
        <v>0</v>
      </c>
      <c r="L59" s="6" t="s">
        <v>77</v>
      </c>
      <c r="M59" s="9">
        <f t="shared" si="17"/>
        <v>0</v>
      </c>
      <c r="N59" s="9">
        <f t="shared" si="18"/>
        <v>0</v>
      </c>
      <c r="O59" s="9">
        <f t="shared" si="19"/>
        <v>0</v>
      </c>
      <c r="P59" s="9">
        <f t="shared" si="20"/>
        <v>0</v>
      </c>
      <c r="Q59" s="9">
        <f t="shared" si="21"/>
        <v>0</v>
      </c>
      <c r="R59" s="10">
        <f t="shared" si="22"/>
        <v>0</v>
      </c>
      <c r="S59" s="25">
        <f t="shared" si="23"/>
        <v>0</v>
      </c>
    </row>
    <row r="60" spans="1:19" ht="15.75" thickBot="1">
      <c r="A60" s="11" t="s">
        <v>78</v>
      </c>
      <c r="B60" s="22">
        <v>0</v>
      </c>
      <c r="C60" s="22">
        <v>0</v>
      </c>
      <c r="D60" s="22">
        <v>0</v>
      </c>
      <c r="E60" s="22">
        <v>0</v>
      </c>
      <c r="F60" s="22">
        <v>0</v>
      </c>
      <c r="G60" s="23">
        <v>0</v>
      </c>
      <c r="H60">
        <f t="shared" si="16"/>
        <v>0</v>
      </c>
      <c r="L60" s="11" t="s">
        <v>78</v>
      </c>
      <c r="M60" s="12">
        <f t="shared" si="17"/>
        <v>0</v>
      </c>
      <c r="N60" s="12">
        <f t="shared" si="18"/>
        <v>0</v>
      </c>
      <c r="O60" s="12">
        <f t="shared" si="19"/>
        <v>0</v>
      </c>
      <c r="P60" s="12">
        <f t="shared" si="20"/>
        <v>0</v>
      </c>
      <c r="Q60" s="12">
        <f t="shared" si="21"/>
        <v>0</v>
      </c>
      <c r="R60" s="13">
        <f t="shared" si="22"/>
        <v>0</v>
      </c>
      <c r="S60" s="25">
        <f t="shared" si="23"/>
        <v>0</v>
      </c>
    </row>
    <row r="61" spans="1:19">
      <c r="A61" s="37" t="s">
        <v>56</v>
      </c>
      <c r="B61">
        <f>SUM(B57:B60)</f>
        <v>50</v>
      </c>
      <c r="C61">
        <f t="shared" ref="C61:G61" si="24">SUM(C57:C60)</f>
        <v>90</v>
      </c>
      <c r="D61">
        <f t="shared" si="24"/>
        <v>120</v>
      </c>
      <c r="E61">
        <f t="shared" si="24"/>
        <v>65</v>
      </c>
      <c r="F61">
        <f t="shared" si="24"/>
        <v>120</v>
      </c>
      <c r="G61">
        <f t="shared" si="24"/>
        <v>70</v>
      </c>
      <c r="H61">
        <f t="shared" si="16"/>
        <v>515</v>
      </c>
      <c r="I61" t="s">
        <v>102</v>
      </c>
      <c r="L61" s="37" t="s">
        <v>56</v>
      </c>
      <c r="M61" s="25">
        <f>SUM(M57:M60)</f>
        <v>158</v>
      </c>
      <c r="N61" s="25">
        <f t="shared" ref="N61:R61" si="25">SUM(N57:N60)</f>
        <v>284.40000000000003</v>
      </c>
      <c r="O61" s="25">
        <f t="shared" si="25"/>
        <v>220.8</v>
      </c>
      <c r="P61" s="25">
        <f t="shared" si="25"/>
        <v>131.30000000000001</v>
      </c>
      <c r="Q61" s="25">
        <f t="shared" si="25"/>
        <v>345.59999999999997</v>
      </c>
      <c r="R61" s="25">
        <f t="shared" si="25"/>
        <v>208.6</v>
      </c>
      <c r="S61" s="25">
        <f t="shared" si="23"/>
        <v>1348.6999999999998</v>
      </c>
    </row>
    <row r="63" spans="1:19" ht="15.75" thickBot="1"/>
    <row r="64" spans="1:19" ht="30">
      <c r="A64" s="17" t="s">
        <v>98</v>
      </c>
      <c r="B64" s="15" t="s">
        <v>104</v>
      </c>
      <c r="C64" s="16" t="s">
        <v>103</v>
      </c>
      <c r="D64" s="37"/>
      <c r="Q64" s="1" t="s">
        <v>51</v>
      </c>
      <c r="R64" s="1">
        <f>C67+D43+S52+S61</f>
        <v>74880.7</v>
      </c>
    </row>
    <row r="65" spans="1:3">
      <c r="A65" s="6" t="s">
        <v>100</v>
      </c>
      <c r="B65" s="9">
        <f>SUM(B52:G52)</f>
        <v>4500</v>
      </c>
      <c r="C65" s="10">
        <f>B65*10</f>
        <v>45000</v>
      </c>
    </row>
    <row r="66" spans="1:3" ht="15.75" thickBot="1">
      <c r="A66" s="11" t="s">
        <v>63</v>
      </c>
      <c r="B66" s="12">
        <f>SUM(B61:G61)</f>
        <v>515</v>
      </c>
      <c r="C66" s="13">
        <f>B66*20</f>
        <v>10300</v>
      </c>
    </row>
    <row r="67" spans="1:3">
      <c r="A67" s="37" t="s">
        <v>56</v>
      </c>
      <c r="B67">
        <f>SUM(B65:B66)</f>
        <v>5015</v>
      </c>
      <c r="C67">
        <f>SUM(C65:C66)</f>
        <v>55300</v>
      </c>
    </row>
  </sheetData>
  <mergeCells count="2">
    <mergeCell ref="A1:V1"/>
    <mergeCell ref="A2:M2"/>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
  <sheetViews>
    <sheetView topLeftCell="A13" workbookViewId="0">
      <selection activeCell="A2" sqref="A2:M2"/>
    </sheetView>
  </sheetViews>
  <sheetFormatPr defaultRowHeight="15"/>
  <cols>
    <col min="1" max="1" width="13.85546875" customWidth="1"/>
    <col min="2" max="2" width="14" customWidth="1"/>
    <col min="3" max="3" width="12.42578125" customWidth="1"/>
    <col min="6" max="6" width="12" customWidth="1"/>
    <col min="7" max="7" width="12.28515625" customWidth="1"/>
    <col min="8" max="8" width="10.7109375" customWidth="1"/>
    <col min="12" max="12" width="14.28515625" customWidth="1"/>
    <col min="13" max="13" width="10.42578125" customWidth="1"/>
    <col min="14" max="14" width="10.28515625" customWidth="1"/>
    <col min="17" max="17" width="10" customWidth="1"/>
    <col min="18" max="18" width="11.28515625" customWidth="1"/>
  </cols>
  <sheetData>
    <row r="1" spans="1:22">
      <c r="A1" s="60" t="s">
        <v>107</v>
      </c>
      <c r="B1" s="60"/>
      <c r="C1" s="60"/>
      <c r="D1" s="60"/>
      <c r="E1" s="60"/>
      <c r="F1" s="60"/>
      <c r="G1" s="60"/>
      <c r="H1" s="60"/>
      <c r="I1" s="60"/>
      <c r="J1" s="60"/>
      <c r="K1" s="60"/>
      <c r="L1" s="60"/>
      <c r="M1" s="60"/>
      <c r="N1" s="60"/>
      <c r="O1" s="60"/>
      <c r="P1" s="60"/>
      <c r="Q1" s="60"/>
      <c r="R1" s="60"/>
      <c r="S1" s="60"/>
      <c r="T1" s="60"/>
      <c r="U1" s="60"/>
      <c r="V1" s="60"/>
    </row>
    <row r="2" spans="1:22">
      <c r="A2" s="56" t="s">
        <v>122</v>
      </c>
      <c r="B2" s="56"/>
      <c r="C2" s="56"/>
      <c r="D2" s="56"/>
      <c r="E2" s="56"/>
      <c r="F2" s="56"/>
      <c r="G2" s="56"/>
      <c r="H2" s="56"/>
      <c r="I2" s="56"/>
      <c r="J2" s="56"/>
      <c r="K2" s="56"/>
      <c r="L2" s="56"/>
      <c r="M2" s="56"/>
    </row>
    <row r="4" spans="1:22" ht="15.75" thickBot="1"/>
    <row r="5" spans="1:22">
      <c r="A5" s="17" t="s">
        <v>60</v>
      </c>
      <c r="B5" s="18"/>
      <c r="C5" s="18"/>
      <c r="D5" s="18"/>
      <c r="E5" s="18"/>
      <c r="F5" s="18"/>
      <c r="G5" s="19"/>
    </row>
    <row r="6" spans="1:22" ht="30">
      <c r="A6" s="38" t="s">
        <v>61</v>
      </c>
      <c r="B6" s="7" t="s">
        <v>66</v>
      </c>
      <c r="C6" s="7" t="s">
        <v>67</v>
      </c>
      <c r="D6" s="7" t="s">
        <v>68</v>
      </c>
      <c r="E6" s="7" t="s">
        <v>69</v>
      </c>
      <c r="F6" s="7" t="s">
        <v>70</v>
      </c>
      <c r="G6" s="8" t="s">
        <v>71</v>
      </c>
      <c r="H6" s="37" t="s">
        <v>56</v>
      </c>
    </row>
    <row r="7" spans="1:22" ht="30">
      <c r="A7" s="38" t="s">
        <v>64</v>
      </c>
      <c r="B7" s="9">
        <v>500</v>
      </c>
      <c r="C7" s="9">
        <v>700</v>
      </c>
      <c r="D7" s="9">
        <v>900</v>
      </c>
      <c r="E7" s="9">
        <v>800</v>
      </c>
      <c r="F7" s="39">
        <v>1000</v>
      </c>
      <c r="G7" s="10">
        <v>600</v>
      </c>
      <c r="H7">
        <f>SUM(B7:G7)</f>
        <v>4500</v>
      </c>
    </row>
    <row r="8" spans="1:22" ht="30.75" thickBot="1">
      <c r="A8" s="40" t="s">
        <v>65</v>
      </c>
      <c r="B8" s="12">
        <v>50</v>
      </c>
      <c r="C8" s="12">
        <v>90</v>
      </c>
      <c r="D8" s="12">
        <v>120</v>
      </c>
      <c r="E8" s="12">
        <v>65</v>
      </c>
      <c r="F8" s="12">
        <v>120</v>
      </c>
      <c r="G8" s="13">
        <v>70</v>
      </c>
      <c r="H8">
        <f>SUM(B8:G8)</f>
        <v>515</v>
      </c>
    </row>
    <row r="9" spans="1:22">
      <c r="A9" s="37" t="s">
        <v>56</v>
      </c>
      <c r="B9">
        <f>SUM(B7:B8)</f>
        <v>550</v>
      </c>
      <c r="C9">
        <f t="shared" ref="C9:G9" si="0">SUM(C7:C8)</f>
        <v>790</v>
      </c>
      <c r="D9">
        <f t="shared" si="0"/>
        <v>1020</v>
      </c>
      <c r="E9">
        <f t="shared" si="0"/>
        <v>865</v>
      </c>
      <c r="F9">
        <f t="shared" si="0"/>
        <v>1120</v>
      </c>
      <c r="G9">
        <f t="shared" si="0"/>
        <v>670</v>
      </c>
    </row>
    <row r="11" spans="1:22" ht="15.75" thickBot="1"/>
    <row r="12" spans="1:22">
      <c r="A12" s="17" t="s">
        <v>72</v>
      </c>
      <c r="B12" s="18"/>
      <c r="C12" s="18"/>
      <c r="D12" s="18"/>
      <c r="E12" s="18"/>
      <c r="F12" s="18"/>
      <c r="G12" s="19"/>
    </row>
    <row r="13" spans="1:22" ht="30">
      <c r="A13" s="6" t="s">
        <v>84</v>
      </c>
      <c r="B13" s="7" t="s">
        <v>73</v>
      </c>
      <c r="C13" s="7" t="s">
        <v>74</v>
      </c>
      <c r="D13" s="7" t="s">
        <v>68</v>
      </c>
      <c r="E13" s="7" t="s">
        <v>69</v>
      </c>
      <c r="F13" s="7" t="s">
        <v>70</v>
      </c>
      <c r="G13" s="8" t="s">
        <v>71</v>
      </c>
      <c r="H13" s="3"/>
    </row>
    <row r="14" spans="1:22">
      <c r="A14" s="6" t="s">
        <v>75</v>
      </c>
      <c r="B14" s="9">
        <v>12.64</v>
      </c>
      <c r="C14" s="9">
        <v>12.64</v>
      </c>
      <c r="D14" s="9">
        <v>7.36</v>
      </c>
      <c r="E14" s="9">
        <v>8.08</v>
      </c>
      <c r="F14" s="9">
        <v>11.52</v>
      </c>
      <c r="G14" s="10">
        <v>11.92</v>
      </c>
    </row>
    <row r="15" spans="1:22">
      <c r="A15" s="6" t="s">
        <v>76</v>
      </c>
      <c r="B15" s="9">
        <v>13.2</v>
      </c>
      <c r="C15" s="9">
        <v>13.2</v>
      </c>
      <c r="D15" s="9">
        <v>11.52</v>
      </c>
      <c r="E15" s="9">
        <v>11.84</v>
      </c>
      <c r="F15" s="9">
        <v>7.36</v>
      </c>
      <c r="G15" s="10">
        <v>8.16</v>
      </c>
    </row>
    <row r="16" spans="1:22">
      <c r="A16" s="6" t="s">
        <v>77</v>
      </c>
      <c r="B16" s="9">
        <v>13.44</v>
      </c>
      <c r="C16" s="9">
        <v>12.96</v>
      </c>
      <c r="D16" s="9">
        <v>11.84</v>
      </c>
      <c r="E16" s="9">
        <v>8.16</v>
      </c>
      <c r="F16" s="9">
        <v>8.08</v>
      </c>
      <c r="G16" s="10">
        <v>7.28</v>
      </c>
    </row>
    <row r="17" spans="1:8" ht="15.75" thickBot="1">
      <c r="A17" s="11" t="s">
        <v>78</v>
      </c>
      <c r="B17" s="12">
        <v>8.7200000000000006</v>
      </c>
      <c r="C17" s="12">
        <v>7.36</v>
      </c>
      <c r="D17" s="12">
        <v>12.64</v>
      </c>
      <c r="E17" s="12">
        <v>12.64</v>
      </c>
      <c r="F17" s="12">
        <v>13.44</v>
      </c>
      <c r="G17" s="13">
        <v>13.2</v>
      </c>
      <c r="H17" s="37"/>
    </row>
    <row r="18" spans="1:8">
      <c r="A18" s="3"/>
      <c r="H18" s="42"/>
    </row>
    <row r="19" spans="1:8">
      <c r="H19" s="37"/>
    </row>
    <row r="20" spans="1:8" ht="15.75" thickBot="1"/>
    <row r="21" spans="1:8">
      <c r="A21" s="17" t="s">
        <v>81</v>
      </c>
      <c r="B21" s="18"/>
      <c r="C21" s="19"/>
    </row>
    <row r="22" spans="1:8" ht="30">
      <c r="A22" s="38" t="s">
        <v>61</v>
      </c>
      <c r="B22" s="7" t="s">
        <v>79</v>
      </c>
      <c r="C22" s="8" t="s">
        <v>80</v>
      </c>
    </row>
    <row r="23" spans="1:8">
      <c r="A23" s="6" t="s">
        <v>75</v>
      </c>
      <c r="B23" s="9">
        <v>5000</v>
      </c>
      <c r="C23" s="10">
        <v>1000</v>
      </c>
    </row>
    <row r="24" spans="1:8">
      <c r="A24" s="6" t="s">
        <v>76</v>
      </c>
      <c r="B24" s="9">
        <v>2000</v>
      </c>
      <c r="C24" s="10">
        <v>1000</v>
      </c>
    </row>
    <row r="25" spans="1:8">
      <c r="A25" s="6" t="s">
        <v>77</v>
      </c>
      <c r="B25" s="9">
        <v>2000</v>
      </c>
      <c r="C25" s="10">
        <v>1000</v>
      </c>
    </row>
    <row r="26" spans="1:8" ht="15.75" thickBot="1">
      <c r="A26" s="11" t="s">
        <v>78</v>
      </c>
      <c r="B26" s="12">
        <v>2000</v>
      </c>
      <c r="C26" s="13">
        <v>1000</v>
      </c>
    </row>
    <row r="28" spans="1:8" ht="15.75" thickBot="1"/>
    <row r="29" spans="1:8">
      <c r="A29" s="17" t="s">
        <v>62</v>
      </c>
      <c r="B29" s="18"/>
      <c r="C29" s="19"/>
      <c r="F29" s="17" t="s">
        <v>63</v>
      </c>
      <c r="G29" s="18"/>
      <c r="H29" s="19"/>
    </row>
    <row r="30" spans="1:8" ht="45">
      <c r="A30" s="38" t="s">
        <v>84</v>
      </c>
      <c r="B30" s="7" t="s">
        <v>82</v>
      </c>
      <c r="C30" s="8" t="s">
        <v>83</v>
      </c>
      <c r="D30" s="3"/>
      <c r="E30" s="3"/>
      <c r="F30" s="38" t="s">
        <v>84</v>
      </c>
      <c r="G30" s="7" t="s">
        <v>82</v>
      </c>
      <c r="H30" s="8" t="s">
        <v>83</v>
      </c>
    </row>
    <row r="31" spans="1:8">
      <c r="A31" s="6" t="s">
        <v>75</v>
      </c>
      <c r="B31" s="9">
        <v>5000</v>
      </c>
      <c r="C31" s="10">
        <v>10</v>
      </c>
      <c r="F31" s="6" t="s">
        <v>75</v>
      </c>
      <c r="G31" s="9">
        <v>1500</v>
      </c>
      <c r="H31" s="10">
        <v>20</v>
      </c>
    </row>
    <row r="32" spans="1:8">
      <c r="A32" s="6" t="s">
        <v>76</v>
      </c>
      <c r="B32" s="9">
        <v>2200</v>
      </c>
      <c r="C32" s="10">
        <v>10</v>
      </c>
      <c r="F32" s="6" t="s">
        <v>76</v>
      </c>
      <c r="G32" s="9">
        <v>1500</v>
      </c>
      <c r="H32" s="10">
        <v>20</v>
      </c>
    </row>
    <row r="33" spans="1:19">
      <c r="A33" s="6" t="s">
        <v>77</v>
      </c>
      <c r="B33" s="9">
        <v>2200</v>
      </c>
      <c r="C33" s="10">
        <v>10</v>
      </c>
      <c r="F33" s="6" t="s">
        <v>77</v>
      </c>
      <c r="G33" s="9">
        <v>1500</v>
      </c>
      <c r="H33" s="10">
        <v>20</v>
      </c>
    </row>
    <row r="34" spans="1:19" ht="15.75" thickBot="1">
      <c r="A34" s="11" t="s">
        <v>78</v>
      </c>
      <c r="B34" s="12">
        <v>2200</v>
      </c>
      <c r="C34" s="13">
        <v>10</v>
      </c>
      <c r="F34" s="11" t="s">
        <v>78</v>
      </c>
      <c r="G34" s="12">
        <v>1500</v>
      </c>
      <c r="H34" s="13">
        <v>20</v>
      </c>
    </row>
    <row r="36" spans="1:19" ht="15.75" thickBot="1"/>
    <row r="37" spans="1:19">
      <c r="A37" s="17" t="s">
        <v>92</v>
      </c>
      <c r="B37" s="18"/>
      <c r="C37" s="19"/>
      <c r="F37" s="17" t="s">
        <v>101</v>
      </c>
      <c r="G37" s="18"/>
      <c r="H37" s="19"/>
    </row>
    <row r="38" spans="1:19" ht="45">
      <c r="A38" s="38" t="s">
        <v>61</v>
      </c>
      <c r="B38" s="7" t="s">
        <v>93</v>
      </c>
      <c r="C38" s="8" t="s">
        <v>94</v>
      </c>
      <c r="D38" s="7" t="s">
        <v>82</v>
      </c>
      <c r="E38" s="7"/>
      <c r="F38" s="38" t="s">
        <v>61</v>
      </c>
      <c r="G38" s="51" t="s">
        <v>100</v>
      </c>
      <c r="H38" s="52" t="s">
        <v>63</v>
      </c>
    </row>
    <row r="39" spans="1:19">
      <c r="A39" s="6" t="s">
        <v>75</v>
      </c>
      <c r="B39" s="20">
        <v>1</v>
      </c>
      <c r="C39" s="21">
        <v>1</v>
      </c>
      <c r="D39">
        <f>B31*B39+G31*C39</f>
        <v>6500</v>
      </c>
      <c r="F39" s="6" t="s">
        <v>75</v>
      </c>
      <c r="G39" s="9">
        <f>B39*B23</f>
        <v>5000</v>
      </c>
      <c r="H39" s="10">
        <f>C39*C23</f>
        <v>1000</v>
      </c>
    </row>
    <row r="40" spans="1:19">
      <c r="A40" s="6" t="s">
        <v>76</v>
      </c>
      <c r="B40" s="20">
        <v>1</v>
      </c>
      <c r="C40" s="21">
        <v>0</v>
      </c>
      <c r="D40">
        <f t="shared" ref="D40:D42" si="1">B32*B40+G32*C40</f>
        <v>2200</v>
      </c>
      <c r="F40" s="6" t="s">
        <v>76</v>
      </c>
      <c r="G40" s="9">
        <f>B40*B24</f>
        <v>2000</v>
      </c>
      <c r="H40" s="10">
        <f t="shared" ref="H40:H42" si="2">C40*C24</f>
        <v>0</v>
      </c>
    </row>
    <row r="41" spans="1:19">
      <c r="A41" s="6" t="s">
        <v>77</v>
      </c>
      <c r="B41" s="20">
        <v>0</v>
      </c>
      <c r="C41" s="21">
        <v>0</v>
      </c>
      <c r="D41">
        <f t="shared" si="1"/>
        <v>0</v>
      </c>
      <c r="F41" s="6" t="s">
        <v>77</v>
      </c>
      <c r="G41" s="9">
        <f t="shared" ref="G41:G42" si="3">B41*B25</f>
        <v>0</v>
      </c>
      <c r="H41" s="10">
        <f t="shared" si="2"/>
        <v>0</v>
      </c>
    </row>
    <row r="42" spans="1:19" ht="15.75" thickBot="1">
      <c r="A42" s="11" t="s">
        <v>78</v>
      </c>
      <c r="B42" s="22">
        <v>1</v>
      </c>
      <c r="C42" s="23">
        <v>0</v>
      </c>
      <c r="D42">
        <f t="shared" si="1"/>
        <v>2200</v>
      </c>
      <c r="F42" s="11" t="s">
        <v>78</v>
      </c>
      <c r="G42" s="12">
        <f t="shared" si="3"/>
        <v>2000</v>
      </c>
      <c r="H42" s="13">
        <f t="shared" si="2"/>
        <v>0</v>
      </c>
    </row>
    <row r="43" spans="1:19">
      <c r="A43" s="37" t="s">
        <v>56</v>
      </c>
      <c r="D43">
        <f>SUM(D39:D42)</f>
        <v>10900</v>
      </c>
    </row>
    <row r="45" spans="1:19" ht="15.75" thickBot="1"/>
    <row r="46" spans="1:19">
      <c r="A46" s="17" t="s">
        <v>95</v>
      </c>
      <c r="B46" s="18"/>
      <c r="C46" s="18"/>
      <c r="D46" s="18"/>
      <c r="E46" s="18"/>
      <c r="F46" s="18"/>
      <c r="G46" s="19"/>
      <c r="L46" s="17" t="s">
        <v>97</v>
      </c>
      <c r="M46" s="18"/>
      <c r="N46" s="18"/>
      <c r="O46" s="18"/>
      <c r="P46" s="18"/>
      <c r="Q46" s="18"/>
      <c r="R46" s="19"/>
    </row>
    <row r="47" spans="1:19" ht="45">
      <c r="A47" s="6" t="s">
        <v>98</v>
      </c>
      <c r="B47" s="7" t="s">
        <v>73</v>
      </c>
      <c r="C47" s="7" t="s">
        <v>74</v>
      </c>
      <c r="D47" s="7" t="s">
        <v>68</v>
      </c>
      <c r="E47" s="7" t="s">
        <v>69</v>
      </c>
      <c r="F47" s="7" t="s">
        <v>70</v>
      </c>
      <c r="G47" s="8" t="s">
        <v>71</v>
      </c>
      <c r="H47" s="37" t="s">
        <v>56</v>
      </c>
      <c r="L47" s="6" t="s">
        <v>84</v>
      </c>
      <c r="M47" s="7" t="s">
        <v>73</v>
      </c>
      <c r="N47" s="7" t="s">
        <v>74</v>
      </c>
      <c r="O47" s="7" t="s">
        <v>68</v>
      </c>
      <c r="P47" s="7" t="s">
        <v>69</v>
      </c>
      <c r="Q47" s="7" t="s">
        <v>70</v>
      </c>
      <c r="R47" s="8" t="s">
        <v>71</v>
      </c>
      <c r="S47" s="37" t="s">
        <v>56</v>
      </c>
    </row>
    <row r="48" spans="1:19">
      <c r="A48" s="6" t="s">
        <v>75</v>
      </c>
      <c r="B48" s="20">
        <v>0</v>
      </c>
      <c r="C48" s="20">
        <v>0</v>
      </c>
      <c r="D48" s="20">
        <v>900</v>
      </c>
      <c r="E48" s="20">
        <v>800</v>
      </c>
      <c r="F48" s="20">
        <v>0</v>
      </c>
      <c r="G48" s="21">
        <v>0</v>
      </c>
      <c r="H48">
        <f>SUM(B48:G48)</f>
        <v>1700</v>
      </c>
      <c r="L48" s="6" t="s">
        <v>75</v>
      </c>
      <c r="M48" s="9">
        <f>B48*B14</f>
        <v>0</v>
      </c>
      <c r="N48" s="9">
        <f t="shared" ref="N48:R51" si="4">C48*C14</f>
        <v>0</v>
      </c>
      <c r="O48" s="9">
        <f t="shared" si="4"/>
        <v>6624</v>
      </c>
      <c r="P48" s="9">
        <f t="shared" si="4"/>
        <v>6464</v>
      </c>
      <c r="Q48" s="9">
        <f t="shared" si="4"/>
        <v>0</v>
      </c>
      <c r="R48" s="10">
        <f t="shared" si="4"/>
        <v>0</v>
      </c>
      <c r="S48" s="25">
        <f>SUM(M48:R48)</f>
        <v>13088</v>
      </c>
    </row>
    <row r="49" spans="1:19">
      <c r="A49" s="6" t="s">
        <v>76</v>
      </c>
      <c r="B49" s="20">
        <v>0</v>
      </c>
      <c r="C49" s="20">
        <v>0</v>
      </c>
      <c r="D49" s="20">
        <v>0</v>
      </c>
      <c r="E49" s="20">
        <v>0</v>
      </c>
      <c r="F49" s="20">
        <v>1000</v>
      </c>
      <c r="G49" s="21">
        <v>600</v>
      </c>
      <c r="H49">
        <f t="shared" ref="H49:H52" si="5">SUM(B49:G49)</f>
        <v>1600</v>
      </c>
      <c r="L49" s="6" t="s">
        <v>76</v>
      </c>
      <c r="M49" s="9">
        <f t="shared" ref="M49:M51" si="6">B49*B15</f>
        <v>0</v>
      </c>
      <c r="N49" s="9">
        <f t="shared" si="4"/>
        <v>0</v>
      </c>
      <c r="O49" s="9">
        <f t="shared" si="4"/>
        <v>0</v>
      </c>
      <c r="P49" s="9">
        <f t="shared" si="4"/>
        <v>0</v>
      </c>
      <c r="Q49" s="9">
        <f t="shared" si="4"/>
        <v>7360</v>
      </c>
      <c r="R49" s="10">
        <f t="shared" si="4"/>
        <v>4896</v>
      </c>
      <c r="S49" s="25">
        <f t="shared" ref="S49:S52" si="7">SUM(M49:R49)</f>
        <v>12256</v>
      </c>
    </row>
    <row r="50" spans="1:19">
      <c r="A50" s="6" t="s">
        <v>77</v>
      </c>
      <c r="B50" s="20">
        <v>0</v>
      </c>
      <c r="C50" s="20">
        <v>0</v>
      </c>
      <c r="D50" s="20">
        <v>0</v>
      </c>
      <c r="E50" s="20">
        <v>0</v>
      </c>
      <c r="F50" s="20">
        <v>0</v>
      </c>
      <c r="G50" s="20">
        <v>0</v>
      </c>
      <c r="H50">
        <f t="shared" si="5"/>
        <v>0</v>
      </c>
      <c r="L50" s="6" t="s">
        <v>77</v>
      </c>
      <c r="M50" s="9">
        <f t="shared" si="6"/>
        <v>0</v>
      </c>
      <c r="N50" s="9">
        <f t="shared" si="4"/>
        <v>0</v>
      </c>
      <c r="O50" s="9">
        <f t="shared" si="4"/>
        <v>0</v>
      </c>
      <c r="P50" s="9">
        <f t="shared" si="4"/>
        <v>0</v>
      </c>
      <c r="Q50" s="9">
        <f t="shared" si="4"/>
        <v>0</v>
      </c>
      <c r="R50" s="10">
        <f t="shared" si="4"/>
        <v>0</v>
      </c>
      <c r="S50" s="25">
        <f t="shared" si="7"/>
        <v>0</v>
      </c>
    </row>
    <row r="51" spans="1:19" ht="15.75" thickBot="1">
      <c r="A51" s="11" t="s">
        <v>78</v>
      </c>
      <c r="B51" s="22">
        <v>500</v>
      </c>
      <c r="C51" s="22">
        <v>700.00000000000011</v>
      </c>
      <c r="D51" s="22">
        <v>0</v>
      </c>
      <c r="E51" s="22">
        <v>0</v>
      </c>
      <c r="F51" s="22">
        <v>0</v>
      </c>
      <c r="G51" s="23">
        <v>0</v>
      </c>
      <c r="H51">
        <f t="shared" si="5"/>
        <v>1200</v>
      </c>
      <c r="L51" s="11" t="s">
        <v>78</v>
      </c>
      <c r="M51" s="12">
        <f t="shared" si="6"/>
        <v>4360</v>
      </c>
      <c r="N51" s="12">
        <f t="shared" si="4"/>
        <v>5152.0000000000009</v>
      </c>
      <c r="O51" s="12">
        <f t="shared" si="4"/>
        <v>0</v>
      </c>
      <c r="P51" s="12">
        <f t="shared" si="4"/>
        <v>0</v>
      </c>
      <c r="Q51" s="12">
        <f t="shared" si="4"/>
        <v>0</v>
      </c>
      <c r="R51" s="13">
        <f t="shared" si="4"/>
        <v>0</v>
      </c>
      <c r="S51" s="25">
        <f t="shared" si="7"/>
        <v>9512</v>
      </c>
    </row>
    <row r="52" spans="1:19">
      <c r="A52" s="37" t="s">
        <v>56</v>
      </c>
      <c r="B52">
        <f>SUM(B48:B51)</f>
        <v>500</v>
      </c>
      <c r="C52">
        <f t="shared" ref="C52:G52" si="8">SUM(C48:C51)</f>
        <v>700.00000000000011</v>
      </c>
      <c r="D52">
        <f t="shared" si="8"/>
        <v>900</v>
      </c>
      <c r="E52">
        <f t="shared" si="8"/>
        <v>800</v>
      </c>
      <c r="F52">
        <f t="shared" si="8"/>
        <v>1000</v>
      </c>
      <c r="G52">
        <f t="shared" si="8"/>
        <v>600</v>
      </c>
      <c r="H52">
        <f t="shared" si="5"/>
        <v>4500</v>
      </c>
      <c r="I52" t="s">
        <v>102</v>
      </c>
      <c r="L52" s="37" t="s">
        <v>56</v>
      </c>
      <c r="M52" s="25">
        <f>SUM(M48:M51)</f>
        <v>4360</v>
      </c>
      <c r="N52" s="25">
        <f t="shared" ref="N52:R52" si="9">SUM(N48:N51)</f>
        <v>5152.0000000000009</v>
      </c>
      <c r="O52" s="25">
        <f t="shared" si="9"/>
        <v>6624</v>
      </c>
      <c r="P52" s="25">
        <f t="shared" si="9"/>
        <v>6464</v>
      </c>
      <c r="Q52" s="25">
        <f t="shared" si="9"/>
        <v>7360</v>
      </c>
      <c r="R52" s="25">
        <f t="shared" si="9"/>
        <v>4896</v>
      </c>
      <c r="S52" s="25">
        <f t="shared" si="7"/>
        <v>34856</v>
      </c>
    </row>
    <row r="54" spans="1:19" ht="15.75" thickBot="1"/>
    <row r="55" spans="1:19">
      <c r="A55" s="17" t="s">
        <v>96</v>
      </c>
      <c r="B55" s="18"/>
      <c r="C55" s="18"/>
      <c r="D55" s="18"/>
      <c r="E55" s="18"/>
      <c r="F55" s="18"/>
      <c r="G55" s="19"/>
      <c r="L55" s="17" t="s">
        <v>99</v>
      </c>
      <c r="M55" s="18"/>
      <c r="N55" s="18"/>
      <c r="O55" s="18"/>
      <c r="P55" s="18"/>
      <c r="Q55" s="18"/>
      <c r="R55" s="19"/>
    </row>
    <row r="56" spans="1:19" ht="45">
      <c r="A56" s="6" t="s">
        <v>98</v>
      </c>
      <c r="B56" s="7" t="s">
        <v>73</v>
      </c>
      <c r="C56" s="7" t="s">
        <v>74</v>
      </c>
      <c r="D56" s="7" t="s">
        <v>68</v>
      </c>
      <c r="E56" s="7" t="s">
        <v>69</v>
      </c>
      <c r="F56" s="7" t="s">
        <v>70</v>
      </c>
      <c r="G56" s="8" t="s">
        <v>71</v>
      </c>
      <c r="H56" s="37" t="s">
        <v>56</v>
      </c>
      <c r="L56" s="6" t="s">
        <v>84</v>
      </c>
      <c r="M56" s="7" t="s">
        <v>73</v>
      </c>
      <c r="N56" s="7" t="s">
        <v>74</v>
      </c>
      <c r="O56" s="7" t="s">
        <v>68</v>
      </c>
      <c r="P56" s="7" t="s">
        <v>69</v>
      </c>
      <c r="Q56" s="7" t="s">
        <v>70</v>
      </c>
      <c r="R56" s="8" t="s">
        <v>71</v>
      </c>
      <c r="S56" s="37" t="s">
        <v>56</v>
      </c>
    </row>
    <row r="57" spans="1:19">
      <c r="A57" s="6" t="s">
        <v>75</v>
      </c>
      <c r="B57" s="20">
        <v>50</v>
      </c>
      <c r="C57" s="20">
        <v>90</v>
      </c>
      <c r="D57" s="20">
        <v>120</v>
      </c>
      <c r="E57" s="20">
        <v>65</v>
      </c>
      <c r="F57" s="20">
        <v>120</v>
      </c>
      <c r="G57" s="21">
        <v>70</v>
      </c>
      <c r="H57">
        <f>SUM(B57:G57)</f>
        <v>515</v>
      </c>
      <c r="L57" s="6" t="s">
        <v>75</v>
      </c>
      <c r="M57" s="9">
        <f>B57*B14</f>
        <v>632</v>
      </c>
      <c r="N57" s="9">
        <f t="shared" ref="N57:R60" si="10">C57*C14</f>
        <v>1137.6000000000001</v>
      </c>
      <c r="O57" s="9">
        <f t="shared" si="10"/>
        <v>883.2</v>
      </c>
      <c r="P57" s="9">
        <f t="shared" si="10"/>
        <v>525.20000000000005</v>
      </c>
      <c r="Q57" s="9">
        <f t="shared" si="10"/>
        <v>1382.3999999999999</v>
      </c>
      <c r="R57" s="10">
        <f t="shared" si="10"/>
        <v>834.4</v>
      </c>
      <c r="S57" s="25">
        <f>SUM(M57:R57)</f>
        <v>5394.7999999999993</v>
      </c>
    </row>
    <row r="58" spans="1:19">
      <c r="A58" s="6" t="s">
        <v>76</v>
      </c>
      <c r="B58" s="20">
        <v>0</v>
      </c>
      <c r="C58" s="20">
        <v>0</v>
      </c>
      <c r="D58" s="20">
        <v>0</v>
      </c>
      <c r="E58" s="20">
        <v>0</v>
      </c>
      <c r="F58" s="20">
        <v>0</v>
      </c>
      <c r="G58" s="21">
        <v>0</v>
      </c>
      <c r="H58">
        <f t="shared" ref="H58:H61" si="11">SUM(B58:G58)</f>
        <v>0</v>
      </c>
      <c r="L58" s="6" t="s">
        <v>76</v>
      </c>
      <c r="M58" s="9">
        <f t="shared" ref="M58:M60" si="12">B58*B15</f>
        <v>0</v>
      </c>
      <c r="N58" s="9">
        <f t="shared" si="10"/>
        <v>0</v>
      </c>
      <c r="O58" s="9">
        <f t="shared" si="10"/>
        <v>0</v>
      </c>
      <c r="P58" s="9">
        <f t="shared" si="10"/>
        <v>0</v>
      </c>
      <c r="Q58" s="9">
        <f t="shared" si="10"/>
        <v>0</v>
      </c>
      <c r="R58" s="10">
        <f t="shared" si="10"/>
        <v>0</v>
      </c>
      <c r="S58" s="25">
        <f t="shared" ref="S58:S61" si="13">SUM(M58:R58)</f>
        <v>0</v>
      </c>
    </row>
    <row r="59" spans="1:19">
      <c r="A59" s="6" t="s">
        <v>77</v>
      </c>
      <c r="B59" s="20">
        <v>0</v>
      </c>
      <c r="C59" s="20">
        <v>0</v>
      </c>
      <c r="D59" s="20">
        <v>0</v>
      </c>
      <c r="E59" s="20">
        <v>0</v>
      </c>
      <c r="F59" s="20">
        <v>0</v>
      </c>
      <c r="G59" s="21">
        <v>0</v>
      </c>
      <c r="H59">
        <f t="shared" si="11"/>
        <v>0</v>
      </c>
      <c r="L59" s="6" t="s">
        <v>77</v>
      </c>
      <c r="M59" s="9">
        <f t="shared" si="12"/>
        <v>0</v>
      </c>
      <c r="N59" s="9">
        <f t="shared" si="10"/>
        <v>0</v>
      </c>
      <c r="O59" s="9">
        <f t="shared" si="10"/>
        <v>0</v>
      </c>
      <c r="P59" s="9">
        <f t="shared" si="10"/>
        <v>0</v>
      </c>
      <c r="Q59" s="9">
        <f t="shared" si="10"/>
        <v>0</v>
      </c>
      <c r="R59" s="10">
        <f t="shared" si="10"/>
        <v>0</v>
      </c>
      <c r="S59" s="25">
        <f t="shared" si="13"/>
        <v>0</v>
      </c>
    </row>
    <row r="60" spans="1:19" ht="15.75" thickBot="1">
      <c r="A60" s="11" t="s">
        <v>78</v>
      </c>
      <c r="B60" s="22">
        <v>0</v>
      </c>
      <c r="C60" s="22">
        <v>0</v>
      </c>
      <c r="D60" s="22">
        <v>0</v>
      </c>
      <c r="E60" s="22">
        <v>0</v>
      </c>
      <c r="F60" s="22">
        <v>0</v>
      </c>
      <c r="G60" s="23">
        <v>0</v>
      </c>
      <c r="H60">
        <f t="shared" si="11"/>
        <v>0</v>
      </c>
      <c r="L60" s="11" t="s">
        <v>78</v>
      </c>
      <c r="M60" s="12">
        <f t="shared" si="12"/>
        <v>0</v>
      </c>
      <c r="N60" s="12">
        <f t="shared" si="10"/>
        <v>0</v>
      </c>
      <c r="O60" s="12">
        <f t="shared" si="10"/>
        <v>0</v>
      </c>
      <c r="P60" s="12">
        <f t="shared" si="10"/>
        <v>0</v>
      </c>
      <c r="Q60" s="12">
        <f t="shared" si="10"/>
        <v>0</v>
      </c>
      <c r="R60" s="13">
        <f t="shared" si="10"/>
        <v>0</v>
      </c>
      <c r="S60" s="25">
        <f t="shared" si="13"/>
        <v>0</v>
      </c>
    </row>
    <row r="61" spans="1:19">
      <c r="A61" s="37" t="s">
        <v>56</v>
      </c>
      <c r="B61">
        <f>SUM(B57:B60)</f>
        <v>50</v>
      </c>
      <c r="C61">
        <f t="shared" ref="C61:G61" si="14">SUM(C57:C60)</f>
        <v>90</v>
      </c>
      <c r="D61">
        <f t="shared" si="14"/>
        <v>120</v>
      </c>
      <c r="E61">
        <f t="shared" si="14"/>
        <v>65</v>
      </c>
      <c r="F61">
        <f t="shared" si="14"/>
        <v>120</v>
      </c>
      <c r="G61">
        <f t="shared" si="14"/>
        <v>70</v>
      </c>
      <c r="H61">
        <f t="shared" si="11"/>
        <v>515</v>
      </c>
      <c r="I61" t="s">
        <v>102</v>
      </c>
      <c r="L61" s="37" t="s">
        <v>56</v>
      </c>
      <c r="M61" s="25">
        <f>SUM(M57:M60)</f>
        <v>632</v>
      </c>
      <c r="N61" s="25">
        <f t="shared" ref="N61:R61" si="15">SUM(N57:N60)</f>
        <v>1137.6000000000001</v>
      </c>
      <c r="O61" s="25">
        <f t="shared" si="15"/>
        <v>883.2</v>
      </c>
      <c r="P61" s="25">
        <f t="shared" si="15"/>
        <v>525.20000000000005</v>
      </c>
      <c r="Q61" s="25">
        <f t="shared" si="15"/>
        <v>1382.3999999999999</v>
      </c>
      <c r="R61" s="25">
        <f t="shared" si="15"/>
        <v>834.4</v>
      </c>
      <c r="S61" s="25">
        <f t="shared" si="13"/>
        <v>5394.7999999999993</v>
      </c>
    </row>
    <row r="63" spans="1:19" ht="15.75" thickBot="1"/>
    <row r="64" spans="1:19" ht="30">
      <c r="A64" s="17" t="s">
        <v>98</v>
      </c>
      <c r="B64" s="15" t="s">
        <v>104</v>
      </c>
      <c r="C64" s="16" t="s">
        <v>103</v>
      </c>
      <c r="D64" s="37"/>
      <c r="Q64" s="1" t="s">
        <v>51</v>
      </c>
      <c r="R64" s="1">
        <f>C67+D43+S52+S61</f>
        <v>106450.8</v>
      </c>
    </row>
    <row r="65" spans="1:3">
      <c r="A65" s="6" t="s">
        <v>100</v>
      </c>
      <c r="B65" s="9">
        <f>SUM(B52:G52)</f>
        <v>4500</v>
      </c>
      <c r="C65" s="10">
        <f>B65*10</f>
        <v>45000</v>
      </c>
    </row>
    <row r="66" spans="1:3" ht="15.75" thickBot="1">
      <c r="A66" s="11" t="s">
        <v>63</v>
      </c>
      <c r="B66" s="12">
        <f>SUM(B61:G61)</f>
        <v>515</v>
      </c>
      <c r="C66" s="13">
        <f>B66*20</f>
        <v>10300</v>
      </c>
    </row>
    <row r="67" spans="1:3">
      <c r="A67" s="37" t="s">
        <v>56</v>
      </c>
      <c r="B67">
        <f>SUM(B65:B66)</f>
        <v>5015</v>
      </c>
      <c r="C67">
        <f>SUM(C65:C66)</f>
        <v>55300</v>
      </c>
    </row>
  </sheetData>
  <mergeCells count="2">
    <mergeCell ref="A1:V1"/>
    <mergeCell ref="A2:M2"/>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
  <sheetViews>
    <sheetView topLeftCell="A34" workbookViewId="0">
      <selection activeCell="A2" sqref="A2:V2"/>
    </sheetView>
  </sheetViews>
  <sheetFormatPr defaultRowHeight="15"/>
  <sheetData>
    <row r="1" spans="1:22" ht="36" customHeight="1">
      <c r="A1" s="62" t="s">
        <v>108</v>
      </c>
      <c r="B1" s="62"/>
      <c r="C1" s="62"/>
      <c r="D1" s="62"/>
      <c r="E1" s="62"/>
      <c r="F1" s="62"/>
      <c r="G1" s="62"/>
      <c r="H1" s="62"/>
      <c r="I1" s="62"/>
      <c r="J1" s="62"/>
      <c r="K1" s="62"/>
      <c r="L1" s="62"/>
      <c r="M1" s="62"/>
      <c r="N1" s="62"/>
      <c r="O1" s="62"/>
      <c r="P1" s="62"/>
      <c r="Q1" s="62"/>
      <c r="R1" s="62"/>
      <c r="S1" s="62"/>
      <c r="T1" s="62"/>
      <c r="U1" s="62"/>
      <c r="V1" s="62"/>
    </row>
    <row r="2" spans="1:22">
      <c r="A2" s="56" t="s">
        <v>118</v>
      </c>
      <c r="B2" s="56"/>
      <c r="C2" s="56"/>
      <c r="D2" s="56"/>
      <c r="E2" s="56"/>
      <c r="F2" s="56"/>
      <c r="G2" s="56"/>
      <c r="H2" s="56"/>
      <c r="I2" s="56"/>
      <c r="J2" s="56"/>
      <c r="K2" s="56"/>
      <c r="L2" s="56"/>
      <c r="M2" s="56"/>
      <c r="N2" s="56"/>
      <c r="O2" s="56"/>
      <c r="P2" s="56"/>
      <c r="Q2" s="56"/>
      <c r="R2" s="56"/>
      <c r="S2" s="56"/>
      <c r="T2" s="56"/>
      <c r="U2" s="56"/>
      <c r="V2" s="56"/>
    </row>
    <row r="4" spans="1:22" ht="15.75" thickBot="1"/>
    <row r="5" spans="1:22">
      <c r="A5" s="17" t="s">
        <v>60</v>
      </c>
      <c r="B5" s="18"/>
      <c r="C5" s="18"/>
      <c r="D5" s="18"/>
      <c r="E5" s="18"/>
      <c r="F5" s="18"/>
      <c r="G5" s="19"/>
    </row>
    <row r="6" spans="1:22" ht="45">
      <c r="A6" s="38" t="s">
        <v>61</v>
      </c>
      <c r="B6" s="7" t="s">
        <v>66</v>
      </c>
      <c r="C6" s="7" t="s">
        <v>67</v>
      </c>
      <c r="D6" s="7" t="s">
        <v>68</v>
      </c>
      <c r="E6" s="7" t="s">
        <v>69</v>
      </c>
      <c r="F6" s="7" t="s">
        <v>70</v>
      </c>
      <c r="G6" s="8" t="s">
        <v>71</v>
      </c>
      <c r="H6" s="37" t="s">
        <v>56</v>
      </c>
    </row>
    <row r="7" spans="1:22" ht="30">
      <c r="A7" s="38" t="s">
        <v>64</v>
      </c>
      <c r="B7" s="9">
        <v>500</v>
      </c>
      <c r="C7" s="9">
        <v>700</v>
      </c>
      <c r="D7" s="9">
        <v>900</v>
      </c>
      <c r="E7" s="9">
        <v>800</v>
      </c>
      <c r="F7" s="39">
        <v>1000</v>
      </c>
      <c r="G7" s="10">
        <v>600</v>
      </c>
      <c r="H7">
        <f>SUM(B7:G7)</f>
        <v>4500</v>
      </c>
    </row>
    <row r="8" spans="1:22" ht="45.75" thickBot="1">
      <c r="A8" s="40" t="s">
        <v>65</v>
      </c>
      <c r="B8" s="12">
        <v>50</v>
      </c>
      <c r="C8" s="12">
        <v>90</v>
      </c>
      <c r="D8" s="12">
        <v>120</v>
      </c>
      <c r="E8" s="12">
        <v>65</v>
      </c>
      <c r="F8" s="12">
        <v>120</v>
      </c>
      <c r="G8" s="13">
        <v>70</v>
      </c>
      <c r="H8">
        <f>SUM(B8:G8)</f>
        <v>515</v>
      </c>
    </row>
    <row r="9" spans="1:22">
      <c r="A9" s="37" t="s">
        <v>56</v>
      </c>
      <c r="B9">
        <f>SUM(B7:B8)</f>
        <v>550</v>
      </c>
      <c r="C9">
        <f t="shared" ref="C9:G9" si="0">SUM(C7:C8)</f>
        <v>790</v>
      </c>
      <c r="D9">
        <f t="shared" si="0"/>
        <v>1020</v>
      </c>
      <c r="E9">
        <f t="shared" si="0"/>
        <v>865</v>
      </c>
      <c r="F9">
        <f t="shared" si="0"/>
        <v>1120</v>
      </c>
      <c r="G9">
        <f t="shared" si="0"/>
        <v>670</v>
      </c>
    </row>
    <row r="11" spans="1:22" ht="15.75" thickBot="1"/>
    <row r="12" spans="1:22">
      <c r="A12" s="17" t="s">
        <v>72</v>
      </c>
      <c r="B12" s="18"/>
      <c r="C12" s="18"/>
      <c r="D12" s="18"/>
      <c r="E12" s="18"/>
      <c r="F12" s="18"/>
      <c r="G12" s="19"/>
    </row>
    <row r="13" spans="1:22" ht="45">
      <c r="A13" s="6" t="s">
        <v>84</v>
      </c>
      <c r="B13" s="7" t="s">
        <v>73</v>
      </c>
      <c r="C13" s="7" t="s">
        <v>74</v>
      </c>
      <c r="D13" s="7" t="s">
        <v>68</v>
      </c>
      <c r="E13" s="7" t="s">
        <v>69</v>
      </c>
      <c r="F13" s="7" t="s">
        <v>70</v>
      </c>
      <c r="G13" s="8" t="s">
        <v>71</v>
      </c>
      <c r="H13" s="3"/>
    </row>
    <row r="14" spans="1:22">
      <c r="A14" s="6" t="s">
        <v>75</v>
      </c>
      <c r="B14" s="9">
        <v>6.32</v>
      </c>
      <c r="C14" s="9">
        <v>6.32</v>
      </c>
      <c r="D14" s="9">
        <v>3.68</v>
      </c>
      <c r="E14" s="9">
        <v>4.04</v>
      </c>
      <c r="F14" s="9">
        <v>5.76</v>
      </c>
      <c r="G14" s="10">
        <v>5.96</v>
      </c>
    </row>
    <row r="15" spans="1:22">
      <c r="A15" s="6" t="s">
        <v>76</v>
      </c>
      <c r="B15" s="9">
        <v>6.6</v>
      </c>
      <c r="C15" s="9">
        <v>6.6</v>
      </c>
      <c r="D15" s="9">
        <v>5.76</v>
      </c>
      <c r="E15" s="9">
        <v>5.92</v>
      </c>
      <c r="F15" s="9">
        <v>3.68</v>
      </c>
      <c r="G15" s="10">
        <v>4.08</v>
      </c>
    </row>
    <row r="16" spans="1:22">
      <c r="A16" s="6" t="s">
        <v>77</v>
      </c>
      <c r="B16" s="9">
        <v>6.72</v>
      </c>
      <c r="C16" s="9">
        <v>6.48</v>
      </c>
      <c r="D16" s="9">
        <v>5.92</v>
      </c>
      <c r="E16" s="9">
        <v>4.08</v>
      </c>
      <c r="F16" s="9">
        <v>4.04</v>
      </c>
      <c r="G16" s="10">
        <v>3.64</v>
      </c>
    </row>
    <row r="17" spans="1:8" ht="15.75" thickBot="1">
      <c r="A17" s="11" t="s">
        <v>78</v>
      </c>
      <c r="B17" s="12">
        <v>4.3600000000000003</v>
      </c>
      <c r="C17" s="12">
        <v>3.68</v>
      </c>
      <c r="D17" s="12">
        <v>6.32</v>
      </c>
      <c r="E17" s="12">
        <v>6.32</v>
      </c>
      <c r="F17" s="12">
        <v>6.72</v>
      </c>
      <c r="G17" s="13">
        <v>6.6</v>
      </c>
      <c r="H17" s="37"/>
    </row>
    <row r="18" spans="1:8">
      <c r="A18" s="3"/>
      <c r="H18" s="42"/>
    </row>
    <row r="19" spans="1:8">
      <c r="H19" s="37"/>
    </row>
    <row r="20" spans="1:8" ht="15.75" thickBot="1"/>
    <row r="21" spans="1:8">
      <c r="A21" s="17" t="s">
        <v>81</v>
      </c>
      <c r="B21" s="18"/>
      <c r="C21" s="19"/>
    </row>
    <row r="22" spans="1:8" ht="60">
      <c r="A22" s="38" t="s">
        <v>61</v>
      </c>
      <c r="B22" s="7" t="s">
        <v>79</v>
      </c>
      <c r="C22" s="8" t="s">
        <v>80</v>
      </c>
    </row>
    <row r="23" spans="1:8">
      <c r="A23" s="6" t="s">
        <v>75</v>
      </c>
      <c r="B23" s="9">
        <v>5000</v>
      </c>
      <c r="C23" s="10">
        <v>1000</v>
      </c>
    </row>
    <row r="24" spans="1:8">
      <c r="A24" s="6" t="s">
        <v>76</v>
      </c>
      <c r="B24" s="9">
        <v>2000</v>
      </c>
      <c r="C24" s="10">
        <v>1000</v>
      </c>
    </row>
    <row r="25" spans="1:8">
      <c r="A25" s="6" t="s">
        <v>77</v>
      </c>
      <c r="B25" s="9">
        <v>2000</v>
      </c>
      <c r="C25" s="10">
        <v>1000</v>
      </c>
    </row>
    <row r="26" spans="1:8" ht="15.75" thickBot="1">
      <c r="A26" s="11" t="s">
        <v>78</v>
      </c>
      <c r="B26" s="12">
        <v>2000</v>
      </c>
      <c r="C26" s="13">
        <v>1000</v>
      </c>
    </row>
    <row r="28" spans="1:8" ht="15.75" thickBot="1"/>
    <row r="29" spans="1:8">
      <c r="A29" s="17" t="s">
        <v>62</v>
      </c>
      <c r="B29" s="18"/>
      <c r="C29" s="19"/>
      <c r="F29" s="17" t="s">
        <v>63</v>
      </c>
      <c r="G29" s="18"/>
      <c r="H29" s="19"/>
    </row>
    <row r="30" spans="1:8" ht="60">
      <c r="A30" s="38" t="s">
        <v>84</v>
      </c>
      <c r="B30" s="7" t="s">
        <v>82</v>
      </c>
      <c r="C30" s="8" t="s">
        <v>83</v>
      </c>
      <c r="D30" s="3"/>
      <c r="E30" s="3"/>
      <c r="F30" s="38" t="s">
        <v>84</v>
      </c>
      <c r="G30" s="7" t="s">
        <v>82</v>
      </c>
      <c r="H30" s="8" t="s">
        <v>83</v>
      </c>
    </row>
    <row r="31" spans="1:8">
      <c r="A31" s="6" t="s">
        <v>75</v>
      </c>
      <c r="B31" s="9">
        <v>5000</v>
      </c>
      <c r="C31" s="10">
        <v>10</v>
      </c>
      <c r="F31" s="6" t="s">
        <v>75</v>
      </c>
      <c r="G31" s="9">
        <v>1500</v>
      </c>
      <c r="H31" s="10">
        <v>20</v>
      </c>
    </row>
    <row r="32" spans="1:8">
      <c r="A32" s="6" t="s">
        <v>76</v>
      </c>
      <c r="B32" s="9">
        <v>2200</v>
      </c>
      <c r="C32" s="10">
        <v>10</v>
      </c>
      <c r="F32" s="6" t="s">
        <v>76</v>
      </c>
      <c r="G32" s="9">
        <v>1500</v>
      </c>
      <c r="H32" s="10">
        <v>20</v>
      </c>
    </row>
    <row r="33" spans="1:19">
      <c r="A33" s="6" t="s">
        <v>77</v>
      </c>
      <c r="B33" s="9">
        <v>2200</v>
      </c>
      <c r="C33" s="10">
        <v>10</v>
      </c>
      <c r="F33" s="6" t="s">
        <v>77</v>
      </c>
      <c r="G33" s="9">
        <v>1500</v>
      </c>
      <c r="H33" s="10">
        <v>20</v>
      </c>
    </row>
    <row r="34" spans="1:19" ht="15.75" thickBot="1">
      <c r="A34" s="11" t="s">
        <v>78</v>
      </c>
      <c r="B34" s="12">
        <v>2200</v>
      </c>
      <c r="C34" s="13">
        <v>10</v>
      </c>
      <c r="F34" s="11" t="s">
        <v>78</v>
      </c>
      <c r="G34" s="12">
        <v>1500</v>
      </c>
      <c r="H34" s="13">
        <v>20</v>
      </c>
    </row>
    <row r="36" spans="1:19" ht="15.75" thickBot="1"/>
    <row r="37" spans="1:19">
      <c r="A37" s="17" t="s">
        <v>92</v>
      </c>
      <c r="B37" s="18"/>
      <c r="C37" s="19"/>
      <c r="F37" s="17" t="s">
        <v>101</v>
      </c>
      <c r="G37" s="18"/>
      <c r="H37" s="19"/>
    </row>
    <row r="38" spans="1:19" ht="45">
      <c r="A38" s="38" t="s">
        <v>61</v>
      </c>
      <c r="B38" s="7" t="s">
        <v>93</v>
      </c>
      <c r="C38" s="8" t="s">
        <v>94</v>
      </c>
      <c r="D38" s="7" t="s">
        <v>82</v>
      </c>
      <c r="E38" s="7"/>
      <c r="F38" s="38" t="s">
        <v>61</v>
      </c>
      <c r="G38" s="51" t="s">
        <v>100</v>
      </c>
      <c r="H38" s="52" t="s">
        <v>63</v>
      </c>
    </row>
    <row r="39" spans="1:19">
      <c r="A39" s="6" t="s">
        <v>75</v>
      </c>
      <c r="B39" s="20">
        <v>0</v>
      </c>
      <c r="C39" s="21">
        <v>0</v>
      </c>
      <c r="D39">
        <f>B31*B39+G31*C39</f>
        <v>0</v>
      </c>
      <c r="F39" s="6" t="s">
        <v>75</v>
      </c>
      <c r="G39" s="9">
        <f>B39*B23</f>
        <v>0</v>
      </c>
      <c r="H39" s="10">
        <f>C39*C23</f>
        <v>0</v>
      </c>
    </row>
    <row r="40" spans="1:19">
      <c r="A40" s="6" t="s">
        <v>76</v>
      </c>
      <c r="B40" s="20">
        <v>1</v>
      </c>
      <c r="C40" s="21">
        <v>0</v>
      </c>
      <c r="D40">
        <f t="shared" ref="D40:D42" si="1">B32*B40+G32*C40</f>
        <v>2200</v>
      </c>
      <c r="F40" s="6" t="s">
        <v>76</v>
      </c>
      <c r="G40" s="9">
        <f>B40*B24</f>
        <v>2000</v>
      </c>
      <c r="H40" s="10">
        <f t="shared" ref="H40:H42" si="2">C40*C24</f>
        <v>0</v>
      </c>
    </row>
    <row r="41" spans="1:19">
      <c r="A41" s="6" t="s">
        <v>77</v>
      </c>
      <c r="B41" s="20">
        <v>1</v>
      </c>
      <c r="C41" s="21">
        <v>1</v>
      </c>
      <c r="D41">
        <f t="shared" si="1"/>
        <v>3700</v>
      </c>
      <c r="F41" s="6" t="s">
        <v>77</v>
      </c>
      <c r="G41" s="9">
        <f t="shared" ref="G41:G42" si="3">B41*B25</f>
        <v>2000</v>
      </c>
      <c r="H41" s="10">
        <f t="shared" si="2"/>
        <v>1000</v>
      </c>
    </row>
    <row r="42" spans="1:19" ht="15.75" thickBot="1">
      <c r="A42" s="11" t="s">
        <v>78</v>
      </c>
      <c r="B42" s="22">
        <v>1</v>
      </c>
      <c r="C42" s="23">
        <v>0</v>
      </c>
      <c r="D42">
        <f t="shared" si="1"/>
        <v>2200</v>
      </c>
      <c r="F42" s="11" t="s">
        <v>78</v>
      </c>
      <c r="G42" s="12">
        <f t="shared" si="3"/>
        <v>2000</v>
      </c>
      <c r="H42" s="13">
        <f t="shared" si="2"/>
        <v>0</v>
      </c>
    </row>
    <row r="43" spans="1:19">
      <c r="A43" s="37" t="s">
        <v>56</v>
      </c>
      <c r="D43">
        <f>SUM(D39:D42)</f>
        <v>8100</v>
      </c>
    </row>
    <row r="45" spans="1:19" ht="15.75" thickBot="1"/>
    <row r="46" spans="1:19">
      <c r="A46" s="17" t="s">
        <v>95</v>
      </c>
      <c r="B46" s="18"/>
      <c r="C46" s="18"/>
      <c r="D46" s="18"/>
      <c r="E46" s="18"/>
      <c r="F46" s="18"/>
      <c r="G46" s="19"/>
      <c r="L46" s="17" t="s">
        <v>97</v>
      </c>
      <c r="M46" s="18"/>
      <c r="N46" s="18"/>
      <c r="O46" s="18"/>
      <c r="P46" s="18"/>
      <c r="Q46" s="18"/>
      <c r="R46" s="19"/>
    </row>
    <row r="47" spans="1:19" ht="45">
      <c r="A47" s="6" t="s">
        <v>98</v>
      </c>
      <c r="B47" s="7" t="s">
        <v>73</v>
      </c>
      <c r="C47" s="7" t="s">
        <v>74</v>
      </c>
      <c r="D47" s="7" t="s">
        <v>68</v>
      </c>
      <c r="E47" s="7" t="s">
        <v>69</v>
      </c>
      <c r="F47" s="7" t="s">
        <v>70</v>
      </c>
      <c r="G47" s="8" t="s">
        <v>71</v>
      </c>
      <c r="H47" s="37" t="s">
        <v>56</v>
      </c>
      <c r="L47" s="6" t="s">
        <v>84</v>
      </c>
      <c r="M47" s="7" t="s">
        <v>73</v>
      </c>
      <c r="N47" s="7" t="s">
        <v>74</v>
      </c>
      <c r="O47" s="7" t="s">
        <v>68</v>
      </c>
      <c r="P47" s="7" t="s">
        <v>69</v>
      </c>
      <c r="Q47" s="7" t="s">
        <v>70</v>
      </c>
      <c r="R47" s="8" t="s">
        <v>71</v>
      </c>
      <c r="S47" s="37" t="s">
        <v>56</v>
      </c>
    </row>
    <row r="48" spans="1:19">
      <c r="A48" s="6" t="s">
        <v>75</v>
      </c>
      <c r="B48" s="20">
        <v>0</v>
      </c>
      <c r="C48" s="20">
        <v>0</v>
      </c>
      <c r="D48" s="20">
        <v>3.4106051316484809E-13</v>
      </c>
      <c r="E48" s="20">
        <v>0</v>
      </c>
      <c r="F48" s="20">
        <v>0</v>
      </c>
      <c r="G48" s="21">
        <v>0</v>
      </c>
      <c r="H48">
        <f>SUM(B48:G48)</f>
        <v>3.4106051316484809E-13</v>
      </c>
      <c r="L48" s="6" t="s">
        <v>75</v>
      </c>
      <c r="M48" s="9">
        <f>B48*B14</f>
        <v>0</v>
      </c>
      <c r="N48" s="9">
        <f t="shared" ref="N48:R51" si="4">C48*C14</f>
        <v>0</v>
      </c>
      <c r="O48" s="9">
        <f t="shared" si="4"/>
        <v>1.2551026884466411E-12</v>
      </c>
      <c r="P48" s="9">
        <f t="shared" si="4"/>
        <v>0</v>
      </c>
      <c r="Q48" s="9">
        <f t="shared" si="4"/>
        <v>0</v>
      </c>
      <c r="R48" s="10">
        <f t="shared" si="4"/>
        <v>0</v>
      </c>
      <c r="S48" s="25">
        <f>SUM(M48:R48)</f>
        <v>1.2551026884466411E-12</v>
      </c>
    </row>
    <row r="49" spans="1:19">
      <c r="A49" s="6" t="s">
        <v>76</v>
      </c>
      <c r="B49" s="20">
        <v>0</v>
      </c>
      <c r="C49" s="20">
        <v>0</v>
      </c>
      <c r="D49" s="20">
        <v>899.99999999999966</v>
      </c>
      <c r="E49" s="20">
        <v>0</v>
      </c>
      <c r="F49" s="20">
        <v>1000</v>
      </c>
      <c r="G49" s="21">
        <v>0</v>
      </c>
      <c r="H49">
        <f t="shared" ref="H49:H52" si="5">SUM(B49:G49)</f>
        <v>1899.9999999999995</v>
      </c>
      <c r="L49" s="6" t="s">
        <v>76</v>
      </c>
      <c r="M49" s="9">
        <f t="shared" ref="M49:M51" si="6">B49*B15</f>
        <v>0</v>
      </c>
      <c r="N49" s="9">
        <f t="shared" si="4"/>
        <v>0</v>
      </c>
      <c r="O49" s="9">
        <f t="shared" si="4"/>
        <v>5183.9999999999982</v>
      </c>
      <c r="P49" s="9">
        <f t="shared" si="4"/>
        <v>0</v>
      </c>
      <c r="Q49" s="9">
        <f t="shared" si="4"/>
        <v>3680</v>
      </c>
      <c r="R49" s="10">
        <f t="shared" si="4"/>
        <v>0</v>
      </c>
      <c r="S49" s="25">
        <f t="shared" ref="S49:S52" si="7">SUM(M49:R49)</f>
        <v>8863.9999999999982</v>
      </c>
    </row>
    <row r="50" spans="1:19">
      <c r="A50" s="6" t="s">
        <v>77</v>
      </c>
      <c r="B50" s="20">
        <v>0</v>
      </c>
      <c r="C50" s="20">
        <v>0</v>
      </c>
      <c r="D50" s="20">
        <v>0</v>
      </c>
      <c r="E50" s="20">
        <v>800</v>
      </c>
      <c r="F50" s="20">
        <v>0</v>
      </c>
      <c r="G50" s="21">
        <v>600</v>
      </c>
      <c r="H50">
        <f t="shared" si="5"/>
        <v>1400</v>
      </c>
      <c r="L50" s="6" t="s">
        <v>77</v>
      </c>
      <c r="M50" s="9">
        <f t="shared" si="6"/>
        <v>0</v>
      </c>
      <c r="N50" s="9">
        <f t="shared" si="4"/>
        <v>0</v>
      </c>
      <c r="O50" s="9">
        <f t="shared" si="4"/>
        <v>0</v>
      </c>
      <c r="P50" s="9">
        <f t="shared" si="4"/>
        <v>3264</v>
      </c>
      <c r="Q50" s="9">
        <f t="shared" si="4"/>
        <v>0</v>
      </c>
      <c r="R50" s="10">
        <f t="shared" si="4"/>
        <v>2184</v>
      </c>
      <c r="S50" s="25">
        <f t="shared" si="7"/>
        <v>5448</v>
      </c>
    </row>
    <row r="51" spans="1:19" ht="15.75" thickBot="1">
      <c r="A51" s="11" t="s">
        <v>78</v>
      </c>
      <c r="B51" s="22">
        <v>500</v>
      </c>
      <c r="C51" s="22">
        <v>700.00000000000011</v>
      </c>
      <c r="D51" s="22">
        <v>0</v>
      </c>
      <c r="E51" s="22">
        <v>0</v>
      </c>
      <c r="F51" s="22">
        <v>0</v>
      </c>
      <c r="G51" s="23">
        <v>0</v>
      </c>
      <c r="H51">
        <f t="shared" si="5"/>
        <v>1200</v>
      </c>
      <c r="L51" s="11" t="s">
        <v>78</v>
      </c>
      <c r="M51" s="12">
        <f t="shared" si="6"/>
        <v>2180</v>
      </c>
      <c r="N51" s="12">
        <f t="shared" si="4"/>
        <v>2576.0000000000005</v>
      </c>
      <c r="O51" s="12">
        <f t="shared" si="4"/>
        <v>0</v>
      </c>
      <c r="P51" s="12">
        <f t="shared" si="4"/>
        <v>0</v>
      </c>
      <c r="Q51" s="12">
        <f t="shared" si="4"/>
        <v>0</v>
      </c>
      <c r="R51" s="13">
        <f t="shared" si="4"/>
        <v>0</v>
      </c>
      <c r="S51" s="25">
        <f t="shared" si="7"/>
        <v>4756</v>
      </c>
    </row>
    <row r="52" spans="1:19">
      <c r="A52" s="37" t="s">
        <v>56</v>
      </c>
      <c r="B52">
        <f>SUM(B48:B51)</f>
        <v>500</v>
      </c>
      <c r="C52">
        <f t="shared" ref="C52:G52" si="8">SUM(C48:C51)</f>
        <v>700.00000000000011</v>
      </c>
      <c r="D52">
        <f t="shared" si="8"/>
        <v>900</v>
      </c>
      <c r="E52">
        <f t="shared" si="8"/>
        <v>800</v>
      </c>
      <c r="F52">
        <f t="shared" si="8"/>
        <v>1000</v>
      </c>
      <c r="G52">
        <f t="shared" si="8"/>
        <v>600</v>
      </c>
      <c r="H52">
        <f t="shared" si="5"/>
        <v>4500</v>
      </c>
      <c r="I52" t="s">
        <v>102</v>
      </c>
      <c r="L52" s="37" t="s">
        <v>56</v>
      </c>
      <c r="M52" s="25">
        <f>SUM(M48:M51)</f>
        <v>2180</v>
      </c>
      <c r="N52" s="25">
        <f t="shared" ref="N52:R52" si="9">SUM(N48:N51)</f>
        <v>2576.0000000000005</v>
      </c>
      <c r="O52" s="25">
        <f t="shared" si="9"/>
        <v>5183.9999999999991</v>
      </c>
      <c r="P52" s="25">
        <f t="shared" si="9"/>
        <v>3264</v>
      </c>
      <c r="Q52" s="25">
        <f t="shared" si="9"/>
        <v>3680</v>
      </c>
      <c r="R52" s="25">
        <f t="shared" si="9"/>
        <v>2184</v>
      </c>
      <c r="S52" s="25">
        <f t="shared" si="7"/>
        <v>19068</v>
      </c>
    </row>
    <row r="54" spans="1:19" ht="15.75" thickBot="1"/>
    <row r="55" spans="1:19">
      <c r="A55" s="17" t="s">
        <v>96</v>
      </c>
      <c r="B55" s="18"/>
      <c r="C55" s="18"/>
      <c r="D55" s="18"/>
      <c r="E55" s="18"/>
      <c r="F55" s="18"/>
      <c r="G55" s="19"/>
      <c r="L55" s="17" t="s">
        <v>99</v>
      </c>
      <c r="M55" s="18"/>
      <c r="N55" s="18"/>
      <c r="O55" s="18"/>
      <c r="P55" s="18"/>
      <c r="Q55" s="18"/>
      <c r="R55" s="19"/>
    </row>
    <row r="56" spans="1:19" ht="45">
      <c r="A56" s="6" t="s">
        <v>98</v>
      </c>
      <c r="B56" s="7" t="s">
        <v>73</v>
      </c>
      <c r="C56" s="7" t="s">
        <v>74</v>
      </c>
      <c r="D56" s="7" t="s">
        <v>68</v>
      </c>
      <c r="E56" s="7" t="s">
        <v>69</v>
      </c>
      <c r="F56" s="7" t="s">
        <v>70</v>
      </c>
      <c r="G56" s="8" t="s">
        <v>71</v>
      </c>
      <c r="H56" s="37" t="s">
        <v>56</v>
      </c>
      <c r="L56" s="6" t="s">
        <v>84</v>
      </c>
      <c r="M56" s="7" t="s">
        <v>73</v>
      </c>
      <c r="N56" s="7" t="s">
        <v>74</v>
      </c>
      <c r="O56" s="7" t="s">
        <v>68</v>
      </c>
      <c r="P56" s="7" t="s">
        <v>69</v>
      </c>
      <c r="Q56" s="7" t="s">
        <v>70</v>
      </c>
      <c r="R56" s="8" t="s">
        <v>71</v>
      </c>
      <c r="S56" s="37" t="s">
        <v>56</v>
      </c>
    </row>
    <row r="57" spans="1:19">
      <c r="A57" s="6" t="s">
        <v>75</v>
      </c>
      <c r="B57" s="20">
        <v>0</v>
      </c>
      <c r="C57" s="20">
        <v>0</v>
      </c>
      <c r="D57" s="20">
        <v>0</v>
      </c>
      <c r="E57" s="20">
        <v>0</v>
      </c>
      <c r="F57" s="20">
        <v>0</v>
      </c>
      <c r="G57" s="21">
        <v>0</v>
      </c>
      <c r="H57">
        <f>SUM(B57:G57)</f>
        <v>0</v>
      </c>
      <c r="L57" s="6" t="s">
        <v>75</v>
      </c>
      <c r="M57" s="9">
        <f>B57*B14</f>
        <v>0</v>
      </c>
      <c r="N57" s="9">
        <f t="shared" ref="N57:R60" si="10">C57*C14</f>
        <v>0</v>
      </c>
      <c r="O57" s="9">
        <f t="shared" si="10"/>
        <v>0</v>
      </c>
      <c r="P57" s="9">
        <f t="shared" si="10"/>
        <v>0</v>
      </c>
      <c r="Q57" s="9">
        <f t="shared" si="10"/>
        <v>0</v>
      </c>
      <c r="R57" s="10">
        <f t="shared" si="10"/>
        <v>0</v>
      </c>
      <c r="S57" s="25">
        <f>SUM(M57:R57)</f>
        <v>0</v>
      </c>
    </row>
    <row r="58" spans="1:19">
      <c r="A58" s="6" t="s">
        <v>76</v>
      </c>
      <c r="B58" s="20">
        <v>0</v>
      </c>
      <c r="C58" s="20">
        <v>0</v>
      </c>
      <c r="D58" s="20">
        <v>0</v>
      </c>
      <c r="E58" s="20">
        <v>0</v>
      </c>
      <c r="F58" s="20">
        <v>0</v>
      </c>
      <c r="G58" s="21">
        <v>0</v>
      </c>
      <c r="H58">
        <f t="shared" ref="H58:H61" si="11">SUM(B58:G58)</f>
        <v>0</v>
      </c>
      <c r="L58" s="6" t="s">
        <v>76</v>
      </c>
      <c r="M58" s="9">
        <f t="shared" ref="M58:M60" si="12">B58*B15</f>
        <v>0</v>
      </c>
      <c r="N58" s="9">
        <f t="shared" si="10"/>
        <v>0</v>
      </c>
      <c r="O58" s="9">
        <f t="shared" si="10"/>
        <v>0</v>
      </c>
      <c r="P58" s="9">
        <f t="shared" si="10"/>
        <v>0</v>
      </c>
      <c r="Q58" s="9">
        <f t="shared" si="10"/>
        <v>0</v>
      </c>
      <c r="R58" s="10">
        <f t="shared" si="10"/>
        <v>0</v>
      </c>
      <c r="S58" s="25">
        <f t="shared" ref="S58:S61" si="13">SUM(M58:R58)</f>
        <v>0</v>
      </c>
    </row>
    <row r="59" spans="1:19">
      <c r="A59" s="6" t="s">
        <v>77</v>
      </c>
      <c r="B59" s="20">
        <v>50</v>
      </c>
      <c r="C59" s="20">
        <v>90</v>
      </c>
      <c r="D59" s="20">
        <v>120</v>
      </c>
      <c r="E59" s="20">
        <v>65</v>
      </c>
      <c r="F59" s="20">
        <v>120</v>
      </c>
      <c r="G59" s="21">
        <v>70</v>
      </c>
      <c r="H59">
        <f t="shared" si="11"/>
        <v>515</v>
      </c>
      <c r="L59" s="6" t="s">
        <v>77</v>
      </c>
      <c r="M59" s="9">
        <f t="shared" si="12"/>
        <v>336</v>
      </c>
      <c r="N59" s="9">
        <f t="shared" si="10"/>
        <v>583.20000000000005</v>
      </c>
      <c r="O59" s="9">
        <f t="shared" si="10"/>
        <v>710.4</v>
      </c>
      <c r="P59" s="9">
        <f t="shared" si="10"/>
        <v>265.2</v>
      </c>
      <c r="Q59" s="9">
        <f t="shared" si="10"/>
        <v>484.8</v>
      </c>
      <c r="R59" s="10">
        <f t="shared" si="10"/>
        <v>254.8</v>
      </c>
      <c r="S59" s="25">
        <f t="shared" si="13"/>
        <v>2634.4</v>
      </c>
    </row>
    <row r="60" spans="1:19" ht="15.75" thickBot="1">
      <c r="A60" s="11" t="s">
        <v>78</v>
      </c>
      <c r="B60" s="22">
        <v>0</v>
      </c>
      <c r="C60" s="22">
        <v>0</v>
      </c>
      <c r="D60" s="22">
        <v>0</v>
      </c>
      <c r="E60" s="22">
        <v>0</v>
      </c>
      <c r="F60" s="22">
        <v>0</v>
      </c>
      <c r="G60" s="23">
        <v>0</v>
      </c>
      <c r="H60">
        <f t="shared" si="11"/>
        <v>0</v>
      </c>
      <c r="L60" s="11" t="s">
        <v>78</v>
      </c>
      <c r="M60" s="12">
        <f t="shared" si="12"/>
        <v>0</v>
      </c>
      <c r="N60" s="12">
        <f t="shared" si="10"/>
        <v>0</v>
      </c>
      <c r="O60" s="12">
        <f t="shared" si="10"/>
        <v>0</v>
      </c>
      <c r="P60" s="12">
        <f t="shared" si="10"/>
        <v>0</v>
      </c>
      <c r="Q60" s="12">
        <f t="shared" si="10"/>
        <v>0</v>
      </c>
      <c r="R60" s="13">
        <f t="shared" si="10"/>
        <v>0</v>
      </c>
      <c r="S60" s="25">
        <f t="shared" si="13"/>
        <v>0</v>
      </c>
    </row>
    <row r="61" spans="1:19">
      <c r="A61" s="37" t="s">
        <v>56</v>
      </c>
      <c r="B61">
        <f>SUM(B57:B60)</f>
        <v>50</v>
      </c>
      <c r="C61">
        <f t="shared" ref="C61:G61" si="14">SUM(C57:C60)</f>
        <v>90</v>
      </c>
      <c r="D61">
        <f t="shared" si="14"/>
        <v>120</v>
      </c>
      <c r="E61">
        <f t="shared" si="14"/>
        <v>65</v>
      </c>
      <c r="F61">
        <f t="shared" si="14"/>
        <v>120</v>
      </c>
      <c r="G61">
        <f t="shared" si="14"/>
        <v>70</v>
      </c>
      <c r="H61">
        <f t="shared" si="11"/>
        <v>515</v>
      </c>
      <c r="I61" t="s">
        <v>102</v>
      </c>
      <c r="L61" s="37" t="s">
        <v>56</v>
      </c>
      <c r="M61" s="25">
        <f>SUM(M57:M60)</f>
        <v>336</v>
      </c>
      <c r="N61" s="25">
        <f t="shared" ref="N61:R61" si="15">SUM(N57:N60)</f>
        <v>583.20000000000005</v>
      </c>
      <c r="O61" s="25">
        <f t="shared" si="15"/>
        <v>710.4</v>
      </c>
      <c r="P61" s="25">
        <f t="shared" si="15"/>
        <v>265.2</v>
      </c>
      <c r="Q61" s="25">
        <f t="shared" si="15"/>
        <v>484.8</v>
      </c>
      <c r="R61" s="25">
        <f t="shared" si="15"/>
        <v>254.8</v>
      </c>
      <c r="S61" s="25">
        <f t="shared" si="13"/>
        <v>2634.4</v>
      </c>
    </row>
    <row r="63" spans="1:19" ht="15.75" thickBot="1"/>
    <row r="64" spans="1:19" ht="30">
      <c r="A64" s="17" t="s">
        <v>98</v>
      </c>
      <c r="B64" s="15" t="s">
        <v>104</v>
      </c>
      <c r="C64" s="16" t="s">
        <v>103</v>
      </c>
      <c r="D64" s="37"/>
      <c r="Q64" s="1" t="s">
        <v>51</v>
      </c>
      <c r="R64" s="1">
        <f>C67+D43+S52+S61</f>
        <v>85102.399999999994</v>
      </c>
    </row>
    <row r="65" spans="1:3">
      <c r="A65" s="6" t="s">
        <v>100</v>
      </c>
      <c r="B65" s="9">
        <f>SUM(B52:G52)</f>
        <v>4500</v>
      </c>
      <c r="C65" s="10">
        <f>B65*10</f>
        <v>45000</v>
      </c>
    </row>
    <row r="66" spans="1:3" ht="15.75" thickBot="1">
      <c r="A66" s="11" t="s">
        <v>63</v>
      </c>
      <c r="B66" s="12">
        <f>SUM(B61:G61)</f>
        <v>515</v>
      </c>
      <c r="C66" s="13">
        <f>B66*20</f>
        <v>10300</v>
      </c>
    </row>
    <row r="67" spans="1:3">
      <c r="A67" s="37" t="s">
        <v>56</v>
      </c>
      <c r="B67">
        <f>SUM(B65:B66)</f>
        <v>5015</v>
      </c>
      <c r="C67">
        <f>SUM(C65:C66)</f>
        <v>55300</v>
      </c>
    </row>
  </sheetData>
  <mergeCells count="2">
    <mergeCell ref="A1:V1"/>
    <mergeCell ref="A2:V2"/>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
  <sheetViews>
    <sheetView topLeftCell="A16" workbookViewId="0">
      <selection activeCell="L6" sqref="L6"/>
    </sheetView>
  </sheetViews>
  <sheetFormatPr defaultRowHeight="15"/>
  <sheetData>
    <row r="1" spans="1:22">
      <c r="A1" s="60" t="s">
        <v>109</v>
      </c>
      <c r="B1" s="60"/>
      <c r="C1" s="60"/>
      <c r="D1" s="60"/>
      <c r="E1" s="60"/>
      <c r="F1" s="60"/>
      <c r="G1" s="60"/>
      <c r="H1" s="60"/>
      <c r="I1" s="60"/>
      <c r="J1" s="60"/>
      <c r="K1" s="60"/>
      <c r="L1" s="60"/>
      <c r="M1" s="60"/>
      <c r="N1" s="60"/>
      <c r="O1" s="60"/>
      <c r="P1" s="60"/>
      <c r="Q1" s="60"/>
      <c r="R1" s="60"/>
      <c r="S1" s="60"/>
      <c r="T1" s="60"/>
      <c r="U1" s="60"/>
      <c r="V1" s="60"/>
    </row>
    <row r="2" spans="1:22">
      <c r="A2" s="56" t="s">
        <v>119</v>
      </c>
      <c r="B2" s="56"/>
      <c r="C2" s="56"/>
      <c r="D2" s="56"/>
      <c r="E2" s="56"/>
      <c r="F2" s="56"/>
      <c r="G2" s="56"/>
      <c r="H2" s="56"/>
      <c r="I2" s="56"/>
      <c r="J2" s="56"/>
      <c r="K2" s="56"/>
      <c r="L2" s="56"/>
      <c r="M2" s="56"/>
      <c r="N2" s="56"/>
      <c r="O2" s="56"/>
      <c r="P2" s="56"/>
      <c r="Q2" s="56"/>
      <c r="R2" s="56"/>
      <c r="S2" s="56"/>
      <c r="T2" s="56"/>
      <c r="U2" s="56"/>
      <c r="V2" s="56"/>
    </row>
    <row r="4" spans="1:22" ht="15.75" thickBot="1"/>
    <row r="5" spans="1:22">
      <c r="A5" s="17" t="s">
        <v>60</v>
      </c>
      <c r="B5" s="18"/>
      <c r="C5" s="18"/>
      <c r="D5" s="18"/>
      <c r="E5" s="18"/>
      <c r="F5" s="18"/>
      <c r="G5" s="19"/>
    </row>
    <row r="6" spans="1:22" ht="45">
      <c r="A6" s="38" t="s">
        <v>61</v>
      </c>
      <c r="B6" s="7" t="s">
        <v>66</v>
      </c>
      <c r="C6" s="7" t="s">
        <v>67</v>
      </c>
      <c r="D6" s="7" t="s">
        <v>68</v>
      </c>
      <c r="E6" s="7" t="s">
        <v>69</v>
      </c>
      <c r="F6" s="7" t="s">
        <v>70</v>
      </c>
      <c r="G6" s="8" t="s">
        <v>71</v>
      </c>
      <c r="H6" s="37" t="s">
        <v>56</v>
      </c>
    </row>
    <row r="7" spans="1:22" ht="30">
      <c r="A7" s="38" t="s">
        <v>64</v>
      </c>
      <c r="B7" s="9">
        <v>500</v>
      </c>
      <c r="C7" s="9">
        <v>700</v>
      </c>
      <c r="D7" s="9">
        <v>900</v>
      </c>
      <c r="E7" s="9">
        <v>800</v>
      </c>
      <c r="F7" s="39">
        <v>1000</v>
      </c>
      <c r="G7" s="10">
        <v>600</v>
      </c>
      <c r="H7">
        <f>SUM(B7:G7)</f>
        <v>4500</v>
      </c>
    </row>
    <row r="8" spans="1:22" ht="45.75" thickBot="1">
      <c r="A8" s="40" t="s">
        <v>65</v>
      </c>
      <c r="B8" s="12">
        <v>50</v>
      </c>
      <c r="C8" s="12">
        <v>90</v>
      </c>
      <c r="D8" s="12">
        <v>120</v>
      </c>
      <c r="E8" s="12">
        <v>65</v>
      </c>
      <c r="F8" s="12">
        <v>120</v>
      </c>
      <c r="G8" s="13">
        <v>70</v>
      </c>
      <c r="H8">
        <f>SUM(B8:G8)</f>
        <v>515</v>
      </c>
    </row>
    <row r="9" spans="1:22">
      <c r="A9" s="37" t="s">
        <v>56</v>
      </c>
      <c r="B9">
        <f>SUM(B7:B8)</f>
        <v>550</v>
      </c>
      <c r="C9">
        <f t="shared" ref="C9:G9" si="0">SUM(C7:C8)</f>
        <v>790</v>
      </c>
      <c r="D9">
        <f t="shared" si="0"/>
        <v>1020</v>
      </c>
      <c r="E9">
        <f t="shared" si="0"/>
        <v>865</v>
      </c>
      <c r="F9">
        <f t="shared" si="0"/>
        <v>1120</v>
      </c>
      <c r="G9">
        <f t="shared" si="0"/>
        <v>670</v>
      </c>
    </row>
    <row r="11" spans="1:22" ht="15.75" thickBot="1"/>
    <row r="12" spans="1:22">
      <c r="A12" s="17" t="s">
        <v>72</v>
      </c>
      <c r="B12" s="18"/>
      <c r="C12" s="18"/>
      <c r="D12" s="18"/>
      <c r="E12" s="18"/>
      <c r="F12" s="18"/>
      <c r="G12" s="19"/>
    </row>
    <row r="13" spans="1:22" ht="45">
      <c r="A13" s="6" t="s">
        <v>84</v>
      </c>
      <c r="B13" s="7" t="s">
        <v>73</v>
      </c>
      <c r="C13" s="7" t="s">
        <v>74</v>
      </c>
      <c r="D13" s="7" t="s">
        <v>68</v>
      </c>
      <c r="E13" s="7" t="s">
        <v>69</v>
      </c>
      <c r="F13" s="7" t="s">
        <v>70</v>
      </c>
      <c r="G13" s="8" t="s">
        <v>71</v>
      </c>
      <c r="H13" s="3"/>
    </row>
    <row r="14" spans="1:22">
      <c r="A14" s="6" t="s">
        <v>75</v>
      </c>
      <c r="B14" s="9">
        <v>3.16</v>
      </c>
      <c r="C14" s="9">
        <v>3.16</v>
      </c>
      <c r="D14" s="9">
        <v>1.84</v>
      </c>
      <c r="E14" s="9">
        <v>2.02</v>
      </c>
      <c r="F14" s="9">
        <v>2.88</v>
      </c>
      <c r="G14" s="10">
        <v>2.98</v>
      </c>
    </row>
    <row r="15" spans="1:22">
      <c r="A15" s="6" t="s">
        <v>76</v>
      </c>
      <c r="B15" s="9">
        <v>3.3</v>
      </c>
      <c r="C15" s="9">
        <v>3.3</v>
      </c>
      <c r="D15" s="9">
        <v>2.88</v>
      </c>
      <c r="E15" s="9">
        <v>2.96</v>
      </c>
      <c r="F15" s="9">
        <v>1.84</v>
      </c>
      <c r="G15" s="10">
        <v>2.04</v>
      </c>
    </row>
    <row r="16" spans="1:22">
      <c r="A16" s="6" t="s">
        <v>77</v>
      </c>
      <c r="B16" s="9">
        <v>3.36</v>
      </c>
      <c r="C16" s="9">
        <v>3.24</v>
      </c>
      <c r="D16" s="9">
        <v>2.96</v>
      </c>
      <c r="E16" s="9">
        <v>2.04</v>
      </c>
      <c r="F16" s="9">
        <v>2.02</v>
      </c>
      <c r="G16" s="10">
        <v>1.82</v>
      </c>
    </row>
    <row r="17" spans="1:8" ht="15.75" thickBot="1">
      <c r="A17" s="11" t="s">
        <v>78</v>
      </c>
      <c r="B17" s="12">
        <v>2.1800000000000002</v>
      </c>
      <c r="C17" s="12">
        <v>1.84</v>
      </c>
      <c r="D17" s="12">
        <v>3.16</v>
      </c>
      <c r="E17" s="12">
        <v>3.16</v>
      </c>
      <c r="F17" s="12">
        <v>3.36</v>
      </c>
      <c r="G17" s="13">
        <v>3.3</v>
      </c>
      <c r="H17" s="37"/>
    </row>
    <row r="18" spans="1:8">
      <c r="A18" s="3"/>
      <c r="H18" s="42"/>
    </row>
    <row r="19" spans="1:8">
      <c r="H19" s="37"/>
    </row>
    <row r="20" spans="1:8" ht="15.75" thickBot="1"/>
    <row r="21" spans="1:8">
      <c r="A21" s="17" t="s">
        <v>81</v>
      </c>
      <c r="B21" s="18"/>
      <c r="C21" s="19"/>
    </row>
    <row r="22" spans="1:8" ht="60">
      <c r="A22" s="38" t="s">
        <v>61</v>
      </c>
      <c r="B22" s="7" t="s">
        <v>79</v>
      </c>
      <c r="C22" s="8" t="s">
        <v>80</v>
      </c>
    </row>
    <row r="23" spans="1:8">
      <c r="A23" s="6" t="s">
        <v>75</v>
      </c>
      <c r="B23" s="9">
        <v>5000</v>
      </c>
      <c r="C23" s="10">
        <v>1000</v>
      </c>
    </row>
    <row r="24" spans="1:8">
      <c r="A24" s="6" t="s">
        <v>76</v>
      </c>
      <c r="B24" s="9">
        <v>2000</v>
      </c>
      <c r="C24" s="10">
        <v>1000</v>
      </c>
    </row>
    <row r="25" spans="1:8">
      <c r="A25" s="6" t="s">
        <v>77</v>
      </c>
      <c r="B25" s="9">
        <v>2000</v>
      </c>
      <c r="C25" s="10">
        <v>1000</v>
      </c>
    </row>
    <row r="26" spans="1:8" ht="15.75" thickBot="1">
      <c r="A26" s="11" t="s">
        <v>78</v>
      </c>
      <c r="B26" s="12">
        <v>2000</v>
      </c>
      <c r="C26" s="13">
        <v>1000</v>
      </c>
    </row>
    <row r="28" spans="1:8" ht="15.75" thickBot="1"/>
    <row r="29" spans="1:8">
      <c r="A29" s="17" t="s">
        <v>62</v>
      </c>
      <c r="B29" s="18"/>
      <c r="C29" s="19"/>
      <c r="F29" s="17" t="s">
        <v>63</v>
      </c>
      <c r="G29" s="18"/>
      <c r="H29" s="19"/>
    </row>
    <row r="30" spans="1:8" ht="60">
      <c r="A30" s="38" t="s">
        <v>84</v>
      </c>
      <c r="B30" s="7" t="s">
        <v>82</v>
      </c>
      <c r="C30" s="8" t="s">
        <v>83</v>
      </c>
      <c r="D30" s="3"/>
      <c r="E30" s="3"/>
      <c r="F30" s="38" t="s">
        <v>84</v>
      </c>
      <c r="G30" s="7" t="s">
        <v>82</v>
      </c>
      <c r="H30" s="8" t="s">
        <v>83</v>
      </c>
    </row>
    <row r="31" spans="1:8">
      <c r="A31" s="6" t="s">
        <v>75</v>
      </c>
      <c r="B31" s="9">
        <v>5000</v>
      </c>
      <c r="C31" s="10">
        <v>10</v>
      </c>
      <c r="F31" s="6" t="s">
        <v>75</v>
      </c>
      <c r="G31" s="9">
        <v>1500</v>
      </c>
      <c r="H31" s="10">
        <v>20</v>
      </c>
    </row>
    <row r="32" spans="1:8">
      <c r="A32" s="6" t="s">
        <v>76</v>
      </c>
      <c r="B32" s="9">
        <v>2200</v>
      </c>
      <c r="C32" s="10">
        <v>10</v>
      </c>
      <c r="F32" s="6" t="s">
        <v>76</v>
      </c>
      <c r="G32" s="9">
        <v>1500</v>
      </c>
      <c r="H32" s="10">
        <v>20</v>
      </c>
    </row>
    <row r="33" spans="1:19">
      <c r="A33" s="6" t="s">
        <v>77</v>
      </c>
      <c r="B33" s="9">
        <v>2200</v>
      </c>
      <c r="C33" s="10">
        <v>10</v>
      </c>
      <c r="F33" s="6" t="s">
        <v>77</v>
      </c>
      <c r="G33" s="9">
        <v>1500</v>
      </c>
      <c r="H33" s="10">
        <v>20</v>
      </c>
    </row>
    <row r="34" spans="1:19" ht="15.75" thickBot="1">
      <c r="A34" s="11" t="s">
        <v>78</v>
      </c>
      <c r="B34" s="12">
        <v>2200</v>
      </c>
      <c r="C34" s="13">
        <v>10</v>
      </c>
      <c r="F34" s="11" t="s">
        <v>78</v>
      </c>
      <c r="G34" s="12">
        <v>1500</v>
      </c>
      <c r="H34" s="13">
        <v>20</v>
      </c>
    </row>
    <row r="36" spans="1:19" ht="15.75" thickBot="1"/>
    <row r="37" spans="1:19">
      <c r="A37" s="17" t="s">
        <v>92</v>
      </c>
      <c r="B37" s="18"/>
      <c r="C37" s="19"/>
      <c r="F37" s="17" t="s">
        <v>101</v>
      </c>
      <c r="G37" s="18"/>
      <c r="H37" s="19"/>
    </row>
    <row r="38" spans="1:19" ht="45">
      <c r="A38" s="38" t="s">
        <v>61</v>
      </c>
      <c r="B38" s="7" t="s">
        <v>93</v>
      </c>
      <c r="C38" s="8" t="s">
        <v>94</v>
      </c>
      <c r="D38" s="7" t="s">
        <v>82</v>
      </c>
      <c r="E38" s="7"/>
      <c r="F38" s="38" t="s">
        <v>61</v>
      </c>
      <c r="G38" s="51" t="s">
        <v>100</v>
      </c>
      <c r="H38" s="52" t="s">
        <v>63</v>
      </c>
    </row>
    <row r="39" spans="1:19">
      <c r="A39" s="6" t="s">
        <v>75</v>
      </c>
      <c r="B39" s="20">
        <v>0</v>
      </c>
      <c r="C39" s="21">
        <v>0</v>
      </c>
      <c r="D39">
        <f>B31*B39+G31*C39</f>
        <v>0</v>
      </c>
      <c r="F39" s="6" t="s">
        <v>75</v>
      </c>
      <c r="G39" s="9">
        <f>B39*B23</f>
        <v>0</v>
      </c>
      <c r="H39" s="10">
        <f>C39*C23</f>
        <v>0</v>
      </c>
    </row>
    <row r="40" spans="1:19">
      <c r="A40" s="6" t="s">
        <v>76</v>
      </c>
      <c r="B40" s="20">
        <v>1</v>
      </c>
      <c r="C40" s="21">
        <v>0</v>
      </c>
      <c r="D40">
        <f t="shared" ref="D40:D42" si="1">B32*B40+G32*C40</f>
        <v>2200</v>
      </c>
      <c r="F40" s="6" t="s">
        <v>76</v>
      </c>
      <c r="G40" s="9">
        <f>B40*B24</f>
        <v>2000</v>
      </c>
      <c r="H40" s="10">
        <f t="shared" ref="H40:H42" si="2">C40*C24</f>
        <v>0</v>
      </c>
    </row>
    <row r="41" spans="1:19">
      <c r="A41" s="6" t="s">
        <v>77</v>
      </c>
      <c r="B41" s="20">
        <v>1</v>
      </c>
      <c r="C41" s="21">
        <v>1</v>
      </c>
      <c r="D41">
        <f t="shared" si="1"/>
        <v>3700</v>
      </c>
      <c r="F41" s="6" t="s">
        <v>77</v>
      </c>
      <c r="G41" s="9">
        <f t="shared" ref="G41:G42" si="3">B41*B25</f>
        <v>2000</v>
      </c>
      <c r="H41" s="10">
        <f t="shared" si="2"/>
        <v>1000</v>
      </c>
    </row>
    <row r="42" spans="1:19" ht="15.75" thickBot="1">
      <c r="A42" s="11" t="s">
        <v>78</v>
      </c>
      <c r="B42" s="22">
        <v>1</v>
      </c>
      <c r="C42" s="23">
        <v>0</v>
      </c>
      <c r="D42">
        <f t="shared" si="1"/>
        <v>2200</v>
      </c>
      <c r="F42" s="11" t="s">
        <v>78</v>
      </c>
      <c r="G42" s="12">
        <f t="shared" si="3"/>
        <v>2000</v>
      </c>
      <c r="H42" s="13">
        <f t="shared" si="2"/>
        <v>0</v>
      </c>
    </row>
    <row r="43" spans="1:19">
      <c r="A43" s="37" t="s">
        <v>56</v>
      </c>
      <c r="D43">
        <f>SUM(D39:D42)</f>
        <v>8100</v>
      </c>
    </row>
    <row r="45" spans="1:19" ht="15.75" thickBot="1"/>
    <row r="46" spans="1:19">
      <c r="A46" s="17" t="s">
        <v>95</v>
      </c>
      <c r="B46" s="18"/>
      <c r="C46" s="18"/>
      <c r="D46" s="18"/>
      <c r="E46" s="18"/>
      <c r="F46" s="18"/>
      <c r="G46" s="19"/>
      <c r="L46" s="17" t="s">
        <v>97</v>
      </c>
      <c r="M46" s="18"/>
      <c r="N46" s="18"/>
      <c r="O46" s="18"/>
      <c r="P46" s="18"/>
      <c r="Q46" s="18"/>
      <c r="R46" s="19"/>
    </row>
    <row r="47" spans="1:19" ht="45">
      <c r="A47" s="6" t="s">
        <v>98</v>
      </c>
      <c r="B47" s="7" t="s">
        <v>73</v>
      </c>
      <c r="C47" s="7" t="s">
        <v>74</v>
      </c>
      <c r="D47" s="7" t="s">
        <v>68</v>
      </c>
      <c r="E47" s="7" t="s">
        <v>69</v>
      </c>
      <c r="F47" s="7" t="s">
        <v>70</v>
      </c>
      <c r="G47" s="8" t="s">
        <v>71</v>
      </c>
      <c r="H47" s="37" t="s">
        <v>56</v>
      </c>
      <c r="L47" s="6" t="s">
        <v>84</v>
      </c>
      <c r="M47" s="7" t="s">
        <v>73</v>
      </c>
      <c r="N47" s="7" t="s">
        <v>74</v>
      </c>
      <c r="O47" s="7" t="s">
        <v>68</v>
      </c>
      <c r="P47" s="7" t="s">
        <v>69</v>
      </c>
      <c r="Q47" s="7" t="s">
        <v>70</v>
      </c>
      <c r="R47" s="8" t="s">
        <v>71</v>
      </c>
      <c r="S47" s="37" t="s">
        <v>56</v>
      </c>
    </row>
    <row r="48" spans="1:19">
      <c r="A48" s="6" t="s">
        <v>75</v>
      </c>
      <c r="B48" s="20">
        <v>0</v>
      </c>
      <c r="C48" s="20">
        <v>0</v>
      </c>
      <c r="D48" s="20">
        <v>3.4106051316484809E-13</v>
      </c>
      <c r="E48" s="20">
        <v>0</v>
      </c>
      <c r="F48" s="20">
        <v>0</v>
      </c>
      <c r="G48" s="21">
        <v>0</v>
      </c>
      <c r="H48">
        <f>SUM(B48:G48)</f>
        <v>3.4106051316484809E-13</v>
      </c>
      <c r="L48" s="6" t="s">
        <v>75</v>
      </c>
      <c r="M48" s="9">
        <f>B48*B14</f>
        <v>0</v>
      </c>
      <c r="N48" s="9">
        <f t="shared" ref="N48:R51" si="4">C48*C14</f>
        <v>0</v>
      </c>
      <c r="O48" s="9">
        <f t="shared" si="4"/>
        <v>6.2755134422332054E-13</v>
      </c>
      <c r="P48" s="9">
        <f t="shared" si="4"/>
        <v>0</v>
      </c>
      <c r="Q48" s="9">
        <f t="shared" si="4"/>
        <v>0</v>
      </c>
      <c r="R48" s="10">
        <f t="shared" si="4"/>
        <v>0</v>
      </c>
      <c r="S48" s="25">
        <f>SUM(M48:R48)</f>
        <v>6.2755134422332054E-13</v>
      </c>
    </row>
    <row r="49" spans="1:19">
      <c r="A49" s="6" t="s">
        <v>76</v>
      </c>
      <c r="B49" s="20">
        <v>0</v>
      </c>
      <c r="C49" s="20">
        <v>0</v>
      </c>
      <c r="D49" s="20">
        <v>899.99999999999966</v>
      </c>
      <c r="E49" s="20">
        <v>0</v>
      </c>
      <c r="F49" s="20">
        <v>1000</v>
      </c>
      <c r="G49" s="21">
        <v>0</v>
      </c>
      <c r="H49">
        <f t="shared" ref="H49:H52" si="5">SUM(B49:G49)</f>
        <v>1899.9999999999995</v>
      </c>
      <c r="L49" s="6" t="s">
        <v>76</v>
      </c>
      <c r="M49" s="9">
        <f t="shared" ref="M49:M51" si="6">B49*B15</f>
        <v>0</v>
      </c>
      <c r="N49" s="9">
        <f t="shared" si="4"/>
        <v>0</v>
      </c>
      <c r="O49" s="9">
        <f t="shared" si="4"/>
        <v>2591.9999999999991</v>
      </c>
      <c r="P49" s="9">
        <f t="shared" si="4"/>
        <v>0</v>
      </c>
      <c r="Q49" s="9">
        <f t="shared" si="4"/>
        <v>1840</v>
      </c>
      <c r="R49" s="10">
        <f t="shared" si="4"/>
        <v>0</v>
      </c>
      <c r="S49" s="25">
        <f t="shared" ref="S49:S52" si="7">SUM(M49:R49)</f>
        <v>4431.9999999999991</v>
      </c>
    </row>
    <row r="50" spans="1:19">
      <c r="A50" s="6" t="s">
        <v>77</v>
      </c>
      <c r="B50" s="20">
        <v>0</v>
      </c>
      <c r="C50" s="20">
        <v>0</v>
      </c>
      <c r="D50" s="20">
        <v>0</v>
      </c>
      <c r="E50" s="20">
        <v>800</v>
      </c>
      <c r="F50" s="20">
        <v>0</v>
      </c>
      <c r="G50" s="21">
        <v>600</v>
      </c>
      <c r="H50">
        <f t="shared" si="5"/>
        <v>1400</v>
      </c>
      <c r="L50" s="6" t="s">
        <v>77</v>
      </c>
      <c r="M50" s="9">
        <f t="shared" si="6"/>
        <v>0</v>
      </c>
      <c r="N50" s="9">
        <f t="shared" si="4"/>
        <v>0</v>
      </c>
      <c r="O50" s="9">
        <f t="shared" si="4"/>
        <v>0</v>
      </c>
      <c r="P50" s="9">
        <f t="shared" si="4"/>
        <v>1632</v>
      </c>
      <c r="Q50" s="9">
        <f t="shared" si="4"/>
        <v>0</v>
      </c>
      <c r="R50" s="10">
        <f t="shared" si="4"/>
        <v>1092</v>
      </c>
      <c r="S50" s="25">
        <f t="shared" si="7"/>
        <v>2724</v>
      </c>
    </row>
    <row r="51" spans="1:19" ht="15.75" thickBot="1">
      <c r="A51" s="11" t="s">
        <v>78</v>
      </c>
      <c r="B51" s="22">
        <v>500</v>
      </c>
      <c r="C51" s="22">
        <v>700.00000000000011</v>
      </c>
      <c r="D51" s="22">
        <v>0</v>
      </c>
      <c r="E51" s="22">
        <v>0</v>
      </c>
      <c r="F51" s="22">
        <v>0</v>
      </c>
      <c r="G51" s="23">
        <v>0</v>
      </c>
      <c r="H51">
        <f t="shared" si="5"/>
        <v>1200</v>
      </c>
      <c r="L51" s="11" t="s">
        <v>78</v>
      </c>
      <c r="M51" s="12">
        <f t="shared" si="6"/>
        <v>1090</v>
      </c>
      <c r="N51" s="12">
        <f t="shared" si="4"/>
        <v>1288.0000000000002</v>
      </c>
      <c r="O51" s="12">
        <f t="shared" si="4"/>
        <v>0</v>
      </c>
      <c r="P51" s="12">
        <f t="shared" si="4"/>
        <v>0</v>
      </c>
      <c r="Q51" s="12">
        <f t="shared" si="4"/>
        <v>0</v>
      </c>
      <c r="R51" s="13">
        <f t="shared" si="4"/>
        <v>0</v>
      </c>
      <c r="S51" s="25">
        <f t="shared" si="7"/>
        <v>2378</v>
      </c>
    </row>
    <row r="52" spans="1:19">
      <c r="A52" s="37" t="s">
        <v>56</v>
      </c>
      <c r="B52">
        <f>SUM(B48:B51)</f>
        <v>500</v>
      </c>
      <c r="C52">
        <f t="shared" ref="C52:G52" si="8">SUM(C48:C51)</f>
        <v>700.00000000000011</v>
      </c>
      <c r="D52">
        <f t="shared" si="8"/>
        <v>900</v>
      </c>
      <c r="E52">
        <f t="shared" si="8"/>
        <v>800</v>
      </c>
      <c r="F52">
        <f t="shared" si="8"/>
        <v>1000</v>
      </c>
      <c r="G52">
        <f t="shared" si="8"/>
        <v>600</v>
      </c>
      <c r="H52">
        <f t="shared" si="5"/>
        <v>4500</v>
      </c>
      <c r="I52" t="s">
        <v>102</v>
      </c>
      <c r="L52" s="37" t="s">
        <v>56</v>
      </c>
      <c r="M52" s="25">
        <f>SUM(M48:M51)</f>
        <v>1090</v>
      </c>
      <c r="N52" s="25">
        <f t="shared" ref="N52:R52" si="9">SUM(N48:N51)</f>
        <v>1288.0000000000002</v>
      </c>
      <c r="O52" s="25">
        <f t="shared" si="9"/>
        <v>2591.9999999999995</v>
      </c>
      <c r="P52" s="25">
        <f t="shared" si="9"/>
        <v>1632</v>
      </c>
      <c r="Q52" s="25">
        <f t="shared" si="9"/>
        <v>1840</v>
      </c>
      <c r="R52" s="25">
        <f t="shared" si="9"/>
        <v>1092</v>
      </c>
      <c r="S52" s="25">
        <f t="shared" si="7"/>
        <v>9534</v>
      </c>
    </row>
    <row r="54" spans="1:19" ht="15.75" thickBot="1"/>
    <row r="55" spans="1:19">
      <c r="A55" s="17" t="s">
        <v>96</v>
      </c>
      <c r="B55" s="18"/>
      <c r="C55" s="18"/>
      <c r="D55" s="18"/>
      <c r="E55" s="18"/>
      <c r="F55" s="18"/>
      <c r="G55" s="19"/>
      <c r="L55" s="17" t="s">
        <v>99</v>
      </c>
      <c r="M55" s="18"/>
      <c r="N55" s="18"/>
      <c r="O55" s="18"/>
      <c r="P55" s="18"/>
      <c r="Q55" s="18"/>
      <c r="R55" s="19"/>
    </row>
    <row r="56" spans="1:19" ht="45">
      <c r="A56" s="6" t="s">
        <v>98</v>
      </c>
      <c r="B56" s="7" t="s">
        <v>73</v>
      </c>
      <c r="C56" s="7" t="s">
        <v>74</v>
      </c>
      <c r="D56" s="7" t="s">
        <v>68</v>
      </c>
      <c r="E56" s="7" t="s">
        <v>69</v>
      </c>
      <c r="F56" s="7" t="s">
        <v>70</v>
      </c>
      <c r="G56" s="8" t="s">
        <v>71</v>
      </c>
      <c r="H56" s="37" t="s">
        <v>56</v>
      </c>
      <c r="L56" s="6" t="s">
        <v>84</v>
      </c>
      <c r="M56" s="7" t="s">
        <v>73</v>
      </c>
      <c r="N56" s="7" t="s">
        <v>74</v>
      </c>
      <c r="O56" s="7" t="s">
        <v>68</v>
      </c>
      <c r="P56" s="7" t="s">
        <v>69</v>
      </c>
      <c r="Q56" s="7" t="s">
        <v>70</v>
      </c>
      <c r="R56" s="8" t="s">
        <v>71</v>
      </c>
      <c r="S56" s="37" t="s">
        <v>56</v>
      </c>
    </row>
    <row r="57" spans="1:19">
      <c r="A57" s="6" t="s">
        <v>75</v>
      </c>
      <c r="B57" s="20">
        <v>0</v>
      </c>
      <c r="C57" s="20">
        <v>0</v>
      </c>
      <c r="D57" s="20">
        <v>0</v>
      </c>
      <c r="E57" s="20">
        <v>0</v>
      </c>
      <c r="F57" s="20">
        <v>0</v>
      </c>
      <c r="G57" s="21">
        <v>0</v>
      </c>
      <c r="H57">
        <f>SUM(B57:G57)</f>
        <v>0</v>
      </c>
      <c r="L57" s="6" t="s">
        <v>75</v>
      </c>
      <c r="M57" s="9">
        <f>B57*B14</f>
        <v>0</v>
      </c>
      <c r="N57" s="9">
        <f t="shared" ref="N57:R60" si="10">C57*C14</f>
        <v>0</v>
      </c>
      <c r="O57" s="9">
        <f t="shared" si="10"/>
        <v>0</v>
      </c>
      <c r="P57" s="9">
        <f t="shared" si="10"/>
        <v>0</v>
      </c>
      <c r="Q57" s="9">
        <f t="shared" si="10"/>
        <v>0</v>
      </c>
      <c r="R57" s="10">
        <f t="shared" si="10"/>
        <v>0</v>
      </c>
      <c r="S57" s="25">
        <f>SUM(M57:R57)</f>
        <v>0</v>
      </c>
    </row>
    <row r="58" spans="1:19">
      <c r="A58" s="6" t="s">
        <v>76</v>
      </c>
      <c r="B58" s="20">
        <v>0</v>
      </c>
      <c r="C58" s="20">
        <v>0</v>
      </c>
      <c r="D58" s="20">
        <v>0</v>
      </c>
      <c r="E58" s="20">
        <v>0</v>
      </c>
      <c r="F58" s="20">
        <v>0</v>
      </c>
      <c r="G58" s="21">
        <v>0</v>
      </c>
      <c r="H58">
        <f t="shared" ref="H58:H61" si="11">SUM(B58:G58)</f>
        <v>0</v>
      </c>
      <c r="L58" s="6" t="s">
        <v>76</v>
      </c>
      <c r="M58" s="9">
        <f t="shared" ref="M58:M60" si="12">B58*B15</f>
        <v>0</v>
      </c>
      <c r="N58" s="9">
        <f t="shared" si="10"/>
        <v>0</v>
      </c>
      <c r="O58" s="9">
        <f t="shared" si="10"/>
        <v>0</v>
      </c>
      <c r="P58" s="9">
        <f t="shared" si="10"/>
        <v>0</v>
      </c>
      <c r="Q58" s="9">
        <f t="shared" si="10"/>
        <v>0</v>
      </c>
      <c r="R58" s="10">
        <f t="shared" si="10"/>
        <v>0</v>
      </c>
      <c r="S58" s="25">
        <f t="shared" ref="S58:S61" si="13">SUM(M58:R58)</f>
        <v>0</v>
      </c>
    </row>
    <row r="59" spans="1:19">
      <c r="A59" s="6" t="s">
        <v>77</v>
      </c>
      <c r="B59" s="20">
        <v>50</v>
      </c>
      <c r="C59" s="20">
        <v>90</v>
      </c>
      <c r="D59" s="20">
        <v>120</v>
      </c>
      <c r="E59" s="20">
        <v>65</v>
      </c>
      <c r="F59" s="20">
        <v>120</v>
      </c>
      <c r="G59" s="21">
        <v>70</v>
      </c>
      <c r="H59">
        <f t="shared" si="11"/>
        <v>515</v>
      </c>
      <c r="L59" s="6" t="s">
        <v>77</v>
      </c>
      <c r="M59" s="9">
        <f t="shared" si="12"/>
        <v>168</v>
      </c>
      <c r="N59" s="9">
        <f t="shared" si="10"/>
        <v>291.60000000000002</v>
      </c>
      <c r="O59" s="9">
        <f t="shared" si="10"/>
        <v>355.2</v>
      </c>
      <c r="P59" s="9">
        <f t="shared" si="10"/>
        <v>132.6</v>
      </c>
      <c r="Q59" s="9">
        <f t="shared" si="10"/>
        <v>242.4</v>
      </c>
      <c r="R59" s="10">
        <f t="shared" si="10"/>
        <v>127.4</v>
      </c>
      <c r="S59" s="25">
        <f t="shared" si="13"/>
        <v>1317.2</v>
      </c>
    </row>
    <row r="60" spans="1:19" ht="15.75" thickBot="1">
      <c r="A60" s="11" t="s">
        <v>78</v>
      </c>
      <c r="B60" s="22">
        <v>0</v>
      </c>
      <c r="C60" s="22">
        <v>0</v>
      </c>
      <c r="D60" s="22">
        <v>0</v>
      </c>
      <c r="E60" s="22">
        <v>0</v>
      </c>
      <c r="F60" s="22">
        <v>0</v>
      </c>
      <c r="G60" s="23">
        <v>0</v>
      </c>
      <c r="H60">
        <f t="shared" si="11"/>
        <v>0</v>
      </c>
      <c r="L60" s="11" t="s">
        <v>78</v>
      </c>
      <c r="M60" s="12">
        <f t="shared" si="12"/>
        <v>0</v>
      </c>
      <c r="N60" s="12">
        <f t="shared" si="10"/>
        <v>0</v>
      </c>
      <c r="O60" s="12">
        <f t="shared" si="10"/>
        <v>0</v>
      </c>
      <c r="P60" s="12">
        <f t="shared" si="10"/>
        <v>0</v>
      </c>
      <c r="Q60" s="12">
        <f t="shared" si="10"/>
        <v>0</v>
      </c>
      <c r="R60" s="13">
        <f t="shared" si="10"/>
        <v>0</v>
      </c>
      <c r="S60" s="25">
        <f t="shared" si="13"/>
        <v>0</v>
      </c>
    </row>
    <row r="61" spans="1:19">
      <c r="A61" s="37" t="s">
        <v>56</v>
      </c>
      <c r="B61">
        <f>SUM(B57:B60)</f>
        <v>50</v>
      </c>
      <c r="C61">
        <f t="shared" ref="C61:G61" si="14">SUM(C57:C60)</f>
        <v>90</v>
      </c>
      <c r="D61">
        <f t="shared" si="14"/>
        <v>120</v>
      </c>
      <c r="E61">
        <f t="shared" si="14"/>
        <v>65</v>
      </c>
      <c r="F61">
        <f t="shared" si="14"/>
        <v>120</v>
      </c>
      <c r="G61">
        <f t="shared" si="14"/>
        <v>70</v>
      </c>
      <c r="H61">
        <f t="shared" si="11"/>
        <v>515</v>
      </c>
      <c r="I61" t="s">
        <v>102</v>
      </c>
      <c r="L61" s="37" t="s">
        <v>56</v>
      </c>
      <c r="M61" s="25">
        <f>SUM(M57:M60)</f>
        <v>168</v>
      </c>
      <c r="N61" s="25">
        <f t="shared" ref="N61:R61" si="15">SUM(N57:N60)</f>
        <v>291.60000000000002</v>
      </c>
      <c r="O61" s="25">
        <f t="shared" si="15"/>
        <v>355.2</v>
      </c>
      <c r="P61" s="25">
        <f t="shared" si="15"/>
        <v>132.6</v>
      </c>
      <c r="Q61" s="25">
        <f t="shared" si="15"/>
        <v>242.4</v>
      </c>
      <c r="R61" s="25">
        <f t="shared" si="15"/>
        <v>127.4</v>
      </c>
      <c r="S61" s="25">
        <f t="shared" si="13"/>
        <v>1317.2</v>
      </c>
    </row>
    <row r="63" spans="1:19" ht="15.75" thickBot="1"/>
    <row r="64" spans="1:19" ht="30">
      <c r="A64" s="17" t="s">
        <v>98</v>
      </c>
      <c r="B64" s="15" t="s">
        <v>104</v>
      </c>
      <c r="C64" s="16" t="s">
        <v>103</v>
      </c>
      <c r="D64" s="37"/>
      <c r="Q64" s="1" t="s">
        <v>51</v>
      </c>
      <c r="R64" s="1">
        <f>C67+D43+S52+S61</f>
        <v>74251.199999999997</v>
      </c>
    </row>
    <row r="65" spans="1:3">
      <c r="A65" s="6" t="s">
        <v>100</v>
      </c>
      <c r="B65" s="9">
        <f>SUM(B52:G52)</f>
        <v>4500</v>
      </c>
      <c r="C65" s="10">
        <f>B65*10</f>
        <v>45000</v>
      </c>
    </row>
    <row r="66" spans="1:3" ht="15.75" thickBot="1">
      <c r="A66" s="11" t="s">
        <v>63</v>
      </c>
      <c r="B66" s="12">
        <f>SUM(B61:G61)</f>
        <v>515</v>
      </c>
      <c r="C66" s="13">
        <f>B66*20</f>
        <v>10300</v>
      </c>
    </row>
    <row r="67" spans="1:3">
      <c r="A67" s="37" t="s">
        <v>56</v>
      </c>
      <c r="B67">
        <f>SUM(B65:B66)</f>
        <v>5015</v>
      </c>
      <c r="C67">
        <f>SUM(C65:C66)</f>
        <v>55300</v>
      </c>
    </row>
  </sheetData>
  <mergeCells count="2">
    <mergeCell ref="A1:V1"/>
    <mergeCell ref="A2:V2"/>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
  <sheetViews>
    <sheetView workbookViewId="0">
      <selection activeCell="M6" sqref="M6"/>
    </sheetView>
  </sheetViews>
  <sheetFormatPr defaultRowHeight="15"/>
  <sheetData>
    <row r="1" spans="1:22">
      <c r="A1" s="60" t="s">
        <v>110</v>
      </c>
      <c r="B1" s="60"/>
      <c r="C1" s="60"/>
      <c r="D1" s="60"/>
      <c r="E1" s="60"/>
      <c r="F1" s="60"/>
      <c r="G1" s="60"/>
      <c r="H1" s="60"/>
      <c r="I1" s="60"/>
      <c r="J1" s="60"/>
      <c r="K1" s="60"/>
      <c r="L1" s="60"/>
      <c r="M1" s="60"/>
      <c r="N1" s="60"/>
      <c r="O1" s="60"/>
      <c r="P1" s="60"/>
      <c r="Q1" s="60"/>
      <c r="R1" s="60"/>
      <c r="S1" s="60"/>
      <c r="T1" s="60"/>
      <c r="U1" s="60"/>
      <c r="V1" s="60"/>
    </row>
    <row r="2" spans="1:22">
      <c r="A2" s="56" t="s">
        <v>120</v>
      </c>
      <c r="B2" s="56"/>
      <c r="C2" s="56"/>
      <c r="D2" s="56"/>
      <c r="E2" s="56"/>
      <c r="F2" s="56"/>
      <c r="G2" s="56"/>
      <c r="H2" s="56"/>
      <c r="I2" s="56"/>
      <c r="J2" s="56"/>
      <c r="K2" s="56"/>
      <c r="L2" s="56"/>
      <c r="M2" s="56"/>
      <c r="N2" s="56"/>
      <c r="O2" s="56"/>
      <c r="P2" s="56"/>
      <c r="Q2" s="56"/>
      <c r="R2" s="56"/>
      <c r="S2" s="56"/>
      <c r="T2" s="56"/>
      <c r="U2" s="56"/>
      <c r="V2" s="56"/>
    </row>
    <row r="4" spans="1:22" ht="15.75" thickBot="1"/>
    <row r="5" spans="1:22">
      <c r="A5" s="17" t="s">
        <v>60</v>
      </c>
      <c r="B5" s="18"/>
      <c r="C5" s="18"/>
      <c r="D5" s="18"/>
      <c r="E5" s="18"/>
      <c r="F5" s="18"/>
      <c r="G5" s="19"/>
    </row>
    <row r="6" spans="1:22" ht="45">
      <c r="A6" s="38" t="s">
        <v>61</v>
      </c>
      <c r="B6" s="7" t="s">
        <v>66</v>
      </c>
      <c r="C6" s="7" t="s">
        <v>67</v>
      </c>
      <c r="D6" s="7" t="s">
        <v>68</v>
      </c>
      <c r="E6" s="7" t="s">
        <v>69</v>
      </c>
      <c r="F6" s="7" t="s">
        <v>70</v>
      </c>
      <c r="G6" s="8" t="s">
        <v>71</v>
      </c>
      <c r="H6" s="37" t="s">
        <v>56</v>
      </c>
    </row>
    <row r="7" spans="1:22" ht="30">
      <c r="A7" s="38" t="s">
        <v>64</v>
      </c>
      <c r="B7" s="9">
        <v>500</v>
      </c>
      <c r="C7" s="9">
        <v>700</v>
      </c>
      <c r="D7" s="9">
        <v>900</v>
      </c>
      <c r="E7" s="9">
        <v>800</v>
      </c>
      <c r="F7" s="39">
        <v>1000</v>
      </c>
      <c r="G7" s="10">
        <v>600</v>
      </c>
      <c r="H7">
        <f>SUM(B7:G7)</f>
        <v>4500</v>
      </c>
    </row>
    <row r="8" spans="1:22" ht="45.75" thickBot="1">
      <c r="A8" s="40" t="s">
        <v>65</v>
      </c>
      <c r="B8" s="12">
        <v>50</v>
      </c>
      <c r="C8" s="12">
        <v>90</v>
      </c>
      <c r="D8" s="12">
        <v>120</v>
      </c>
      <c r="E8" s="12">
        <v>65</v>
      </c>
      <c r="F8" s="12">
        <v>120</v>
      </c>
      <c r="G8" s="13">
        <v>70</v>
      </c>
      <c r="H8">
        <f>SUM(B8:G8)</f>
        <v>515</v>
      </c>
    </row>
    <row r="9" spans="1:22">
      <c r="A9" s="37" t="s">
        <v>56</v>
      </c>
      <c r="B9">
        <f>SUM(B7:B8)</f>
        <v>550</v>
      </c>
      <c r="C9">
        <f t="shared" ref="C9:G9" si="0">SUM(C7:C8)</f>
        <v>790</v>
      </c>
      <c r="D9">
        <f t="shared" si="0"/>
        <v>1020</v>
      </c>
      <c r="E9">
        <f t="shared" si="0"/>
        <v>865</v>
      </c>
      <c r="F9">
        <f t="shared" si="0"/>
        <v>1120</v>
      </c>
      <c r="G9">
        <f t="shared" si="0"/>
        <v>670</v>
      </c>
    </row>
    <row r="11" spans="1:22" ht="15.75" thickBot="1"/>
    <row r="12" spans="1:22">
      <c r="A12" s="17" t="s">
        <v>72</v>
      </c>
      <c r="B12" s="18"/>
      <c r="C12" s="18"/>
      <c r="D12" s="18"/>
      <c r="E12" s="18"/>
      <c r="F12" s="18"/>
      <c r="G12" s="19"/>
    </row>
    <row r="13" spans="1:22" ht="45">
      <c r="A13" s="6" t="s">
        <v>84</v>
      </c>
      <c r="B13" s="7" t="s">
        <v>73</v>
      </c>
      <c r="C13" s="7" t="s">
        <v>74</v>
      </c>
      <c r="D13" s="7" t="s">
        <v>68</v>
      </c>
      <c r="E13" s="7" t="s">
        <v>69</v>
      </c>
      <c r="F13" s="7" t="s">
        <v>70</v>
      </c>
      <c r="G13" s="8" t="s">
        <v>71</v>
      </c>
      <c r="H13" s="3"/>
    </row>
    <row r="14" spans="1:22">
      <c r="A14" s="6" t="s">
        <v>75</v>
      </c>
      <c r="B14" s="9">
        <v>12.64</v>
      </c>
      <c r="C14" s="9">
        <v>12.64</v>
      </c>
      <c r="D14" s="9">
        <v>7.36</v>
      </c>
      <c r="E14" s="9">
        <v>8.08</v>
      </c>
      <c r="F14" s="9">
        <v>11.52</v>
      </c>
      <c r="G14" s="10">
        <v>11.92</v>
      </c>
    </row>
    <row r="15" spans="1:22">
      <c r="A15" s="6" t="s">
        <v>76</v>
      </c>
      <c r="B15" s="9">
        <v>13.2</v>
      </c>
      <c r="C15" s="9">
        <v>13.2</v>
      </c>
      <c r="D15" s="9">
        <v>11.52</v>
      </c>
      <c r="E15" s="9">
        <v>11.84</v>
      </c>
      <c r="F15" s="9">
        <v>7.36</v>
      </c>
      <c r="G15" s="10">
        <v>8.16</v>
      </c>
    </row>
    <row r="16" spans="1:22">
      <c r="A16" s="6" t="s">
        <v>77</v>
      </c>
      <c r="B16" s="9">
        <v>13.44</v>
      </c>
      <c r="C16" s="9">
        <v>12.96</v>
      </c>
      <c r="D16" s="9">
        <v>11.84</v>
      </c>
      <c r="E16" s="9">
        <v>8.16</v>
      </c>
      <c r="F16" s="9">
        <v>8.08</v>
      </c>
      <c r="G16" s="10">
        <v>7.28</v>
      </c>
    </row>
    <row r="17" spans="1:8" ht="15.75" thickBot="1">
      <c r="A17" s="11" t="s">
        <v>78</v>
      </c>
      <c r="B17" s="12">
        <v>8.7200000000000006</v>
      </c>
      <c r="C17" s="12">
        <v>7.36</v>
      </c>
      <c r="D17" s="12">
        <v>12.64</v>
      </c>
      <c r="E17" s="12">
        <v>12.64</v>
      </c>
      <c r="F17" s="12">
        <v>13.44</v>
      </c>
      <c r="G17" s="13">
        <v>13.2</v>
      </c>
      <c r="H17" s="37"/>
    </row>
    <row r="18" spans="1:8">
      <c r="A18" s="3"/>
      <c r="H18" s="42"/>
    </row>
    <row r="19" spans="1:8">
      <c r="H19" s="37"/>
    </row>
    <row r="20" spans="1:8" ht="15.75" thickBot="1"/>
    <row r="21" spans="1:8">
      <c r="A21" s="17" t="s">
        <v>81</v>
      </c>
      <c r="B21" s="18"/>
      <c r="C21" s="19"/>
    </row>
    <row r="22" spans="1:8" ht="60">
      <c r="A22" s="38" t="s">
        <v>61</v>
      </c>
      <c r="B22" s="7" t="s">
        <v>79</v>
      </c>
      <c r="C22" s="8" t="s">
        <v>80</v>
      </c>
    </row>
    <row r="23" spans="1:8">
      <c r="A23" s="6" t="s">
        <v>75</v>
      </c>
      <c r="B23" s="9">
        <v>5000</v>
      </c>
      <c r="C23" s="10">
        <v>1000</v>
      </c>
    </row>
    <row r="24" spans="1:8">
      <c r="A24" s="6" t="s">
        <v>76</v>
      </c>
      <c r="B24" s="9">
        <v>2000</v>
      </c>
      <c r="C24" s="10">
        <v>1000</v>
      </c>
    </row>
    <row r="25" spans="1:8">
      <c r="A25" s="6" t="s">
        <v>77</v>
      </c>
      <c r="B25" s="9">
        <v>2000</v>
      </c>
      <c r="C25" s="10">
        <v>1000</v>
      </c>
    </row>
    <row r="26" spans="1:8" ht="15.75" thickBot="1">
      <c r="A26" s="11" t="s">
        <v>78</v>
      </c>
      <c r="B26" s="12">
        <v>2000</v>
      </c>
      <c r="C26" s="13">
        <v>1000</v>
      </c>
    </row>
    <row r="28" spans="1:8" ht="15.75" thickBot="1"/>
    <row r="29" spans="1:8">
      <c r="A29" s="17" t="s">
        <v>62</v>
      </c>
      <c r="B29" s="18"/>
      <c r="C29" s="19"/>
      <c r="F29" s="17" t="s">
        <v>63</v>
      </c>
      <c r="G29" s="18"/>
      <c r="H29" s="19"/>
    </row>
    <row r="30" spans="1:8" ht="60">
      <c r="A30" s="38" t="s">
        <v>84</v>
      </c>
      <c r="B30" s="7" t="s">
        <v>82</v>
      </c>
      <c r="C30" s="8" t="s">
        <v>83</v>
      </c>
      <c r="D30" s="3"/>
      <c r="E30" s="3"/>
      <c r="F30" s="38" t="s">
        <v>84</v>
      </c>
      <c r="G30" s="7" t="s">
        <v>82</v>
      </c>
      <c r="H30" s="8" t="s">
        <v>83</v>
      </c>
    </row>
    <row r="31" spans="1:8">
      <c r="A31" s="6" t="s">
        <v>75</v>
      </c>
      <c r="B31" s="9">
        <v>5000</v>
      </c>
      <c r="C31" s="10">
        <v>10</v>
      </c>
      <c r="F31" s="6" t="s">
        <v>75</v>
      </c>
      <c r="G31" s="9">
        <v>1500</v>
      </c>
      <c r="H31" s="10">
        <v>20</v>
      </c>
    </row>
    <row r="32" spans="1:8">
      <c r="A32" s="6" t="s">
        <v>76</v>
      </c>
      <c r="B32" s="9">
        <v>2200</v>
      </c>
      <c r="C32" s="10">
        <v>10</v>
      </c>
      <c r="F32" s="6" t="s">
        <v>76</v>
      </c>
      <c r="G32" s="9">
        <v>1500</v>
      </c>
      <c r="H32" s="10">
        <v>20</v>
      </c>
    </row>
    <row r="33" spans="1:19">
      <c r="A33" s="6" t="s">
        <v>77</v>
      </c>
      <c r="B33" s="9">
        <v>2200</v>
      </c>
      <c r="C33" s="10">
        <v>10</v>
      </c>
      <c r="F33" s="6" t="s">
        <v>77</v>
      </c>
      <c r="G33" s="9">
        <v>1500</v>
      </c>
      <c r="H33" s="10">
        <v>20</v>
      </c>
    </row>
    <row r="34" spans="1:19" ht="15.75" thickBot="1">
      <c r="A34" s="11" t="s">
        <v>78</v>
      </c>
      <c r="B34" s="12">
        <v>2200</v>
      </c>
      <c r="C34" s="13">
        <v>10</v>
      </c>
      <c r="F34" s="11" t="s">
        <v>78</v>
      </c>
      <c r="G34" s="12">
        <v>1500</v>
      </c>
      <c r="H34" s="13">
        <v>20</v>
      </c>
    </row>
    <row r="36" spans="1:19" ht="15.75" thickBot="1"/>
    <row r="37" spans="1:19">
      <c r="A37" s="17" t="s">
        <v>92</v>
      </c>
      <c r="B37" s="18"/>
      <c r="C37" s="19"/>
      <c r="F37" s="17" t="s">
        <v>101</v>
      </c>
      <c r="G37" s="18"/>
      <c r="H37" s="19"/>
    </row>
    <row r="38" spans="1:19" ht="45">
      <c r="A38" s="38" t="s">
        <v>61</v>
      </c>
      <c r="B38" s="7" t="s">
        <v>93</v>
      </c>
      <c r="C38" s="8" t="s">
        <v>94</v>
      </c>
      <c r="D38" s="7" t="s">
        <v>82</v>
      </c>
      <c r="E38" s="7"/>
      <c r="F38" s="38" t="s">
        <v>61</v>
      </c>
      <c r="G38" s="51" t="s">
        <v>100</v>
      </c>
      <c r="H38" s="52" t="s">
        <v>63</v>
      </c>
    </row>
    <row r="39" spans="1:19">
      <c r="A39" s="6" t="s">
        <v>75</v>
      </c>
      <c r="B39" s="20">
        <v>1</v>
      </c>
      <c r="C39" s="21">
        <v>0</v>
      </c>
      <c r="D39">
        <f>B31*B39+G31*C39</f>
        <v>5000</v>
      </c>
      <c r="F39" s="6" t="s">
        <v>75</v>
      </c>
      <c r="G39" s="9">
        <f>B39*B23</f>
        <v>5000</v>
      </c>
      <c r="H39" s="10">
        <f>C39*C23</f>
        <v>0</v>
      </c>
    </row>
    <row r="40" spans="1:19">
      <c r="A40" s="6" t="s">
        <v>76</v>
      </c>
      <c r="B40" s="20">
        <v>1</v>
      </c>
      <c r="C40" s="21">
        <v>0</v>
      </c>
      <c r="D40">
        <f t="shared" ref="D40:D42" si="1">B32*B40+G32*C40</f>
        <v>2200</v>
      </c>
      <c r="F40" s="6" t="s">
        <v>76</v>
      </c>
      <c r="G40" s="9">
        <f>B40*B24</f>
        <v>2000</v>
      </c>
      <c r="H40" s="10">
        <f t="shared" ref="H40:H42" si="2">C40*C24</f>
        <v>0</v>
      </c>
    </row>
    <row r="41" spans="1:19">
      <c r="A41" s="6" t="s">
        <v>77</v>
      </c>
      <c r="B41" s="20">
        <v>0</v>
      </c>
      <c r="C41" s="21">
        <v>1</v>
      </c>
      <c r="D41">
        <f t="shared" si="1"/>
        <v>1500</v>
      </c>
      <c r="F41" s="6" t="s">
        <v>77</v>
      </c>
      <c r="G41" s="9">
        <f t="shared" ref="G41:G42" si="3">B41*B25</f>
        <v>0</v>
      </c>
      <c r="H41" s="10">
        <f t="shared" si="2"/>
        <v>1000</v>
      </c>
    </row>
    <row r="42" spans="1:19" ht="15.75" thickBot="1">
      <c r="A42" s="11" t="s">
        <v>78</v>
      </c>
      <c r="B42" s="22">
        <v>1</v>
      </c>
      <c r="C42" s="23">
        <v>0</v>
      </c>
      <c r="D42">
        <f t="shared" si="1"/>
        <v>2200</v>
      </c>
      <c r="F42" s="11" t="s">
        <v>78</v>
      </c>
      <c r="G42" s="12">
        <f t="shared" si="3"/>
        <v>2000</v>
      </c>
      <c r="H42" s="13">
        <f t="shared" si="2"/>
        <v>0</v>
      </c>
    </row>
    <row r="43" spans="1:19">
      <c r="A43" s="37" t="s">
        <v>56</v>
      </c>
      <c r="D43">
        <f>SUM(D39:D42)</f>
        <v>10900</v>
      </c>
    </row>
    <row r="45" spans="1:19" ht="15.75" thickBot="1"/>
    <row r="46" spans="1:19">
      <c r="A46" s="17" t="s">
        <v>95</v>
      </c>
      <c r="B46" s="18"/>
      <c r="C46" s="18"/>
      <c r="D46" s="18"/>
      <c r="E46" s="18"/>
      <c r="F46" s="18"/>
      <c r="G46" s="19"/>
      <c r="L46" s="17" t="s">
        <v>97</v>
      </c>
      <c r="M46" s="18"/>
      <c r="N46" s="18"/>
      <c r="O46" s="18"/>
      <c r="P46" s="18"/>
      <c r="Q46" s="18"/>
      <c r="R46" s="19"/>
    </row>
    <row r="47" spans="1:19" ht="45">
      <c r="A47" s="6" t="s">
        <v>98</v>
      </c>
      <c r="B47" s="7" t="s">
        <v>73</v>
      </c>
      <c r="C47" s="7" t="s">
        <v>74</v>
      </c>
      <c r="D47" s="7" t="s">
        <v>68</v>
      </c>
      <c r="E47" s="7" t="s">
        <v>69</v>
      </c>
      <c r="F47" s="7" t="s">
        <v>70</v>
      </c>
      <c r="G47" s="8" t="s">
        <v>71</v>
      </c>
      <c r="H47" s="37" t="s">
        <v>56</v>
      </c>
      <c r="L47" s="6" t="s">
        <v>84</v>
      </c>
      <c r="M47" s="7" t="s">
        <v>73</v>
      </c>
      <c r="N47" s="7" t="s">
        <v>74</v>
      </c>
      <c r="O47" s="7" t="s">
        <v>68</v>
      </c>
      <c r="P47" s="7" t="s">
        <v>69</v>
      </c>
      <c r="Q47" s="7" t="s">
        <v>70</v>
      </c>
      <c r="R47" s="8" t="s">
        <v>71</v>
      </c>
      <c r="S47" s="37" t="s">
        <v>56</v>
      </c>
    </row>
    <row r="48" spans="1:19">
      <c r="A48" s="6" t="s">
        <v>75</v>
      </c>
      <c r="B48" s="20">
        <v>0</v>
      </c>
      <c r="C48" s="20">
        <v>0</v>
      </c>
      <c r="D48" s="20">
        <v>900</v>
      </c>
      <c r="E48" s="20">
        <v>800</v>
      </c>
      <c r="F48" s="20">
        <v>0</v>
      </c>
      <c r="G48" s="21">
        <v>0</v>
      </c>
      <c r="H48">
        <f>SUM(B48:G48)</f>
        <v>1700</v>
      </c>
      <c r="L48" s="6" t="s">
        <v>75</v>
      </c>
      <c r="M48" s="9">
        <f>B48*B14</f>
        <v>0</v>
      </c>
      <c r="N48" s="9">
        <f t="shared" ref="N48:R51" si="4">C48*C14</f>
        <v>0</v>
      </c>
      <c r="O48" s="9">
        <f t="shared" si="4"/>
        <v>6624</v>
      </c>
      <c r="P48" s="9">
        <f t="shared" si="4"/>
        <v>6464</v>
      </c>
      <c r="Q48" s="9">
        <f t="shared" si="4"/>
        <v>0</v>
      </c>
      <c r="R48" s="10">
        <f t="shared" si="4"/>
        <v>0</v>
      </c>
      <c r="S48" s="25">
        <f>SUM(M48:R48)</f>
        <v>13088</v>
      </c>
    </row>
    <row r="49" spans="1:19">
      <c r="A49" s="6" t="s">
        <v>76</v>
      </c>
      <c r="B49" s="20">
        <v>0</v>
      </c>
      <c r="C49" s="20">
        <v>0</v>
      </c>
      <c r="D49" s="20">
        <v>0</v>
      </c>
      <c r="E49" s="20">
        <v>0</v>
      </c>
      <c r="F49" s="20">
        <v>1000</v>
      </c>
      <c r="G49" s="21">
        <v>600</v>
      </c>
      <c r="H49">
        <f t="shared" ref="H49:H52" si="5">SUM(B49:G49)</f>
        <v>1600</v>
      </c>
      <c r="L49" s="6" t="s">
        <v>76</v>
      </c>
      <c r="M49" s="9">
        <f t="shared" ref="M49:M51" si="6">B49*B15</f>
        <v>0</v>
      </c>
      <c r="N49" s="9">
        <f t="shared" si="4"/>
        <v>0</v>
      </c>
      <c r="O49" s="9">
        <f t="shared" si="4"/>
        <v>0</v>
      </c>
      <c r="P49" s="9">
        <f t="shared" si="4"/>
        <v>0</v>
      </c>
      <c r="Q49" s="9">
        <f t="shared" si="4"/>
        <v>7360</v>
      </c>
      <c r="R49" s="10">
        <f t="shared" si="4"/>
        <v>4896</v>
      </c>
      <c r="S49" s="25">
        <f t="shared" ref="S49:S52" si="7">SUM(M49:R49)</f>
        <v>12256</v>
      </c>
    </row>
    <row r="50" spans="1:19">
      <c r="A50" s="6" t="s">
        <v>77</v>
      </c>
      <c r="B50" s="20">
        <v>0</v>
      </c>
      <c r="C50" s="20">
        <v>0</v>
      </c>
      <c r="D50" s="20">
        <v>0</v>
      </c>
      <c r="E50" s="20">
        <v>0</v>
      </c>
      <c r="F50" s="21">
        <v>0</v>
      </c>
      <c r="G50" s="21">
        <v>0</v>
      </c>
      <c r="H50">
        <f t="shared" si="5"/>
        <v>0</v>
      </c>
      <c r="L50" s="6" t="s">
        <v>77</v>
      </c>
      <c r="M50" s="9">
        <f t="shared" si="6"/>
        <v>0</v>
      </c>
      <c r="N50" s="9">
        <f t="shared" si="4"/>
        <v>0</v>
      </c>
      <c r="O50" s="9">
        <f t="shared" si="4"/>
        <v>0</v>
      </c>
      <c r="P50" s="9">
        <f t="shared" si="4"/>
        <v>0</v>
      </c>
      <c r="Q50" s="9">
        <f t="shared" si="4"/>
        <v>0</v>
      </c>
      <c r="R50" s="10">
        <f t="shared" si="4"/>
        <v>0</v>
      </c>
      <c r="S50" s="25">
        <f t="shared" si="7"/>
        <v>0</v>
      </c>
    </row>
    <row r="51" spans="1:19" ht="15.75" thickBot="1">
      <c r="A51" s="11" t="s">
        <v>78</v>
      </c>
      <c r="B51" s="22">
        <v>500</v>
      </c>
      <c r="C51" s="22">
        <v>700.00000000000011</v>
      </c>
      <c r="D51" s="22">
        <v>0</v>
      </c>
      <c r="E51" s="22">
        <v>0</v>
      </c>
      <c r="F51" s="22">
        <v>0</v>
      </c>
      <c r="G51" s="23">
        <v>0</v>
      </c>
      <c r="H51">
        <f t="shared" si="5"/>
        <v>1200</v>
      </c>
      <c r="L51" s="11" t="s">
        <v>78</v>
      </c>
      <c r="M51" s="12">
        <f t="shared" si="6"/>
        <v>4360</v>
      </c>
      <c r="N51" s="12">
        <f t="shared" si="4"/>
        <v>5152.0000000000009</v>
      </c>
      <c r="O51" s="12">
        <f t="shared" si="4"/>
        <v>0</v>
      </c>
      <c r="P51" s="12">
        <f t="shared" si="4"/>
        <v>0</v>
      </c>
      <c r="Q51" s="12">
        <f t="shared" si="4"/>
        <v>0</v>
      </c>
      <c r="R51" s="13">
        <f t="shared" si="4"/>
        <v>0</v>
      </c>
      <c r="S51" s="25">
        <f t="shared" si="7"/>
        <v>9512</v>
      </c>
    </row>
    <row r="52" spans="1:19">
      <c r="A52" s="37" t="s">
        <v>56</v>
      </c>
      <c r="B52">
        <f>SUM(B48:B51)</f>
        <v>500</v>
      </c>
      <c r="C52">
        <f t="shared" ref="C52:G52" si="8">SUM(C48:C51)</f>
        <v>700.00000000000011</v>
      </c>
      <c r="D52">
        <f t="shared" si="8"/>
        <v>900</v>
      </c>
      <c r="E52">
        <f t="shared" si="8"/>
        <v>800</v>
      </c>
      <c r="F52">
        <f t="shared" si="8"/>
        <v>1000</v>
      </c>
      <c r="G52">
        <f t="shared" si="8"/>
        <v>600</v>
      </c>
      <c r="H52">
        <f t="shared" si="5"/>
        <v>4500</v>
      </c>
      <c r="I52" t="s">
        <v>102</v>
      </c>
      <c r="L52" s="37" t="s">
        <v>56</v>
      </c>
      <c r="M52" s="25">
        <f>SUM(M48:M51)</f>
        <v>4360</v>
      </c>
      <c r="N52" s="25">
        <f t="shared" ref="N52:R52" si="9">SUM(N48:N51)</f>
        <v>5152.0000000000009</v>
      </c>
      <c r="O52" s="25">
        <f t="shared" si="9"/>
        <v>6624</v>
      </c>
      <c r="P52" s="25">
        <f t="shared" si="9"/>
        <v>6464</v>
      </c>
      <c r="Q52" s="25">
        <f t="shared" si="9"/>
        <v>7360</v>
      </c>
      <c r="R52" s="25">
        <f t="shared" si="9"/>
        <v>4896</v>
      </c>
      <c r="S52" s="25">
        <f t="shared" si="7"/>
        <v>34856</v>
      </c>
    </row>
    <row r="54" spans="1:19" ht="15.75" thickBot="1"/>
    <row r="55" spans="1:19">
      <c r="A55" s="17" t="s">
        <v>96</v>
      </c>
      <c r="B55" s="18"/>
      <c r="C55" s="18"/>
      <c r="D55" s="18"/>
      <c r="E55" s="18"/>
      <c r="F55" s="18"/>
      <c r="G55" s="19"/>
      <c r="L55" s="17" t="s">
        <v>99</v>
      </c>
      <c r="M55" s="18"/>
      <c r="N55" s="18"/>
      <c r="O55" s="18"/>
      <c r="P55" s="18"/>
      <c r="Q55" s="18"/>
      <c r="R55" s="19"/>
    </row>
    <row r="56" spans="1:19" ht="45">
      <c r="A56" s="6" t="s">
        <v>98</v>
      </c>
      <c r="B56" s="7" t="s">
        <v>73</v>
      </c>
      <c r="C56" s="7" t="s">
        <v>74</v>
      </c>
      <c r="D56" s="7" t="s">
        <v>68</v>
      </c>
      <c r="E56" s="7" t="s">
        <v>69</v>
      </c>
      <c r="F56" s="7" t="s">
        <v>70</v>
      </c>
      <c r="G56" s="8" t="s">
        <v>71</v>
      </c>
      <c r="H56" s="37" t="s">
        <v>56</v>
      </c>
      <c r="L56" s="6" t="s">
        <v>84</v>
      </c>
      <c r="M56" s="7" t="s">
        <v>73</v>
      </c>
      <c r="N56" s="7" t="s">
        <v>74</v>
      </c>
      <c r="O56" s="7" t="s">
        <v>68</v>
      </c>
      <c r="P56" s="7" t="s">
        <v>69</v>
      </c>
      <c r="Q56" s="7" t="s">
        <v>70</v>
      </c>
      <c r="R56" s="8" t="s">
        <v>71</v>
      </c>
      <c r="S56" s="37" t="s">
        <v>56</v>
      </c>
    </row>
    <row r="57" spans="1:19">
      <c r="A57" s="6" t="s">
        <v>75</v>
      </c>
      <c r="B57" s="20">
        <v>0</v>
      </c>
      <c r="C57" s="20">
        <v>0</v>
      </c>
      <c r="D57" s="20">
        <v>0</v>
      </c>
      <c r="E57" s="20">
        <v>0</v>
      </c>
      <c r="F57" s="20">
        <v>0</v>
      </c>
      <c r="G57" s="21">
        <v>0</v>
      </c>
      <c r="H57">
        <f>SUM(B57:G57)</f>
        <v>0</v>
      </c>
      <c r="L57" s="6" t="s">
        <v>75</v>
      </c>
      <c r="M57" s="9">
        <f>B57*B14</f>
        <v>0</v>
      </c>
      <c r="N57" s="9">
        <f t="shared" ref="N57:R60" si="10">C57*C14</f>
        <v>0</v>
      </c>
      <c r="O57" s="9">
        <f t="shared" si="10"/>
        <v>0</v>
      </c>
      <c r="P57" s="9">
        <f t="shared" si="10"/>
        <v>0</v>
      </c>
      <c r="Q57" s="9">
        <f t="shared" si="10"/>
        <v>0</v>
      </c>
      <c r="R57" s="10">
        <f t="shared" si="10"/>
        <v>0</v>
      </c>
      <c r="S57" s="25">
        <f>SUM(M57:R57)</f>
        <v>0</v>
      </c>
    </row>
    <row r="58" spans="1:19">
      <c r="A58" s="6" t="s">
        <v>76</v>
      </c>
      <c r="B58" s="20">
        <v>0</v>
      </c>
      <c r="C58" s="20">
        <v>0</v>
      </c>
      <c r="D58" s="20">
        <v>0</v>
      </c>
      <c r="E58" s="20">
        <v>0</v>
      </c>
      <c r="F58" s="20">
        <v>0</v>
      </c>
      <c r="G58" s="21">
        <v>0</v>
      </c>
      <c r="H58">
        <f t="shared" ref="H58:H61" si="11">SUM(B58:G58)</f>
        <v>0</v>
      </c>
      <c r="L58" s="6" t="s">
        <v>76</v>
      </c>
      <c r="M58" s="9">
        <f t="shared" ref="M58:M60" si="12">B58*B15</f>
        <v>0</v>
      </c>
      <c r="N58" s="9">
        <f t="shared" si="10"/>
        <v>0</v>
      </c>
      <c r="O58" s="9">
        <f t="shared" si="10"/>
        <v>0</v>
      </c>
      <c r="P58" s="9">
        <f t="shared" si="10"/>
        <v>0</v>
      </c>
      <c r="Q58" s="9">
        <f t="shared" si="10"/>
        <v>0</v>
      </c>
      <c r="R58" s="10">
        <f t="shared" si="10"/>
        <v>0</v>
      </c>
      <c r="S58" s="25">
        <f t="shared" ref="S58:S61" si="13">SUM(M58:R58)</f>
        <v>0</v>
      </c>
    </row>
    <row r="59" spans="1:19">
      <c r="A59" s="6" t="s">
        <v>77</v>
      </c>
      <c r="B59" s="20">
        <v>50</v>
      </c>
      <c r="C59" s="20">
        <v>90</v>
      </c>
      <c r="D59" s="20">
        <v>120</v>
      </c>
      <c r="E59" s="20">
        <v>65</v>
      </c>
      <c r="F59" s="20">
        <v>120</v>
      </c>
      <c r="G59" s="21">
        <v>70</v>
      </c>
      <c r="H59">
        <f t="shared" si="11"/>
        <v>515</v>
      </c>
      <c r="L59" s="6" t="s">
        <v>77</v>
      </c>
      <c r="M59" s="9">
        <f t="shared" si="12"/>
        <v>672</v>
      </c>
      <c r="N59" s="9">
        <f t="shared" si="10"/>
        <v>1166.4000000000001</v>
      </c>
      <c r="O59" s="9">
        <f t="shared" si="10"/>
        <v>1420.8</v>
      </c>
      <c r="P59" s="9">
        <f t="shared" si="10"/>
        <v>530.4</v>
      </c>
      <c r="Q59" s="9">
        <f t="shared" si="10"/>
        <v>969.6</v>
      </c>
      <c r="R59" s="10">
        <f t="shared" si="10"/>
        <v>509.6</v>
      </c>
      <c r="S59" s="25">
        <f t="shared" si="13"/>
        <v>5268.8</v>
      </c>
    </row>
    <row r="60" spans="1:19" ht="15.75" thickBot="1">
      <c r="A60" s="11" t="s">
        <v>78</v>
      </c>
      <c r="B60" s="22">
        <v>0</v>
      </c>
      <c r="C60" s="22">
        <v>0</v>
      </c>
      <c r="D60" s="22">
        <v>0</v>
      </c>
      <c r="E60" s="22">
        <v>0</v>
      </c>
      <c r="F60" s="22">
        <v>0</v>
      </c>
      <c r="G60" s="23">
        <v>0</v>
      </c>
      <c r="H60">
        <f t="shared" si="11"/>
        <v>0</v>
      </c>
      <c r="L60" s="11" t="s">
        <v>78</v>
      </c>
      <c r="M60" s="12">
        <f t="shared" si="12"/>
        <v>0</v>
      </c>
      <c r="N60" s="12">
        <f t="shared" si="10"/>
        <v>0</v>
      </c>
      <c r="O60" s="12">
        <f t="shared" si="10"/>
        <v>0</v>
      </c>
      <c r="P60" s="12">
        <f t="shared" si="10"/>
        <v>0</v>
      </c>
      <c r="Q60" s="12">
        <f t="shared" si="10"/>
        <v>0</v>
      </c>
      <c r="R60" s="13">
        <f t="shared" si="10"/>
        <v>0</v>
      </c>
      <c r="S60" s="25">
        <f t="shared" si="13"/>
        <v>0</v>
      </c>
    </row>
    <row r="61" spans="1:19">
      <c r="A61" s="37" t="s">
        <v>56</v>
      </c>
      <c r="B61">
        <f>SUM(B57:B60)</f>
        <v>50</v>
      </c>
      <c r="C61">
        <f t="shared" ref="C61:G61" si="14">SUM(C57:C60)</f>
        <v>90</v>
      </c>
      <c r="D61">
        <f t="shared" si="14"/>
        <v>120</v>
      </c>
      <c r="E61">
        <f t="shared" si="14"/>
        <v>65</v>
      </c>
      <c r="F61">
        <f t="shared" si="14"/>
        <v>120</v>
      </c>
      <c r="G61">
        <f t="shared" si="14"/>
        <v>70</v>
      </c>
      <c r="H61">
        <f t="shared" si="11"/>
        <v>515</v>
      </c>
      <c r="I61" t="s">
        <v>102</v>
      </c>
      <c r="L61" s="37" t="s">
        <v>56</v>
      </c>
      <c r="M61" s="25">
        <f>SUM(M57:M60)</f>
        <v>672</v>
      </c>
      <c r="N61" s="25">
        <f t="shared" ref="N61:R61" si="15">SUM(N57:N60)</f>
        <v>1166.4000000000001</v>
      </c>
      <c r="O61" s="25">
        <f t="shared" si="15"/>
        <v>1420.8</v>
      </c>
      <c r="P61" s="25">
        <f t="shared" si="15"/>
        <v>530.4</v>
      </c>
      <c r="Q61" s="25">
        <f t="shared" si="15"/>
        <v>969.6</v>
      </c>
      <c r="R61" s="25">
        <f t="shared" si="15"/>
        <v>509.6</v>
      </c>
      <c r="S61" s="25">
        <f t="shared" si="13"/>
        <v>5268.8</v>
      </c>
    </row>
    <row r="63" spans="1:19" ht="15.75" thickBot="1"/>
    <row r="64" spans="1:19" ht="30">
      <c r="A64" s="17" t="s">
        <v>98</v>
      </c>
      <c r="B64" s="15" t="s">
        <v>104</v>
      </c>
      <c r="C64" s="16" t="s">
        <v>103</v>
      </c>
      <c r="D64" s="37"/>
      <c r="Q64" s="1" t="s">
        <v>51</v>
      </c>
      <c r="R64" s="1">
        <f>C67+D43+S52+S61</f>
        <v>106324.8</v>
      </c>
    </row>
    <row r="65" spans="1:3">
      <c r="A65" s="6" t="s">
        <v>100</v>
      </c>
      <c r="B65" s="9">
        <f>SUM(B52:G52)</f>
        <v>4500</v>
      </c>
      <c r="C65" s="10">
        <f>B65*10</f>
        <v>45000</v>
      </c>
    </row>
    <row r="66" spans="1:3" ht="15.75" thickBot="1">
      <c r="A66" s="11" t="s">
        <v>63</v>
      </c>
      <c r="B66" s="12">
        <f>SUM(B61:G61)</f>
        <v>515</v>
      </c>
      <c r="C66" s="13">
        <f>B66*20</f>
        <v>10300</v>
      </c>
    </row>
    <row r="67" spans="1:3">
      <c r="A67" s="37" t="s">
        <v>56</v>
      </c>
      <c r="B67">
        <f>SUM(B65:B66)</f>
        <v>5015</v>
      </c>
      <c r="C67">
        <f>SUM(C65:C66)</f>
        <v>55300</v>
      </c>
    </row>
  </sheetData>
  <mergeCells count="2">
    <mergeCell ref="A1:V1"/>
    <mergeCell ref="A2:V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5.2</vt:lpstr>
      <vt:lpstr>5.3（a）</vt:lpstr>
      <vt:lpstr>5.3（b）</vt:lpstr>
      <vt:lpstr>Case Q1</vt:lpstr>
      <vt:lpstr>Case Q2.1</vt:lpstr>
      <vt:lpstr>Case Q2.2</vt:lpstr>
      <vt:lpstr>Case Q2.3</vt:lpstr>
      <vt:lpstr>Case Q3.1</vt:lpstr>
      <vt:lpstr>Case Q3.2</vt:lpstr>
      <vt:lpstr>Case Q3.3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Bolun Xu</dc:creator>
  <cp:lastModifiedBy>Bolun Xu</cp:lastModifiedBy>
  <dcterms:created xsi:type="dcterms:W3CDTF">2016-02-16T10:24:40Z</dcterms:created>
  <dcterms:modified xsi:type="dcterms:W3CDTF">2016-02-19T02:37:37Z</dcterms:modified>
</cp:coreProperties>
</file>