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Administrator\Desktop\"/>
    </mc:Choice>
  </mc:AlternateContent>
  <bookViews>
    <workbookView xWindow="1860" yWindow="0" windowWidth="9915" windowHeight="5115" activeTab="4"/>
  </bookViews>
  <sheets>
    <sheet name="8.5(a)" sheetId="1" r:id="rId1"/>
    <sheet name="8.5(b)" sheetId="2" r:id="rId2"/>
    <sheet name="8.6(a)" sheetId="3" r:id="rId3"/>
    <sheet name="8.6(b)(c)" sheetId="4" r:id="rId4"/>
    <sheet name="Sheet5" sheetId="5" r:id="rId5"/>
  </sheets>
  <definedNames>
    <definedName name="solver_adj" localSheetId="0" hidden="1">'8.5(a)'!$B$5:$C$16,'8.5(a)'!$E$5:$E$16,'8.5(a)'!$H$5:$H$16</definedName>
    <definedName name="solver_adj" localSheetId="1" hidden="1">'8.5(b)'!$B$5:$C$16,'8.5(b)'!$E$5:$E$16,'8.5(b)'!$H$5:$H$16</definedName>
    <definedName name="solver_adj" localSheetId="2" hidden="1">'8.6(a)'!$J$4:$J$15,'8.6(a)'!$B$4:$C$15,'8.6(a)'!$E$4:$E$15,'8.6(a)'!$F$4:$G$15</definedName>
    <definedName name="solver_adj" localSheetId="3" hidden="1">'8.6(b)(c)'!$B$5:$C$16,'8.6(b)(c)'!$E$5:$G$16,'8.6(b)(c)'!$J$5:$J$16</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drv" localSheetId="0" hidden="1">2</definedName>
    <definedName name="solver_drv" localSheetId="1" hidden="1">1</definedName>
    <definedName name="solver_drv" localSheetId="2" hidden="1">2</definedName>
    <definedName name="solver_drv" localSheetId="3" hidden="1">1</definedName>
    <definedName name="solver_eng" localSheetId="0" hidden="1">2</definedName>
    <definedName name="solver_eng" localSheetId="1" hidden="1">2</definedName>
    <definedName name="solver_eng" localSheetId="2" hidden="1">2</definedName>
    <definedName name="solver_eng" localSheetId="3" hidden="1">2</definedName>
    <definedName name="solver_est" localSheetId="0" hidden="1">1</definedName>
    <definedName name="solver_est" localSheetId="1" hidden="1">1</definedName>
    <definedName name="solver_est" localSheetId="2" hidden="1">1</definedName>
    <definedName name="solver_est" localSheetId="3" hidden="1">1</definedName>
    <definedName name="solver_itr" localSheetId="0" hidden="1">2147483647</definedName>
    <definedName name="solver_itr" localSheetId="1" hidden="1">2147483647</definedName>
    <definedName name="solver_itr" localSheetId="2" hidden="1">2147483647</definedName>
    <definedName name="solver_itr" localSheetId="3" hidden="1">2147483647</definedName>
    <definedName name="solver_lhs1" localSheetId="0" hidden="1">'8.5(a)'!$B$5:$C$16</definedName>
    <definedName name="solver_lhs1" localSheetId="1" hidden="1">'8.5(b)'!$B$5:$C$16</definedName>
    <definedName name="solver_lhs1" localSheetId="2" hidden="1">'8.6(a)'!$B$4:$C$15</definedName>
    <definedName name="solver_lhs1" localSheetId="3" hidden="1">'8.6(b)(c)'!$B$5:$C$16</definedName>
    <definedName name="solver_lhs2" localSheetId="0" hidden="1">'8.5(a)'!$D$5:$D$16</definedName>
    <definedName name="solver_lhs2" localSheetId="1" hidden="1">'8.5(b)'!$D$5:$D$16</definedName>
    <definedName name="solver_lhs2" localSheetId="2" hidden="1">'8.6(a)'!$D$4:$D$15</definedName>
    <definedName name="solver_lhs2" localSheetId="3" hidden="1">'8.6(b)(c)'!$D$5:$D$16</definedName>
    <definedName name="solver_lhs3" localSheetId="0" hidden="1">'8.5(a)'!$E$5:$E$16</definedName>
    <definedName name="solver_lhs3" localSheetId="1" hidden="1">'8.5(b)'!$E$5:$E$16</definedName>
    <definedName name="solver_lhs3" localSheetId="2" hidden="1">'8.6(a)'!$E$4:$G$15</definedName>
    <definedName name="solver_lhs3" localSheetId="3" hidden="1">'8.6(b)(c)'!$E$5:$G$16</definedName>
    <definedName name="solver_lhs4" localSheetId="0" hidden="1">'8.5(a)'!$F$5:$G$16</definedName>
    <definedName name="solver_lhs4" localSheetId="1" hidden="1">'8.5(b)'!$F$5:$G$16</definedName>
    <definedName name="solver_lhs4" localSheetId="2" hidden="1">'8.6(a)'!$H$4:$I$15</definedName>
    <definedName name="solver_lhs4" localSheetId="3" hidden="1">'8.6(b)(c)'!$H$5:$I$16</definedName>
    <definedName name="solver_lhs5" localSheetId="0" hidden="1">'8.5(a)'!$H$5:$H$16</definedName>
    <definedName name="solver_lhs5" localSheetId="1" hidden="1">'8.5(b)'!$I$5:$I$16</definedName>
    <definedName name="solver_lhs5" localSheetId="2" hidden="1">'8.6(a)'!$K$4:$K$15</definedName>
    <definedName name="solver_lhs5" localSheetId="3" hidden="1">'8.6(b)(c)'!$K$5:$K$16</definedName>
    <definedName name="solver_lhs6" localSheetId="0" hidden="1">'8.5(a)'!$I$5:$I$16</definedName>
    <definedName name="solver_lhs6" localSheetId="1" hidden="1">'8.5(b)'!$L$5:$L$16</definedName>
    <definedName name="solver_lhs6" localSheetId="2" hidden="1">'8.6(a)'!$N$4:$N$15</definedName>
    <definedName name="solver_lhs6" localSheetId="3" hidden="1">'8.6(b)(c)'!$N$5:$N$16</definedName>
    <definedName name="solver_lhs7" localSheetId="0" hidden="1">'8.5(a)'!$L$5:$L$16</definedName>
    <definedName name="solver_lhs7" localSheetId="2" hidden="1">'8.6(a)'!$N$4:$N$15</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sl" localSheetId="0" hidden="1">2</definedName>
    <definedName name="solver_msl" localSheetId="1" hidden="1">2</definedName>
    <definedName name="solver_msl" localSheetId="2" hidden="1">2</definedName>
    <definedName name="solver_msl" localSheetId="3" hidden="1">2</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um" localSheetId="0" hidden="1">7</definedName>
    <definedName name="solver_num" localSheetId="1" hidden="1">6</definedName>
    <definedName name="solver_num" localSheetId="2" hidden="1">6</definedName>
    <definedName name="solver_num" localSheetId="3" hidden="1">6</definedName>
    <definedName name="solver_nwt" localSheetId="0" hidden="1">1</definedName>
    <definedName name="solver_nwt" localSheetId="1" hidden="1">1</definedName>
    <definedName name="solver_nwt" localSheetId="2" hidden="1">1</definedName>
    <definedName name="solver_nwt" localSheetId="3" hidden="1">1</definedName>
    <definedName name="solver_opt" localSheetId="0" hidden="1">'8.5(a)'!$B$19</definedName>
    <definedName name="solver_opt" localSheetId="1" hidden="1">'8.5(b)'!$B$19</definedName>
    <definedName name="solver_opt" localSheetId="2" hidden="1">'8.6(a)'!$B$18</definedName>
    <definedName name="solver_opt" localSheetId="3" hidden="1">'8.6(b)(c)'!$B$19</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rbv" localSheetId="0" hidden="1">2</definedName>
    <definedName name="solver_rbv" localSheetId="1" hidden="1">1</definedName>
    <definedName name="solver_rbv" localSheetId="2" hidden="1">2</definedName>
    <definedName name="solver_rbv" localSheetId="3" hidden="1">1</definedName>
    <definedName name="solver_rel1" localSheetId="0" hidden="1">4</definedName>
    <definedName name="solver_rel1" localSheetId="1" hidden="1">4</definedName>
    <definedName name="solver_rel1" localSheetId="2" hidden="1">4</definedName>
    <definedName name="solver_rel1" localSheetId="3" hidden="1">4</definedName>
    <definedName name="solver_rel2" localSheetId="0" hidden="1">3</definedName>
    <definedName name="solver_rel2" localSheetId="1" hidden="1">3</definedName>
    <definedName name="solver_rel2" localSheetId="2" hidden="1">3</definedName>
    <definedName name="solver_rel2" localSheetId="3" hidden="1">3</definedName>
    <definedName name="solver_rel3" localSheetId="0" hidden="1">4</definedName>
    <definedName name="solver_rel3" localSheetId="1" hidden="1">4</definedName>
    <definedName name="solver_rel3" localSheetId="2" hidden="1">4</definedName>
    <definedName name="solver_rel3" localSheetId="3" hidden="1">4</definedName>
    <definedName name="solver_rel4" localSheetId="0" hidden="1">3</definedName>
    <definedName name="solver_rel4" localSheetId="1" hidden="1">3</definedName>
    <definedName name="solver_rel4" localSheetId="2" hidden="1">3</definedName>
    <definedName name="solver_rel4" localSheetId="3" hidden="1">3</definedName>
    <definedName name="solver_rel5" localSheetId="0" hidden="1">4</definedName>
    <definedName name="solver_rel5" localSheetId="1" hidden="1">3</definedName>
    <definedName name="solver_rel5" localSheetId="2" hidden="1">3</definedName>
    <definedName name="solver_rel5" localSheetId="3" hidden="1">3</definedName>
    <definedName name="solver_rel6" localSheetId="0" hidden="1">3</definedName>
    <definedName name="solver_rel6" localSheetId="1" hidden="1">3</definedName>
    <definedName name="solver_rel6" localSheetId="2" hidden="1">3</definedName>
    <definedName name="solver_rel6" localSheetId="3" hidden="1">3</definedName>
    <definedName name="solver_rel7" localSheetId="0" hidden="1">3</definedName>
    <definedName name="solver_rel7" localSheetId="2" hidden="1">3</definedName>
    <definedName name="solver_rhs1" localSheetId="0" hidden="1">整数</definedName>
    <definedName name="solver_rhs1" localSheetId="1" hidden="1">整数</definedName>
    <definedName name="solver_rhs1" localSheetId="2" hidden="1">整数</definedName>
    <definedName name="solver_rhs1" localSheetId="3" hidden="1">整数</definedName>
    <definedName name="solver_rhs2" localSheetId="0" hidden="1">0</definedName>
    <definedName name="solver_rhs2" localSheetId="1" hidden="1">0</definedName>
    <definedName name="solver_rhs2" localSheetId="2" hidden="1">0</definedName>
    <definedName name="solver_rhs2" localSheetId="3" hidden="1">0</definedName>
    <definedName name="solver_rhs3" localSheetId="0" hidden="1">整数</definedName>
    <definedName name="solver_rhs3" localSheetId="1" hidden="1">整数</definedName>
    <definedName name="solver_rhs3" localSheetId="2" hidden="1">整数</definedName>
    <definedName name="solver_rhs3" localSheetId="3" hidden="1">整数</definedName>
    <definedName name="solver_rhs4" localSheetId="0" hidden="1">0</definedName>
    <definedName name="solver_rhs4" localSheetId="1" hidden="1">0</definedName>
    <definedName name="solver_rhs4" localSheetId="2" hidden="1">0</definedName>
    <definedName name="solver_rhs4" localSheetId="3" hidden="1">0</definedName>
    <definedName name="solver_rhs5" localSheetId="0" hidden="1">整数</definedName>
    <definedName name="solver_rhs5" localSheetId="1" hidden="1">0</definedName>
    <definedName name="solver_rhs5" localSheetId="2" hidden="1">0</definedName>
    <definedName name="solver_rhs5" localSheetId="3" hidden="1">0</definedName>
    <definedName name="solver_rhs6" localSheetId="0" hidden="1">0</definedName>
    <definedName name="solver_rhs6" localSheetId="1" hidden="1">0</definedName>
    <definedName name="solver_rhs6" localSheetId="2" hidden="1">0</definedName>
    <definedName name="solver_rhs6" localSheetId="3" hidden="1">0</definedName>
    <definedName name="solver_rhs7" localSheetId="0" hidden="1">0</definedName>
    <definedName name="solver_rhs7" localSheetId="2" hidden="1">0</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sd" localSheetId="0" hidden="1">0</definedName>
    <definedName name="solver_rsd" localSheetId="1" hidden="1">0</definedName>
    <definedName name="solver_rsd" localSheetId="2" hidden="1">0</definedName>
    <definedName name="solver_rsd" localSheetId="3" hidden="1">0</definedName>
    <definedName name="solver_scl" localSheetId="0" hidden="1">2</definedName>
    <definedName name="solver_scl" localSheetId="1" hidden="1">1</definedName>
    <definedName name="solver_scl" localSheetId="2" hidden="1">2</definedName>
    <definedName name="solver_scl" localSheetId="3" hidden="1">1</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sz" localSheetId="0" hidden="1">100</definedName>
    <definedName name="solver_ssz" localSheetId="1" hidden="1">100</definedName>
    <definedName name="solver_ssz" localSheetId="2" hidden="1">100</definedName>
    <definedName name="solver_ssz" localSheetId="3" hidden="1">100</definedName>
    <definedName name="solver_tim" localSheetId="0" hidden="1">2147483647</definedName>
    <definedName name="solver_tim" localSheetId="1" hidden="1">2147483647</definedName>
    <definedName name="solver_tim" localSheetId="2" hidden="1">2147483647</definedName>
    <definedName name="solver_tim" localSheetId="3" hidden="1">2147483647</definedName>
    <definedName name="solver_tol" localSheetId="0" hidden="1">0.01</definedName>
    <definedName name="solver_tol" localSheetId="1" hidden="1">0.01</definedName>
    <definedName name="solver_tol" localSheetId="2" hidden="1">0.01</definedName>
    <definedName name="solver_tol" localSheetId="3" hidden="1">0.01</definedName>
    <definedName name="solver_typ" localSheetId="0" hidden="1">2</definedName>
    <definedName name="solver_typ" localSheetId="1" hidden="1">2</definedName>
    <definedName name="solver_typ" localSheetId="2" hidden="1">2</definedName>
    <definedName name="solver_typ" localSheetId="3" hidden="1">2</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er" localSheetId="0" hidden="1">3</definedName>
    <definedName name="solver_ver" localSheetId="1" hidden="1">3</definedName>
    <definedName name="solver_ver" localSheetId="2" hidden="1">3</definedName>
    <definedName name="solver_ver" localSheetId="3"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 i="5" l="1"/>
  <c r="K5" i="5"/>
  <c r="K8" i="5"/>
  <c r="K9" i="5"/>
  <c r="K10" i="5"/>
  <c r="K11" i="5"/>
  <c r="K12" i="5"/>
  <c r="K13" i="5"/>
  <c r="K14" i="5"/>
  <c r="K7" i="5"/>
  <c r="J17" i="5"/>
  <c r="K17" i="5" l="1"/>
  <c r="I17" i="5"/>
  <c r="H17" i="5"/>
  <c r="F17" i="5"/>
  <c r="E17" i="5"/>
  <c r="C17" i="5"/>
  <c r="B17" i="5"/>
  <c r="A6" i="5"/>
  <c r="A7" i="5" s="1"/>
  <c r="A8" i="5" s="1"/>
  <c r="A9" i="5" s="1"/>
  <c r="A10" i="5" s="1"/>
  <c r="A11" i="5" s="1"/>
  <c r="A12" i="5" s="1"/>
  <c r="A13" i="5" s="1"/>
  <c r="A14" i="5" s="1"/>
  <c r="A15" i="5" s="1"/>
  <c r="A16" i="5" s="1"/>
  <c r="G5" i="5"/>
  <c r="G6" i="5" s="1"/>
  <c r="G7" i="5" s="1"/>
  <c r="G8" i="5" s="1"/>
  <c r="G9" i="5" s="1"/>
  <c r="G10" i="5" s="1"/>
  <c r="G11" i="5" s="1"/>
  <c r="G12" i="5" s="1"/>
  <c r="G13" i="5" s="1"/>
  <c r="G14" i="5" s="1"/>
  <c r="G15" i="5" s="1"/>
  <c r="G16" i="5" s="1"/>
  <c r="D5" i="5"/>
  <c r="A5" i="5"/>
  <c r="D5" i="4"/>
  <c r="K5" i="4" s="1"/>
  <c r="I5" i="4" s="1"/>
  <c r="M17" i="4"/>
  <c r="L17" i="4"/>
  <c r="J17" i="4"/>
  <c r="G17" i="4"/>
  <c r="F17" i="4"/>
  <c r="E17" i="4"/>
  <c r="C17" i="4"/>
  <c r="B17" i="4"/>
  <c r="H5" i="4"/>
  <c r="A5" i="4"/>
  <c r="A6" i="4" s="1"/>
  <c r="A7" i="4" s="1"/>
  <c r="A8" i="4" s="1"/>
  <c r="A9" i="4" s="1"/>
  <c r="A10" i="4" s="1"/>
  <c r="A11" i="4" s="1"/>
  <c r="A12" i="4" s="1"/>
  <c r="A13" i="4" s="1"/>
  <c r="A14" i="4" s="1"/>
  <c r="A15" i="4" s="1"/>
  <c r="A16" i="4" s="1"/>
  <c r="H4" i="3"/>
  <c r="H5" i="3" s="1"/>
  <c r="H6" i="3" s="1"/>
  <c r="H7" i="3" s="1"/>
  <c r="H8" i="3" s="1"/>
  <c r="H9" i="3" s="1"/>
  <c r="H10" i="3" s="1"/>
  <c r="H11" i="3" s="1"/>
  <c r="H12" i="3" s="1"/>
  <c r="H13" i="3" s="1"/>
  <c r="H14" i="3" s="1"/>
  <c r="H15" i="3" s="1"/>
  <c r="F16" i="3"/>
  <c r="G16" i="3"/>
  <c r="M16" i="3"/>
  <c r="L16" i="3"/>
  <c r="J16" i="3"/>
  <c r="E16" i="3"/>
  <c r="C16" i="3"/>
  <c r="B16" i="3"/>
  <c r="D4" i="3"/>
  <c r="D5" i="3" s="1"/>
  <c r="A4" i="3"/>
  <c r="A5" i="3" s="1"/>
  <c r="A6" i="3" s="1"/>
  <c r="A7" i="3" s="1"/>
  <c r="A8" i="3" s="1"/>
  <c r="A9" i="3" s="1"/>
  <c r="A10" i="3" s="1"/>
  <c r="A11" i="3" s="1"/>
  <c r="A12" i="3" s="1"/>
  <c r="A13" i="3" s="1"/>
  <c r="A14" i="3" s="1"/>
  <c r="A15" i="3" s="1"/>
  <c r="D5" i="2"/>
  <c r="D6" i="2" s="1"/>
  <c r="K17" i="2"/>
  <c r="J17" i="2"/>
  <c r="H17" i="2"/>
  <c r="E17" i="2"/>
  <c r="C17" i="2"/>
  <c r="B17" i="2"/>
  <c r="A6" i="2"/>
  <c r="A7" i="2" s="1"/>
  <c r="A8" i="2" s="1"/>
  <c r="A9" i="2" s="1"/>
  <c r="A10" i="2" s="1"/>
  <c r="A11" i="2" s="1"/>
  <c r="A12" i="2" s="1"/>
  <c r="A13" i="2" s="1"/>
  <c r="A14" i="2" s="1"/>
  <c r="A15" i="2" s="1"/>
  <c r="A16" i="2" s="1"/>
  <c r="I5" i="2"/>
  <c r="G5" i="2" s="1"/>
  <c r="F5" i="2"/>
  <c r="A5" i="2"/>
  <c r="E17" i="1"/>
  <c r="F5" i="1"/>
  <c r="H17" i="1"/>
  <c r="J17" i="1"/>
  <c r="K17" i="1"/>
  <c r="C17" i="1"/>
  <c r="B17" i="1"/>
  <c r="D5" i="1"/>
  <c r="L5" i="1" s="1"/>
  <c r="A5" i="1"/>
  <c r="A6" i="1" s="1"/>
  <c r="A7" i="1" s="1"/>
  <c r="A8" i="1" s="1"/>
  <c r="A9" i="1" s="1"/>
  <c r="A10" i="1" s="1"/>
  <c r="A11" i="1" s="1"/>
  <c r="A12" i="1" s="1"/>
  <c r="A13" i="1" s="1"/>
  <c r="A14" i="1" s="1"/>
  <c r="A15" i="1" s="1"/>
  <c r="A16" i="1" s="1"/>
  <c r="L5" i="5" l="1"/>
  <c r="G17" i="5"/>
  <c r="D6" i="5"/>
  <c r="H6" i="4"/>
  <c r="H7" i="4" s="1"/>
  <c r="H8" i="4" s="1"/>
  <c r="H9" i="4" s="1"/>
  <c r="H10" i="4" s="1"/>
  <c r="H11" i="4" s="1"/>
  <c r="H12" i="4" s="1"/>
  <c r="H13" i="4" s="1"/>
  <c r="H14" i="4" s="1"/>
  <c r="H15" i="4" s="1"/>
  <c r="H16" i="4" s="1"/>
  <c r="D6" i="4"/>
  <c r="D7" i="4" s="1"/>
  <c r="D8" i="4" s="1"/>
  <c r="D9" i="4" s="1"/>
  <c r="D10" i="4" s="1"/>
  <c r="D11" i="4" s="1"/>
  <c r="D12" i="4" s="1"/>
  <c r="D13" i="4" s="1"/>
  <c r="D14" i="4" s="1"/>
  <c r="D15" i="4" s="1"/>
  <c r="D16" i="4" s="1"/>
  <c r="N6" i="4"/>
  <c r="N5" i="4"/>
  <c r="K4" i="3"/>
  <c r="I4" i="3" s="1"/>
  <c r="N5" i="3"/>
  <c r="K5" i="3"/>
  <c r="D6" i="3"/>
  <c r="H16" i="3"/>
  <c r="N4" i="3"/>
  <c r="L5" i="2"/>
  <c r="D7" i="2"/>
  <c r="D8" i="2" s="1"/>
  <c r="D9" i="2" s="1"/>
  <c r="D10" i="2" s="1"/>
  <c r="D11" i="2" s="1"/>
  <c r="D12" i="2" s="1"/>
  <c r="D13" i="2" s="1"/>
  <c r="D14" i="2" s="1"/>
  <c r="D15" i="2" s="1"/>
  <c r="D16" i="2" s="1"/>
  <c r="I6" i="2"/>
  <c r="G6" i="2" s="1"/>
  <c r="L6" i="2"/>
  <c r="F6" i="2"/>
  <c r="F7" i="2" s="1"/>
  <c r="F8" i="2" s="1"/>
  <c r="F9" i="2" s="1"/>
  <c r="F10" i="2" s="1"/>
  <c r="F11" i="2" s="1"/>
  <c r="F12" i="2" s="1"/>
  <c r="F13" i="2" s="1"/>
  <c r="F14" i="2" s="1"/>
  <c r="F15" i="2" s="1"/>
  <c r="F16" i="2" s="1"/>
  <c r="D6" i="1"/>
  <c r="I5" i="1"/>
  <c r="G5" i="1" s="1"/>
  <c r="F6" i="1"/>
  <c r="L6" i="5" l="1"/>
  <c r="D7" i="5"/>
  <c r="K6" i="4"/>
  <c r="I6" i="4" s="1"/>
  <c r="H17" i="4"/>
  <c r="N7" i="4"/>
  <c r="K7" i="4"/>
  <c r="I5" i="3"/>
  <c r="D7" i="3"/>
  <c r="N6" i="3"/>
  <c r="K6" i="3"/>
  <c r="I7" i="2"/>
  <c r="G7" i="2" s="1"/>
  <c r="L7" i="2"/>
  <c r="F17" i="2"/>
  <c r="L8" i="2"/>
  <c r="I8" i="2"/>
  <c r="D7" i="1"/>
  <c r="I7" i="1" s="1"/>
  <c r="L6" i="1"/>
  <c r="I6" i="1"/>
  <c r="G6" i="1" s="1"/>
  <c r="F7" i="1"/>
  <c r="F8" i="1" s="1"/>
  <c r="F9" i="1" s="1"/>
  <c r="F10" i="1" s="1"/>
  <c r="F11" i="1" s="1"/>
  <c r="F12" i="1" s="1"/>
  <c r="F13" i="1" s="1"/>
  <c r="F14" i="1" s="1"/>
  <c r="F15" i="1" s="1"/>
  <c r="F16" i="1" s="1"/>
  <c r="D8" i="5" l="1"/>
  <c r="L7" i="5"/>
  <c r="I7" i="4"/>
  <c r="N8" i="4"/>
  <c r="K8" i="4"/>
  <c r="I6" i="3"/>
  <c r="N7" i="3"/>
  <c r="K7" i="3"/>
  <c r="D8" i="3"/>
  <c r="G8" i="2"/>
  <c r="L9" i="2"/>
  <c r="I9" i="2"/>
  <c r="D8" i="1"/>
  <c r="L7" i="1"/>
  <c r="G7" i="1"/>
  <c r="F17" i="1"/>
  <c r="L8" i="5" l="1"/>
  <c r="D9" i="5"/>
  <c r="N9" i="4"/>
  <c r="K9" i="4"/>
  <c r="I8" i="4"/>
  <c r="I7" i="3"/>
  <c r="D9" i="3"/>
  <c r="N8" i="3"/>
  <c r="K8" i="3"/>
  <c r="G9" i="2"/>
  <c r="L10" i="2"/>
  <c r="I10" i="2"/>
  <c r="D9" i="1"/>
  <c r="L8" i="1"/>
  <c r="I8" i="1"/>
  <c r="G8" i="1" s="1"/>
  <c r="D10" i="5" l="1"/>
  <c r="L9" i="5"/>
  <c r="I9" i="4"/>
  <c r="N10" i="4"/>
  <c r="K10" i="4"/>
  <c r="I8" i="3"/>
  <c r="N9" i="3"/>
  <c r="K9" i="3"/>
  <c r="D10" i="3"/>
  <c r="G10" i="2"/>
  <c r="L11" i="2"/>
  <c r="I11" i="2"/>
  <c r="D10" i="1"/>
  <c r="L9" i="1"/>
  <c r="I9" i="1"/>
  <c r="L10" i="5" l="1"/>
  <c r="D11" i="5"/>
  <c r="N11" i="4"/>
  <c r="K11" i="4"/>
  <c r="I10" i="4"/>
  <c r="I9" i="3"/>
  <c r="D11" i="3"/>
  <c r="N10" i="3"/>
  <c r="K10" i="3"/>
  <c r="L12" i="2"/>
  <c r="I12" i="2"/>
  <c r="G11" i="2"/>
  <c r="G9" i="1"/>
  <c r="D11" i="1"/>
  <c r="L10" i="1"/>
  <c r="I10" i="1"/>
  <c r="D12" i="5" l="1"/>
  <c r="L11" i="5"/>
  <c r="I11" i="4"/>
  <c r="N12" i="4"/>
  <c r="K12" i="4"/>
  <c r="I10" i="3"/>
  <c r="N11" i="3"/>
  <c r="K11" i="3"/>
  <c r="D12" i="3"/>
  <c r="G12" i="2"/>
  <c r="L13" i="2"/>
  <c r="I13" i="2"/>
  <c r="D12" i="1"/>
  <c r="L11" i="1"/>
  <c r="I11" i="1"/>
  <c r="G10" i="1"/>
  <c r="L12" i="5" l="1"/>
  <c r="D13" i="5"/>
  <c r="N13" i="4"/>
  <c r="K13" i="4"/>
  <c r="I12" i="4"/>
  <c r="I11" i="3"/>
  <c r="D13" i="3"/>
  <c r="N12" i="3"/>
  <c r="K12" i="3"/>
  <c r="G13" i="2"/>
  <c r="L14" i="2"/>
  <c r="I14" i="2"/>
  <c r="G11" i="1"/>
  <c r="L12" i="1"/>
  <c r="D13" i="1"/>
  <c r="I12" i="1"/>
  <c r="D14" i="5" l="1"/>
  <c r="L13" i="5"/>
  <c r="I13" i="4"/>
  <c r="N14" i="4"/>
  <c r="K14" i="4"/>
  <c r="I12" i="3"/>
  <c r="N13" i="3"/>
  <c r="K13" i="3"/>
  <c r="D14" i="3"/>
  <c r="G14" i="2"/>
  <c r="L15" i="2"/>
  <c r="I15" i="2"/>
  <c r="G12" i="1"/>
  <c r="D14" i="1"/>
  <c r="L13" i="1"/>
  <c r="I13" i="1"/>
  <c r="L14" i="5" l="1"/>
  <c r="D15" i="5"/>
  <c r="N15" i="4"/>
  <c r="K15" i="4"/>
  <c r="I14" i="4"/>
  <c r="I13" i="3"/>
  <c r="D15" i="3"/>
  <c r="N14" i="3"/>
  <c r="K14" i="3"/>
  <c r="G15" i="2"/>
  <c r="L16" i="2"/>
  <c r="I16" i="2"/>
  <c r="I17" i="2" s="1"/>
  <c r="D17" i="2"/>
  <c r="G13" i="1"/>
  <c r="D15" i="1"/>
  <c r="L14" i="1"/>
  <c r="I14" i="1"/>
  <c r="D16" i="5" l="1"/>
  <c r="L15" i="5"/>
  <c r="I15" i="4"/>
  <c r="N16" i="4"/>
  <c r="K16" i="4"/>
  <c r="K17" i="4" s="1"/>
  <c r="D17" i="4"/>
  <c r="I14" i="3"/>
  <c r="N15" i="3"/>
  <c r="K15" i="3"/>
  <c r="K16" i="3" s="1"/>
  <c r="D16" i="3"/>
  <c r="G16" i="2"/>
  <c r="G17" i="2" s="1"/>
  <c r="B19" i="2" s="1"/>
  <c r="G14" i="1"/>
  <c r="D16" i="1"/>
  <c r="L15" i="1"/>
  <c r="I15" i="1"/>
  <c r="L16" i="5" l="1"/>
  <c r="D17" i="5"/>
  <c r="I16" i="4"/>
  <c r="I17" i="4" s="1"/>
  <c r="B19" i="4" s="1"/>
  <c r="I15" i="3"/>
  <c r="I16" i="3" s="1"/>
  <c r="B18" i="3" s="1"/>
  <c r="G15" i="1"/>
  <c r="I16" i="1"/>
  <c r="I17" i="1" s="1"/>
  <c r="L16" i="1"/>
  <c r="D17" i="1"/>
  <c r="B19" i="5" l="1"/>
  <c r="G16" i="1"/>
  <c r="G17" i="1" s="1"/>
  <c r="B19" i="1" s="1"/>
</calcChain>
</file>

<file path=xl/sharedStrings.xml><?xml version="1.0" encoding="utf-8"?>
<sst xmlns="http://schemas.openxmlformats.org/spreadsheetml/2006/main" count="136" uniqueCount="37">
  <si>
    <t>Period</t>
    <phoneticPr fontId="1" type="noConversion"/>
  </si>
  <si>
    <t>No. Hired</t>
    <phoneticPr fontId="1" type="noConversion"/>
  </si>
  <si>
    <t>t</t>
    <phoneticPr fontId="1" type="noConversion"/>
  </si>
  <si>
    <t>Ht</t>
    <phoneticPr fontId="1" type="noConversion"/>
  </si>
  <si>
    <t>No. Laid off</t>
    <phoneticPr fontId="1" type="noConversion"/>
  </si>
  <si>
    <t>Lt</t>
    <phoneticPr fontId="1" type="noConversion"/>
  </si>
  <si>
    <t>Overtime</t>
    <phoneticPr fontId="1" type="noConversion"/>
  </si>
  <si>
    <t>Worksize</t>
    <phoneticPr fontId="1" type="noConversion"/>
  </si>
  <si>
    <t>Wt</t>
    <phoneticPr fontId="1" type="noConversion"/>
  </si>
  <si>
    <t>Inventory</t>
    <phoneticPr fontId="1" type="noConversion"/>
  </si>
  <si>
    <t>Production</t>
    <phoneticPr fontId="1" type="noConversion"/>
  </si>
  <si>
    <t>Demand</t>
    <phoneticPr fontId="1" type="noConversion"/>
  </si>
  <si>
    <t>Ptr</t>
    <phoneticPr fontId="1" type="noConversion"/>
  </si>
  <si>
    <t>Pts</t>
    <phoneticPr fontId="1" type="noConversion"/>
  </si>
  <si>
    <t>Dtr</t>
    <phoneticPr fontId="1" type="noConversion"/>
  </si>
  <si>
    <t>Dts</t>
    <phoneticPr fontId="1" type="noConversion"/>
  </si>
  <si>
    <t>Σ</t>
    <phoneticPr fontId="1" type="noConversion"/>
  </si>
  <si>
    <t>Ot(h)</t>
    <phoneticPr fontId="1" type="noConversion"/>
  </si>
  <si>
    <t>Cost</t>
    <phoneticPr fontId="1" type="noConversion"/>
  </si>
  <si>
    <t>temp</t>
    <phoneticPr fontId="1" type="noConversion"/>
  </si>
  <si>
    <t>It(routing)</t>
    <phoneticPr fontId="1" type="noConversion"/>
  </si>
  <si>
    <t>It(switch)</t>
    <phoneticPr fontId="1" type="noConversion"/>
  </si>
  <si>
    <t>Subcontract</t>
    <phoneticPr fontId="1" type="noConversion"/>
  </si>
  <si>
    <t>St(routers)</t>
    <phoneticPr fontId="1" type="noConversion"/>
  </si>
  <si>
    <t>St(Switch)</t>
    <phoneticPr fontId="1" type="noConversion"/>
  </si>
  <si>
    <t>8.6(b)</t>
    <phoneticPr fontId="1" type="noConversion"/>
  </si>
  <si>
    <t>8.6c</t>
    <phoneticPr fontId="1" type="noConversion"/>
  </si>
  <si>
    <t>A:Every new employer comes with a lot of working hours that can not be seperated, which causes additional waste of Inventory. Introducing the third party can help us separate those working hours and lower the total cost.</t>
    <phoneticPr fontId="1" type="noConversion"/>
  </si>
  <si>
    <t xml:space="preserve">                                                                                                                  </t>
    <phoneticPr fontId="1" type="noConversion"/>
  </si>
  <si>
    <t>St</t>
    <phoneticPr fontId="1" type="noConversion"/>
  </si>
  <si>
    <t>It</t>
    <phoneticPr fontId="1" type="noConversion"/>
  </si>
  <si>
    <t>Pt</t>
    <phoneticPr fontId="1" type="noConversion"/>
  </si>
  <si>
    <t>Demand (origin)</t>
    <phoneticPr fontId="1" type="noConversion"/>
  </si>
  <si>
    <t>Promotion</t>
    <phoneticPr fontId="1" type="noConversion"/>
  </si>
  <si>
    <t>New Demand</t>
    <phoneticPr fontId="1" type="noConversion"/>
  </si>
  <si>
    <t>Dt0</t>
    <phoneticPr fontId="1" type="noConversion"/>
  </si>
  <si>
    <t>Dt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</si>
</sst>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charset val="134"/>
      <scheme val="minor"/>
    </font>
    <font>
      <sz val="9"/>
      <name val="宋体"/>
      <family val="2"/>
      <charset val="134"/>
      <scheme val="minor"/>
    </font>
    <font>
      <sz val="11"/>
      <color theme="1"/>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lignment vertical="center"/>
    </xf>
    <xf numFmtId="0" fontId="0" fillId="2" borderId="0" xfId="0" applyFill="1">
      <alignment vertical="center"/>
    </xf>
    <xf numFmtId="0" fontId="0" fillId="0" borderId="0" xfId="0" applyAlignment="1">
      <alignment vertical="center" wrapText="1"/>
    </xf>
    <xf numFmtId="0" fontId="0" fillId="0" borderId="0" xfId="0"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9"/>
  <sheetViews>
    <sheetView topLeftCell="A2" workbookViewId="0">
      <selection activeCell="D15" sqref="D15"/>
    </sheetView>
  </sheetViews>
  <sheetFormatPr defaultRowHeight="13.5" x14ac:dyDescent="0.15"/>
  <cols>
    <col min="2" max="2" width="11.625" bestFit="1" customWidth="1"/>
    <col min="9" max="9" width="10.5" bestFit="1" customWidth="1"/>
    <col min="12" max="12" width="12.75" bestFit="1" customWidth="1"/>
  </cols>
  <sheetData>
    <row r="2" spans="1:12" x14ac:dyDescent="0.15">
      <c r="A2" t="s">
        <v>0</v>
      </c>
      <c r="B2" t="s">
        <v>1</v>
      </c>
      <c r="C2" t="s">
        <v>4</v>
      </c>
      <c r="D2" t="s">
        <v>7</v>
      </c>
      <c r="E2" t="s">
        <v>6</v>
      </c>
      <c r="F2" t="s">
        <v>9</v>
      </c>
      <c r="G2" t="s">
        <v>9</v>
      </c>
      <c r="H2" t="s">
        <v>10</v>
      </c>
      <c r="I2" t="s">
        <v>10</v>
      </c>
      <c r="J2" t="s">
        <v>11</v>
      </c>
      <c r="K2" t="s">
        <v>11</v>
      </c>
    </row>
    <row r="3" spans="1:12" x14ac:dyDescent="0.15">
      <c r="A3" t="s">
        <v>2</v>
      </c>
      <c r="B3" t="s">
        <v>3</v>
      </c>
      <c r="C3" t="s">
        <v>5</v>
      </c>
      <c r="D3" t="s">
        <v>8</v>
      </c>
      <c r="E3" t="s">
        <v>17</v>
      </c>
      <c r="F3" t="s">
        <v>20</v>
      </c>
      <c r="G3" t="s">
        <v>21</v>
      </c>
      <c r="H3" t="s">
        <v>12</v>
      </c>
      <c r="I3" t="s">
        <v>13</v>
      </c>
      <c r="J3" t="s">
        <v>14</v>
      </c>
      <c r="K3" t="s">
        <v>15</v>
      </c>
    </row>
    <row r="4" spans="1:12" x14ac:dyDescent="0.15">
      <c r="A4">
        <v>0</v>
      </c>
      <c r="B4">
        <v>0</v>
      </c>
      <c r="C4">
        <v>0</v>
      </c>
      <c r="D4">
        <v>6300</v>
      </c>
      <c r="E4">
        <v>0</v>
      </c>
      <c r="F4">
        <v>100000</v>
      </c>
      <c r="G4">
        <v>50000</v>
      </c>
      <c r="H4">
        <v>0</v>
      </c>
      <c r="I4">
        <v>0</v>
      </c>
      <c r="J4">
        <v>0</v>
      </c>
      <c r="K4">
        <v>0</v>
      </c>
      <c r="L4" t="s">
        <v>19</v>
      </c>
    </row>
    <row r="5" spans="1:12" x14ac:dyDescent="0.15">
      <c r="A5">
        <f>A4+1</f>
        <v>1</v>
      </c>
      <c r="B5">
        <v>0</v>
      </c>
      <c r="C5">
        <v>429</v>
      </c>
      <c r="D5">
        <f>D4+B5/2-C5</f>
        <v>5871</v>
      </c>
      <c r="E5">
        <v>1</v>
      </c>
      <c r="F5">
        <f>F4+H5-J5</f>
        <v>343083</v>
      </c>
      <c r="G5">
        <f>G4+I5-K5</f>
        <v>0</v>
      </c>
      <c r="H5">
        <v>2043083</v>
      </c>
      <c r="I5">
        <f>6*(D5*20*8+E5-H5/3)</f>
        <v>1550000.0000000002</v>
      </c>
      <c r="J5">
        <v>1800000</v>
      </c>
      <c r="K5">
        <v>1600000</v>
      </c>
      <c r="L5">
        <f>D5*20-E5</f>
        <v>117419</v>
      </c>
    </row>
    <row r="6" spans="1:12" x14ac:dyDescent="0.15">
      <c r="A6">
        <f t="shared" ref="A6:A16" si="0">A5+1</f>
        <v>2</v>
      </c>
      <c r="B6">
        <v>0</v>
      </c>
      <c r="C6">
        <v>0</v>
      </c>
      <c r="D6">
        <f>D5+B6/2-C6</f>
        <v>5871</v>
      </c>
      <c r="E6">
        <v>0</v>
      </c>
      <c r="F6">
        <f t="shared" ref="F6:F16" si="1">F5+H6-J6</f>
        <v>861163</v>
      </c>
      <c r="G6">
        <f>G5+I6-K6</f>
        <v>0</v>
      </c>
      <c r="H6">
        <v>2118080</v>
      </c>
      <c r="I6">
        <f t="shared" ref="I6:I16" si="2">6*(D6*20*8+E6-H6/3)</f>
        <v>1400000.0000000002</v>
      </c>
      <c r="J6">
        <v>1600000</v>
      </c>
      <c r="K6">
        <v>1400000</v>
      </c>
      <c r="L6">
        <f t="shared" ref="L6:L16" si="3">D6*20-E6</f>
        <v>117420</v>
      </c>
    </row>
    <row r="7" spans="1:12" x14ac:dyDescent="0.15">
      <c r="A7">
        <f t="shared" si="0"/>
        <v>3</v>
      </c>
      <c r="B7">
        <v>0</v>
      </c>
      <c r="C7">
        <v>0</v>
      </c>
      <c r="D7">
        <f>D6+B7/2+B5/2-C7</f>
        <v>5871</v>
      </c>
      <c r="E7">
        <v>305</v>
      </c>
      <c r="F7">
        <f t="shared" si="1"/>
        <v>330158</v>
      </c>
      <c r="G7">
        <f t="shared" ref="G7:G16" si="4">G6+I7-K7</f>
        <v>0</v>
      </c>
      <c r="H7">
        <v>2068995</v>
      </c>
      <c r="I7">
        <f t="shared" si="2"/>
        <v>1500000</v>
      </c>
      <c r="J7">
        <v>2600000</v>
      </c>
      <c r="K7">
        <v>1500000</v>
      </c>
      <c r="L7">
        <f t="shared" si="3"/>
        <v>117115</v>
      </c>
    </row>
    <row r="8" spans="1:12" x14ac:dyDescent="0.15">
      <c r="A8">
        <f t="shared" si="0"/>
        <v>4</v>
      </c>
      <c r="B8">
        <v>0</v>
      </c>
      <c r="C8">
        <v>0</v>
      </c>
      <c r="D8">
        <f t="shared" ref="D8:D16" si="5">D7+B8/2+B6/2-C8</f>
        <v>5871</v>
      </c>
      <c r="E8">
        <v>117254</v>
      </c>
      <c r="F8">
        <f t="shared" si="1"/>
        <v>0</v>
      </c>
      <c r="G8">
        <f t="shared" si="4"/>
        <v>0</v>
      </c>
      <c r="H8">
        <v>2169842</v>
      </c>
      <c r="I8">
        <f t="shared" si="2"/>
        <v>2000000.0000000002</v>
      </c>
      <c r="J8">
        <v>2500000</v>
      </c>
      <c r="K8">
        <v>2000000</v>
      </c>
      <c r="L8">
        <f t="shared" si="3"/>
        <v>166</v>
      </c>
    </row>
    <row r="9" spans="1:12" x14ac:dyDescent="0.15">
      <c r="A9">
        <f t="shared" si="0"/>
        <v>5</v>
      </c>
      <c r="B9">
        <v>0</v>
      </c>
      <c r="C9">
        <v>1913</v>
      </c>
      <c r="D9">
        <f t="shared" si="5"/>
        <v>3958</v>
      </c>
      <c r="E9">
        <v>0</v>
      </c>
      <c r="F9">
        <f t="shared" si="1"/>
        <v>0</v>
      </c>
      <c r="G9">
        <f t="shared" si="4"/>
        <v>699680</v>
      </c>
      <c r="H9">
        <v>800000</v>
      </c>
      <c r="I9">
        <f t="shared" si="2"/>
        <v>2199680</v>
      </c>
      <c r="J9">
        <v>800000</v>
      </c>
      <c r="K9">
        <v>1500000</v>
      </c>
      <c r="L9">
        <f t="shared" si="3"/>
        <v>79160</v>
      </c>
    </row>
    <row r="10" spans="1:12" x14ac:dyDescent="0.15">
      <c r="A10">
        <f t="shared" si="0"/>
        <v>6</v>
      </c>
      <c r="B10">
        <v>0</v>
      </c>
      <c r="C10">
        <v>0</v>
      </c>
      <c r="D10">
        <f t="shared" si="5"/>
        <v>3958</v>
      </c>
      <c r="E10">
        <v>187</v>
      </c>
      <c r="F10">
        <f t="shared" si="1"/>
        <v>241</v>
      </c>
      <c r="G10">
        <f t="shared" si="4"/>
        <v>0</v>
      </c>
      <c r="H10">
        <v>1800241</v>
      </c>
      <c r="I10">
        <f t="shared" si="2"/>
        <v>200319.99999999977</v>
      </c>
      <c r="J10">
        <v>1800000</v>
      </c>
      <c r="K10">
        <v>900000</v>
      </c>
      <c r="L10">
        <f t="shared" si="3"/>
        <v>78973</v>
      </c>
    </row>
    <row r="11" spans="1:12" x14ac:dyDescent="0.15">
      <c r="A11">
        <f t="shared" si="0"/>
        <v>7</v>
      </c>
      <c r="B11">
        <v>0</v>
      </c>
      <c r="C11">
        <v>0</v>
      </c>
      <c r="D11">
        <f t="shared" si="5"/>
        <v>3958</v>
      </c>
      <c r="E11">
        <v>0</v>
      </c>
      <c r="F11">
        <f t="shared" si="1"/>
        <v>350081</v>
      </c>
      <c r="G11">
        <f t="shared" si="4"/>
        <v>0</v>
      </c>
      <c r="H11">
        <v>1549840</v>
      </c>
      <c r="I11">
        <f t="shared" si="2"/>
        <v>700000.00000000012</v>
      </c>
      <c r="J11">
        <v>1200000</v>
      </c>
      <c r="K11">
        <v>700000</v>
      </c>
      <c r="L11">
        <f t="shared" si="3"/>
        <v>79160</v>
      </c>
    </row>
    <row r="12" spans="1:12" x14ac:dyDescent="0.15">
      <c r="A12">
        <f t="shared" si="0"/>
        <v>8</v>
      </c>
      <c r="B12">
        <v>2317</v>
      </c>
      <c r="C12">
        <v>0</v>
      </c>
      <c r="D12">
        <f t="shared" si="5"/>
        <v>5116.5</v>
      </c>
      <c r="E12">
        <v>0</v>
      </c>
      <c r="F12">
        <f t="shared" si="1"/>
        <v>306001</v>
      </c>
      <c r="G12">
        <f t="shared" si="4"/>
        <v>1400000</v>
      </c>
      <c r="H12">
        <v>1355920</v>
      </c>
      <c r="I12">
        <f t="shared" si="2"/>
        <v>2200000</v>
      </c>
      <c r="J12">
        <v>1400000</v>
      </c>
      <c r="K12">
        <v>800000</v>
      </c>
      <c r="L12">
        <f t="shared" si="3"/>
        <v>102330</v>
      </c>
    </row>
    <row r="13" spans="1:12" x14ac:dyDescent="0.15">
      <c r="A13">
        <f t="shared" si="0"/>
        <v>9</v>
      </c>
      <c r="B13">
        <v>0</v>
      </c>
      <c r="C13">
        <v>0</v>
      </c>
      <c r="D13">
        <f t="shared" si="5"/>
        <v>5116.5</v>
      </c>
      <c r="E13">
        <v>106</v>
      </c>
      <c r="F13">
        <f t="shared" si="1"/>
        <v>262239</v>
      </c>
      <c r="G13">
        <f t="shared" si="4"/>
        <v>0</v>
      </c>
      <c r="H13">
        <v>2456238</v>
      </c>
      <c r="I13">
        <f t="shared" si="2"/>
        <v>0</v>
      </c>
      <c r="J13">
        <v>2500000</v>
      </c>
      <c r="K13">
        <v>1400000</v>
      </c>
      <c r="L13">
        <f t="shared" si="3"/>
        <v>102224</v>
      </c>
    </row>
    <row r="14" spans="1:12" x14ac:dyDescent="0.15">
      <c r="A14">
        <f t="shared" si="0"/>
        <v>10</v>
      </c>
      <c r="B14">
        <v>0</v>
      </c>
      <c r="C14">
        <v>0</v>
      </c>
      <c r="D14">
        <f t="shared" si="5"/>
        <v>6275</v>
      </c>
      <c r="E14">
        <v>125494</v>
      </c>
      <c r="F14">
        <f t="shared" si="1"/>
        <v>0</v>
      </c>
      <c r="G14">
        <f t="shared" si="4"/>
        <v>1441.9999999997672</v>
      </c>
      <c r="H14">
        <v>2537761</v>
      </c>
      <c r="I14">
        <f t="shared" si="2"/>
        <v>1701441.9999999998</v>
      </c>
      <c r="J14">
        <v>2800000</v>
      </c>
      <c r="K14">
        <v>1700000</v>
      </c>
      <c r="L14">
        <f t="shared" si="3"/>
        <v>6</v>
      </c>
    </row>
    <row r="15" spans="1:12" x14ac:dyDescent="0.15">
      <c r="A15">
        <f>A14+1</f>
        <v>11</v>
      </c>
      <c r="B15">
        <v>0</v>
      </c>
      <c r="C15">
        <v>3306</v>
      </c>
      <c r="D15">
        <f t="shared" si="5"/>
        <v>2969</v>
      </c>
      <c r="E15">
        <v>0</v>
      </c>
      <c r="F15">
        <f t="shared" si="1"/>
        <v>25841</v>
      </c>
      <c r="G15">
        <f t="shared" si="4"/>
        <v>0</v>
      </c>
      <c r="H15">
        <v>1025841</v>
      </c>
      <c r="I15">
        <f t="shared" si="2"/>
        <v>798558</v>
      </c>
      <c r="J15">
        <v>1000000</v>
      </c>
      <c r="K15">
        <v>800000</v>
      </c>
      <c r="L15">
        <f t="shared" si="3"/>
        <v>59380</v>
      </c>
    </row>
    <row r="16" spans="1:12" x14ac:dyDescent="0.15">
      <c r="A16">
        <f t="shared" si="0"/>
        <v>12</v>
      </c>
      <c r="B16">
        <v>0</v>
      </c>
      <c r="C16">
        <v>0</v>
      </c>
      <c r="D16">
        <f t="shared" si="5"/>
        <v>2969</v>
      </c>
      <c r="E16">
        <v>0</v>
      </c>
      <c r="F16">
        <f t="shared" si="1"/>
        <v>961</v>
      </c>
      <c r="G16">
        <f t="shared" si="4"/>
        <v>0</v>
      </c>
      <c r="H16">
        <v>975120</v>
      </c>
      <c r="I16">
        <f t="shared" si="2"/>
        <v>900000</v>
      </c>
      <c r="J16">
        <v>1000000</v>
      </c>
      <c r="K16">
        <v>900000</v>
      </c>
      <c r="L16">
        <f t="shared" si="3"/>
        <v>59380</v>
      </c>
    </row>
    <row r="17" spans="1:11" x14ac:dyDescent="0.15">
      <c r="A17" s="1" t="s">
        <v>16</v>
      </c>
      <c r="B17">
        <f>SUM(B5:B16)</f>
        <v>2317</v>
      </c>
      <c r="C17">
        <f t="shared" ref="C17:F17" si="6">SUM(C5:C16)</f>
        <v>5648</v>
      </c>
      <c r="D17">
        <f t="shared" si="6"/>
        <v>57804</v>
      </c>
      <c r="E17">
        <f>SUM(E5:E16)</f>
        <v>243347</v>
      </c>
      <c r="F17">
        <f t="shared" si="6"/>
        <v>2479768</v>
      </c>
      <c r="G17">
        <f>SUM(G5:G16)</f>
        <v>2101122</v>
      </c>
      <c r="H17">
        <f t="shared" ref="H17:K17" si="7">SUM(H5:H16)</f>
        <v>20900961</v>
      </c>
      <c r="I17">
        <f t="shared" si="7"/>
        <v>15150000</v>
      </c>
      <c r="J17">
        <f t="shared" si="7"/>
        <v>21000000</v>
      </c>
      <c r="K17">
        <f t="shared" si="7"/>
        <v>15200000</v>
      </c>
    </row>
    <row r="19" spans="1:11" x14ac:dyDescent="0.15">
      <c r="A19" s="2" t="s">
        <v>18</v>
      </c>
      <c r="B19" s="2">
        <f>B17*700+C17*1000+E17*15+F17*2+G17*1+D17*20*8*10</f>
        <v>110467163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9"/>
  <sheetViews>
    <sheetView workbookViewId="0">
      <selection activeCell="D19" sqref="D19"/>
    </sheetView>
  </sheetViews>
  <sheetFormatPr defaultRowHeight="13.5" x14ac:dyDescent="0.15"/>
  <cols>
    <col min="2" max="2" width="10.25" customWidth="1"/>
  </cols>
  <sheetData>
    <row r="2" spans="1:12" x14ac:dyDescent="0.15">
      <c r="A2" t="s">
        <v>0</v>
      </c>
      <c r="B2" t="s">
        <v>1</v>
      </c>
      <c r="C2" t="s">
        <v>4</v>
      </c>
      <c r="D2" t="s">
        <v>7</v>
      </c>
      <c r="E2" t="s">
        <v>6</v>
      </c>
      <c r="F2" t="s">
        <v>9</v>
      </c>
      <c r="G2" t="s">
        <v>9</v>
      </c>
      <c r="H2" t="s">
        <v>10</v>
      </c>
      <c r="I2" t="s">
        <v>10</v>
      </c>
      <c r="J2" t="s">
        <v>11</v>
      </c>
      <c r="K2" t="s">
        <v>11</v>
      </c>
    </row>
    <row r="3" spans="1:12" x14ac:dyDescent="0.15">
      <c r="A3" t="s">
        <v>2</v>
      </c>
      <c r="B3" t="s">
        <v>3</v>
      </c>
      <c r="C3" t="s">
        <v>5</v>
      </c>
      <c r="D3" t="s">
        <v>8</v>
      </c>
      <c r="E3" t="s">
        <v>17</v>
      </c>
      <c r="F3" t="s">
        <v>20</v>
      </c>
      <c r="G3" t="s">
        <v>21</v>
      </c>
      <c r="H3" t="s">
        <v>12</v>
      </c>
      <c r="I3" t="s">
        <v>13</v>
      </c>
      <c r="J3" t="s">
        <v>14</v>
      </c>
      <c r="K3" t="s">
        <v>15</v>
      </c>
    </row>
    <row r="4" spans="1:12" x14ac:dyDescent="0.15">
      <c r="A4">
        <v>0</v>
      </c>
      <c r="B4">
        <v>0</v>
      </c>
      <c r="C4">
        <v>0</v>
      </c>
      <c r="D4">
        <v>6300</v>
      </c>
      <c r="E4">
        <v>0</v>
      </c>
      <c r="F4">
        <v>100000</v>
      </c>
      <c r="G4">
        <v>50000</v>
      </c>
      <c r="H4">
        <v>0</v>
      </c>
      <c r="I4">
        <v>0</v>
      </c>
      <c r="J4">
        <v>0</v>
      </c>
      <c r="K4">
        <v>0</v>
      </c>
      <c r="L4" t="s">
        <v>19</v>
      </c>
    </row>
    <row r="5" spans="1:12" x14ac:dyDescent="0.15">
      <c r="A5">
        <f>A4+1</f>
        <v>1</v>
      </c>
      <c r="B5">
        <v>1</v>
      </c>
      <c r="C5">
        <v>1077</v>
      </c>
      <c r="D5">
        <f>D4+B5-C5</f>
        <v>5224</v>
      </c>
      <c r="E5">
        <v>0</v>
      </c>
      <c r="F5">
        <f>F4+H5-J5</f>
        <v>0</v>
      </c>
      <c r="G5">
        <f>G4+I5-K5</f>
        <v>65040.000000000233</v>
      </c>
      <c r="H5">
        <v>1700000</v>
      </c>
      <c r="I5">
        <f>6*(D5*20*8+E5-H5/3)</f>
        <v>1615040.0000000002</v>
      </c>
      <c r="J5">
        <v>1800000</v>
      </c>
      <c r="K5">
        <v>1600000</v>
      </c>
      <c r="L5">
        <f>D5*20-E5</f>
        <v>104480</v>
      </c>
    </row>
    <row r="6" spans="1:12" x14ac:dyDescent="0.15">
      <c r="A6">
        <f t="shared" ref="A6:A16" si="0">A5+1</f>
        <v>2</v>
      </c>
      <c r="B6">
        <v>0</v>
      </c>
      <c r="C6">
        <v>0</v>
      </c>
      <c r="D6">
        <f t="shared" ref="D6:D16" si="1">D5+B6-C6</f>
        <v>5224</v>
      </c>
      <c r="E6">
        <v>0</v>
      </c>
      <c r="F6">
        <f t="shared" ref="F6:G16" si="2">F5+H6-J6</f>
        <v>0</v>
      </c>
      <c r="G6">
        <f>G5+I6-K6</f>
        <v>480080</v>
      </c>
      <c r="H6">
        <v>1600000</v>
      </c>
      <c r="I6">
        <f t="shared" ref="I6:I16" si="3">6*(D6*20*8+E6-H6/3)</f>
        <v>1815039.9999999998</v>
      </c>
      <c r="J6">
        <v>1600000</v>
      </c>
      <c r="K6">
        <v>1400000</v>
      </c>
      <c r="L6">
        <f t="shared" ref="L6:L16" si="4">D6*20-E6</f>
        <v>104480</v>
      </c>
    </row>
    <row r="7" spans="1:12" x14ac:dyDescent="0.15">
      <c r="A7">
        <f t="shared" si="0"/>
        <v>3</v>
      </c>
      <c r="B7">
        <v>1258</v>
      </c>
      <c r="C7">
        <v>0</v>
      </c>
      <c r="D7">
        <f t="shared" si="1"/>
        <v>6482</v>
      </c>
      <c r="E7">
        <v>0</v>
      </c>
      <c r="F7">
        <f t="shared" si="2"/>
        <v>0</v>
      </c>
      <c r="G7">
        <f t="shared" si="2"/>
        <v>2800.0000000002328</v>
      </c>
      <c r="H7">
        <v>2600000</v>
      </c>
      <c r="I7">
        <f t="shared" si="3"/>
        <v>1022720.0000000002</v>
      </c>
      <c r="J7">
        <v>2600000</v>
      </c>
      <c r="K7">
        <v>1500000</v>
      </c>
      <c r="L7">
        <f t="shared" si="4"/>
        <v>129640</v>
      </c>
    </row>
    <row r="8" spans="1:12" x14ac:dyDescent="0.15">
      <c r="A8">
        <f t="shared" si="0"/>
        <v>4</v>
      </c>
      <c r="B8">
        <v>0</v>
      </c>
      <c r="C8">
        <v>0</v>
      </c>
      <c r="D8">
        <f t="shared" si="1"/>
        <v>6482</v>
      </c>
      <c r="E8">
        <v>129623</v>
      </c>
      <c r="F8">
        <f t="shared" si="2"/>
        <v>0</v>
      </c>
      <c r="G8">
        <f t="shared" si="2"/>
        <v>3258</v>
      </c>
      <c r="H8">
        <v>2500000</v>
      </c>
      <c r="I8">
        <f t="shared" si="3"/>
        <v>2000457.9999999998</v>
      </c>
      <c r="J8">
        <v>2500000</v>
      </c>
      <c r="K8">
        <v>2000000</v>
      </c>
      <c r="L8">
        <f t="shared" si="4"/>
        <v>17</v>
      </c>
    </row>
    <row r="9" spans="1:12" x14ac:dyDescent="0.15">
      <c r="A9">
        <f t="shared" si="0"/>
        <v>5</v>
      </c>
      <c r="B9">
        <v>0</v>
      </c>
      <c r="C9">
        <v>2523</v>
      </c>
      <c r="D9">
        <f t="shared" si="1"/>
        <v>3959</v>
      </c>
      <c r="E9">
        <v>0</v>
      </c>
      <c r="F9">
        <f t="shared" si="2"/>
        <v>0</v>
      </c>
      <c r="G9">
        <f t="shared" si="2"/>
        <v>703898</v>
      </c>
      <c r="H9">
        <v>800000</v>
      </c>
      <c r="I9">
        <f t="shared" si="3"/>
        <v>2200640</v>
      </c>
      <c r="J9">
        <v>800000</v>
      </c>
      <c r="K9">
        <v>1500000</v>
      </c>
      <c r="L9">
        <f t="shared" si="4"/>
        <v>79180</v>
      </c>
    </row>
    <row r="10" spans="1:12" x14ac:dyDescent="0.15">
      <c r="A10">
        <f t="shared" si="0"/>
        <v>6</v>
      </c>
      <c r="B10">
        <v>0</v>
      </c>
      <c r="C10">
        <v>0</v>
      </c>
      <c r="D10">
        <f t="shared" si="1"/>
        <v>3959</v>
      </c>
      <c r="E10">
        <v>58</v>
      </c>
      <c r="F10">
        <f t="shared" si="2"/>
        <v>0</v>
      </c>
      <c r="G10">
        <f t="shared" si="2"/>
        <v>4886</v>
      </c>
      <c r="H10">
        <v>1800000</v>
      </c>
      <c r="I10">
        <f t="shared" si="3"/>
        <v>200988</v>
      </c>
      <c r="J10">
        <v>1800000</v>
      </c>
      <c r="K10">
        <v>900000</v>
      </c>
      <c r="L10">
        <f t="shared" si="4"/>
        <v>79122</v>
      </c>
    </row>
    <row r="11" spans="1:12" x14ac:dyDescent="0.15">
      <c r="A11">
        <f t="shared" si="0"/>
        <v>7</v>
      </c>
      <c r="B11">
        <v>0</v>
      </c>
      <c r="C11">
        <v>468</v>
      </c>
      <c r="D11">
        <f t="shared" si="1"/>
        <v>3491</v>
      </c>
      <c r="E11">
        <v>0</v>
      </c>
      <c r="F11">
        <f t="shared" si="2"/>
        <v>0</v>
      </c>
      <c r="G11">
        <f t="shared" si="2"/>
        <v>256246</v>
      </c>
      <c r="H11">
        <v>1200000</v>
      </c>
      <c r="I11">
        <f t="shared" si="3"/>
        <v>951360</v>
      </c>
      <c r="J11">
        <v>1200000</v>
      </c>
      <c r="K11">
        <v>700000</v>
      </c>
      <c r="L11">
        <f t="shared" si="4"/>
        <v>69820</v>
      </c>
    </row>
    <row r="12" spans="1:12" x14ac:dyDescent="0.15">
      <c r="A12">
        <f t="shared" si="0"/>
        <v>8</v>
      </c>
      <c r="B12">
        <v>0</v>
      </c>
      <c r="C12">
        <v>0</v>
      </c>
      <c r="D12">
        <f t="shared" si="1"/>
        <v>3491</v>
      </c>
      <c r="E12">
        <v>0</v>
      </c>
      <c r="F12">
        <f t="shared" si="2"/>
        <v>0</v>
      </c>
      <c r="G12">
        <f t="shared" si="2"/>
        <v>7605.9999999998836</v>
      </c>
      <c r="H12">
        <v>1400000</v>
      </c>
      <c r="I12">
        <f t="shared" si="3"/>
        <v>551359.99999999988</v>
      </c>
      <c r="J12">
        <v>1400000</v>
      </c>
      <c r="K12">
        <v>800000</v>
      </c>
      <c r="L12">
        <f t="shared" si="4"/>
        <v>69820</v>
      </c>
    </row>
    <row r="13" spans="1:12" x14ac:dyDescent="0.15">
      <c r="A13">
        <f t="shared" si="0"/>
        <v>9</v>
      </c>
      <c r="B13">
        <v>3225</v>
      </c>
      <c r="C13">
        <v>0</v>
      </c>
      <c r="D13">
        <f t="shared" si="1"/>
        <v>6716</v>
      </c>
      <c r="E13">
        <v>1</v>
      </c>
      <c r="F13">
        <f t="shared" si="2"/>
        <v>0</v>
      </c>
      <c r="G13">
        <f t="shared" si="2"/>
        <v>54971.999999999534</v>
      </c>
      <c r="H13">
        <v>2500000</v>
      </c>
      <c r="I13">
        <f t="shared" si="3"/>
        <v>1447365.9999999998</v>
      </c>
      <c r="J13">
        <v>2500000</v>
      </c>
      <c r="K13">
        <v>1400000</v>
      </c>
      <c r="L13">
        <f t="shared" si="4"/>
        <v>134319</v>
      </c>
    </row>
    <row r="14" spans="1:12" x14ac:dyDescent="0.15">
      <c r="A14">
        <f t="shared" si="0"/>
        <v>10</v>
      </c>
      <c r="B14">
        <v>1</v>
      </c>
      <c r="C14">
        <v>0</v>
      </c>
      <c r="D14">
        <f t="shared" si="1"/>
        <v>6717</v>
      </c>
      <c r="E14">
        <v>134142</v>
      </c>
      <c r="F14">
        <f t="shared" si="2"/>
        <v>4072</v>
      </c>
      <c r="G14">
        <f t="shared" si="2"/>
        <v>0</v>
      </c>
      <c r="H14">
        <v>2804072</v>
      </c>
      <c r="I14">
        <f t="shared" si="3"/>
        <v>1645028.0000000002</v>
      </c>
      <c r="J14">
        <v>2800000</v>
      </c>
      <c r="K14">
        <v>1700000</v>
      </c>
      <c r="L14">
        <f t="shared" si="4"/>
        <v>198</v>
      </c>
    </row>
    <row r="15" spans="1:12" x14ac:dyDescent="0.15">
      <c r="A15">
        <f>A14+1</f>
        <v>11</v>
      </c>
      <c r="B15">
        <v>0</v>
      </c>
      <c r="C15">
        <v>3747</v>
      </c>
      <c r="D15">
        <f t="shared" si="1"/>
        <v>2970</v>
      </c>
      <c r="E15">
        <v>0</v>
      </c>
      <c r="F15">
        <f t="shared" si="2"/>
        <v>0</v>
      </c>
      <c r="G15">
        <f t="shared" si="2"/>
        <v>59343.999999999651</v>
      </c>
      <c r="H15">
        <v>995928.00000000023</v>
      </c>
      <c r="I15">
        <f t="shared" si="3"/>
        <v>859343.99999999965</v>
      </c>
      <c r="J15">
        <v>1000000</v>
      </c>
      <c r="K15">
        <v>800000</v>
      </c>
      <c r="L15">
        <f t="shared" si="4"/>
        <v>59400</v>
      </c>
    </row>
    <row r="16" spans="1:12" x14ac:dyDescent="0.15">
      <c r="A16">
        <f t="shared" si="0"/>
        <v>12</v>
      </c>
      <c r="B16">
        <v>0</v>
      </c>
      <c r="C16">
        <v>10</v>
      </c>
      <c r="D16">
        <f t="shared" si="1"/>
        <v>2960</v>
      </c>
      <c r="E16">
        <v>0</v>
      </c>
      <c r="F16">
        <f t="shared" si="2"/>
        <v>0</v>
      </c>
      <c r="G16">
        <f t="shared" si="2"/>
        <v>943.99999999976717</v>
      </c>
      <c r="H16">
        <v>1000000</v>
      </c>
      <c r="I16">
        <f t="shared" si="3"/>
        <v>841600.00000000012</v>
      </c>
      <c r="J16">
        <v>1000000</v>
      </c>
      <c r="K16">
        <v>900000</v>
      </c>
      <c r="L16">
        <f t="shared" si="4"/>
        <v>59200</v>
      </c>
    </row>
    <row r="17" spans="1:11" x14ac:dyDescent="0.15">
      <c r="A17" s="1" t="s">
        <v>16</v>
      </c>
      <c r="B17">
        <f>SUM(B5:B16)</f>
        <v>4485</v>
      </c>
      <c r="C17">
        <f t="shared" ref="C17:F17" si="5">SUM(C5:C16)</f>
        <v>7825</v>
      </c>
      <c r="D17">
        <f t="shared" si="5"/>
        <v>57675</v>
      </c>
      <c r="E17">
        <f>SUM(E5:E16)</f>
        <v>263824</v>
      </c>
      <c r="F17">
        <f t="shared" si="5"/>
        <v>4072</v>
      </c>
      <c r="G17">
        <f>SUM(G5:G16)</f>
        <v>1639073.9999999993</v>
      </c>
      <c r="H17">
        <f t="shared" ref="H17:K17" si="6">SUM(H5:H16)</f>
        <v>20900000</v>
      </c>
      <c r="I17">
        <f t="shared" si="6"/>
        <v>15150944</v>
      </c>
      <c r="J17">
        <f t="shared" si="6"/>
        <v>21000000</v>
      </c>
      <c r="K17">
        <f t="shared" si="6"/>
        <v>15200000</v>
      </c>
    </row>
    <row r="19" spans="1:11" x14ac:dyDescent="0.15">
      <c r="A19" s="2" t="s">
        <v>18</v>
      </c>
      <c r="B19" s="2">
        <f>B17*700+C17*1000+E17*15+F17*2+G17*1+D17*20*8*10</f>
        <v>108849078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E17" sqref="E17"/>
    </sheetView>
  </sheetViews>
  <sheetFormatPr defaultRowHeight="13.5" x14ac:dyDescent="0.15"/>
  <cols>
    <col min="2" max="2" width="10.5" bestFit="1" customWidth="1"/>
    <col min="6" max="6" width="10.625" customWidth="1"/>
    <col min="7" max="7" width="10.75" customWidth="1"/>
  </cols>
  <sheetData>
    <row r="1" spans="1:14" x14ac:dyDescent="0.15">
      <c r="A1" t="s">
        <v>0</v>
      </c>
      <c r="B1" t="s">
        <v>1</v>
      </c>
      <c r="C1" t="s">
        <v>4</v>
      </c>
      <c r="D1" t="s">
        <v>7</v>
      </c>
      <c r="E1" t="s">
        <v>6</v>
      </c>
      <c r="F1" t="s">
        <v>22</v>
      </c>
      <c r="G1" t="s">
        <v>22</v>
      </c>
      <c r="H1" t="s">
        <v>9</v>
      </c>
      <c r="I1" t="s">
        <v>9</v>
      </c>
      <c r="J1" t="s">
        <v>10</v>
      </c>
      <c r="K1" t="s">
        <v>10</v>
      </c>
      <c r="L1" t="s">
        <v>11</v>
      </c>
      <c r="M1" t="s">
        <v>11</v>
      </c>
    </row>
    <row r="2" spans="1:14" x14ac:dyDescent="0.15">
      <c r="A2" t="s">
        <v>2</v>
      </c>
      <c r="B2" t="s">
        <v>3</v>
      </c>
      <c r="C2" t="s">
        <v>5</v>
      </c>
      <c r="D2" t="s">
        <v>8</v>
      </c>
      <c r="E2" t="s">
        <v>17</v>
      </c>
      <c r="F2" t="s">
        <v>23</v>
      </c>
      <c r="G2" t="s">
        <v>24</v>
      </c>
      <c r="H2" t="s">
        <v>20</v>
      </c>
      <c r="I2" t="s">
        <v>21</v>
      </c>
      <c r="J2" t="s">
        <v>12</v>
      </c>
      <c r="K2" t="s">
        <v>13</v>
      </c>
      <c r="L2" t="s">
        <v>14</v>
      </c>
      <c r="M2" t="s">
        <v>15</v>
      </c>
    </row>
    <row r="3" spans="1:14" x14ac:dyDescent="0.15">
      <c r="A3">
        <v>0</v>
      </c>
      <c r="B3">
        <v>0</v>
      </c>
      <c r="C3">
        <v>0</v>
      </c>
      <c r="D3">
        <v>6300</v>
      </c>
      <c r="E3">
        <v>0</v>
      </c>
      <c r="F3">
        <v>0</v>
      </c>
      <c r="G3">
        <v>0</v>
      </c>
      <c r="H3">
        <v>100000</v>
      </c>
      <c r="I3">
        <v>50000</v>
      </c>
      <c r="J3">
        <v>0</v>
      </c>
      <c r="K3">
        <v>0</v>
      </c>
      <c r="L3">
        <v>0</v>
      </c>
      <c r="M3">
        <v>0</v>
      </c>
      <c r="N3" t="s">
        <v>19</v>
      </c>
    </row>
    <row r="4" spans="1:14" x14ac:dyDescent="0.15">
      <c r="A4">
        <f>A3+1</f>
        <v>1</v>
      </c>
      <c r="B4">
        <v>0</v>
      </c>
      <c r="C4">
        <v>658</v>
      </c>
      <c r="D4">
        <f>D3+B4/2-C4</f>
        <v>5642</v>
      </c>
      <c r="E4">
        <v>0</v>
      </c>
      <c r="F4">
        <v>0</v>
      </c>
      <c r="G4">
        <v>0</v>
      </c>
      <c r="H4">
        <f>H3+J4-L4+F4</f>
        <v>233159.99999999953</v>
      </c>
      <c r="I4">
        <f>I3+G4+K4-M4</f>
        <v>0</v>
      </c>
      <c r="J4">
        <v>1933159.9999999995</v>
      </c>
      <c r="K4">
        <f>6*(D4*20*8+E4-J4/3)</f>
        <v>1550000.0000000009</v>
      </c>
      <c r="L4">
        <v>1800000</v>
      </c>
      <c r="M4">
        <v>1600000</v>
      </c>
      <c r="N4">
        <f>D4*20-E4</f>
        <v>112840</v>
      </c>
    </row>
    <row r="5" spans="1:14" x14ac:dyDescent="0.15">
      <c r="A5">
        <f t="shared" ref="A5:A15" si="0">A4+1</f>
        <v>2</v>
      </c>
      <c r="B5">
        <v>1</v>
      </c>
      <c r="C5">
        <v>0</v>
      </c>
      <c r="D5">
        <f>D4+B5/2-C5</f>
        <v>5642.5</v>
      </c>
      <c r="E5">
        <v>0</v>
      </c>
      <c r="F5">
        <v>0</v>
      </c>
      <c r="G5">
        <v>0</v>
      </c>
      <c r="H5">
        <f t="shared" ref="H5:H15" si="1">H4+J5-L5+F5</f>
        <v>0</v>
      </c>
      <c r="I5">
        <f t="shared" ref="I5:I15" si="2">I4+G5+K5-M5</f>
        <v>1283119.9999999991</v>
      </c>
      <c r="J5">
        <v>1366840.0000000005</v>
      </c>
      <c r="K5">
        <f t="shared" ref="K5:K15" si="3">6*(D5*20*8+E5-J5/3)</f>
        <v>2683119.9999999991</v>
      </c>
      <c r="L5">
        <v>1600000</v>
      </c>
      <c r="M5">
        <v>1400000</v>
      </c>
      <c r="N5">
        <f t="shared" ref="N5:N15" si="4">D5*20-E5</f>
        <v>112850</v>
      </c>
    </row>
    <row r="6" spans="1:14" x14ac:dyDescent="0.15">
      <c r="A6">
        <f t="shared" si="0"/>
        <v>3</v>
      </c>
      <c r="B6">
        <v>0</v>
      </c>
      <c r="C6">
        <v>0</v>
      </c>
      <c r="D6">
        <f>D5+B6/2+B4/2-C6</f>
        <v>5642.5</v>
      </c>
      <c r="E6">
        <v>13</v>
      </c>
      <c r="F6">
        <v>1</v>
      </c>
      <c r="G6">
        <v>0</v>
      </c>
      <c r="H6">
        <f t="shared" si="1"/>
        <v>-1.862645149230957E-9</v>
      </c>
      <c r="I6">
        <f t="shared" si="2"/>
        <v>3.0267983675003052E-9</v>
      </c>
      <c r="J6">
        <v>2599998.9999999981</v>
      </c>
      <c r="K6">
        <f t="shared" si="3"/>
        <v>216880.00000000396</v>
      </c>
      <c r="L6">
        <v>2600000</v>
      </c>
      <c r="M6">
        <v>1500000</v>
      </c>
      <c r="N6">
        <f t="shared" si="4"/>
        <v>112837</v>
      </c>
    </row>
    <row r="7" spans="1:14" x14ac:dyDescent="0.15">
      <c r="A7">
        <f t="shared" si="0"/>
        <v>4</v>
      </c>
      <c r="B7">
        <v>0</v>
      </c>
      <c r="C7">
        <v>0</v>
      </c>
      <c r="D7">
        <f t="shared" ref="D7:D15" si="5">D6+B7/2+B5/2-C7</f>
        <v>5643</v>
      </c>
      <c r="E7">
        <v>112855</v>
      </c>
      <c r="F7">
        <v>452915</v>
      </c>
      <c r="G7">
        <v>0</v>
      </c>
      <c r="H7">
        <f t="shared" si="1"/>
        <v>-2.0954757928848267E-9</v>
      </c>
      <c r="I7">
        <f t="shared" si="2"/>
        <v>240.00000000325963</v>
      </c>
      <c r="J7">
        <v>2047084.9999999998</v>
      </c>
      <c r="K7">
        <f t="shared" si="3"/>
        <v>2000240.0000000002</v>
      </c>
      <c r="L7">
        <v>2500000</v>
      </c>
      <c r="M7">
        <v>2000000</v>
      </c>
      <c r="N7">
        <f t="shared" si="4"/>
        <v>5</v>
      </c>
    </row>
    <row r="8" spans="1:14" x14ac:dyDescent="0.15">
      <c r="A8">
        <f t="shared" si="0"/>
        <v>5</v>
      </c>
      <c r="B8">
        <v>0</v>
      </c>
      <c r="C8">
        <v>1685</v>
      </c>
      <c r="D8">
        <f t="shared" si="5"/>
        <v>3958</v>
      </c>
      <c r="E8">
        <v>0</v>
      </c>
      <c r="F8">
        <v>0</v>
      </c>
      <c r="G8">
        <v>0</v>
      </c>
      <c r="H8">
        <f t="shared" si="1"/>
        <v>-2.0954757928848267E-9</v>
      </c>
      <c r="I8">
        <f t="shared" si="2"/>
        <v>699920.00000000326</v>
      </c>
      <c r="J8">
        <v>800000</v>
      </c>
      <c r="K8">
        <f t="shared" si="3"/>
        <v>2199680</v>
      </c>
      <c r="L8">
        <v>800000</v>
      </c>
      <c r="M8">
        <v>1500000</v>
      </c>
      <c r="N8">
        <f t="shared" si="4"/>
        <v>79160</v>
      </c>
    </row>
    <row r="9" spans="1:14" x14ac:dyDescent="0.15">
      <c r="A9">
        <f t="shared" si="0"/>
        <v>6</v>
      </c>
      <c r="B9">
        <v>0</v>
      </c>
      <c r="C9">
        <v>0</v>
      </c>
      <c r="D9">
        <f t="shared" si="5"/>
        <v>3958</v>
      </c>
      <c r="E9">
        <v>67</v>
      </c>
      <c r="F9">
        <v>0</v>
      </c>
      <c r="G9">
        <v>0</v>
      </c>
      <c r="H9">
        <f t="shared" si="1"/>
        <v>-2.3283064365386963E-9</v>
      </c>
      <c r="I9">
        <f t="shared" si="2"/>
        <v>2.0000000039581209</v>
      </c>
      <c r="J9">
        <v>1799999.9999999998</v>
      </c>
      <c r="K9">
        <f t="shared" si="3"/>
        <v>200082.0000000007</v>
      </c>
      <c r="L9">
        <v>1800000</v>
      </c>
      <c r="M9">
        <v>900000</v>
      </c>
      <c r="N9">
        <f t="shared" si="4"/>
        <v>79093</v>
      </c>
    </row>
    <row r="10" spans="1:14" x14ac:dyDescent="0.15">
      <c r="A10">
        <f t="shared" si="0"/>
        <v>7</v>
      </c>
      <c r="B10">
        <v>0</v>
      </c>
      <c r="C10">
        <v>0</v>
      </c>
      <c r="D10">
        <f t="shared" si="5"/>
        <v>3958</v>
      </c>
      <c r="E10">
        <v>0</v>
      </c>
      <c r="F10">
        <v>0</v>
      </c>
      <c r="G10">
        <v>0</v>
      </c>
      <c r="H10">
        <f t="shared" si="1"/>
        <v>349840.99999999162</v>
      </c>
      <c r="I10">
        <f t="shared" si="2"/>
        <v>1.6065314412117004E-8</v>
      </c>
      <c r="J10">
        <v>1549840.9999999939</v>
      </c>
      <c r="K10">
        <f t="shared" si="3"/>
        <v>699998.00000001211</v>
      </c>
      <c r="L10">
        <v>1200000</v>
      </c>
      <c r="M10">
        <v>700000</v>
      </c>
      <c r="N10">
        <f t="shared" si="4"/>
        <v>79160</v>
      </c>
    </row>
    <row r="11" spans="1:14" x14ac:dyDescent="0.15">
      <c r="A11">
        <f t="shared" si="0"/>
        <v>8</v>
      </c>
      <c r="B11">
        <v>1202</v>
      </c>
      <c r="C11">
        <v>0</v>
      </c>
      <c r="D11">
        <f t="shared" si="5"/>
        <v>4559</v>
      </c>
      <c r="E11">
        <v>0</v>
      </c>
      <c r="F11">
        <v>0</v>
      </c>
      <c r="G11">
        <v>0</v>
      </c>
      <c r="H11">
        <f t="shared" si="1"/>
        <v>738160.99999998882</v>
      </c>
      <c r="I11">
        <f t="shared" si="2"/>
        <v>2.1886080503463745E-8</v>
      </c>
      <c r="J11">
        <v>1788319.999999997</v>
      </c>
      <c r="K11">
        <f t="shared" si="3"/>
        <v>800000.00000000582</v>
      </c>
      <c r="L11">
        <v>1400000</v>
      </c>
      <c r="M11">
        <v>800000</v>
      </c>
      <c r="N11">
        <f t="shared" si="4"/>
        <v>91180</v>
      </c>
    </row>
    <row r="12" spans="1:14" x14ac:dyDescent="0.15">
      <c r="A12">
        <f t="shared" si="0"/>
        <v>9</v>
      </c>
      <c r="B12">
        <v>0</v>
      </c>
      <c r="C12">
        <v>0</v>
      </c>
      <c r="D12">
        <f t="shared" si="5"/>
        <v>4559</v>
      </c>
      <c r="E12">
        <v>91173</v>
      </c>
      <c r="F12">
        <v>0</v>
      </c>
      <c r="G12">
        <v>0</v>
      </c>
      <c r="H12">
        <f t="shared" si="1"/>
        <v>-3.2596290111541748E-9</v>
      </c>
      <c r="I12">
        <f t="shared" si="2"/>
        <v>6.0535967350006104E-9</v>
      </c>
      <c r="J12">
        <v>1761839.0000000079</v>
      </c>
      <c r="K12">
        <f t="shared" si="3"/>
        <v>1399999.9999999842</v>
      </c>
      <c r="L12">
        <v>2500000</v>
      </c>
      <c r="M12">
        <v>1400000</v>
      </c>
      <c r="N12">
        <f t="shared" si="4"/>
        <v>7</v>
      </c>
    </row>
    <row r="13" spans="1:14" x14ac:dyDescent="0.15">
      <c r="A13">
        <f t="shared" si="0"/>
        <v>10</v>
      </c>
      <c r="B13">
        <v>0</v>
      </c>
      <c r="C13">
        <v>0</v>
      </c>
      <c r="D13">
        <f t="shared" si="5"/>
        <v>5160</v>
      </c>
      <c r="E13">
        <v>103195</v>
      </c>
      <c r="F13">
        <v>863615</v>
      </c>
      <c r="G13">
        <v>0</v>
      </c>
      <c r="H13">
        <f t="shared" si="1"/>
        <v>-6.7520886659622192E-9</v>
      </c>
      <c r="I13">
        <f t="shared" si="2"/>
        <v>1.3271346688270569E-8</v>
      </c>
      <c r="J13">
        <v>1936384.9999999965</v>
      </c>
      <c r="K13">
        <f t="shared" si="3"/>
        <v>1700000.0000000072</v>
      </c>
      <c r="L13">
        <v>2800000</v>
      </c>
      <c r="M13">
        <v>1700000</v>
      </c>
      <c r="N13">
        <f t="shared" si="4"/>
        <v>5</v>
      </c>
    </row>
    <row r="14" spans="1:14" x14ac:dyDescent="0.15">
      <c r="A14">
        <f>A13+1</f>
        <v>11</v>
      </c>
      <c r="B14">
        <v>0</v>
      </c>
      <c r="C14">
        <v>2191</v>
      </c>
      <c r="D14">
        <f t="shared" si="5"/>
        <v>2969</v>
      </c>
      <c r="E14">
        <v>0</v>
      </c>
      <c r="F14">
        <v>0</v>
      </c>
      <c r="G14">
        <v>0</v>
      </c>
      <c r="H14">
        <f t="shared" si="1"/>
        <v>25119.999999987194</v>
      </c>
      <c r="I14">
        <f t="shared" si="2"/>
        <v>2.537854015827179E-8</v>
      </c>
      <c r="J14">
        <v>1025119.9999999939</v>
      </c>
      <c r="K14">
        <f t="shared" si="3"/>
        <v>800000.00000001211</v>
      </c>
      <c r="L14">
        <v>1000000</v>
      </c>
      <c r="M14">
        <v>800000</v>
      </c>
      <c r="N14">
        <f t="shared" si="4"/>
        <v>59380</v>
      </c>
    </row>
    <row r="15" spans="1:14" x14ac:dyDescent="0.15">
      <c r="A15">
        <f t="shared" si="0"/>
        <v>12</v>
      </c>
      <c r="B15">
        <v>0</v>
      </c>
      <c r="C15">
        <v>0</v>
      </c>
      <c r="D15">
        <f t="shared" si="5"/>
        <v>2969</v>
      </c>
      <c r="E15">
        <v>0</v>
      </c>
      <c r="F15">
        <v>0</v>
      </c>
      <c r="G15">
        <v>0</v>
      </c>
      <c r="H15">
        <f t="shared" si="1"/>
        <v>239.99999998114072</v>
      </c>
      <c r="I15">
        <f t="shared" si="2"/>
        <v>3.7602148950099945E-8</v>
      </c>
      <c r="J15">
        <v>975119.99999999395</v>
      </c>
      <c r="K15">
        <f t="shared" si="3"/>
        <v>900000.00000001222</v>
      </c>
      <c r="L15">
        <v>1000000</v>
      </c>
      <c r="M15">
        <v>900000</v>
      </c>
      <c r="N15">
        <f t="shared" si="4"/>
        <v>59380</v>
      </c>
    </row>
    <row r="16" spans="1:14" x14ac:dyDescent="0.15">
      <c r="A16" s="1" t="s">
        <v>16</v>
      </c>
      <c r="B16">
        <f>SUM(B4:B15)</f>
        <v>1203</v>
      </c>
      <c r="C16">
        <f t="shared" ref="C16:H16" si="6">SUM(C4:C15)</f>
        <v>4534</v>
      </c>
      <c r="D16">
        <f t="shared" si="6"/>
        <v>54660</v>
      </c>
      <c r="E16">
        <f>SUM(E4:E15)</f>
        <v>307303</v>
      </c>
      <c r="F16">
        <f t="shared" ref="F16:G16" si="7">SUM(F4:F15)</f>
        <v>1316531</v>
      </c>
      <c r="G16">
        <f t="shared" si="7"/>
        <v>0</v>
      </c>
      <c r="H16">
        <f t="shared" si="6"/>
        <v>1346521.9999999299</v>
      </c>
      <c r="I16">
        <f>SUM(I4:I15)</f>
        <v>1983282.0000001327</v>
      </c>
      <c r="J16">
        <f t="shared" ref="J16:M16" si="8">SUM(J4:J15)</f>
        <v>19583708.999999978</v>
      </c>
      <c r="K16">
        <f t="shared" si="8"/>
        <v>15150000.000000035</v>
      </c>
      <c r="L16">
        <f t="shared" si="8"/>
        <v>21000000</v>
      </c>
      <c r="M16">
        <f t="shared" si="8"/>
        <v>15200000</v>
      </c>
    </row>
    <row r="18" spans="1:2" x14ac:dyDescent="0.15">
      <c r="A18" s="2" t="s">
        <v>18</v>
      </c>
      <c r="B18" s="2">
        <f>B16*700+C16*1000+E16*15+H16*2+I16*1+D16*20*8*10+F16*6+G16*4</f>
        <v>110017157</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workbookViewId="0">
      <selection activeCell="E16" sqref="E16"/>
    </sheetView>
  </sheetViews>
  <sheetFormatPr defaultRowHeight="13.5" x14ac:dyDescent="0.15"/>
  <cols>
    <col min="2" max="2" width="12" customWidth="1"/>
  </cols>
  <sheetData>
    <row r="1" spans="1:14" x14ac:dyDescent="0.15">
      <c r="A1" t="s">
        <v>25</v>
      </c>
    </row>
    <row r="2" spans="1:14" x14ac:dyDescent="0.15">
      <c r="A2" t="s">
        <v>0</v>
      </c>
      <c r="B2" t="s">
        <v>1</v>
      </c>
      <c r="C2" t="s">
        <v>4</v>
      </c>
      <c r="D2" t="s">
        <v>7</v>
      </c>
      <c r="E2" t="s">
        <v>6</v>
      </c>
      <c r="F2" t="s">
        <v>22</v>
      </c>
      <c r="G2" t="s">
        <v>22</v>
      </c>
      <c r="H2" t="s">
        <v>9</v>
      </c>
      <c r="I2" t="s">
        <v>9</v>
      </c>
      <c r="J2" t="s">
        <v>10</v>
      </c>
      <c r="K2" t="s">
        <v>10</v>
      </c>
      <c r="L2" t="s">
        <v>11</v>
      </c>
      <c r="M2" t="s">
        <v>11</v>
      </c>
    </row>
    <row r="3" spans="1:14" x14ac:dyDescent="0.15">
      <c r="A3" t="s">
        <v>2</v>
      </c>
      <c r="B3" t="s">
        <v>3</v>
      </c>
      <c r="C3" t="s">
        <v>5</v>
      </c>
      <c r="D3" t="s">
        <v>8</v>
      </c>
      <c r="E3" t="s">
        <v>17</v>
      </c>
      <c r="F3" t="s">
        <v>23</v>
      </c>
      <c r="G3" t="s">
        <v>24</v>
      </c>
      <c r="H3" t="s">
        <v>20</v>
      </c>
      <c r="I3" t="s">
        <v>21</v>
      </c>
      <c r="J3" t="s">
        <v>12</v>
      </c>
      <c r="K3" t="s">
        <v>13</v>
      </c>
      <c r="L3" t="s">
        <v>14</v>
      </c>
      <c r="M3" t="s">
        <v>15</v>
      </c>
    </row>
    <row r="4" spans="1:14" x14ac:dyDescent="0.15">
      <c r="A4">
        <v>0</v>
      </c>
      <c r="B4">
        <v>0</v>
      </c>
      <c r="C4">
        <v>0</v>
      </c>
      <c r="D4">
        <v>6300</v>
      </c>
      <c r="E4">
        <v>0</v>
      </c>
      <c r="F4">
        <v>0</v>
      </c>
      <c r="G4">
        <v>0</v>
      </c>
      <c r="H4">
        <v>100000</v>
      </c>
      <c r="I4">
        <v>50000</v>
      </c>
      <c r="J4">
        <v>0</v>
      </c>
      <c r="K4">
        <v>0</v>
      </c>
      <c r="L4">
        <v>0</v>
      </c>
      <c r="M4">
        <v>0</v>
      </c>
      <c r="N4" t="s">
        <v>19</v>
      </c>
    </row>
    <row r="5" spans="1:14" x14ac:dyDescent="0.15">
      <c r="A5">
        <f>A4+1</f>
        <v>1</v>
      </c>
      <c r="B5">
        <v>0</v>
      </c>
      <c r="C5">
        <v>1077</v>
      </c>
      <c r="D5">
        <f>D4+B5-C5</f>
        <v>5223</v>
      </c>
      <c r="E5">
        <v>0</v>
      </c>
      <c r="F5">
        <v>0</v>
      </c>
      <c r="G5">
        <v>0</v>
      </c>
      <c r="H5">
        <f>H4+J5-L5+F5</f>
        <v>0</v>
      </c>
      <c r="I5">
        <f>I4+G5+K5-M5</f>
        <v>64080.000000000233</v>
      </c>
      <c r="J5">
        <v>1700000</v>
      </c>
      <c r="K5">
        <f>6*(D5*20*8+E5-J5/3)</f>
        <v>1614080.0000000002</v>
      </c>
      <c r="L5">
        <v>1800000</v>
      </c>
      <c r="M5">
        <v>1600000</v>
      </c>
      <c r="N5">
        <f>D5*20-E5</f>
        <v>104460</v>
      </c>
    </row>
    <row r="6" spans="1:14" x14ac:dyDescent="0.15">
      <c r="A6">
        <f t="shared" ref="A6:A16" si="0">A5+1</f>
        <v>2</v>
      </c>
      <c r="B6">
        <v>0</v>
      </c>
      <c r="C6">
        <v>0</v>
      </c>
      <c r="D6">
        <f t="shared" ref="D6:D16" si="1">D5+B6-C6</f>
        <v>5223</v>
      </c>
      <c r="E6">
        <v>0</v>
      </c>
      <c r="F6">
        <v>0</v>
      </c>
      <c r="G6">
        <v>0</v>
      </c>
      <c r="H6">
        <f t="shared" ref="H6:H16" si="2">H5+J6-L6+F6</f>
        <v>0</v>
      </c>
      <c r="I6">
        <f t="shared" ref="I6:I16" si="3">I5+G6+K6-M6</f>
        <v>478160</v>
      </c>
      <c r="J6">
        <v>1600000</v>
      </c>
      <c r="K6">
        <f t="shared" ref="K6:K16" si="4">6*(D6*20*8+E6-J6/3)</f>
        <v>1814079.9999999998</v>
      </c>
      <c r="L6">
        <v>1600000</v>
      </c>
      <c r="M6">
        <v>1400000</v>
      </c>
      <c r="N6">
        <f t="shared" ref="N6:N16" si="5">D6*20-E6</f>
        <v>104460</v>
      </c>
    </row>
    <row r="7" spans="1:14" x14ac:dyDescent="0.15">
      <c r="A7">
        <f t="shared" si="0"/>
        <v>3</v>
      </c>
      <c r="B7">
        <v>1258</v>
      </c>
      <c r="C7">
        <v>0</v>
      </c>
      <c r="D7">
        <f t="shared" si="1"/>
        <v>6481</v>
      </c>
      <c r="E7">
        <v>13</v>
      </c>
      <c r="F7">
        <v>1</v>
      </c>
      <c r="G7">
        <v>0</v>
      </c>
      <c r="H7">
        <f t="shared" si="2"/>
        <v>0</v>
      </c>
      <c r="I7">
        <f t="shared" si="3"/>
        <v>0</v>
      </c>
      <c r="J7">
        <v>2599999</v>
      </c>
      <c r="K7">
        <f t="shared" si="4"/>
        <v>1021839.9999999998</v>
      </c>
      <c r="L7">
        <v>2600000</v>
      </c>
      <c r="M7">
        <v>1500000</v>
      </c>
      <c r="N7">
        <f t="shared" si="5"/>
        <v>129607</v>
      </c>
    </row>
    <row r="8" spans="1:14" x14ac:dyDescent="0.15">
      <c r="A8">
        <f t="shared" si="0"/>
        <v>4</v>
      </c>
      <c r="B8">
        <v>0</v>
      </c>
      <c r="C8">
        <v>0</v>
      </c>
      <c r="D8">
        <f t="shared" si="1"/>
        <v>6481</v>
      </c>
      <c r="E8">
        <v>129620</v>
      </c>
      <c r="F8">
        <v>260</v>
      </c>
      <c r="G8">
        <v>0</v>
      </c>
      <c r="H8">
        <f t="shared" si="2"/>
        <v>-4.6566128730773926E-10</v>
      </c>
      <c r="I8">
        <f t="shared" si="3"/>
        <v>0</v>
      </c>
      <c r="J8">
        <v>2499739.9999999995</v>
      </c>
      <c r="K8">
        <f t="shared" si="4"/>
        <v>2000000.0000000009</v>
      </c>
      <c r="L8">
        <v>2500000</v>
      </c>
      <c r="M8">
        <v>2000000</v>
      </c>
      <c r="N8">
        <f t="shared" si="5"/>
        <v>0</v>
      </c>
    </row>
    <row r="9" spans="1:14" x14ac:dyDescent="0.15">
      <c r="A9">
        <f t="shared" si="0"/>
        <v>5</v>
      </c>
      <c r="B9">
        <v>0</v>
      </c>
      <c r="C9">
        <v>2523</v>
      </c>
      <c r="D9">
        <f t="shared" si="1"/>
        <v>3958</v>
      </c>
      <c r="E9">
        <v>0</v>
      </c>
      <c r="F9">
        <v>0</v>
      </c>
      <c r="G9">
        <v>0</v>
      </c>
      <c r="H9">
        <f t="shared" si="2"/>
        <v>-4.6566128730773926E-10</v>
      </c>
      <c r="I9">
        <f t="shared" si="3"/>
        <v>699680</v>
      </c>
      <c r="J9">
        <v>800000</v>
      </c>
      <c r="K9">
        <f t="shared" si="4"/>
        <v>2199680</v>
      </c>
      <c r="L9">
        <v>800000</v>
      </c>
      <c r="M9">
        <v>1500000</v>
      </c>
      <c r="N9">
        <f t="shared" si="5"/>
        <v>79160</v>
      </c>
    </row>
    <row r="10" spans="1:14" x14ac:dyDescent="0.15">
      <c r="A10">
        <f t="shared" si="0"/>
        <v>6</v>
      </c>
      <c r="B10">
        <v>0</v>
      </c>
      <c r="C10">
        <v>0</v>
      </c>
      <c r="D10">
        <f t="shared" si="1"/>
        <v>3958</v>
      </c>
      <c r="E10">
        <v>106</v>
      </c>
      <c r="F10">
        <v>2</v>
      </c>
      <c r="G10">
        <v>0</v>
      </c>
      <c r="H10">
        <f t="shared" si="2"/>
        <v>-6.9849193096160889E-10</v>
      </c>
      <c r="I10">
        <f t="shared" si="3"/>
        <v>0</v>
      </c>
      <c r="J10">
        <v>1799997.9999999998</v>
      </c>
      <c r="K10">
        <f t="shared" si="4"/>
        <v>200320.00000000047</v>
      </c>
      <c r="L10">
        <v>1800000</v>
      </c>
      <c r="M10">
        <v>900000</v>
      </c>
      <c r="N10">
        <f t="shared" si="5"/>
        <v>79054</v>
      </c>
    </row>
    <row r="11" spans="1:14" x14ac:dyDescent="0.15">
      <c r="A11">
        <f t="shared" si="0"/>
        <v>7</v>
      </c>
      <c r="B11">
        <v>0</v>
      </c>
      <c r="C11">
        <v>468</v>
      </c>
      <c r="D11">
        <f t="shared" si="1"/>
        <v>3490</v>
      </c>
      <c r="E11">
        <v>0</v>
      </c>
      <c r="F11">
        <v>0</v>
      </c>
      <c r="G11">
        <v>0</v>
      </c>
      <c r="H11">
        <f t="shared" si="2"/>
        <v>-6.9849193096160889E-10</v>
      </c>
      <c r="I11">
        <f t="shared" si="3"/>
        <v>250400</v>
      </c>
      <c r="J11">
        <v>1200000</v>
      </c>
      <c r="K11">
        <f t="shared" si="4"/>
        <v>950400</v>
      </c>
      <c r="L11">
        <v>1200000</v>
      </c>
      <c r="M11">
        <v>700000</v>
      </c>
      <c r="N11">
        <f t="shared" si="5"/>
        <v>69800</v>
      </c>
    </row>
    <row r="12" spans="1:14" x14ac:dyDescent="0.15">
      <c r="A12">
        <f t="shared" si="0"/>
        <v>8</v>
      </c>
      <c r="B12">
        <v>0</v>
      </c>
      <c r="C12">
        <v>0</v>
      </c>
      <c r="D12">
        <f t="shared" si="1"/>
        <v>3490</v>
      </c>
      <c r="E12">
        <v>0</v>
      </c>
      <c r="F12">
        <v>0</v>
      </c>
      <c r="G12">
        <v>0</v>
      </c>
      <c r="H12">
        <f t="shared" si="2"/>
        <v>-6.9849193096160889E-10</v>
      </c>
      <c r="I12">
        <f t="shared" si="3"/>
        <v>799.99999999988358</v>
      </c>
      <c r="J12">
        <v>1400000</v>
      </c>
      <c r="K12">
        <f t="shared" si="4"/>
        <v>550399.99999999988</v>
      </c>
      <c r="L12">
        <v>1400000</v>
      </c>
      <c r="M12">
        <v>800000</v>
      </c>
      <c r="N12">
        <f t="shared" si="5"/>
        <v>69800</v>
      </c>
    </row>
    <row r="13" spans="1:14" x14ac:dyDescent="0.15">
      <c r="A13">
        <f t="shared" si="0"/>
        <v>9</v>
      </c>
      <c r="B13">
        <v>3177</v>
      </c>
      <c r="C13">
        <v>0</v>
      </c>
      <c r="D13">
        <f t="shared" si="1"/>
        <v>6667</v>
      </c>
      <c r="E13">
        <v>0</v>
      </c>
      <c r="F13">
        <v>0</v>
      </c>
      <c r="G13">
        <v>0</v>
      </c>
      <c r="H13">
        <f t="shared" si="2"/>
        <v>559.99999999906868</v>
      </c>
      <c r="I13">
        <f t="shared" si="3"/>
        <v>0</v>
      </c>
      <c r="J13">
        <v>2500560</v>
      </c>
      <c r="K13">
        <f t="shared" si="4"/>
        <v>1399200</v>
      </c>
      <c r="L13">
        <v>2500000</v>
      </c>
      <c r="M13">
        <v>1400000</v>
      </c>
      <c r="N13">
        <f t="shared" si="5"/>
        <v>133340</v>
      </c>
    </row>
    <row r="14" spans="1:14" x14ac:dyDescent="0.15">
      <c r="A14">
        <f t="shared" si="0"/>
        <v>10</v>
      </c>
      <c r="B14">
        <v>0</v>
      </c>
      <c r="C14">
        <v>0</v>
      </c>
      <c r="D14">
        <f t="shared" si="1"/>
        <v>6667</v>
      </c>
      <c r="E14">
        <v>133340</v>
      </c>
      <c r="F14">
        <v>49260</v>
      </c>
      <c r="G14">
        <v>0</v>
      </c>
      <c r="H14">
        <f t="shared" si="2"/>
        <v>-9.3132257461547852E-10</v>
      </c>
      <c r="I14">
        <f t="shared" si="3"/>
        <v>0</v>
      </c>
      <c r="J14">
        <v>2750180</v>
      </c>
      <c r="K14">
        <f t="shared" si="4"/>
        <v>1700000.0000000002</v>
      </c>
      <c r="L14">
        <v>2800000</v>
      </c>
      <c r="M14">
        <v>1700000</v>
      </c>
      <c r="N14">
        <f t="shared" si="5"/>
        <v>0</v>
      </c>
    </row>
    <row r="15" spans="1:14" x14ac:dyDescent="0.15">
      <c r="A15">
        <f>A14+1</f>
        <v>11</v>
      </c>
      <c r="B15">
        <v>0</v>
      </c>
      <c r="C15">
        <v>3698</v>
      </c>
      <c r="D15">
        <f t="shared" si="1"/>
        <v>2969</v>
      </c>
      <c r="E15">
        <v>0</v>
      </c>
      <c r="F15">
        <v>0</v>
      </c>
      <c r="G15">
        <v>0</v>
      </c>
      <c r="H15">
        <f t="shared" si="2"/>
        <v>-9.3132257461547852E-10</v>
      </c>
      <c r="I15">
        <f t="shared" si="3"/>
        <v>50240.000000000116</v>
      </c>
      <c r="J15">
        <v>1000000</v>
      </c>
      <c r="K15">
        <f t="shared" si="4"/>
        <v>850240.00000000012</v>
      </c>
      <c r="L15">
        <v>1000000</v>
      </c>
      <c r="M15">
        <v>800000</v>
      </c>
      <c r="N15">
        <f t="shared" si="5"/>
        <v>59380</v>
      </c>
    </row>
    <row r="16" spans="1:14" x14ac:dyDescent="0.15">
      <c r="A16">
        <f t="shared" si="0"/>
        <v>12</v>
      </c>
      <c r="B16">
        <v>0</v>
      </c>
      <c r="C16">
        <v>0</v>
      </c>
      <c r="D16">
        <f t="shared" si="1"/>
        <v>2969</v>
      </c>
      <c r="E16">
        <v>0</v>
      </c>
      <c r="F16">
        <v>0</v>
      </c>
      <c r="G16">
        <v>0</v>
      </c>
      <c r="H16">
        <f t="shared" si="2"/>
        <v>-9.3132257461547852E-10</v>
      </c>
      <c r="I16">
        <f t="shared" si="3"/>
        <v>480.00000000023283</v>
      </c>
      <c r="J16">
        <v>1000000</v>
      </c>
      <c r="K16">
        <f t="shared" si="4"/>
        <v>850240.00000000012</v>
      </c>
      <c r="L16">
        <v>1000000</v>
      </c>
      <c r="M16">
        <v>900000</v>
      </c>
      <c r="N16">
        <f t="shared" si="5"/>
        <v>59380</v>
      </c>
    </row>
    <row r="17" spans="1:16" x14ac:dyDescent="0.15">
      <c r="A17" s="1" t="s">
        <v>16</v>
      </c>
      <c r="B17">
        <f>SUM(B5:B16)</f>
        <v>4435</v>
      </c>
      <c r="C17">
        <f t="shared" ref="C17:H17" si="6">SUM(C5:C16)</f>
        <v>7766</v>
      </c>
      <c r="D17">
        <f t="shared" si="6"/>
        <v>57576</v>
      </c>
      <c r="E17">
        <f>SUM(E5:E16)</f>
        <v>263079</v>
      </c>
      <c r="F17">
        <f t="shared" ref="F17:G17" si="7">SUM(F5:F16)</f>
        <v>49523</v>
      </c>
      <c r="G17">
        <f t="shared" si="7"/>
        <v>0</v>
      </c>
      <c r="H17">
        <f t="shared" si="6"/>
        <v>559.99999999324791</v>
      </c>
      <c r="I17">
        <f>SUM(I5:I16)</f>
        <v>1543840.0000000002</v>
      </c>
      <c r="J17">
        <f t="shared" ref="J17:M17" si="8">SUM(J5:J16)</f>
        <v>20850477</v>
      </c>
      <c r="K17">
        <f t="shared" si="8"/>
        <v>15150480</v>
      </c>
      <c r="L17">
        <f t="shared" si="8"/>
        <v>21000000</v>
      </c>
      <c r="M17">
        <f t="shared" si="8"/>
        <v>15200000</v>
      </c>
    </row>
    <row r="19" spans="1:16" x14ac:dyDescent="0.15">
      <c r="A19" s="2" t="s">
        <v>18</v>
      </c>
      <c r="B19" s="2">
        <f>B17*700+C17*1000+E17*15+H17*2+I17*1+D17*20*8*10+F17*6+G17*4</f>
        <v>108780382.99999999</v>
      </c>
    </row>
    <row r="21" spans="1:16" ht="26.25" customHeight="1" x14ac:dyDescent="0.15">
      <c r="A21" t="s">
        <v>26</v>
      </c>
      <c r="B21" s="4" t="s">
        <v>27</v>
      </c>
      <c r="C21" s="4"/>
      <c r="D21" s="4"/>
      <c r="E21" s="4"/>
      <c r="F21" s="4"/>
      <c r="G21" s="4"/>
      <c r="H21" s="4"/>
      <c r="I21" s="4"/>
      <c r="J21" s="4"/>
      <c r="K21" s="4"/>
      <c r="L21" s="4"/>
      <c r="M21" s="4"/>
      <c r="N21" s="4"/>
      <c r="O21" s="3"/>
      <c r="P21" s="3"/>
    </row>
  </sheetData>
  <mergeCells count="1">
    <mergeCell ref="B21:N21"/>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9"/>
  <sheetViews>
    <sheetView tabSelected="1" workbookViewId="0">
      <selection activeCell="J11" sqref="J11"/>
    </sheetView>
  </sheetViews>
  <sheetFormatPr defaultRowHeight="13.5" x14ac:dyDescent="0.15"/>
  <sheetData>
    <row r="2" spans="1:12" x14ac:dyDescent="0.15">
      <c r="A2" t="s">
        <v>0</v>
      </c>
      <c r="B2" t="s">
        <v>1</v>
      </c>
      <c r="C2" t="s">
        <v>4</v>
      </c>
      <c r="D2" t="s">
        <v>7</v>
      </c>
      <c r="E2" t="s">
        <v>6</v>
      </c>
      <c r="F2" t="s">
        <v>22</v>
      </c>
      <c r="G2" t="s">
        <v>9</v>
      </c>
      <c r="H2" t="s">
        <v>10</v>
      </c>
      <c r="I2" t="s">
        <v>32</v>
      </c>
      <c r="J2" t="s">
        <v>33</v>
      </c>
      <c r="K2" t="s">
        <v>34</v>
      </c>
    </row>
    <row r="3" spans="1:12" x14ac:dyDescent="0.15">
      <c r="A3" t="s">
        <v>2</v>
      </c>
      <c r="B3" t="s">
        <v>3</v>
      </c>
      <c r="C3" t="s">
        <v>5</v>
      </c>
      <c r="D3" t="s">
        <v>8</v>
      </c>
      <c r="E3" t="s">
        <v>17</v>
      </c>
      <c r="F3" t="s">
        <v>29</v>
      </c>
      <c r="G3" t="s">
        <v>30</v>
      </c>
      <c r="H3" t="s">
        <v>31</v>
      </c>
      <c r="I3" t="s">
        <v>35</v>
      </c>
      <c r="K3" t="s">
        <v>36</v>
      </c>
    </row>
    <row r="4" spans="1:12" x14ac:dyDescent="0.15">
      <c r="A4">
        <v>0</v>
      </c>
      <c r="B4">
        <v>0</v>
      </c>
      <c r="C4">
        <v>0</v>
      </c>
      <c r="D4">
        <v>250</v>
      </c>
      <c r="E4">
        <v>0</v>
      </c>
      <c r="F4">
        <v>0</v>
      </c>
      <c r="G4">
        <v>5000</v>
      </c>
      <c r="H4">
        <v>0</v>
      </c>
      <c r="I4">
        <v>0</v>
      </c>
      <c r="K4">
        <v>0</v>
      </c>
      <c r="L4" t="s">
        <v>19</v>
      </c>
    </row>
    <row r="5" spans="1:12" x14ac:dyDescent="0.15">
      <c r="A5">
        <f>A4+1</f>
        <v>1</v>
      </c>
      <c r="B5">
        <v>0</v>
      </c>
      <c r="C5">
        <v>0</v>
      </c>
      <c r="D5">
        <f>D4+B5-C5</f>
        <v>250</v>
      </c>
      <c r="E5">
        <v>0</v>
      </c>
      <c r="F5">
        <v>0</v>
      </c>
      <c r="G5">
        <f>G4+H5-I5+F5</f>
        <v>-5000</v>
      </c>
      <c r="H5">
        <v>0</v>
      </c>
      <c r="I5">
        <v>10000</v>
      </c>
      <c r="J5">
        <v>0</v>
      </c>
      <c r="K5">
        <f>I5+I5*J5*0.2+I6*J5*0.1+I7*J5*0.1</f>
        <v>10000</v>
      </c>
      <c r="L5">
        <f>D5*20-E5</f>
        <v>5000</v>
      </c>
    </row>
    <row r="6" spans="1:12" x14ac:dyDescent="0.15">
      <c r="A6">
        <f t="shared" ref="A6:A16" si="0">A5+1</f>
        <v>2</v>
      </c>
      <c r="B6">
        <v>0</v>
      </c>
      <c r="C6">
        <v>0</v>
      </c>
      <c r="D6">
        <f t="shared" ref="D6:D16" si="1">D5+B6-C6</f>
        <v>250</v>
      </c>
      <c r="E6">
        <v>0</v>
      </c>
      <c r="F6">
        <v>0</v>
      </c>
      <c r="G6">
        <f>G5+H6-I6+F6</f>
        <v>-16000</v>
      </c>
      <c r="H6">
        <v>0</v>
      </c>
      <c r="I6">
        <v>11000</v>
      </c>
      <c r="J6">
        <v>0</v>
      </c>
      <c r="K6">
        <f>I6+I6*J6*0.2+I7*J6*0.1+I8*J6*0.1-I6*J5*0.1</f>
        <v>11000</v>
      </c>
      <c r="L6">
        <f>D6*20-E6</f>
        <v>5000</v>
      </c>
    </row>
    <row r="7" spans="1:12" x14ac:dyDescent="0.15">
      <c r="A7">
        <f t="shared" si="0"/>
        <v>3</v>
      </c>
      <c r="B7">
        <v>0</v>
      </c>
      <c r="C7">
        <v>0</v>
      </c>
      <c r="D7">
        <f t="shared" si="1"/>
        <v>250</v>
      </c>
      <c r="E7">
        <v>0</v>
      </c>
      <c r="F7">
        <v>0</v>
      </c>
      <c r="G7">
        <f>G6+H7-I7+F7</f>
        <v>-31000</v>
      </c>
      <c r="H7">
        <v>0</v>
      </c>
      <c r="I7">
        <v>15000</v>
      </c>
      <c r="J7">
        <v>0</v>
      </c>
      <c r="K7">
        <f>I7+I7*J7*0.2+I8*J7*0.1+I9*J7*0.1-I7*J5*0.1-I7*J6*0.1</f>
        <v>15000</v>
      </c>
      <c r="L7">
        <f>D7*20-E7</f>
        <v>5000</v>
      </c>
    </row>
    <row r="8" spans="1:12" x14ac:dyDescent="0.15">
      <c r="A8">
        <f t="shared" si="0"/>
        <v>4</v>
      </c>
      <c r="B8">
        <v>0</v>
      </c>
      <c r="C8">
        <v>0</v>
      </c>
      <c r="D8">
        <f t="shared" si="1"/>
        <v>250</v>
      </c>
      <c r="E8">
        <v>0</v>
      </c>
      <c r="F8">
        <v>0</v>
      </c>
      <c r="G8">
        <f>G7+H8-I8+F8</f>
        <v>-49000</v>
      </c>
      <c r="H8">
        <v>0</v>
      </c>
      <c r="I8">
        <v>18000</v>
      </c>
      <c r="J8">
        <v>0</v>
      </c>
      <c r="K8">
        <f t="shared" ref="K8:K14" si="2">I8+I8*J8*0.2+I9*J8*0.1+I10*J8*0.1-I8*J6*0.1-I8*J7*0.1</f>
        <v>18000</v>
      </c>
      <c r="L8">
        <f>D8*20-E8</f>
        <v>5000</v>
      </c>
    </row>
    <row r="9" spans="1:12" x14ac:dyDescent="0.15">
      <c r="A9">
        <f t="shared" si="0"/>
        <v>5</v>
      </c>
      <c r="B9">
        <v>0</v>
      </c>
      <c r="C9">
        <v>0</v>
      </c>
      <c r="D9">
        <f t="shared" si="1"/>
        <v>250</v>
      </c>
      <c r="E9">
        <v>0</v>
      </c>
      <c r="F9">
        <v>0</v>
      </c>
      <c r="G9">
        <f>G8+H9-I9+F9</f>
        <v>-74000</v>
      </c>
      <c r="H9">
        <v>0</v>
      </c>
      <c r="I9">
        <v>25000</v>
      </c>
      <c r="J9">
        <v>0</v>
      </c>
      <c r="K9">
        <f t="shared" si="2"/>
        <v>25000</v>
      </c>
      <c r="L9">
        <f>D9*20-E9</f>
        <v>5000</v>
      </c>
    </row>
    <row r="10" spans="1:12" x14ac:dyDescent="0.15">
      <c r="A10">
        <f t="shared" si="0"/>
        <v>6</v>
      </c>
      <c r="B10">
        <v>0</v>
      </c>
      <c r="C10">
        <v>0</v>
      </c>
      <c r="D10">
        <f t="shared" si="1"/>
        <v>250</v>
      </c>
      <c r="E10">
        <v>0</v>
      </c>
      <c r="F10">
        <v>0</v>
      </c>
      <c r="G10">
        <f>G9+H10-I10+F10</f>
        <v>-100000</v>
      </c>
      <c r="H10">
        <v>0</v>
      </c>
      <c r="I10">
        <v>26000</v>
      </c>
      <c r="J10">
        <v>0</v>
      </c>
      <c r="K10">
        <f t="shared" si="2"/>
        <v>26000</v>
      </c>
      <c r="L10">
        <f>D10*20-E10</f>
        <v>5000</v>
      </c>
    </row>
    <row r="11" spans="1:12" x14ac:dyDescent="0.15">
      <c r="A11">
        <f t="shared" si="0"/>
        <v>7</v>
      </c>
      <c r="B11">
        <v>0</v>
      </c>
      <c r="C11">
        <v>0</v>
      </c>
      <c r="D11">
        <f t="shared" si="1"/>
        <v>250</v>
      </c>
      <c r="E11">
        <v>0</v>
      </c>
      <c r="F11">
        <v>0</v>
      </c>
      <c r="G11">
        <f>G10+H11-I11+F11</f>
        <v>-130000</v>
      </c>
      <c r="H11">
        <v>0</v>
      </c>
      <c r="I11">
        <v>30000</v>
      </c>
      <c r="J11">
        <v>0</v>
      </c>
      <c r="K11">
        <f t="shared" si="2"/>
        <v>30000</v>
      </c>
      <c r="L11">
        <f>D11*20-E11</f>
        <v>5000</v>
      </c>
    </row>
    <row r="12" spans="1:12" x14ac:dyDescent="0.15">
      <c r="A12">
        <f t="shared" si="0"/>
        <v>8</v>
      </c>
      <c r="B12">
        <v>0</v>
      </c>
      <c r="C12">
        <v>0</v>
      </c>
      <c r="D12">
        <f t="shared" si="1"/>
        <v>250</v>
      </c>
      <c r="E12">
        <v>0</v>
      </c>
      <c r="F12">
        <v>0</v>
      </c>
      <c r="G12">
        <f>G11+H12-I12+F12</f>
        <v>-159000</v>
      </c>
      <c r="H12">
        <v>0</v>
      </c>
      <c r="I12">
        <v>29000</v>
      </c>
      <c r="J12">
        <v>0</v>
      </c>
      <c r="K12">
        <f t="shared" si="2"/>
        <v>29000</v>
      </c>
      <c r="L12">
        <f>D12*20-E12</f>
        <v>5000</v>
      </c>
    </row>
    <row r="13" spans="1:12" x14ac:dyDescent="0.15">
      <c r="A13">
        <f t="shared" si="0"/>
        <v>9</v>
      </c>
      <c r="B13">
        <v>0</v>
      </c>
      <c r="C13">
        <v>0</v>
      </c>
      <c r="D13">
        <f t="shared" si="1"/>
        <v>250</v>
      </c>
      <c r="E13">
        <v>0</v>
      </c>
      <c r="F13">
        <v>0</v>
      </c>
      <c r="G13">
        <f>G12+H13-I13+F13</f>
        <v>-180000</v>
      </c>
      <c r="H13">
        <v>0</v>
      </c>
      <c r="I13">
        <v>21000</v>
      </c>
      <c r="J13">
        <v>0</v>
      </c>
      <c r="K13">
        <f t="shared" si="2"/>
        <v>21000</v>
      </c>
      <c r="L13">
        <f>D13*20-E13</f>
        <v>5000</v>
      </c>
    </row>
    <row r="14" spans="1:12" x14ac:dyDescent="0.15">
      <c r="A14">
        <f t="shared" si="0"/>
        <v>10</v>
      </c>
      <c r="B14">
        <v>0</v>
      </c>
      <c r="C14">
        <v>0</v>
      </c>
      <c r="D14">
        <f t="shared" si="1"/>
        <v>250</v>
      </c>
      <c r="E14">
        <v>0</v>
      </c>
      <c r="F14">
        <v>0</v>
      </c>
      <c r="G14">
        <f>G13+H14-I14+F14</f>
        <v>-198000</v>
      </c>
      <c r="H14">
        <v>0</v>
      </c>
      <c r="I14">
        <v>18000</v>
      </c>
      <c r="J14">
        <v>0</v>
      </c>
      <c r="K14">
        <f t="shared" si="2"/>
        <v>18000</v>
      </c>
      <c r="L14">
        <f>D14*20-E14</f>
        <v>5000</v>
      </c>
    </row>
    <row r="15" spans="1:12" x14ac:dyDescent="0.15">
      <c r="A15">
        <f>A14+1</f>
        <v>11</v>
      </c>
      <c r="B15">
        <v>0</v>
      </c>
      <c r="C15">
        <v>0</v>
      </c>
      <c r="D15">
        <f t="shared" si="1"/>
        <v>250</v>
      </c>
      <c r="E15">
        <v>0</v>
      </c>
      <c r="F15">
        <v>0</v>
      </c>
      <c r="G15">
        <f>G14+H15-I15+F15</f>
        <v>-212000</v>
      </c>
      <c r="H15">
        <v>0</v>
      </c>
      <c r="I15">
        <v>14000</v>
      </c>
      <c r="J15">
        <v>0</v>
      </c>
      <c r="L15">
        <f>D15*20-E15</f>
        <v>5000</v>
      </c>
    </row>
    <row r="16" spans="1:12" x14ac:dyDescent="0.15">
      <c r="A16">
        <f t="shared" si="0"/>
        <v>12</v>
      </c>
      <c r="B16">
        <v>0</v>
      </c>
      <c r="C16">
        <v>0</v>
      </c>
      <c r="D16">
        <f t="shared" si="1"/>
        <v>250</v>
      </c>
      <c r="E16">
        <v>0</v>
      </c>
      <c r="F16">
        <v>0</v>
      </c>
      <c r="G16">
        <f>G15+H16-I16+F16</f>
        <v>-223000</v>
      </c>
      <c r="H16">
        <v>0</v>
      </c>
      <c r="I16">
        <v>11000</v>
      </c>
      <c r="J16">
        <v>0</v>
      </c>
      <c r="L16">
        <f>D16*20-E16</f>
        <v>5000</v>
      </c>
    </row>
    <row r="17" spans="1:11" x14ac:dyDescent="0.15">
      <c r="A17" s="1" t="s">
        <v>16</v>
      </c>
      <c r="B17">
        <f>SUM(B5:B16)</f>
        <v>0</v>
      </c>
      <c r="C17">
        <f t="shared" ref="C17:G17" si="3">SUM(C5:C16)</f>
        <v>0</v>
      </c>
      <c r="D17">
        <f t="shared" si="3"/>
        <v>3000</v>
      </c>
      <c r="E17">
        <f>SUM(E5:E16)</f>
        <v>0</v>
      </c>
      <c r="F17">
        <f t="shared" ref="F17" si="4">SUM(F5:F16)</f>
        <v>0</v>
      </c>
      <c r="G17">
        <f t="shared" si="3"/>
        <v>-1377000</v>
      </c>
      <c r="H17">
        <f t="shared" ref="H17:L17" si="5">SUM(H5:H16)</f>
        <v>0</v>
      </c>
      <c r="I17">
        <f t="shared" si="5"/>
        <v>228000</v>
      </c>
      <c r="J17">
        <f t="shared" si="5"/>
        <v>0</v>
      </c>
      <c r="K17">
        <f t="shared" si="5"/>
        <v>203000</v>
      </c>
    </row>
    <row r="19" spans="1:11" x14ac:dyDescent="0.15">
      <c r="A19" s="2" t="s">
        <v>18</v>
      </c>
      <c r="B19" s="2" t="e">
        <f>B17*700+C17*1000+E17*15+G17*2+#REF!*1+D17*20*8*10+F17*6+#REF!*4</f>
        <v>#REF!</v>
      </c>
      <c r="C19" t="s">
        <v>28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8.5(a)</vt:lpstr>
      <vt:lpstr>8.5(b)</vt:lpstr>
      <vt:lpstr>8.6(a)</vt:lpstr>
      <vt:lpstr>8.6(b)(c)</vt:lpstr>
      <vt:lpstr>Sheet5</vt:lpstr>
    </vt:vector>
  </TitlesOfParts>
  <Company>BUAA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Bolun Xu</dc:creator>
  <cp:lastModifiedBy>Bolun Xu</cp:lastModifiedBy>
  <dcterms:created xsi:type="dcterms:W3CDTF">2016-03-29T20:55:27Z</dcterms:created>
  <dcterms:modified xsi:type="dcterms:W3CDTF">2016-03-30T01:48:51Z</dcterms:modified>
</cp:coreProperties>
</file>