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L:\IE 362\ch05_solutions\chapter 5\"/>
    </mc:Choice>
  </mc:AlternateContent>
  <bookViews>
    <workbookView xWindow="360" yWindow="75" windowWidth="11340" windowHeight="6795"/>
  </bookViews>
  <sheets>
    <sheet name="SC_Consulting" sheetId="1" r:id="rId1"/>
    <sheet name="5-1(a)" sheetId="2" r:id="rId2"/>
    <sheet name="5-1(b)" sheetId="3" r:id="rId3"/>
    <sheet name="5-1(c)" sheetId="4" r:id="rId4"/>
  </sheets>
  <definedNames>
    <definedName name="solver_adj" localSheetId="0" hidden="1">SC_Consulting!$D$3:$D$18,SC_Consulting!$F$3:$F$18,SC_Consulting!$H$3:$H$18,SC_Consulting!$J$3:$J$18</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hs1" localSheetId="0" hidden="1">SC_Consulting!$D$3:$D$18</definedName>
    <definedName name="solver_lhs2" localSheetId="0" hidden="1">SC_Consulting!$F$3:$F$18</definedName>
    <definedName name="solver_lhs3" localSheetId="0" hidden="1">SC_Consulting!$H$3:$H$18</definedName>
    <definedName name="solver_lhs4" localSheetId="0" hidden="1">SC_Consulting!$J$3:$J$18</definedName>
    <definedName name="solver_lhs5" localSheetId="0" hidden="1">SC_Consulting!$L$3:$L$18</definedName>
    <definedName name="solver_lhs6" localSheetId="0" hidden="1">SC_Consulting!$D$3:$D$18</definedName>
    <definedName name="solver_lhs7" localSheetId="0" hidden="1">SC_Consulting!$F$3:$F$18</definedName>
    <definedName name="solver_lhs8" localSheetId="0" hidden="1">SC_Consulting!$H$3:$H$18</definedName>
    <definedName name="solver_lhs9" localSheetId="0" hidden="1">SC_Consulting!$J$3:$J$18</definedName>
    <definedName name="solver_lin" localSheetId="0" hidden="1">1</definedName>
    <definedName name="solver_neg" localSheetId="0" hidden="1">2</definedName>
    <definedName name="solver_num" localSheetId="0" hidden="1">9</definedName>
    <definedName name="solver_nwt" localSheetId="0" hidden="1">1</definedName>
    <definedName name="solver_opt" localSheetId="0" hidden="1">SC_Consulting!$K$27</definedName>
    <definedName name="solver_pre" localSheetId="0" hidden="1">0.000001</definedName>
    <definedName name="solver_rel1" localSheetId="0" hidden="1">4</definedName>
    <definedName name="solver_rel2" localSheetId="0" hidden="1">4</definedName>
    <definedName name="solver_rel3" localSheetId="0" hidden="1">4</definedName>
    <definedName name="solver_rel4" localSheetId="0" hidden="1">4</definedName>
    <definedName name="solver_rel5" localSheetId="0" hidden="1">2</definedName>
    <definedName name="solver_rel6" localSheetId="0" hidden="1">3</definedName>
    <definedName name="solver_rel7" localSheetId="0" hidden="1">3</definedName>
    <definedName name="solver_rel8" localSheetId="0" hidden="1">3</definedName>
    <definedName name="solver_rel9" localSheetId="0" hidden="1">3</definedName>
    <definedName name="solver_rhs1" localSheetId="0" hidden="1">integer</definedName>
    <definedName name="solver_rhs2" localSheetId="0" hidden="1">integer</definedName>
    <definedName name="solver_rhs3" localSheetId="0" hidden="1">integer</definedName>
    <definedName name="solver_rhs4" localSheetId="0" hidden="1">integer</definedName>
    <definedName name="solver_rhs5" localSheetId="0" hidden="1">0</definedName>
    <definedName name="solver_rhs6" localSheetId="0" hidden="1">0</definedName>
    <definedName name="solver_rhs7" localSheetId="0" hidden="1">0</definedName>
    <definedName name="solver_rhs8" localSheetId="0" hidden="1">0</definedName>
    <definedName name="solver_rhs9" localSheetId="0" hidden="1">0</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2</definedName>
    <definedName name="solver_val" localSheetId="0" hidden="1">0</definedName>
  </definedNames>
  <calcPr calcId="162913"/>
</workbook>
</file>

<file path=xl/calcChain.xml><?xml version="1.0" encoding="utf-8"?>
<calcChain xmlns="http://schemas.openxmlformats.org/spreadsheetml/2006/main">
  <c r="E23" i="1" l="1"/>
  <c r="E25" i="1" s="1"/>
  <c r="G23" i="1"/>
  <c r="G25" i="1" s="1"/>
  <c r="I23" i="1"/>
  <c r="I25" i="1" s="1"/>
  <c r="K23" i="1"/>
  <c r="K25" i="1" s="1"/>
  <c r="K20" i="1"/>
  <c r="K21" i="1" s="1"/>
  <c r="I20" i="1"/>
  <c r="I21" i="1" s="1"/>
  <c r="G20" i="1"/>
  <c r="G21" i="1" s="1"/>
  <c r="E20" i="1"/>
  <c r="E21" i="1" s="1"/>
  <c r="L18" i="1"/>
  <c r="L17" i="1"/>
  <c r="L16" i="1"/>
  <c r="L15" i="1"/>
  <c r="L14" i="1"/>
  <c r="L13" i="1"/>
  <c r="L12" i="1"/>
  <c r="L11" i="1"/>
  <c r="L10" i="1"/>
  <c r="L9" i="1"/>
  <c r="L8" i="1"/>
  <c r="L7" i="1"/>
  <c r="L6" i="1"/>
  <c r="L5" i="1"/>
  <c r="L4" i="1"/>
  <c r="L3" i="1"/>
  <c r="K27" i="1" l="1"/>
</calcChain>
</file>

<file path=xl/comments1.xml><?xml version="1.0" encoding="utf-8"?>
<comments xmlns="http://schemas.openxmlformats.org/spreadsheetml/2006/main">
  <authors>
    <author>Vikas Vats</author>
  </authors>
  <commentList>
    <comment ref="K21" authorId="0" shapeId="0">
      <text>
        <r>
          <rPr>
            <b/>
            <sz val="8"/>
            <color indexed="81"/>
            <rFont val="Tahoma"/>
            <family val="2"/>
          </rPr>
          <t>Assuming 25 trips per consultant</t>
        </r>
        <r>
          <rPr>
            <sz val="8"/>
            <color indexed="81"/>
            <rFont val="Tahoma"/>
            <family val="2"/>
          </rPr>
          <t xml:space="preserve">
</t>
        </r>
      </text>
    </comment>
    <comment ref="E25" authorId="0" shapeId="0">
      <text>
        <r>
          <rPr>
            <sz val="8"/>
            <color indexed="81"/>
            <rFont val="Tahoma"/>
            <family val="2"/>
          </rPr>
          <t xml:space="preserve">Fixed cost + cost of trips
</t>
        </r>
      </text>
    </comment>
    <comment ref="K27" authorId="0" shapeId="0">
      <text>
        <r>
          <rPr>
            <b/>
            <sz val="8"/>
            <color indexed="81"/>
            <rFont val="Tahoma"/>
            <family val="2"/>
          </rPr>
          <t>Solver to minimize
total cost of network</t>
        </r>
        <r>
          <rPr>
            <sz val="8"/>
            <color indexed="81"/>
            <rFont val="Tahoma"/>
            <family val="2"/>
          </rPr>
          <t xml:space="preserve">
</t>
        </r>
      </text>
    </comment>
  </commentList>
</comments>
</file>

<file path=xl/sharedStrings.xml><?xml version="1.0" encoding="utf-8"?>
<sst xmlns="http://schemas.openxmlformats.org/spreadsheetml/2006/main" count="172" uniqueCount="116">
  <si>
    <t>State</t>
  </si>
  <si>
    <t>Total # of trips</t>
  </si>
  <si>
    <t>Trips from LA</t>
  </si>
  <si>
    <t>Cost from LA</t>
  </si>
  <si>
    <t>Trips from Tulsa</t>
  </si>
  <si>
    <t>Cost from Tulsa</t>
  </si>
  <si>
    <t>Trips from Denver</t>
  </si>
  <si>
    <t>Cost From Denver</t>
  </si>
  <si>
    <t>Trips from Seattle</t>
  </si>
  <si>
    <t>Cost from Seattle</t>
  </si>
  <si>
    <t xml:space="preserve"> </t>
  </si>
  <si>
    <t>Washington</t>
  </si>
  <si>
    <t>Oregon</t>
  </si>
  <si>
    <t>California</t>
  </si>
  <si>
    <t>Idaho</t>
  </si>
  <si>
    <t>Nevada</t>
  </si>
  <si>
    <t>Montana</t>
  </si>
  <si>
    <t>Wyoming</t>
  </si>
  <si>
    <t>Utah</t>
  </si>
  <si>
    <t>Arizona</t>
  </si>
  <si>
    <t>Colorado</t>
  </si>
  <si>
    <t>New Mexico</t>
  </si>
  <si>
    <t>North Dakota</t>
  </si>
  <si>
    <t>South Dakota</t>
  </si>
  <si>
    <t>Nebraska</t>
  </si>
  <si>
    <t>Kansas</t>
  </si>
  <si>
    <t>Oklahoma</t>
  </si>
  <si>
    <t># of trips</t>
  </si>
  <si>
    <t># of Consultants</t>
  </si>
  <si>
    <t>Fixed Cost of office</t>
  </si>
  <si>
    <t>Cost of Trips</t>
  </si>
  <si>
    <t>Total Office Cost</t>
  </si>
  <si>
    <t>Total System Cost</t>
  </si>
  <si>
    <t>Demand
 Constrain</t>
  </si>
  <si>
    <t>Chapter 5: Network Design in the Supply Chain</t>
  </si>
  <si>
    <t>Exercise Solutions</t>
  </si>
  <si>
    <t>(a)</t>
  </si>
  <si>
    <t>The objective of this model is to decide optimal locations of home offices, and number of trips from each home office, so as to minimize the overall network cost. The overall network cost is a combination of fixed costs of setting up home offices and the total trip costs.</t>
  </si>
  <si>
    <r>
      <t xml:space="preserve">There are two constraint sets in the model. The first constraint set requires that a specified number of trips be completed to each state </t>
    </r>
    <r>
      <rPr>
        <i/>
        <sz val="11"/>
        <rFont val="Times New Roman"/>
        <family val="1"/>
      </rPr>
      <t>j</t>
    </r>
    <r>
      <rPr>
        <sz val="11"/>
        <rFont val="Times New Roman"/>
        <family val="1"/>
      </rPr>
      <t xml:space="preserve"> and the second constraint set prevents trips from a home office </t>
    </r>
    <r>
      <rPr>
        <i/>
        <sz val="11"/>
        <rFont val="Times New Roman"/>
        <family val="1"/>
      </rPr>
      <t>i</t>
    </r>
    <r>
      <rPr>
        <sz val="11"/>
        <rFont val="Times New Roman"/>
        <family val="1"/>
      </rPr>
      <t xml:space="preserve"> unless it is open.  Also, note that there is no capacity restriction at each of the home offices.  While a feasible solution can be achieved by locating a single home office for all trips to all states, it is easy to see that this might not save on trip costs, since trip rates vary between home offices and states.  We need to identify better ways to plan trips from different home offices to different states so that the trip costs are at a minimum.  Thus, we need an optimization model to handle this.</t>
    </r>
  </si>
  <si>
    <t>Optimization model:</t>
  </si>
  <si>
    <t>n    = 4: possible home office locations.</t>
  </si>
  <si>
    <t>m   = 16:  number of states.</t>
  </si>
  <si>
    <r>
      <t>D</t>
    </r>
    <r>
      <rPr>
        <i/>
        <vertAlign val="subscript"/>
        <sz val="10"/>
        <rFont val="Times New Roman"/>
        <family val="1"/>
      </rPr>
      <t>j</t>
    </r>
    <r>
      <rPr>
        <i/>
        <sz val="10"/>
        <rFont val="Times New Roman"/>
        <family val="1"/>
      </rPr>
      <t xml:space="preserve">  = Annual trips needed to state j</t>
    </r>
  </si>
  <si>
    <r>
      <t>K</t>
    </r>
    <r>
      <rPr>
        <i/>
        <vertAlign val="subscript"/>
        <sz val="10"/>
        <rFont val="Times New Roman"/>
        <family val="1"/>
      </rPr>
      <t>i</t>
    </r>
    <r>
      <rPr>
        <i/>
        <sz val="10"/>
        <rFont val="Times New Roman"/>
        <family val="1"/>
      </rPr>
      <t xml:space="preserve">  = number of trips that can be handled from a home office </t>
    </r>
  </si>
  <si>
    <t xml:space="preserve">         As explained, in this model there is no restriction </t>
  </si>
  <si>
    <r>
      <t>f</t>
    </r>
    <r>
      <rPr>
        <i/>
        <vertAlign val="subscript"/>
        <sz val="10"/>
        <rFont val="Times New Roman"/>
        <family val="1"/>
      </rPr>
      <t>i</t>
    </r>
    <r>
      <rPr>
        <i/>
        <sz val="10"/>
        <rFont val="Times New Roman"/>
        <family val="1"/>
      </rPr>
      <t xml:space="preserve">   = Annualized fixed cost of setting up a home office</t>
    </r>
  </si>
  <si>
    <r>
      <t>c</t>
    </r>
    <r>
      <rPr>
        <i/>
        <vertAlign val="subscript"/>
        <sz val="10"/>
        <rFont val="Times New Roman"/>
        <family val="1"/>
      </rPr>
      <t xml:space="preserve">ij   </t>
    </r>
    <r>
      <rPr>
        <i/>
        <sz val="10"/>
        <rFont val="Times New Roman"/>
        <family val="1"/>
      </rPr>
      <t>= Cost of a trip from home office i to state j</t>
    </r>
  </si>
  <si>
    <r>
      <t>y</t>
    </r>
    <r>
      <rPr>
        <i/>
        <vertAlign val="subscript"/>
        <sz val="10"/>
        <rFont val="Times New Roman"/>
        <family val="1"/>
      </rPr>
      <t>i</t>
    </r>
    <r>
      <rPr>
        <i/>
        <sz val="10"/>
        <rFont val="Times New Roman"/>
        <family val="1"/>
      </rPr>
      <t xml:space="preserve">   = 1 if home office i is open, 0 otherwise</t>
    </r>
  </si>
  <si>
    <r>
      <t>x</t>
    </r>
    <r>
      <rPr>
        <i/>
        <vertAlign val="subscript"/>
        <sz val="10"/>
        <rFont val="Times New Roman"/>
        <family val="1"/>
      </rPr>
      <t>ij</t>
    </r>
    <r>
      <rPr>
        <i/>
        <sz val="10"/>
        <rFont val="Times New Roman"/>
        <family val="1"/>
      </rPr>
      <t xml:space="preserve">  = Number of trips from  home office i to state j.</t>
    </r>
  </si>
  <si>
    <t xml:space="preserve">        It should be integral and non-negative</t>
  </si>
  <si>
    <t xml:space="preserve">Please note that (5.2) is not active in this model since K is as large as needed. However, it will be used in answering (b). </t>
  </si>
  <si>
    <t xml:space="preserve">SYMBOL </t>
  </si>
  <si>
    <t>INPUT</t>
  </si>
  <si>
    <t>CELL</t>
  </si>
  <si>
    <r>
      <t>D</t>
    </r>
    <r>
      <rPr>
        <i/>
        <vertAlign val="subscript"/>
        <sz val="10"/>
        <rFont val="Times New Roman"/>
        <family val="1"/>
      </rPr>
      <t>j</t>
    </r>
  </si>
  <si>
    <t>Annual trips needed to state  j</t>
  </si>
  <si>
    <t>E7:E22</t>
  </si>
  <si>
    <r>
      <t>c</t>
    </r>
    <r>
      <rPr>
        <i/>
        <vertAlign val="subscript"/>
        <sz val="10"/>
        <rFont val="Times New Roman"/>
        <family val="1"/>
      </rPr>
      <t>ij</t>
    </r>
  </si>
  <si>
    <t>Transportation  cost from office  i to state  j</t>
  </si>
  <si>
    <t>G7:G22,I7:I22,</t>
  </si>
  <si>
    <t>K7:K22,M7:M22</t>
  </si>
  <si>
    <r>
      <t>f</t>
    </r>
    <r>
      <rPr>
        <i/>
        <vertAlign val="subscript"/>
        <sz val="10"/>
        <rFont val="Times New Roman"/>
        <family val="1"/>
      </rPr>
      <t>i</t>
    </r>
  </si>
  <si>
    <t>fixed cost of setting up office i</t>
  </si>
  <si>
    <t>G26,I26,K26,M26</t>
  </si>
  <si>
    <r>
      <t>x</t>
    </r>
    <r>
      <rPr>
        <i/>
        <vertAlign val="subscript"/>
        <sz val="10"/>
        <rFont val="Times New Roman"/>
        <family val="1"/>
      </rPr>
      <t>ij</t>
    </r>
  </si>
  <si>
    <t>number of consultants  from office i to state j.</t>
  </si>
  <si>
    <t>F7:F22,H7:H22,</t>
  </si>
  <si>
    <t>J7:J22,L7:L22</t>
  </si>
  <si>
    <t>obj.</t>
  </si>
  <si>
    <t>objective function</t>
  </si>
  <si>
    <t>M31</t>
  </si>
  <si>
    <t>demand constraints</t>
  </si>
  <si>
    <t>N7:N22</t>
  </si>
  <si>
    <t>(Sheet SC consulting in workbook exercise5.1.xls)</t>
  </si>
  <si>
    <t xml:space="preserve">With this we solve the model to obtain the following results:  </t>
  </si>
  <si>
    <t xml:space="preserve">State </t>
  </si>
  <si>
    <t xml:space="preserve"> Total # of trips </t>
  </si>
  <si>
    <t xml:space="preserve"> Trips from LA </t>
  </si>
  <si>
    <t xml:space="preserve"> Cost from LA </t>
  </si>
  <si>
    <t xml:space="preserve"> Trips from Tulsa </t>
  </si>
  <si>
    <t xml:space="preserve"> Cost from Tulsa </t>
  </si>
  <si>
    <t xml:space="preserve"> Trips from Denver </t>
  </si>
  <si>
    <t xml:space="preserve"> Cost From Denver </t>
  </si>
  <si>
    <t xml:space="preserve"> Trips from Seattle </t>
  </si>
  <si>
    <t xml:space="preserve"> Cost from Seattle </t>
  </si>
  <si>
    <t xml:space="preserve"> Washington </t>
  </si>
  <si>
    <t xml:space="preserve">        - </t>
  </si>
  <si>
    <t xml:space="preserve">         - </t>
  </si>
  <si>
    <t xml:space="preserve">           - </t>
  </si>
  <si>
    <t xml:space="preserve"> Oregon </t>
  </si>
  <si>
    <t xml:space="preserve"> California </t>
  </si>
  <si>
    <t xml:space="preserve"> Idaho </t>
  </si>
  <si>
    <t xml:space="preserve"> Nevada </t>
  </si>
  <si>
    <t xml:space="preserve"> Montana </t>
  </si>
  <si>
    <t xml:space="preserve"> Wyoming </t>
  </si>
  <si>
    <t xml:space="preserve"> Utah </t>
  </si>
  <si>
    <t xml:space="preserve"> Arizona </t>
  </si>
  <si>
    <t xml:space="preserve"> Colorado </t>
  </si>
  <si>
    <t xml:space="preserve"> New Mexico </t>
  </si>
  <si>
    <t xml:space="preserve"> North Dakota </t>
  </si>
  <si>
    <t xml:space="preserve"> South Dakota </t>
  </si>
  <si>
    <t xml:space="preserve"> Nebraska </t>
  </si>
  <si>
    <t xml:space="preserve"> Kansas </t>
  </si>
  <si>
    <t xml:space="preserve"> Oklahoma </t>
  </si>
  <si>
    <t xml:space="preserve"> # of trips </t>
  </si>
  <si>
    <t xml:space="preserve"> # of Consultants </t>
  </si>
  <si>
    <t xml:space="preserve">   </t>
  </si>
  <si>
    <t xml:space="preserve"> Fixed Cost of office </t>
  </si>
  <si>
    <t xml:space="preserve"> Cost of Trips </t>
  </si>
  <si>
    <t>The number of consultants is calculated based on the constraint of 25 trips per consultant.  As trips to Kansas cost the same from Tulsa or Denver there are many other solutions possible by distributing the trips to Kansas between these two offices.</t>
  </si>
  <si>
    <t>(b)</t>
  </si>
  <si>
    <r>
      <t>If at most 10 consultants are allowed at each home office, then we need to add one more constraint i.e. the total number of trips from an office may not exceed 250. Or in terms of the optimization model, K</t>
    </r>
    <r>
      <rPr>
        <vertAlign val="subscript"/>
        <sz val="11"/>
        <rFont val="Times New Roman"/>
        <family val="1"/>
      </rPr>
      <t>i</t>
    </r>
    <r>
      <rPr>
        <sz val="11"/>
        <rFont val="Times New Roman"/>
        <family val="1"/>
      </rPr>
      <t xml:space="preserve">, for all </t>
    </r>
    <r>
      <rPr>
        <i/>
        <sz val="11"/>
        <rFont val="Times New Roman"/>
        <family val="1"/>
      </rPr>
      <t>i</t>
    </r>
    <r>
      <rPr>
        <sz val="11"/>
        <rFont val="Times New Roman"/>
        <family val="1"/>
      </rPr>
      <t>, should have a value of 250. We can revise constraint (5.2) with this K</t>
    </r>
    <r>
      <rPr>
        <vertAlign val="subscript"/>
        <sz val="11"/>
        <rFont val="Times New Roman"/>
        <family val="1"/>
      </rPr>
      <t>i</t>
    </r>
    <r>
      <rPr>
        <sz val="11"/>
        <rFont val="Times New Roman"/>
        <family val="1"/>
      </rPr>
      <t xml:space="preserve"> value and resolve the model. The new model will answer (b).</t>
    </r>
  </si>
  <si>
    <t>However in this specific case, it is clear that only the Denver office violates this new condition. As trips to Kansas can be offloaded from Denver to Tulsa without any incremental cost, that is a good solution and still optimal.</t>
  </si>
  <si>
    <t>Hence we just allocate 5 of the Denver-Kansas trips to Tulsa. This reduces the number of consultants at Denver to 10 while maintaining 5 consultants at Tulsa.</t>
  </si>
  <si>
    <t>(c)</t>
  </si>
  <si>
    <t>Just like the situation in (b), though in general we need a new constraint to model the new requirement, it is not necessary in this specific case. We note that in the optimal solution of (b), each state is uniquely served by an office except for Kansas where the load is divided between Denver and Tulsa. The cost to serve Kansas is the same from either office. Hence we can meet the new constraint by making Tulsa fully responsible for Kansas. This brings the trips out of Tulsa to 125 and those out of Denver to 235. Again the number of consultants remains at 5 and 10 in Tulsa and Denver, respectively.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</si>
</sst>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1" formatCode="_(* #,##0_);_(* \(#,##0\);_(* &quot;-&quot;_);_(@_)"/>
    <numFmt numFmtId="164" formatCode="_(* #,##0_);_(* \(#,##0\);_(* &quot;-&quot;??_);_(@_)"/>
  </numFmts>
  <fonts count="22" x14ac:knownFonts="1">
    <font>
      <sz val="10"/>
      <name val="Arial"/>
    </font>
    <font>
      <u val="singleAccounting"/>
      <sz val="8"/>
      <name val="Arial"/>
      <family val="2"/>
    </font>
    <font>
      <b/>
      <u val="singleAccounting"/>
      <sz val="8"/>
      <name val="Arial"/>
      <family val="2"/>
    </font>
    <font>
      <i/>
      <sz val="10"/>
      <name val="Arial"/>
      <family val="2"/>
    </font>
    <font>
      <sz val="9"/>
      <name val="Arial"/>
      <family val="2"/>
    </font>
    <font>
      <b/>
      <sz val="10"/>
      <name val="Arial"/>
      <family val="2"/>
    </font>
    <font>
      <b/>
      <sz val="8"/>
      <color indexed="81"/>
      <name val="Tahoma"/>
      <family val="2"/>
    </font>
    <font>
      <sz val="8"/>
      <color indexed="81"/>
      <name val="Tahoma"/>
      <family val="2"/>
    </font>
    <font>
      <b/>
      <u val="singleAccounting"/>
      <sz val="10"/>
      <name val="Arial"/>
      <family val="2"/>
    </font>
    <font>
      <sz val="10"/>
      <name val="Arial"/>
      <family val="2"/>
    </font>
    <font>
      <b/>
      <sz val="11"/>
      <name val="Times New Roman"/>
      <family val="1"/>
    </font>
    <font>
      <sz val="11"/>
      <name val="Times New Roman"/>
      <family val="1"/>
    </font>
    <font>
      <b/>
      <i/>
      <sz val="14"/>
      <name val="Arial"/>
      <family val="2"/>
    </font>
    <font>
      <b/>
      <sz val="13"/>
      <name val="Arial"/>
      <family val="2"/>
    </font>
    <font>
      <i/>
      <sz val="11"/>
      <name val="Times New Roman"/>
      <family val="1"/>
    </font>
    <font>
      <i/>
      <sz val="10"/>
      <name val="Times New Roman"/>
      <family val="1"/>
    </font>
    <font>
      <i/>
      <vertAlign val="subscript"/>
      <sz val="10"/>
      <name val="Times New Roman"/>
      <family val="1"/>
    </font>
    <font>
      <i/>
      <sz val="9"/>
      <name val="Times New Roman"/>
      <family val="1"/>
    </font>
    <font>
      <sz val="8"/>
      <name val="Times New Roman"/>
      <family val="1"/>
    </font>
    <font>
      <u/>
      <sz val="8"/>
      <name val="Arial"/>
      <family val="2"/>
    </font>
    <font>
      <b/>
      <u/>
      <sz val="8"/>
      <name val="Arial"/>
      <family val="2"/>
    </font>
    <font>
      <vertAlign val="subscript"/>
      <sz val="11"/>
      <name val="Times New Roman"/>
      <family val="1"/>
    </font>
  </fonts>
  <fills count="3">
    <fill>
      <patternFill patternType="none"/>
    </fill>
    <fill>
      <patternFill patternType="gray125"/>
    </fill>
    <fill>
      <patternFill patternType="solid">
        <fgColor rgb="FFFFFF0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right/>
      <top/>
      <bottom style="medium">
        <color indexed="64"/>
      </bottom>
      <diagonal/>
    </border>
    <border>
      <left style="medium">
        <color indexed="64"/>
      </left>
      <right style="medium">
        <color indexed="64"/>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top/>
      <bottom/>
      <diagonal/>
    </border>
  </borders>
  <cellStyleXfs count="1">
    <xf numFmtId="0" fontId="0" fillId="0" borderId="0"/>
  </cellStyleXfs>
  <cellXfs count="73">
    <xf numFmtId="0" fontId="0" fillId="0" borderId="0" xfId="0"/>
    <xf numFmtId="41" fontId="1" fillId="0" borderId="1" xfId="0" applyNumberFormat="1" applyFont="1" applyFill="1" applyBorder="1" applyAlignment="1">
      <alignment horizontal="center" wrapText="1"/>
    </xf>
    <xf numFmtId="41" fontId="2" fillId="0" borderId="2" xfId="0" applyNumberFormat="1" applyFont="1" applyFill="1" applyBorder="1" applyAlignment="1">
      <alignment horizontal="center" wrapText="1"/>
    </xf>
    <xf numFmtId="41" fontId="2" fillId="0" borderId="3" xfId="0" applyNumberFormat="1" applyFont="1" applyFill="1" applyBorder="1" applyAlignment="1">
      <alignment horizontal="center" wrapText="1"/>
    </xf>
    <xf numFmtId="41" fontId="3" fillId="0" borderId="4" xfId="0" applyNumberFormat="1" applyFont="1" applyFill="1" applyBorder="1" applyAlignment="1"/>
    <xf numFmtId="41" fontId="4" fillId="0" borderId="0" xfId="0" applyNumberFormat="1" applyFont="1" applyFill="1" applyBorder="1" applyAlignment="1"/>
    <xf numFmtId="41" fontId="4" fillId="0" borderId="5" xfId="0" applyNumberFormat="1" applyFont="1" applyFill="1" applyBorder="1" applyAlignment="1"/>
    <xf numFmtId="41" fontId="0" fillId="0" borderId="0" xfId="0" applyNumberFormat="1" applyFill="1" applyBorder="1" applyAlignment="1"/>
    <xf numFmtId="41" fontId="3" fillId="0" borderId="6" xfId="0" applyNumberFormat="1" applyFont="1" applyFill="1" applyBorder="1" applyAlignment="1"/>
    <xf numFmtId="41" fontId="4" fillId="0" borderId="7" xfId="0" applyNumberFormat="1" applyFont="1" applyFill="1" applyBorder="1" applyAlignment="1"/>
    <xf numFmtId="41" fontId="4" fillId="0" borderId="8" xfId="0" applyNumberFormat="1" applyFont="1" applyFill="1" applyBorder="1" applyAlignment="1"/>
    <xf numFmtId="41" fontId="0" fillId="0" borderId="4" xfId="0" applyNumberFormat="1" applyFill="1" applyBorder="1" applyAlignment="1"/>
    <xf numFmtId="41" fontId="4" fillId="0" borderId="9" xfId="0" applyNumberFormat="1" applyFont="1" applyFill="1" applyBorder="1" applyAlignment="1"/>
    <xf numFmtId="41" fontId="4" fillId="0" borderId="10" xfId="0" applyNumberFormat="1" applyFont="1" applyFill="1" applyBorder="1" applyAlignment="1"/>
    <xf numFmtId="41" fontId="4" fillId="0" borderId="11" xfId="0" applyNumberFormat="1" applyFont="1" applyFill="1" applyBorder="1" applyAlignment="1"/>
    <xf numFmtId="41" fontId="4" fillId="0" borderId="12" xfId="0" applyNumberFormat="1" applyFont="1" applyFill="1" applyBorder="1" applyAlignment="1"/>
    <xf numFmtId="164" fontId="4" fillId="0" borderId="0" xfId="0" applyNumberFormat="1" applyFont="1" applyFill="1" applyBorder="1" applyAlignment="1"/>
    <xf numFmtId="164" fontId="4" fillId="0" borderId="5" xfId="0" applyNumberFormat="1" applyFont="1" applyFill="1" applyBorder="1" applyAlignment="1"/>
    <xf numFmtId="41" fontId="4" fillId="0" borderId="13" xfId="0" applyNumberFormat="1" applyFont="1" applyFill="1" applyBorder="1" applyAlignment="1"/>
    <xf numFmtId="0" fontId="0" fillId="0" borderId="4" xfId="0" applyBorder="1"/>
    <xf numFmtId="0" fontId="4" fillId="0" borderId="14" xfId="0" applyFont="1" applyBorder="1"/>
    <xf numFmtId="0" fontId="4" fillId="0" borderId="2" xfId="0" applyFont="1" applyBorder="1"/>
    <xf numFmtId="0" fontId="4" fillId="0" borderId="3" xfId="0" applyFont="1" applyBorder="1"/>
    <xf numFmtId="0" fontId="0" fillId="0" borderId="1" xfId="0" applyBorder="1"/>
    <xf numFmtId="41" fontId="4" fillId="0" borderId="2" xfId="0" applyNumberFormat="1" applyFont="1" applyBorder="1"/>
    <xf numFmtId="41" fontId="4" fillId="0" borderId="3" xfId="0" applyNumberFormat="1" applyFont="1" applyBorder="1"/>
    <xf numFmtId="0" fontId="5" fillId="0" borderId="0" xfId="0" applyFont="1"/>
    <xf numFmtId="41" fontId="0" fillId="0" borderId="0" xfId="0" applyNumberFormat="1"/>
    <xf numFmtId="41" fontId="0" fillId="0" borderId="1" xfId="0" applyNumberFormat="1" applyBorder="1"/>
    <xf numFmtId="1" fontId="0" fillId="0" borderId="0" xfId="0" applyNumberFormat="1" applyFill="1" applyBorder="1" applyAlignment="1"/>
    <xf numFmtId="41" fontId="8" fillId="0" borderId="0" xfId="0" applyNumberFormat="1" applyFont="1" applyFill="1" applyBorder="1" applyAlignment="1">
      <alignment horizontal="center" wrapText="1"/>
    </xf>
    <xf numFmtId="0" fontId="10" fillId="0" borderId="0" xfId="0" applyFont="1" applyAlignment="1">
      <alignment horizontal="justify" vertical="center"/>
    </xf>
    <xf numFmtId="0" fontId="11" fillId="0" borderId="0" xfId="0" applyFont="1" applyAlignment="1">
      <alignment horizontal="justify" vertical="center"/>
    </xf>
    <xf numFmtId="0" fontId="12" fillId="0" borderId="0" xfId="0" applyFont="1" applyAlignment="1">
      <alignment horizontal="justify" vertical="center"/>
    </xf>
    <xf numFmtId="0" fontId="13" fillId="0" borderId="0" xfId="0" applyFont="1" applyAlignment="1">
      <alignment horizontal="justify" vertical="center"/>
    </xf>
    <xf numFmtId="0" fontId="14" fillId="0" borderId="0" xfId="0" applyFont="1" applyAlignment="1">
      <alignment horizontal="justify" vertical="center"/>
    </xf>
    <xf numFmtId="0" fontId="15" fillId="0" borderId="16" xfId="0" applyFont="1" applyBorder="1" applyAlignment="1">
      <alignment horizontal="justify" vertical="center" wrapText="1"/>
    </xf>
    <xf numFmtId="0" fontId="15" fillId="0" borderId="17" xfId="0" applyFont="1" applyBorder="1" applyAlignment="1">
      <alignment horizontal="justify" vertical="center" wrapText="1"/>
    </xf>
    <xf numFmtId="0" fontId="0" fillId="0" borderId="17" xfId="0" applyBorder="1" applyAlignment="1">
      <alignment vertical="top" wrapText="1"/>
    </xf>
    <xf numFmtId="0" fontId="11" fillId="0" borderId="18" xfId="0" applyFont="1" applyBorder="1" applyAlignment="1">
      <alignment horizontal="justify" vertical="center" wrapText="1"/>
    </xf>
    <xf numFmtId="0" fontId="17" fillId="0" borderId="0" xfId="0" applyFont="1" applyAlignment="1">
      <alignment horizontal="left" vertical="center"/>
    </xf>
    <xf numFmtId="0" fontId="11" fillId="0" borderId="0" xfId="0" applyFont="1" applyAlignment="1">
      <alignment horizontal="left" vertical="center"/>
    </xf>
    <xf numFmtId="0" fontId="18" fillId="2" borderId="15" xfId="0" applyFont="1" applyFill="1" applyBorder="1" applyAlignment="1">
      <alignment horizontal="left" vertical="center" wrapText="1"/>
    </xf>
    <xf numFmtId="0" fontId="11" fillId="2" borderId="19" xfId="0" applyFont="1" applyFill="1" applyBorder="1" applyAlignment="1">
      <alignment horizontal="left" vertical="center" wrapText="1"/>
    </xf>
    <xf numFmtId="0" fontId="15" fillId="0" borderId="18" xfId="0" applyFont="1" applyBorder="1" applyAlignment="1">
      <alignment horizontal="left" vertical="center" wrapText="1"/>
    </xf>
    <xf numFmtId="0" fontId="15" fillId="0" borderId="20" xfId="0" applyFont="1" applyBorder="1" applyAlignment="1">
      <alignment horizontal="left" vertical="center" wrapText="1"/>
    </xf>
    <xf numFmtId="0" fontId="11" fillId="0" borderId="20" xfId="0" applyFont="1" applyBorder="1" applyAlignment="1">
      <alignment horizontal="left" vertical="center" wrapText="1"/>
    </xf>
    <xf numFmtId="0" fontId="11" fillId="0" borderId="21" xfId="0" applyFont="1" applyBorder="1" applyAlignment="1">
      <alignment horizontal="left" vertical="center" wrapText="1"/>
    </xf>
    <xf numFmtId="0" fontId="11" fillId="0" borderId="18" xfId="0" applyFont="1" applyBorder="1" applyAlignment="1">
      <alignment horizontal="left" vertical="center" wrapText="1"/>
    </xf>
    <xf numFmtId="0" fontId="15" fillId="0" borderId="16" xfId="0" applyFont="1" applyBorder="1" applyAlignment="1">
      <alignment horizontal="left" vertical="center" wrapText="1"/>
    </xf>
    <xf numFmtId="0" fontId="15" fillId="0" borderId="18" xfId="0" applyFont="1" applyBorder="1" applyAlignment="1">
      <alignment horizontal="left" vertical="center" wrapText="1"/>
    </xf>
    <xf numFmtId="0" fontId="15" fillId="0" borderId="16" xfId="0" applyFont="1" applyBorder="1" applyAlignment="1">
      <alignment horizontal="justify" vertical="center" wrapText="1"/>
    </xf>
    <xf numFmtId="0" fontId="15" fillId="0" borderId="18" xfId="0" applyFont="1" applyBorder="1" applyAlignment="1">
      <alignment horizontal="justify" vertical="center" wrapText="1"/>
    </xf>
    <xf numFmtId="0" fontId="11" fillId="0" borderId="16" xfId="0" applyFont="1" applyBorder="1" applyAlignment="1">
      <alignment horizontal="left" vertical="center" wrapText="1"/>
    </xf>
    <xf numFmtId="0" fontId="11" fillId="0" borderId="18" xfId="0" applyFont="1" applyBorder="1" applyAlignment="1">
      <alignment horizontal="left" vertical="center" wrapText="1"/>
    </xf>
    <xf numFmtId="0" fontId="19" fillId="0" borderId="18" xfId="0" applyFont="1" applyBorder="1" applyAlignment="1">
      <alignment horizontal="center" vertical="center" wrapText="1"/>
    </xf>
    <xf numFmtId="0" fontId="20" fillId="0" borderId="22" xfId="0" applyFont="1" applyBorder="1" applyAlignment="1">
      <alignment horizontal="center" vertical="center" wrapText="1"/>
    </xf>
    <xf numFmtId="0" fontId="20" fillId="0" borderId="20" xfId="0" applyFont="1" applyBorder="1" applyAlignment="1">
      <alignment horizontal="center" vertical="center" wrapText="1"/>
    </xf>
    <xf numFmtId="0" fontId="3" fillId="0" borderId="17" xfId="0" applyFont="1" applyBorder="1" applyAlignment="1">
      <alignment horizontal="left" vertical="center"/>
    </xf>
    <xf numFmtId="0" fontId="4" fillId="0" borderId="0" xfId="0" applyFont="1" applyAlignment="1">
      <alignment horizontal="left" vertical="center"/>
    </xf>
    <xf numFmtId="0" fontId="4" fillId="0" borderId="21" xfId="0" applyFont="1" applyBorder="1" applyAlignment="1">
      <alignment horizontal="left" vertical="center"/>
    </xf>
    <xf numFmtId="0" fontId="3" fillId="0" borderId="23" xfId="0" applyFont="1" applyBorder="1" applyAlignment="1">
      <alignment horizontal="left" vertical="center"/>
    </xf>
    <xf numFmtId="0" fontId="4" fillId="0" borderId="24" xfId="0" applyFont="1" applyBorder="1" applyAlignment="1">
      <alignment horizontal="left" vertical="center"/>
    </xf>
    <xf numFmtId="0" fontId="4" fillId="0" borderId="25" xfId="0" applyFont="1" applyBorder="1" applyAlignment="1">
      <alignment horizontal="left" vertical="center"/>
    </xf>
    <xf numFmtId="0" fontId="9" fillId="0" borderId="17" xfId="0" applyFont="1" applyBorder="1" applyAlignment="1">
      <alignment horizontal="left" vertical="center"/>
    </xf>
    <xf numFmtId="3" fontId="4" fillId="0" borderId="0" xfId="0" applyNumberFormat="1" applyFont="1" applyAlignment="1">
      <alignment horizontal="left" vertical="center"/>
    </xf>
    <xf numFmtId="3" fontId="4" fillId="0" borderId="21" xfId="0" applyNumberFormat="1" applyFont="1" applyBorder="1" applyAlignment="1">
      <alignment horizontal="left" vertical="center"/>
    </xf>
    <xf numFmtId="0" fontId="9" fillId="0" borderId="26" xfId="0" applyFont="1" applyBorder="1" applyAlignment="1">
      <alignment horizontal="left" vertical="center"/>
    </xf>
    <xf numFmtId="0" fontId="4" fillId="0" borderId="26" xfId="0" applyFont="1" applyBorder="1" applyAlignment="1">
      <alignment horizontal="left" vertical="center"/>
    </xf>
    <xf numFmtId="0" fontId="9" fillId="0" borderId="18" xfId="0" applyFont="1" applyBorder="1" applyAlignment="1">
      <alignment horizontal="left" vertical="center"/>
    </xf>
    <xf numFmtId="0" fontId="4" fillId="0" borderId="22" xfId="0" applyFont="1" applyBorder="1" applyAlignment="1">
      <alignment horizontal="left" vertical="center"/>
    </xf>
    <xf numFmtId="3" fontId="4" fillId="0" borderId="22" xfId="0" applyNumberFormat="1" applyFont="1" applyBorder="1" applyAlignment="1">
      <alignment horizontal="left" vertical="center"/>
    </xf>
    <xf numFmtId="3" fontId="4" fillId="0" borderId="20" xfId="0" applyNumberFormat="1" applyFont="1" applyBorder="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323850</xdr:colOff>
          <xdr:row>12</xdr:row>
          <xdr:rowOff>9525</xdr:rowOff>
        </xdr:from>
        <xdr:to>
          <xdr:col>5</xdr:col>
          <xdr:colOff>533400</xdr:colOff>
          <xdr:row>22</xdr:row>
          <xdr:rowOff>104775</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2.vml"/><Relationship Id="rId1" Type="http://schemas.openxmlformats.org/officeDocument/2006/relationships/drawing" Target="../drawings/drawing1.xml"/><Relationship Id="rId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L27"/>
  <sheetViews>
    <sheetView tabSelected="1" workbookViewId="0">
      <selection activeCell="K20" sqref="K20"/>
    </sheetView>
  </sheetViews>
  <sheetFormatPr defaultRowHeight="12.75" x14ac:dyDescent="0.2"/>
  <cols>
    <col min="2" max="2" width="18.28515625" bestFit="1" customWidth="1"/>
    <col min="4" max="4" width="6.5703125" customWidth="1"/>
    <col min="5" max="5" width="10" customWidth="1"/>
    <col min="6" max="6" width="6.85546875" customWidth="1"/>
    <col min="7" max="7" width="8.5703125" bestFit="1" customWidth="1"/>
    <col min="8" max="8" width="7.85546875" customWidth="1"/>
    <col min="9" max="9" width="8.28515625" customWidth="1"/>
    <col min="10" max="10" width="6.5703125" customWidth="1"/>
    <col min="11" max="12" width="9.5703125" customWidth="1"/>
  </cols>
  <sheetData>
    <row r="2" spans="2:12" ht="50.25" customHeight="1" x14ac:dyDescent="0.35">
      <c r="B2" s="1" t="s">
        <v>0</v>
      </c>
      <c r="C2" s="2" t="s">
        <v>1</v>
      </c>
      <c r="D2" s="2" t="s">
        <v>2</v>
      </c>
      <c r="E2" s="2" t="s">
        <v>3</v>
      </c>
      <c r="F2" s="2" t="s">
        <v>4</v>
      </c>
      <c r="G2" s="2" t="s">
        <v>5</v>
      </c>
      <c r="H2" s="2" t="s">
        <v>6</v>
      </c>
      <c r="I2" s="2" t="s">
        <v>7</v>
      </c>
      <c r="J2" s="2" t="s">
        <v>8</v>
      </c>
      <c r="K2" s="3" t="s">
        <v>9</v>
      </c>
      <c r="L2" s="30" t="s">
        <v>33</v>
      </c>
    </row>
    <row r="3" spans="2:12" x14ac:dyDescent="0.2">
      <c r="B3" s="4" t="s">
        <v>11</v>
      </c>
      <c r="C3" s="5">
        <v>40</v>
      </c>
      <c r="D3" s="5">
        <v>0</v>
      </c>
      <c r="E3" s="5">
        <v>150</v>
      </c>
      <c r="F3" s="5">
        <v>0</v>
      </c>
      <c r="G3" s="5">
        <v>250</v>
      </c>
      <c r="H3" s="5">
        <v>0</v>
      </c>
      <c r="I3" s="5">
        <v>200</v>
      </c>
      <c r="J3" s="5">
        <v>40.00005054473877</v>
      </c>
      <c r="K3" s="6">
        <v>25</v>
      </c>
      <c r="L3" s="29">
        <f t="shared" ref="L3:L18" si="0">D3+F3+H3+J3-C3</f>
        <v>5.054473876953125E-5</v>
      </c>
    </row>
    <row r="4" spans="2:12" x14ac:dyDescent="0.2">
      <c r="B4" s="4" t="s">
        <v>12</v>
      </c>
      <c r="C4" s="5">
        <v>35</v>
      </c>
      <c r="D4" s="5">
        <v>0</v>
      </c>
      <c r="E4" s="5">
        <v>150</v>
      </c>
      <c r="F4" s="5">
        <v>0</v>
      </c>
      <c r="G4" s="5">
        <v>250</v>
      </c>
      <c r="H4" s="5">
        <v>0</v>
      </c>
      <c r="I4" s="5">
        <v>200</v>
      </c>
      <c r="J4" s="5">
        <v>35.000099092721939</v>
      </c>
      <c r="K4" s="6">
        <v>75</v>
      </c>
      <c r="L4" s="29">
        <f t="shared" si="0"/>
        <v>9.9092721939086914E-5</v>
      </c>
    </row>
    <row r="5" spans="2:12" x14ac:dyDescent="0.2">
      <c r="B5" s="4" t="s">
        <v>13</v>
      </c>
      <c r="C5" s="5">
        <v>100</v>
      </c>
      <c r="D5" s="5">
        <v>99.999786615371704</v>
      </c>
      <c r="E5" s="5">
        <v>75</v>
      </c>
      <c r="F5" s="5">
        <v>0</v>
      </c>
      <c r="G5" s="5">
        <v>200</v>
      </c>
      <c r="H5" s="5">
        <v>0</v>
      </c>
      <c r="I5" s="5">
        <v>150</v>
      </c>
      <c r="J5" s="5">
        <v>0</v>
      </c>
      <c r="K5" s="6">
        <v>125</v>
      </c>
      <c r="L5" s="29">
        <f t="shared" si="0"/>
        <v>-2.1338462829589844E-4</v>
      </c>
    </row>
    <row r="6" spans="2:12" x14ac:dyDescent="0.2">
      <c r="B6" s="4" t="s">
        <v>14</v>
      </c>
      <c r="C6" s="5">
        <v>25</v>
      </c>
      <c r="D6" s="5">
        <v>0</v>
      </c>
      <c r="E6" s="5">
        <v>150</v>
      </c>
      <c r="F6" s="5">
        <v>0</v>
      </c>
      <c r="G6" s="5">
        <v>200</v>
      </c>
      <c r="H6" s="5">
        <v>0</v>
      </c>
      <c r="I6" s="5">
        <v>125</v>
      </c>
      <c r="J6" s="5">
        <v>25.000002413988113</v>
      </c>
      <c r="K6" s="6">
        <v>125</v>
      </c>
      <c r="L6" s="29">
        <f t="shared" si="0"/>
        <v>2.4139881134033203E-6</v>
      </c>
    </row>
    <row r="7" spans="2:12" x14ac:dyDescent="0.2">
      <c r="B7" s="4" t="s">
        <v>15</v>
      </c>
      <c r="C7" s="5">
        <v>40</v>
      </c>
      <c r="D7" s="5">
        <v>40.000086605548859</v>
      </c>
      <c r="E7" s="5">
        <v>100</v>
      </c>
      <c r="F7" s="5">
        <v>0</v>
      </c>
      <c r="G7" s="5">
        <v>200</v>
      </c>
      <c r="H7" s="5">
        <v>0</v>
      </c>
      <c r="I7" s="5">
        <v>125</v>
      </c>
      <c r="J7" s="5">
        <v>0</v>
      </c>
      <c r="K7" s="6">
        <v>150</v>
      </c>
      <c r="L7" s="29">
        <f t="shared" si="0"/>
        <v>8.6605548858642578E-5</v>
      </c>
    </row>
    <row r="8" spans="2:12" x14ac:dyDescent="0.2">
      <c r="B8" s="4" t="s">
        <v>16</v>
      </c>
      <c r="C8" s="5">
        <v>25</v>
      </c>
      <c r="D8" s="5">
        <v>0</v>
      </c>
      <c r="E8" s="5">
        <v>175</v>
      </c>
      <c r="F8" s="5">
        <v>0</v>
      </c>
      <c r="G8" s="5">
        <v>175</v>
      </c>
      <c r="H8" s="5">
        <v>0</v>
      </c>
      <c r="I8" s="5">
        <v>125</v>
      </c>
      <c r="J8" s="5">
        <v>25.000124365091324</v>
      </c>
      <c r="K8" s="6">
        <v>125</v>
      </c>
      <c r="L8" s="29">
        <f t="shared" si="0"/>
        <v>1.2436509132385254E-4</v>
      </c>
    </row>
    <row r="9" spans="2:12" x14ac:dyDescent="0.2">
      <c r="B9" s="4" t="s">
        <v>17</v>
      </c>
      <c r="C9" s="5">
        <v>50</v>
      </c>
      <c r="D9" s="5">
        <v>0</v>
      </c>
      <c r="E9" s="5">
        <v>150</v>
      </c>
      <c r="F9" s="5">
        <v>0</v>
      </c>
      <c r="G9" s="5">
        <v>175</v>
      </c>
      <c r="H9" s="5">
        <v>49.999989673495293</v>
      </c>
      <c r="I9" s="5">
        <v>100</v>
      </c>
      <c r="J9" s="5">
        <v>0</v>
      </c>
      <c r="K9" s="6">
        <v>150</v>
      </c>
      <c r="L9" s="29">
        <f t="shared" si="0"/>
        <v>-1.0326504707336426E-5</v>
      </c>
    </row>
    <row r="10" spans="2:12" x14ac:dyDescent="0.2">
      <c r="B10" s="4" t="s">
        <v>18</v>
      </c>
      <c r="C10" s="5">
        <v>30</v>
      </c>
      <c r="D10" s="5">
        <v>0</v>
      </c>
      <c r="E10" s="5">
        <v>150</v>
      </c>
      <c r="F10" s="5">
        <v>0</v>
      </c>
      <c r="G10" s="5">
        <v>150</v>
      </c>
      <c r="H10" s="5">
        <v>30.000004485249519</v>
      </c>
      <c r="I10" s="5">
        <v>100</v>
      </c>
      <c r="J10" s="5">
        <v>0</v>
      </c>
      <c r="K10" s="6">
        <v>200</v>
      </c>
      <c r="L10" s="29">
        <f t="shared" si="0"/>
        <v>4.4852495193481445E-6</v>
      </c>
    </row>
    <row r="11" spans="2:12" x14ac:dyDescent="0.2">
      <c r="B11" s="4" t="s">
        <v>19</v>
      </c>
      <c r="C11" s="5">
        <v>50</v>
      </c>
      <c r="D11" s="5">
        <v>50.000155329704285</v>
      </c>
      <c r="E11" s="5">
        <v>75</v>
      </c>
      <c r="F11" s="5">
        <v>0</v>
      </c>
      <c r="G11" s="5">
        <v>200</v>
      </c>
      <c r="H11" s="5">
        <v>0</v>
      </c>
      <c r="I11" s="5">
        <v>100</v>
      </c>
      <c r="J11" s="5">
        <v>0</v>
      </c>
      <c r="K11" s="6">
        <v>250</v>
      </c>
      <c r="L11" s="29">
        <f t="shared" si="0"/>
        <v>1.5532970428466797E-4</v>
      </c>
    </row>
    <row r="12" spans="2:12" x14ac:dyDescent="0.2">
      <c r="B12" s="4" t="s">
        <v>20</v>
      </c>
      <c r="C12" s="5">
        <v>65</v>
      </c>
      <c r="D12" s="5">
        <v>0</v>
      </c>
      <c r="E12" s="5">
        <v>150</v>
      </c>
      <c r="F12" s="5">
        <v>0</v>
      </c>
      <c r="G12" s="5">
        <v>125</v>
      </c>
      <c r="H12" s="5">
        <v>64.999474406242371</v>
      </c>
      <c r="I12" s="5">
        <v>25</v>
      </c>
      <c r="J12" s="5">
        <v>0</v>
      </c>
      <c r="K12" s="6">
        <v>250</v>
      </c>
      <c r="L12" s="29">
        <f t="shared" si="0"/>
        <v>-5.2559375762939453E-4</v>
      </c>
    </row>
    <row r="13" spans="2:12" x14ac:dyDescent="0.2">
      <c r="B13" s="4" t="s">
        <v>21</v>
      </c>
      <c r="C13" s="5">
        <v>40</v>
      </c>
      <c r="D13" s="5">
        <v>0</v>
      </c>
      <c r="E13" s="5">
        <v>125</v>
      </c>
      <c r="F13" s="5">
        <v>0</v>
      </c>
      <c r="G13" s="5">
        <v>125</v>
      </c>
      <c r="H13" s="5">
        <v>39.999192163348198</v>
      </c>
      <c r="I13" s="5">
        <v>75</v>
      </c>
      <c r="J13" s="5">
        <v>0</v>
      </c>
      <c r="K13" s="6">
        <v>300</v>
      </c>
      <c r="L13" s="29">
        <f t="shared" si="0"/>
        <v>-8.0783665180206299E-4</v>
      </c>
    </row>
    <row r="14" spans="2:12" x14ac:dyDescent="0.2">
      <c r="B14" s="4" t="s">
        <v>22</v>
      </c>
      <c r="C14" s="5">
        <v>30</v>
      </c>
      <c r="D14" s="5">
        <v>0</v>
      </c>
      <c r="E14" s="5">
        <v>300</v>
      </c>
      <c r="F14" s="5">
        <v>0</v>
      </c>
      <c r="G14" s="5">
        <v>200</v>
      </c>
      <c r="H14" s="5">
        <v>30.00272011756897</v>
      </c>
      <c r="I14" s="5">
        <v>150</v>
      </c>
      <c r="J14" s="5">
        <v>0</v>
      </c>
      <c r="K14" s="6">
        <v>200</v>
      </c>
      <c r="L14" s="29">
        <f t="shared" si="0"/>
        <v>2.7201175689697266E-3</v>
      </c>
    </row>
    <row r="15" spans="2:12" x14ac:dyDescent="0.2">
      <c r="B15" s="4" t="s">
        <v>23</v>
      </c>
      <c r="C15" s="5">
        <v>20</v>
      </c>
      <c r="D15" s="5">
        <v>0</v>
      </c>
      <c r="E15" s="5">
        <v>300</v>
      </c>
      <c r="F15" s="5">
        <v>0</v>
      </c>
      <c r="G15" s="5">
        <v>175</v>
      </c>
      <c r="H15" s="5">
        <v>20.000834107398987</v>
      </c>
      <c r="I15" s="5">
        <v>125</v>
      </c>
      <c r="J15" s="5">
        <v>0</v>
      </c>
      <c r="K15" s="6">
        <v>200</v>
      </c>
      <c r="L15" s="29">
        <f t="shared" si="0"/>
        <v>8.3410739898681641E-4</v>
      </c>
    </row>
    <row r="16" spans="2:12" x14ac:dyDescent="0.2">
      <c r="B16" s="4" t="s">
        <v>24</v>
      </c>
      <c r="C16" s="5">
        <v>30</v>
      </c>
      <c r="D16" s="5">
        <v>0</v>
      </c>
      <c r="E16" s="5">
        <v>250</v>
      </c>
      <c r="F16" s="5">
        <v>29.999317646026611</v>
      </c>
      <c r="G16" s="5">
        <v>100</v>
      </c>
      <c r="H16" s="5">
        <v>0</v>
      </c>
      <c r="I16" s="5">
        <v>125</v>
      </c>
      <c r="J16" s="5">
        <v>0</v>
      </c>
      <c r="K16" s="6">
        <v>250</v>
      </c>
      <c r="L16" s="29">
        <f t="shared" si="0"/>
        <v>-6.8235397338867188E-4</v>
      </c>
    </row>
    <row r="17" spans="2:12" x14ac:dyDescent="0.2">
      <c r="B17" s="4" t="s">
        <v>25</v>
      </c>
      <c r="C17" s="5">
        <v>40</v>
      </c>
      <c r="D17" s="5">
        <v>0</v>
      </c>
      <c r="E17" s="5">
        <v>250</v>
      </c>
      <c r="F17" s="5">
        <v>39.999774813652039</v>
      </c>
      <c r="G17" s="5">
        <v>75</v>
      </c>
      <c r="H17" s="5">
        <v>0</v>
      </c>
      <c r="I17" s="5">
        <v>75</v>
      </c>
      <c r="J17" s="5">
        <v>0</v>
      </c>
      <c r="K17" s="6">
        <v>300</v>
      </c>
      <c r="L17" s="29">
        <f t="shared" si="0"/>
        <v>-2.2518634796142578E-4</v>
      </c>
    </row>
    <row r="18" spans="2:12" x14ac:dyDescent="0.2">
      <c r="B18" s="8" t="s">
        <v>26</v>
      </c>
      <c r="C18" s="9">
        <v>55</v>
      </c>
      <c r="D18" s="9">
        <v>0</v>
      </c>
      <c r="E18" s="9">
        <v>250</v>
      </c>
      <c r="F18" s="9">
        <v>55.000257849693298</v>
      </c>
      <c r="G18" s="9">
        <v>25</v>
      </c>
      <c r="H18" s="9">
        <v>0</v>
      </c>
      <c r="I18" s="9">
        <v>125</v>
      </c>
      <c r="J18" s="9">
        <v>0</v>
      </c>
      <c r="K18" s="10">
        <v>300</v>
      </c>
      <c r="L18" s="29">
        <f t="shared" si="0"/>
        <v>2.5784969329833984E-4</v>
      </c>
    </row>
    <row r="19" spans="2:12" x14ac:dyDescent="0.2">
      <c r="B19" s="11"/>
      <c r="C19" s="12"/>
      <c r="D19" s="13"/>
      <c r="E19" s="13"/>
      <c r="F19" s="13"/>
      <c r="G19" s="13"/>
      <c r="H19" s="13"/>
      <c r="I19" s="13"/>
      <c r="J19" s="13"/>
      <c r="K19" s="14"/>
      <c r="L19" s="7"/>
    </row>
    <row r="20" spans="2:12" x14ac:dyDescent="0.2">
      <c r="B20" s="11" t="s">
        <v>27</v>
      </c>
      <c r="C20" s="15"/>
      <c r="D20" s="5"/>
      <c r="E20" s="5">
        <f>SUM(D3:D18)</f>
        <v>190.00002855062485</v>
      </c>
      <c r="F20" s="5"/>
      <c r="G20" s="5">
        <f>SUM(F3:F18)</f>
        <v>124.99935030937195</v>
      </c>
      <c r="H20" s="5"/>
      <c r="I20" s="5">
        <f>SUM(H3:H18)</f>
        <v>235.00221495330334</v>
      </c>
      <c r="J20" s="5"/>
      <c r="K20" s="6">
        <f>SUM(J3:J18)</f>
        <v>125.00027641654015</v>
      </c>
      <c r="L20" s="7"/>
    </row>
    <row r="21" spans="2:12" x14ac:dyDescent="0.2">
      <c r="B21" s="11" t="s">
        <v>28</v>
      </c>
      <c r="C21" s="15" t="s">
        <v>10</v>
      </c>
      <c r="D21" s="5"/>
      <c r="E21" s="16">
        <f>ROUNDUP(E20/25,0)</f>
        <v>8</v>
      </c>
      <c r="F21" s="16" t="s">
        <v>10</v>
      </c>
      <c r="G21" s="16">
        <f>ROUNDUP(G20/25,0)</f>
        <v>5</v>
      </c>
      <c r="H21" s="16" t="s">
        <v>10</v>
      </c>
      <c r="I21" s="16">
        <f>ROUNDUP(I20/25,0)</f>
        <v>10</v>
      </c>
      <c r="J21" s="16" t="s">
        <v>10</v>
      </c>
      <c r="K21" s="17">
        <f>ROUNDUP(K20/25,0)</f>
        <v>6</v>
      </c>
      <c r="L21" s="7"/>
    </row>
    <row r="22" spans="2:12" x14ac:dyDescent="0.2">
      <c r="B22" s="11" t="s">
        <v>29</v>
      </c>
      <c r="C22" s="15" t="s">
        <v>10</v>
      </c>
      <c r="D22" s="5"/>
      <c r="E22" s="5">
        <v>165428</v>
      </c>
      <c r="F22" s="5"/>
      <c r="G22" s="5">
        <v>131230</v>
      </c>
      <c r="H22" s="5"/>
      <c r="I22" s="5">
        <v>140000</v>
      </c>
      <c r="J22" s="5"/>
      <c r="K22" s="6">
        <v>145000</v>
      </c>
      <c r="L22" s="7"/>
    </row>
    <row r="23" spans="2:12" x14ac:dyDescent="0.2">
      <c r="B23" s="11" t="s">
        <v>30</v>
      </c>
      <c r="C23" s="18"/>
      <c r="D23" s="9"/>
      <c r="E23" s="9">
        <f>SUMPRODUCT(D3:D18,E3:E18)</f>
        <v>15250.004306435585</v>
      </c>
      <c r="F23" s="9"/>
      <c r="G23" s="9">
        <f>SUMPRODUCT(F3:F18,G3:G18)</f>
        <v>7374.9213218688965</v>
      </c>
      <c r="H23" s="9"/>
      <c r="I23" s="9">
        <f>SUMPRODUCT(H3:H18,I3:I18)</f>
        <v>19625.437969341874</v>
      </c>
      <c r="J23" s="9"/>
      <c r="K23" s="10">
        <f>SUMPRODUCT(J3:J18,K3:K18)</f>
        <v>9875.0245429575443</v>
      </c>
      <c r="L23" s="7"/>
    </row>
    <row r="24" spans="2:12" x14ac:dyDescent="0.2">
      <c r="B24" s="19"/>
      <c r="C24" s="20"/>
      <c r="D24" s="21"/>
      <c r="E24" s="21"/>
      <c r="F24" s="21"/>
      <c r="G24" s="21"/>
      <c r="H24" s="21"/>
      <c r="I24" s="21"/>
      <c r="J24" s="21"/>
      <c r="K24" s="22"/>
    </row>
    <row r="25" spans="2:12" x14ac:dyDescent="0.2">
      <c r="B25" s="23" t="s">
        <v>31</v>
      </c>
      <c r="C25" s="21"/>
      <c r="D25" s="21"/>
      <c r="E25" s="24">
        <f>SUM(E22:E23)</f>
        <v>180678.00430643559</v>
      </c>
      <c r="F25" s="21"/>
      <c r="G25" s="24">
        <f>SUM(G22:G23)</f>
        <v>138604.9213218689</v>
      </c>
      <c r="H25" s="21"/>
      <c r="I25" s="24">
        <f>SUM(I22:I23)</f>
        <v>159625.43796934187</v>
      </c>
      <c r="J25" s="21"/>
      <c r="K25" s="25">
        <f>SUM(K22:K23)</f>
        <v>154875.02454295754</v>
      </c>
    </row>
    <row r="27" spans="2:12" x14ac:dyDescent="0.2">
      <c r="B27" s="26" t="s">
        <v>32</v>
      </c>
      <c r="F27" s="27"/>
      <c r="K27" s="28">
        <f>SUM(E25:K25)</f>
        <v>633783.3881406039</v>
      </c>
    </row>
  </sheetData>
  <phoneticPr fontId="0" type="noConversion"/>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K78"/>
  <sheetViews>
    <sheetView topLeftCell="A50" workbookViewId="0">
      <selection activeCell="J20" sqref="J20"/>
    </sheetView>
  </sheetViews>
  <sheetFormatPr defaultRowHeight="12.75" x14ac:dyDescent="0.2"/>
  <cols>
    <col min="2" max="2" width="59.5703125" customWidth="1"/>
  </cols>
  <sheetData>
    <row r="3" spans="2:2" ht="14.25" x14ac:dyDescent="0.2">
      <c r="B3" s="31" t="s">
        <v>34</v>
      </c>
    </row>
    <row r="4" spans="2:2" ht="15" x14ac:dyDescent="0.2">
      <c r="B4" s="32"/>
    </row>
    <row r="5" spans="2:2" ht="15" x14ac:dyDescent="0.2">
      <c r="B5" s="32" t="s">
        <v>35</v>
      </c>
    </row>
    <row r="6" spans="2:2" ht="18.75" x14ac:dyDescent="0.2">
      <c r="B6" s="33">
        <v>1</v>
      </c>
    </row>
    <row r="7" spans="2:2" ht="16.5" x14ac:dyDescent="0.2">
      <c r="B7" s="34" t="s">
        <v>36</v>
      </c>
    </row>
    <row r="8" spans="2:2" ht="84" customHeight="1" x14ac:dyDescent="0.2">
      <c r="B8" s="32" t="s">
        <v>37</v>
      </c>
    </row>
    <row r="9" spans="2:2" ht="15" x14ac:dyDescent="0.2">
      <c r="B9" s="32"/>
    </row>
    <row r="10" spans="2:2" ht="173.25" customHeight="1" x14ac:dyDescent="0.2">
      <c r="B10" s="32" t="s">
        <v>38</v>
      </c>
    </row>
    <row r="11" spans="2:2" ht="15" x14ac:dyDescent="0.2">
      <c r="B11" s="32" t="s">
        <v>10</v>
      </c>
    </row>
    <row r="12" spans="2:2" ht="15.75" thickBot="1" x14ac:dyDescent="0.25">
      <c r="B12" s="35" t="s">
        <v>39</v>
      </c>
    </row>
    <row r="13" spans="2:2" x14ac:dyDescent="0.2">
      <c r="B13" s="36" t="s">
        <v>40</v>
      </c>
    </row>
    <row r="14" spans="2:2" x14ac:dyDescent="0.2">
      <c r="B14" s="37" t="s">
        <v>41</v>
      </c>
    </row>
    <row r="15" spans="2:2" ht="14.25" x14ac:dyDescent="0.2">
      <c r="B15" s="37" t="s">
        <v>42</v>
      </c>
    </row>
    <row r="16" spans="2:2" ht="14.25" x14ac:dyDescent="0.2">
      <c r="B16" s="37" t="s">
        <v>43</v>
      </c>
    </row>
    <row r="17" spans="2:4" x14ac:dyDescent="0.2">
      <c r="B17" s="37" t="s">
        <v>44</v>
      </c>
    </row>
    <row r="18" spans="2:4" ht="14.25" x14ac:dyDescent="0.2">
      <c r="B18" s="37" t="s">
        <v>45</v>
      </c>
    </row>
    <row r="19" spans="2:4" ht="14.25" x14ac:dyDescent="0.2">
      <c r="B19" s="37" t="s">
        <v>46</v>
      </c>
    </row>
    <row r="20" spans="2:4" ht="14.25" x14ac:dyDescent="0.2">
      <c r="B20" s="37" t="s">
        <v>47</v>
      </c>
    </row>
    <row r="21" spans="2:4" ht="14.25" x14ac:dyDescent="0.2">
      <c r="B21" s="37" t="s">
        <v>48</v>
      </c>
    </row>
    <row r="22" spans="2:4" x14ac:dyDescent="0.2">
      <c r="B22" s="37" t="s">
        <v>49</v>
      </c>
    </row>
    <row r="23" spans="2:4" x14ac:dyDescent="0.2">
      <c r="B23" s="38"/>
    </row>
    <row r="24" spans="2:4" ht="15.75" thickBot="1" x14ac:dyDescent="0.25">
      <c r="B24" s="39"/>
    </row>
    <row r="25" spans="2:4" x14ac:dyDescent="0.2">
      <c r="B25" s="40" t="s">
        <v>50</v>
      </c>
    </row>
    <row r="27" spans="2:4" ht="15.75" thickBot="1" x14ac:dyDescent="0.25">
      <c r="B27" s="41"/>
    </row>
    <row r="28" spans="2:4" ht="15.75" thickBot="1" x14ac:dyDescent="0.25">
      <c r="B28" s="42" t="s">
        <v>51</v>
      </c>
      <c r="C28" s="43" t="s">
        <v>52</v>
      </c>
      <c r="D28" s="43" t="s">
        <v>53</v>
      </c>
    </row>
    <row r="29" spans="2:4" ht="51.75" thickBot="1" x14ac:dyDescent="0.25">
      <c r="B29" s="44" t="s">
        <v>54</v>
      </c>
      <c r="C29" s="45" t="s">
        <v>55</v>
      </c>
      <c r="D29" s="46" t="s">
        <v>56</v>
      </c>
    </row>
    <row r="30" spans="2:4" ht="33" customHeight="1" x14ac:dyDescent="0.2">
      <c r="B30" s="49" t="s">
        <v>57</v>
      </c>
      <c r="C30" s="49" t="s">
        <v>58</v>
      </c>
      <c r="D30" s="47" t="s">
        <v>59</v>
      </c>
    </row>
    <row r="31" spans="2:4" ht="30.75" thickBot="1" x14ac:dyDescent="0.25">
      <c r="B31" s="50"/>
      <c r="C31" s="50"/>
      <c r="D31" s="46" t="s">
        <v>60</v>
      </c>
    </row>
    <row r="32" spans="2:4" ht="24.75" customHeight="1" x14ac:dyDescent="0.2">
      <c r="B32" s="49" t="s">
        <v>61</v>
      </c>
      <c r="C32" s="51" t="s">
        <v>62</v>
      </c>
      <c r="D32" s="53" t="s">
        <v>63</v>
      </c>
    </row>
    <row r="33" spans="2:11" ht="13.5" thickBot="1" x14ac:dyDescent="0.25">
      <c r="B33" s="50"/>
      <c r="C33" s="52"/>
      <c r="D33" s="54"/>
    </row>
    <row r="34" spans="2:11" ht="33" customHeight="1" x14ac:dyDescent="0.2">
      <c r="B34" s="49" t="s">
        <v>64</v>
      </c>
      <c r="C34" s="49" t="s">
        <v>65</v>
      </c>
      <c r="D34" s="47" t="s">
        <v>66</v>
      </c>
    </row>
    <row r="35" spans="2:11" ht="30.75" thickBot="1" x14ac:dyDescent="0.25">
      <c r="B35" s="50"/>
      <c r="C35" s="50"/>
      <c r="D35" s="46" t="s">
        <v>67</v>
      </c>
    </row>
    <row r="36" spans="2:11" ht="30.75" thickBot="1" x14ac:dyDescent="0.25">
      <c r="B36" s="48" t="s">
        <v>68</v>
      </c>
      <c r="C36" s="46" t="s">
        <v>69</v>
      </c>
      <c r="D36" s="46" t="s">
        <v>70</v>
      </c>
    </row>
    <row r="37" spans="2:11" ht="45.75" thickBot="1" x14ac:dyDescent="0.25">
      <c r="B37" s="48">
        <v>5.0999999999999996</v>
      </c>
      <c r="C37" s="46" t="s">
        <v>71</v>
      </c>
      <c r="D37" s="46" t="s">
        <v>72</v>
      </c>
    </row>
    <row r="38" spans="2:11" ht="15" x14ac:dyDescent="0.2">
      <c r="B38" s="41" t="s">
        <v>73</v>
      </c>
    </row>
    <row r="40" spans="2:11" ht="15" x14ac:dyDescent="0.2">
      <c r="B40" s="41"/>
    </row>
    <row r="41" spans="2:11" ht="15" x14ac:dyDescent="0.2">
      <c r="B41" s="41" t="s">
        <v>74</v>
      </c>
    </row>
    <row r="42" spans="2:11" ht="15" x14ac:dyDescent="0.2">
      <c r="B42" s="32"/>
    </row>
    <row r="43" spans="2:11" ht="34.5" thickBot="1" x14ac:dyDescent="0.25">
      <c r="B43" s="55" t="s">
        <v>75</v>
      </c>
      <c r="C43" s="56" t="s">
        <v>76</v>
      </c>
      <c r="D43" s="56" t="s">
        <v>77</v>
      </c>
      <c r="E43" s="56" t="s">
        <v>78</v>
      </c>
      <c r="F43" s="56" t="s">
        <v>79</v>
      </c>
      <c r="G43" s="56" t="s">
        <v>80</v>
      </c>
      <c r="H43" s="56" t="s">
        <v>81</v>
      </c>
      <c r="I43" s="56" t="s">
        <v>82</v>
      </c>
      <c r="J43" s="56" t="s">
        <v>83</v>
      </c>
      <c r="K43" s="57" t="s">
        <v>84</v>
      </c>
    </row>
    <row r="44" spans="2:11" x14ac:dyDescent="0.2">
      <c r="B44" s="58" t="s">
        <v>85</v>
      </c>
      <c r="C44" s="59">
        <v>40</v>
      </c>
      <c r="D44" s="59" t="s">
        <v>86</v>
      </c>
      <c r="E44" s="59">
        <v>150</v>
      </c>
      <c r="F44" s="59" t="s">
        <v>87</v>
      </c>
      <c r="G44" s="59">
        <v>250</v>
      </c>
      <c r="H44" s="59" t="s">
        <v>88</v>
      </c>
      <c r="I44" s="59">
        <v>200</v>
      </c>
      <c r="J44" s="59">
        <v>40</v>
      </c>
      <c r="K44" s="60">
        <v>25</v>
      </c>
    </row>
    <row r="45" spans="2:11" x14ac:dyDescent="0.2">
      <c r="B45" s="58" t="s">
        <v>89</v>
      </c>
      <c r="C45" s="59">
        <v>35</v>
      </c>
      <c r="D45" s="59" t="s">
        <v>86</v>
      </c>
      <c r="E45" s="59">
        <v>150</v>
      </c>
      <c r="F45" s="59" t="s">
        <v>87</v>
      </c>
      <c r="G45" s="59">
        <v>250</v>
      </c>
      <c r="H45" s="59" t="s">
        <v>88</v>
      </c>
      <c r="I45" s="59">
        <v>200</v>
      </c>
      <c r="J45" s="59">
        <v>35</v>
      </c>
      <c r="K45" s="60">
        <v>75</v>
      </c>
    </row>
    <row r="46" spans="2:11" x14ac:dyDescent="0.2">
      <c r="B46" s="58" t="s">
        <v>90</v>
      </c>
      <c r="C46" s="59">
        <v>100</v>
      </c>
      <c r="D46" s="59">
        <v>100</v>
      </c>
      <c r="E46" s="59">
        <v>75</v>
      </c>
      <c r="F46" s="59" t="s">
        <v>87</v>
      </c>
      <c r="G46" s="59">
        <v>200</v>
      </c>
      <c r="H46" s="59" t="s">
        <v>88</v>
      </c>
      <c r="I46" s="59">
        <v>150</v>
      </c>
      <c r="J46" s="59" t="s">
        <v>88</v>
      </c>
      <c r="K46" s="60">
        <v>125</v>
      </c>
    </row>
    <row r="47" spans="2:11" x14ac:dyDescent="0.2">
      <c r="B47" s="58" t="s">
        <v>91</v>
      </c>
      <c r="C47" s="59">
        <v>25</v>
      </c>
      <c r="D47" s="59" t="s">
        <v>86</v>
      </c>
      <c r="E47" s="59">
        <v>150</v>
      </c>
      <c r="F47" s="59" t="s">
        <v>87</v>
      </c>
      <c r="G47" s="59">
        <v>200</v>
      </c>
      <c r="H47" s="59" t="s">
        <v>88</v>
      </c>
      <c r="I47" s="59">
        <v>125</v>
      </c>
      <c r="J47" s="59">
        <v>25</v>
      </c>
      <c r="K47" s="60">
        <v>125</v>
      </c>
    </row>
    <row r="48" spans="2:11" x14ac:dyDescent="0.2">
      <c r="B48" s="58" t="s">
        <v>92</v>
      </c>
      <c r="C48" s="59">
        <v>40</v>
      </c>
      <c r="D48" s="59">
        <v>40</v>
      </c>
      <c r="E48" s="59">
        <v>100</v>
      </c>
      <c r="F48" s="59" t="s">
        <v>87</v>
      </c>
      <c r="G48" s="59">
        <v>200</v>
      </c>
      <c r="H48" s="59" t="s">
        <v>88</v>
      </c>
      <c r="I48" s="59">
        <v>125</v>
      </c>
      <c r="J48" s="59" t="s">
        <v>88</v>
      </c>
      <c r="K48" s="60">
        <v>150</v>
      </c>
    </row>
    <row r="49" spans="2:11" x14ac:dyDescent="0.2">
      <c r="B49" s="58" t="s">
        <v>93</v>
      </c>
      <c r="C49" s="59">
        <v>25</v>
      </c>
      <c r="D49" s="59" t="s">
        <v>86</v>
      </c>
      <c r="E49" s="59">
        <v>175</v>
      </c>
      <c r="F49" s="59" t="s">
        <v>87</v>
      </c>
      <c r="G49" s="59">
        <v>175</v>
      </c>
      <c r="H49" s="59" t="s">
        <v>88</v>
      </c>
      <c r="I49" s="59">
        <v>125</v>
      </c>
      <c r="J49" s="59">
        <v>25</v>
      </c>
      <c r="K49" s="60">
        <v>125</v>
      </c>
    </row>
    <row r="50" spans="2:11" x14ac:dyDescent="0.2">
      <c r="B50" s="58" t="s">
        <v>94</v>
      </c>
      <c r="C50" s="59">
        <v>50</v>
      </c>
      <c r="D50" s="59" t="s">
        <v>86</v>
      </c>
      <c r="E50" s="59">
        <v>150</v>
      </c>
      <c r="F50" s="59" t="s">
        <v>87</v>
      </c>
      <c r="G50" s="59">
        <v>175</v>
      </c>
      <c r="H50" s="59">
        <v>50</v>
      </c>
      <c r="I50" s="59">
        <v>100</v>
      </c>
      <c r="J50" s="59" t="s">
        <v>88</v>
      </c>
      <c r="K50" s="60">
        <v>150</v>
      </c>
    </row>
    <row r="51" spans="2:11" x14ac:dyDescent="0.2">
      <c r="B51" s="58" t="s">
        <v>95</v>
      </c>
      <c r="C51" s="59">
        <v>30</v>
      </c>
      <c r="D51" s="59" t="s">
        <v>86</v>
      </c>
      <c r="E51" s="59">
        <v>150</v>
      </c>
      <c r="F51" s="59" t="s">
        <v>87</v>
      </c>
      <c r="G51" s="59">
        <v>150</v>
      </c>
      <c r="H51" s="59">
        <v>30</v>
      </c>
      <c r="I51" s="59">
        <v>100</v>
      </c>
      <c r="J51" s="59" t="s">
        <v>88</v>
      </c>
      <c r="K51" s="60">
        <v>200</v>
      </c>
    </row>
    <row r="52" spans="2:11" x14ac:dyDescent="0.2">
      <c r="B52" s="58" t="s">
        <v>96</v>
      </c>
      <c r="C52" s="59">
        <v>50</v>
      </c>
      <c r="D52" s="59">
        <v>50</v>
      </c>
      <c r="E52" s="59">
        <v>75</v>
      </c>
      <c r="F52" s="59" t="s">
        <v>87</v>
      </c>
      <c r="G52" s="59">
        <v>200</v>
      </c>
      <c r="H52" s="59" t="s">
        <v>88</v>
      </c>
      <c r="I52" s="59">
        <v>100</v>
      </c>
      <c r="J52" s="59" t="s">
        <v>88</v>
      </c>
      <c r="K52" s="60">
        <v>250</v>
      </c>
    </row>
    <row r="53" spans="2:11" x14ac:dyDescent="0.2">
      <c r="B53" s="58" t="s">
        <v>97</v>
      </c>
      <c r="C53" s="59">
        <v>65</v>
      </c>
      <c r="D53" s="59" t="s">
        <v>86</v>
      </c>
      <c r="E53" s="59">
        <v>150</v>
      </c>
      <c r="F53" s="59" t="s">
        <v>87</v>
      </c>
      <c r="G53" s="59">
        <v>125</v>
      </c>
      <c r="H53" s="59">
        <v>65</v>
      </c>
      <c r="I53" s="59">
        <v>25</v>
      </c>
      <c r="J53" s="59" t="s">
        <v>88</v>
      </c>
      <c r="K53" s="60">
        <v>250</v>
      </c>
    </row>
    <row r="54" spans="2:11" x14ac:dyDescent="0.2">
      <c r="B54" s="58" t="s">
        <v>98</v>
      </c>
      <c r="C54" s="59">
        <v>40</v>
      </c>
      <c r="D54" s="59" t="s">
        <v>86</v>
      </c>
      <c r="E54" s="59">
        <v>125</v>
      </c>
      <c r="F54" s="59" t="s">
        <v>87</v>
      </c>
      <c r="G54" s="59">
        <v>125</v>
      </c>
      <c r="H54" s="59">
        <v>40</v>
      </c>
      <c r="I54" s="59">
        <v>75</v>
      </c>
      <c r="J54" s="59" t="s">
        <v>88</v>
      </c>
      <c r="K54" s="60">
        <v>300</v>
      </c>
    </row>
    <row r="55" spans="2:11" x14ac:dyDescent="0.2">
      <c r="B55" s="58" t="s">
        <v>99</v>
      </c>
      <c r="C55" s="59">
        <v>30</v>
      </c>
      <c r="D55" s="59" t="s">
        <v>86</v>
      </c>
      <c r="E55" s="59">
        <v>300</v>
      </c>
      <c r="F55" s="59" t="s">
        <v>87</v>
      </c>
      <c r="G55" s="59">
        <v>200</v>
      </c>
      <c r="H55" s="59">
        <v>30</v>
      </c>
      <c r="I55" s="59">
        <v>150</v>
      </c>
      <c r="J55" s="59" t="s">
        <v>88</v>
      </c>
      <c r="K55" s="60">
        <v>200</v>
      </c>
    </row>
    <row r="56" spans="2:11" x14ac:dyDescent="0.2">
      <c r="B56" s="58" t="s">
        <v>100</v>
      </c>
      <c r="C56" s="59">
        <v>20</v>
      </c>
      <c r="D56" s="59">
        <v>0</v>
      </c>
      <c r="E56" s="59">
        <v>300</v>
      </c>
      <c r="F56" s="59" t="s">
        <v>87</v>
      </c>
      <c r="G56" s="59">
        <v>175</v>
      </c>
      <c r="H56" s="59">
        <v>20</v>
      </c>
      <c r="I56" s="59">
        <v>125</v>
      </c>
      <c r="J56" s="59" t="s">
        <v>88</v>
      </c>
      <c r="K56" s="60">
        <v>200</v>
      </c>
    </row>
    <row r="57" spans="2:11" x14ac:dyDescent="0.2">
      <c r="B57" s="58" t="s">
        <v>101</v>
      </c>
      <c r="C57" s="59">
        <v>30</v>
      </c>
      <c r="D57" s="59" t="s">
        <v>86</v>
      </c>
      <c r="E57" s="59">
        <v>250</v>
      </c>
      <c r="F57" s="59">
        <v>30</v>
      </c>
      <c r="G57" s="59">
        <v>100</v>
      </c>
      <c r="H57" s="59" t="s">
        <v>88</v>
      </c>
      <c r="I57" s="59">
        <v>125</v>
      </c>
      <c r="J57" s="59" t="s">
        <v>88</v>
      </c>
      <c r="K57" s="60">
        <v>250</v>
      </c>
    </row>
    <row r="58" spans="2:11" x14ac:dyDescent="0.2">
      <c r="B58" s="58" t="s">
        <v>102</v>
      </c>
      <c r="C58" s="59">
        <v>40</v>
      </c>
      <c r="D58" s="59" t="s">
        <v>86</v>
      </c>
      <c r="E58" s="59">
        <v>250</v>
      </c>
      <c r="F58" s="59">
        <v>25</v>
      </c>
      <c r="G58" s="59">
        <v>75</v>
      </c>
      <c r="H58" s="59">
        <v>15</v>
      </c>
      <c r="I58" s="59">
        <v>75</v>
      </c>
      <c r="J58" s="59" t="s">
        <v>88</v>
      </c>
      <c r="K58" s="60">
        <v>300</v>
      </c>
    </row>
    <row r="59" spans="2:11" ht="13.5" thickBot="1" x14ac:dyDescent="0.25">
      <c r="B59" s="61" t="s">
        <v>103</v>
      </c>
      <c r="C59" s="62">
        <v>55</v>
      </c>
      <c r="D59" s="62" t="s">
        <v>86</v>
      </c>
      <c r="E59" s="62">
        <v>250</v>
      </c>
      <c r="F59" s="62">
        <v>55</v>
      </c>
      <c r="G59" s="62">
        <v>25</v>
      </c>
      <c r="H59" s="62" t="s">
        <v>88</v>
      </c>
      <c r="I59" s="62">
        <v>125</v>
      </c>
      <c r="J59" s="62" t="s">
        <v>88</v>
      </c>
      <c r="K59" s="63">
        <v>300</v>
      </c>
    </row>
    <row r="60" spans="2:11" ht="13.5" thickTop="1" x14ac:dyDescent="0.2">
      <c r="B60" s="64" t="s">
        <v>104</v>
      </c>
      <c r="C60" s="59">
        <v>675</v>
      </c>
      <c r="D60" s="59"/>
      <c r="E60" s="59">
        <v>190</v>
      </c>
      <c r="F60" s="59" t="s">
        <v>87</v>
      </c>
      <c r="G60" s="59">
        <v>110</v>
      </c>
      <c r="H60" s="59" t="s">
        <v>88</v>
      </c>
      <c r="I60" s="59">
        <v>250</v>
      </c>
      <c r="J60" s="59" t="s">
        <v>88</v>
      </c>
      <c r="K60" s="60">
        <v>125</v>
      </c>
    </row>
    <row r="61" spans="2:11" x14ac:dyDescent="0.2">
      <c r="B61" s="64" t="s">
        <v>105</v>
      </c>
      <c r="C61" s="59" t="s">
        <v>106</v>
      </c>
      <c r="D61" s="59"/>
      <c r="E61" s="59">
        <v>8</v>
      </c>
      <c r="F61" s="59" t="s">
        <v>106</v>
      </c>
      <c r="G61" s="59">
        <v>5</v>
      </c>
      <c r="H61" s="59" t="s">
        <v>106</v>
      </c>
      <c r="I61" s="59">
        <v>10</v>
      </c>
      <c r="J61" s="59" t="s">
        <v>106</v>
      </c>
      <c r="K61" s="60">
        <v>5</v>
      </c>
    </row>
    <row r="62" spans="2:11" x14ac:dyDescent="0.2">
      <c r="B62" s="64" t="s">
        <v>107</v>
      </c>
      <c r="C62" s="59" t="s">
        <v>106</v>
      </c>
      <c r="D62" s="59"/>
      <c r="E62" s="65">
        <v>165428</v>
      </c>
      <c r="F62" s="59"/>
      <c r="G62" s="65">
        <v>131230</v>
      </c>
      <c r="H62" s="59"/>
      <c r="I62" s="65">
        <v>140000</v>
      </c>
      <c r="J62" s="59"/>
      <c r="K62" s="66">
        <v>145000</v>
      </c>
    </row>
    <row r="63" spans="2:11" x14ac:dyDescent="0.2">
      <c r="B63" s="67" t="s">
        <v>108</v>
      </c>
      <c r="C63" s="68"/>
      <c r="D63" s="59"/>
      <c r="E63" s="65">
        <v>15250</v>
      </c>
      <c r="F63" s="59"/>
      <c r="G63" s="65">
        <v>6250</v>
      </c>
      <c r="H63" s="59"/>
      <c r="I63" s="65">
        <v>20750</v>
      </c>
      <c r="J63" s="59"/>
      <c r="K63" s="66">
        <v>9875</v>
      </c>
    </row>
    <row r="64" spans="2:11" ht="13.5" thickBot="1" x14ac:dyDescent="0.25">
      <c r="B64" s="69" t="s">
        <v>31</v>
      </c>
      <c r="C64" s="70"/>
      <c r="D64" s="70"/>
      <c r="E64" s="71">
        <v>180678</v>
      </c>
      <c r="F64" s="70"/>
      <c r="G64" s="71">
        <v>137480</v>
      </c>
      <c r="H64" s="70"/>
      <c r="I64" s="71">
        <v>160750</v>
      </c>
      <c r="J64" s="70"/>
      <c r="K64" s="72">
        <v>154875</v>
      </c>
    </row>
    <row r="65" spans="2:2" ht="15" x14ac:dyDescent="0.2">
      <c r="B65" s="32"/>
    </row>
    <row r="66" spans="2:2" ht="30" x14ac:dyDescent="0.2">
      <c r="B66" s="32" t="s">
        <v>109</v>
      </c>
    </row>
    <row r="67" spans="2:2" ht="15" x14ac:dyDescent="0.2">
      <c r="B67" s="32"/>
    </row>
    <row r="68" spans="2:2" ht="15" x14ac:dyDescent="0.2">
      <c r="B68" s="32"/>
    </row>
    <row r="75" spans="2:2" ht="15" x14ac:dyDescent="0.2">
      <c r="B75" s="32"/>
    </row>
    <row r="78" spans="2:2" ht="15" x14ac:dyDescent="0.2">
      <c r="B78" s="32"/>
    </row>
  </sheetData>
  <mergeCells count="7">
    <mergeCell ref="B30:B31"/>
    <mergeCell ref="C30:C31"/>
    <mergeCell ref="B32:B33"/>
    <mergeCell ref="C32:C33"/>
    <mergeCell ref="D32:D33"/>
    <mergeCell ref="B34:B35"/>
    <mergeCell ref="C34:C35"/>
  </mergeCells>
  <pageMargins left="0.7" right="0.7" top="0.75" bottom="0.75" header="0.3" footer="0.3"/>
  <drawing r:id="rId1"/>
  <legacyDrawing r:id="rId2"/>
  <oleObjects>
    <mc:AlternateContent xmlns:mc="http://schemas.openxmlformats.org/markup-compatibility/2006">
      <mc:Choice Requires="x14">
        <oleObject progId="Equation.DSMT4" shapeId="2053" r:id="rId3">
          <objectPr defaultSize="0" autoPict="0" r:id="rId4">
            <anchor moveWithCells="1" sizeWithCells="1">
              <from>
                <xdr:col>2</xdr:col>
                <xdr:colOff>323850</xdr:colOff>
                <xdr:row>12</xdr:row>
                <xdr:rowOff>9525</xdr:rowOff>
              </from>
              <to>
                <xdr:col>5</xdr:col>
                <xdr:colOff>533400</xdr:colOff>
                <xdr:row>22</xdr:row>
                <xdr:rowOff>104775</xdr:rowOff>
              </to>
            </anchor>
          </objectPr>
        </oleObject>
      </mc:Choice>
      <mc:Fallback>
        <oleObject progId="Equation.DSMT4" shapeId="2053" r:id="rId3"/>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8"/>
  <sheetViews>
    <sheetView workbookViewId="0">
      <selection activeCell="B19" sqref="B19"/>
    </sheetView>
  </sheetViews>
  <sheetFormatPr defaultRowHeight="12.75" x14ac:dyDescent="0.2"/>
  <cols>
    <col min="2" max="2" width="132.42578125" customWidth="1"/>
  </cols>
  <sheetData>
    <row r="3" spans="2:2" ht="16.5" x14ac:dyDescent="0.2">
      <c r="B3" s="34" t="s">
        <v>110</v>
      </c>
    </row>
    <row r="4" spans="2:2" ht="115.5" customHeight="1" x14ac:dyDescent="0.2">
      <c r="B4" s="32" t="s">
        <v>111</v>
      </c>
    </row>
    <row r="5" spans="2:2" ht="15" x14ac:dyDescent="0.2">
      <c r="B5" s="32"/>
    </row>
    <row r="6" spans="2:2" ht="84.75" customHeight="1" x14ac:dyDescent="0.2">
      <c r="B6" s="32" t="s">
        <v>112</v>
      </c>
    </row>
    <row r="7" spans="2:2" ht="15" x14ac:dyDescent="0.2">
      <c r="B7" s="32"/>
    </row>
    <row r="8" spans="2:2" ht="52.5" customHeight="1" x14ac:dyDescent="0.2">
      <c r="B8" s="32" t="s">
        <v>113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4"/>
  <sheetViews>
    <sheetView workbookViewId="0">
      <selection activeCell="B3" sqref="B3:B4"/>
    </sheetView>
  </sheetViews>
  <sheetFormatPr defaultRowHeight="12.75" x14ac:dyDescent="0.2"/>
  <cols>
    <col min="2" max="2" width="133.28515625" customWidth="1"/>
  </cols>
  <sheetData>
    <row r="3" spans="2:2" ht="16.5" x14ac:dyDescent="0.2">
      <c r="B3" s="34" t="s">
        <v>114</v>
      </c>
    </row>
    <row r="4" spans="2:2" ht="216" customHeight="1" x14ac:dyDescent="0.2">
      <c r="B4" s="32" t="s">
        <v>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SC_Consulting</vt:lpstr>
      <vt:lpstr>5-1(a)</vt:lpstr>
      <vt:lpstr>5-1(b)</vt:lpstr>
      <vt:lpstr>5-1(c)</vt:lpstr>
    </vt:vector>
  </TitlesOfParts>
  <Company>Kellogg Graduate School of Management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Supply Chain Management - 5th edition</dc:title>
  <dc:subject>Chapter 5 Problem 1</dc:subject>
  <dc:creator>Jay Mabe</dc:creator>
  <cp:lastModifiedBy>GRW</cp:lastModifiedBy>
  <dcterms:created xsi:type="dcterms:W3CDTF">2000-09-29T14:14:41Z</dcterms:created>
  <dcterms:modified xsi:type="dcterms:W3CDTF">2016-02-10T15:55:30Z</dcterms:modified>
</cp:coreProperties>
</file>