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PO CAPACITACION 2017 - OPRE\"/>
    </mc:Choice>
  </mc:AlternateContent>
  <bookViews>
    <workbookView xWindow="0" yWindow="0" windowWidth="19200" windowHeight="7755" tabRatio="817"/>
  </bookViews>
  <sheets>
    <sheet name="RESUMEN GENERAL" sheetId="13" r:id="rId1"/>
    <sheet name="RESUMEN 13" sheetId="8" r:id="rId2"/>
    <sheet name="TAREA 13" sheetId="2" r:id="rId3"/>
    <sheet name="RESUMEN 14" sheetId="9" r:id="rId4"/>
    <sheet name="TAREA 14" sheetId="4" r:id="rId5"/>
    <sheet name="RESUMEN 19" sheetId="10" r:id="rId6"/>
    <sheet name="TAREA 19" sheetId="5" r:id="rId7"/>
    <sheet name="DISTRIBUCION T 13" sheetId="16" state="hidden" r:id="rId8"/>
  </sheets>
  <definedNames>
    <definedName name="_xlnm._FilterDatabase" localSheetId="2" hidden="1">'TAREA 13'!$A$14:$AF$385</definedName>
    <definedName name="_xlnm._FilterDatabase" localSheetId="4" hidden="1">'TAREA 14'!$A$8:$T$43</definedName>
    <definedName name="_xlnm.Print_Area" localSheetId="1">'RESUMEN 13'!$A$1:$F$32</definedName>
    <definedName name="_xlnm.Print_Area" localSheetId="3">'RESUMEN 14'!$A$1:$F$35</definedName>
    <definedName name="_xlnm.Print_Area" localSheetId="5">'RESUMEN 19'!$A$1:$F$24</definedName>
    <definedName name="_xlnm.Print_Area" localSheetId="2">'TAREA 13'!$A$1:$AD$397</definedName>
    <definedName name="_xlnm.Print_Area" localSheetId="4">'TAREA 14'!$A$1:$T$50</definedName>
    <definedName name="_xlnm.Print_Area" localSheetId="6">'TAREA 19'!$A$1:$F$86</definedName>
    <definedName name="BASE">#REF!</definedName>
    <definedName name="BASE1">#REF!</definedName>
    <definedName name="_xlnm.Print_Titles" localSheetId="2">'TAREA 13'!$1:$12</definedName>
    <definedName name="_xlnm.Print_Titles" localSheetId="6">'TAREA 19'!$1:$9</definedName>
  </definedNames>
  <calcPr calcId="162913"/>
</workbook>
</file>

<file path=xl/calcChain.xml><?xml version="1.0" encoding="utf-8"?>
<calcChain xmlns="http://schemas.openxmlformats.org/spreadsheetml/2006/main">
  <c r="N8" i="13" l="1"/>
  <c r="Q8" i="13" s="1"/>
  <c r="O8" i="13"/>
  <c r="P7" i="13"/>
  <c r="O7" i="13"/>
  <c r="O9" i="13"/>
  <c r="N10" i="13"/>
  <c r="C26" i="5" l="1"/>
  <c r="F26" i="5" s="1"/>
  <c r="C25" i="5"/>
  <c r="F70" i="5"/>
  <c r="C70" i="5"/>
  <c r="F69" i="5"/>
  <c r="C69" i="5"/>
  <c r="F68" i="5"/>
  <c r="C68" i="5"/>
  <c r="F67" i="5"/>
  <c r="C67" i="5"/>
  <c r="F66" i="5"/>
  <c r="C66" i="5"/>
  <c r="F65" i="5"/>
  <c r="C65" i="5"/>
  <c r="F64" i="5"/>
  <c r="C64" i="5"/>
  <c r="F63" i="5"/>
  <c r="C63" i="5"/>
  <c r="F62" i="5"/>
  <c r="C62" i="5"/>
  <c r="F61" i="5"/>
  <c r="C61" i="5"/>
  <c r="F60" i="5"/>
  <c r="C60" i="5"/>
  <c r="F59" i="5"/>
  <c r="C59" i="5"/>
  <c r="F58" i="5"/>
  <c r="C58" i="5"/>
  <c r="F57" i="5"/>
  <c r="C57" i="5"/>
  <c r="F56" i="5"/>
  <c r="C56" i="5"/>
  <c r="F55" i="5"/>
  <c r="C55" i="5"/>
  <c r="F54" i="5"/>
  <c r="C54" i="5"/>
  <c r="F53" i="5"/>
  <c r="C53" i="5"/>
  <c r="F51" i="5"/>
  <c r="C51" i="5"/>
  <c r="F50" i="5"/>
  <c r="C50" i="5"/>
  <c r="F49" i="5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C28" i="5"/>
  <c r="F28" i="5" s="1"/>
  <c r="F27" i="5"/>
  <c r="C27" i="5"/>
  <c r="F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F16" i="5"/>
  <c r="C16" i="5"/>
  <c r="F15" i="5"/>
  <c r="C15" i="5"/>
  <c r="F14" i="5"/>
  <c r="C14" i="5"/>
  <c r="F13" i="5"/>
  <c r="C13" i="5"/>
  <c r="F12" i="5"/>
  <c r="C12" i="5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Q35" i="4"/>
  <c r="Q34" i="4"/>
  <c r="Q33" i="4"/>
  <c r="Q32" i="4"/>
  <c r="Q31" i="4"/>
  <c r="Q30" i="4"/>
  <c r="T30" i="4" s="1"/>
  <c r="Q29" i="4"/>
  <c r="Q28" i="4"/>
  <c r="P11" i="4"/>
  <c r="O11" i="4"/>
  <c r="N11" i="4"/>
  <c r="M11" i="4"/>
  <c r="L11" i="4"/>
  <c r="K11" i="4"/>
  <c r="J11" i="4"/>
  <c r="I11" i="4"/>
  <c r="H11" i="4"/>
  <c r="G11" i="4"/>
  <c r="F11" i="4"/>
  <c r="F10" i="4" s="1"/>
  <c r="F44" i="4" s="1"/>
  <c r="E11" i="4"/>
  <c r="D11" i="4"/>
  <c r="C11" i="4"/>
  <c r="B11" i="4"/>
  <c r="K10" i="4" l="1"/>
  <c r="K44" i="4" s="1"/>
  <c r="C10" i="4"/>
  <c r="C44" i="4" s="1"/>
  <c r="D10" i="4"/>
  <c r="D44" i="4" s="1"/>
  <c r="H10" i="4"/>
  <c r="H44" i="4" s="1"/>
  <c r="L10" i="4"/>
  <c r="L44" i="4" s="1"/>
  <c r="P10" i="4"/>
  <c r="P44" i="4" s="1"/>
  <c r="G10" i="4"/>
  <c r="G44" i="4" s="1"/>
  <c r="O10" i="4"/>
  <c r="O44" i="4" s="1"/>
  <c r="J10" i="4"/>
  <c r="J44" i="4" s="1"/>
  <c r="N10" i="4"/>
  <c r="N44" i="4" s="1"/>
  <c r="I10" i="4"/>
  <c r="I44" i="4" s="1"/>
  <c r="E10" i="4"/>
  <c r="E44" i="4" s="1"/>
  <c r="M10" i="4"/>
  <c r="M44" i="4" s="1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B36" i="4"/>
  <c r="B10" i="4" s="1"/>
  <c r="B44" i="4" s="1"/>
  <c r="Q43" i="4"/>
  <c r="T43" i="4" s="1"/>
  <c r="Q42" i="4"/>
  <c r="T42" i="4" s="1"/>
  <c r="Q41" i="4"/>
  <c r="T41" i="4" s="1"/>
  <c r="Q40" i="4"/>
  <c r="T40" i="4" s="1"/>
  <c r="Q39" i="4"/>
  <c r="T39" i="4" s="1"/>
  <c r="Q38" i="4"/>
  <c r="T38" i="4" s="1"/>
  <c r="Q37" i="4"/>
  <c r="C19" i="8"/>
  <c r="C18" i="8"/>
  <c r="C17" i="8"/>
  <c r="C16" i="8"/>
  <c r="C15" i="8"/>
  <c r="C14" i="8"/>
  <c r="C13" i="8"/>
  <c r="C12" i="8"/>
  <c r="C11" i="8"/>
  <c r="C10" i="8"/>
  <c r="C9" i="8"/>
  <c r="C8" i="8"/>
  <c r="Z367" i="2"/>
  <c r="AC367" i="2" s="1"/>
  <c r="AC366" i="2" s="1"/>
  <c r="D19" i="8" s="1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Z365" i="2"/>
  <c r="AC365" i="2" s="1"/>
  <c r="Z364" i="2"/>
  <c r="AC364" i="2" s="1"/>
  <c r="Z363" i="2"/>
  <c r="AC363" i="2" s="1"/>
  <c r="Z362" i="2"/>
  <c r="AC362" i="2" s="1"/>
  <c r="Z361" i="2"/>
  <c r="AC361" i="2" s="1"/>
  <c r="Z360" i="2"/>
  <c r="AC360" i="2" s="1"/>
  <c r="Z359" i="2"/>
  <c r="AC359" i="2" s="1"/>
  <c r="Z358" i="2"/>
  <c r="AC358" i="2" s="1"/>
  <c r="Z357" i="2"/>
  <c r="AC357" i="2" s="1"/>
  <c r="Z356" i="2"/>
  <c r="AC356" i="2" s="1"/>
  <c r="Z355" i="2"/>
  <c r="AC355" i="2" s="1"/>
  <c r="Z354" i="2"/>
  <c r="AC354" i="2" s="1"/>
  <c r="Z353" i="2"/>
  <c r="AC353" i="2" s="1"/>
  <c r="Z352" i="2"/>
  <c r="AC352" i="2" s="1"/>
  <c r="Z351" i="2"/>
  <c r="AC351" i="2" s="1"/>
  <c r="Z350" i="2"/>
  <c r="AC350" i="2" s="1"/>
  <c r="Z349" i="2"/>
  <c r="AC349" i="2" s="1"/>
  <c r="Z348" i="2"/>
  <c r="AC348" i="2" s="1"/>
  <c r="Z347" i="2"/>
  <c r="AC347" i="2" s="1"/>
  <c r="Z346" i="2"/>
  <c r="AC346" i="2" s="1"/>
  <c r="Z345" i="2"/>
  <c r="AC345" i="2" s="1"/>
  <c r="Z344" i="2"/>
  <c r="AC344" i="2" s="1"/>
  <c r="Z343" i="2"/>
  <c r="AC343" i="2" s="1"/>
  <c r="Z342" i="2"/>
  <c r="AC342" i="2" s="1"/>
  <c r="Z341" i="2"/>
  <c r="AC341" i="2" s="1"/>
  <c r="Z340" i="2"/>
  <c r="AC340" i="2" s="1"/>
  <c r="Z339" i="2"/>
  <c r="AC339" i="2" s="1"/>
  <c r="Z338" i="2"/>
  <c r="AC338" i="2" s="1"/>
  <c r="Z337" i="2"/>
  <c r="AC337" i="2" s="1"/>
  <c r="Z336" i="2"/>
  <c r="AC336" i="2" s="1"/>
  <c r="Z335" i="2"/>
  <c r="AC335" i="2" s="1"/>
  <c r="Z334" i="2"/>
  <c r="AC334" i="2" s="1"/>
  <c r="Z333" i="2"/>
  <c r="AC333" i="2" s="1"/>
  <c r="Z332" i="2"/>
  <c r="AC332" i="2" s="1"/>
  <c r="Z331" i="2"/>
  <c r="AC331" i="2" s="1"/>
  <c r="Z330" i="2"/>
  <c r="AC330" i="2" s="1"/>
  <c r="Z329" i="2"/>
  <c r="AC329" i="2" s="1"/>
  <c r="Z328" i="2"/>
  <c r="AC328" i="2" s="1"/>
  <c r="Z327" i="2"/>
  <c r="AC327" i="2" s="1"/>
  <c r="Z326" i="2"/>
  <c r="AC326" i="2" s="1"/>
  <c r="Z325" i="2"/>
  <c r="AC325" i="2" s="1"/>
  <c r="Z324" i="2"/>
  <c r="AC324" i="2" s="1"/>
  <c r="Z323" i="2"/>
  <c r="AC323" i="2" s="1"/>
  <c r="Z322" i="2"/>
  <c r="AC322" i="2" s="1"/>
  <c r="Z321" i="2"/>
  <c r="AC321" i="2" s="1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Z319" i="2"/>
  <c r="AC319" i="2" s="1"/>
  <c r="Z318" i="2"/>
  <c r="AC318" i="2" s="1"/>
  <c r="Z317" i="2"/>
  <c r="AC317" i="2" s="1"/>
  <c r="Z316" i="2"/>
  <c r="AC316" i="2" s="1"/>
  <c r="Z315" i="2"/>
  <c r="AC315" i="2" s="1"/>
  <c r="Z314" i="2"/>
  <c r="AC314" i="2" s="1"/>
  <c r="Z313" i="2"/>
  <c r="AC313" i="2" s="1"/>
  <c r="Z312" i="2"/>
  <c r="AC312" i="2" s="1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Z309" i="2"/>
  <c r="AC309" i="2" s="1"/>
  <c r="Z308" i="2"/>
  <c r="AC308" i="2" s="1"/>
  <c r="Z307" i="2"/>
  <c r="AC307" i="2" s="1"/>
  <c r="Z306" i="2"/>
  <c r="AC306" i="2" s="1"/>
  <c r="Z305" i="2"/>
  <c r="AC305" i="2" s="1"/>
  <c r="Z304" i="2"/>
  <c r="AC304" i="2" s="1"/>
  <c r="Z303" i="2"/>
  <c r="AC303" i="2" s="1"/>
  <c r="Z302" i="2"/>
  <c r="AC302" i="2" s="1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Z300" i="2"/>
  <c r="AC300" i="2" s="1"/>
  <c r="Z299" i="2"/>
  <c r="AC299" i="2" s="1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Z296" i="2"/>
  <c r="AC296" i="2" s="1"/>
  <c r="Z295" i="2"/>
  <c r="AC295" i="2" s="1"/>
  <c r="Z294" i="2"/>
  <c r="AC294" i="2" s="1"/>
  <c r="Z293" i="2"/>
  <c r="AC293" i="2" s="1"/>
  <c r="Z292" i="2"/>
  <c r="AC292" i="2" s="1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Z290" i="2"/>
  <c r="AC290" i="2" s="1"/>
  <c r="Z289" i="2"/>
  <c r="AC289" i="2" s="1"/>
  <c r="Z288" i="2"/>
  <c r="AC288" i="2" s="1"/>
  <c r="Z287" i="2"/>
  <c r="AC287" i="2" s="1"/>
  <c r="Z286" i="2"/>
  <c r="AC286" i="2" s="1"/>
  <c r="Z285" i="2"/>
  <c r="AC285" i="2" s="1"/>
  <c r="Z284" i="2"/>
  <c r="AC284" i="2" s="1"/>
  <c r="Z283" i="2"/>
  <c r="AC283" i="2" s="1"/>
  <c r="Z282" i="2"/>
  <c r="AC282" i="2" s="1"/>
  <c r="Z281" i="2"/>
  <c r="AC281" i="2" s="1"/>
  <c r="Z280" i="2"/>
  <c r="AC280" i="2" s="1"/>
  <c r="Z279" i="2"/>
  <c r="AC279" i="2" s="1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Z277" i="2"/>
  <c r="AC277" i="2" s="1"/>
  <c r="Z276" i="2"/>
  <c r="AC276" i="2" s="1"/>
  <c r="Z275" i="2"/>
  <c r="AC275" i="2" s="1"/>
  <c r="Z274" i="2"/>
  <c r="AC274" i="2" s="1"/>
  <c r="Z273" i="2"/>
  <c r="AC273" i="2" s="1"/>
  <c r="Z272" i="2"/>
  <c r="AC272" i="2" s="1"/>
  <c r="Z271" i="2"/>
  <c r="AC271" i="2" s="1"/>
  <c r="Z270" i="2"/>
  <c r="AC270" i="2" s="1"/>
  <c r="Z269" i="2"/>
  <c r="AC269" i="2" s="1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Z266" i="2"/>
  <c r="AC266" i="2" s="1"/>
  <c r="Z265" i="2"/>
  <c r="AC265" i="2" s="1"/>
  <c r="Z264" i="2"/>
  <c r="AC264" i="2" s="1"/>
  <c r="Z263" i="2"/>
  <c r="AC263" i="2" s="1"/>
  <c r="Z262" i="2"/>
  <c r="AC262" i="2" s="1"/>
  <c r="Z261" i="2"/>
  <c r="AC261" i="2" s="1"/>
  <c r="Z260" i="2"/>
  <c r="AC260" i="2" s="1"/>
  <c r="Z259" i="2"/>
  <c r="AC259" i="2" s="1"/>
  <c r="Z258" i="2"/>
  <c r="AC258" i="2" s="1"/>
  <c r="Z257" i="2"/>
  <c r="AC257" i="2" s="1"/>
  <c r="Z256" i="2"/>
  <c r="AC256" i="2" s="1"/>
  <c r="Z255" i="2"/>
  <c r="AC255" i="2" s="1"/>
  <c r="Z254" i="2"/>
  <c r="AC254" i="2" s="1"/>
  <c r="Z253" i="2"/>
  <c r="AC253" i="2" s="1"/>
  <c r="Z252" i="2"/>
  <c r="AC252" i="2" s="1"/>
  <c r="Z251" i="2"/>
  <c r="AC251" i="2" s="1"/>
  <c r="Z250" i="2"/>
  <c r="AC250" i="2" s="1"/>
  <c r="Z249" i="2"/>
  <c r="AC249" i="2" s="1"/>
  <c r="Z248" i="2"/>
  <c r="AC248" i="2" s="1"/>
  <c r="Z247" i="2"/>
  <c r="AC247" i="2" s="1"/>
  <c r="Z246" i="2"/>
  <c r="AC246" i="2" s="1"/>
  <c r="Z245" i="2"/>
  <c r="AC245" i="2" s="1"/>
  <c r="Z244" i="2"/>
  <c r="AC244" i="2" s="1"/>
  <c r="Z243" i="2"/>
  <c r="AC243" i="2" s="1"/>
  <c r="Z242" i="2"/>
  <c r="AC242" i="2" s="1"/>
  <c r="Z241" i="2"/>
  <c r="AC241" i="2" s="1"/>
  <c r="Z240" i="2"/>
  <c r="AC240" i="2" s="1"/>
  <c r="Z239" i="2"/>
  <c r="AC239" i="2" s="1"/>
  <c r="Z238" i="2"/>
  <c r="AC238" i="2" s="1"/>
  <c r="Z237" i="2"/>
  <c r="AC237" i="2" s="1"/>
  <c r="Z236" i="2"/>
  <c r="AC236" i="2" s="1"/>
  <c r="Z235" i="2"/>
  <c r="AC235" i="2" s="1"/>
  <c r="Z234" i="2"/>
  <c r="AC234" i="2" s="1"/>
  <c r="Z233" i="2"/>
  <c r="AC233" i="2" s="1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Z231" i="2"/>
  <c r="AC231" i="2" s="1"/>
  <c r="Z230" i="2"/>
  <c r="AC230" i="2" s="1"/>
  <c r="Z229" i="2"/>
  <c r="AC229" i="2" s="1"/>
  <c r="Z228" i="2"/>
  <c r="AC228" i="2" s="1"/>
  <c r="Z227" i="2"/>
  <c r="AC227" i="2" s="1"/>
  <c r="Z226" i="2"/>
  <c r="AC226" i="2" s="1"/>
  <c r="Z225" i="2"/>
  <c r="AC225" i="2" s="1"/>
  <c r="Z224" i="2"/>
  <c r="AC224" i="2" s="1"/>
  <c r="Z223" i="2"/>
  <c r="AC223" i="2" s="1"/>
  <c r="Z222" i="2"/>
  <c r="AC222" i="2" s="1"/>
  <c r="Z221" i="2"/>
  <c r="AC221" i="2" s="1"/>
  <c r="Z220" i="2"/>
  <c r="AC220" i="2" s="1"/>
  <c r="Z219" i="2"/>
  <c r="AC219" i="2" s="1"/>
  <c r="Z218" i="2"/>
  <c r="AC218" i="2" s="1"/>
  <c r="Z217" i="2"/>
  <c r="AC217" i="2" s="1"/>
  <c r="Z216" i="2"/>
  <c r="AC216" i="2" s="1"/>
  <c r="Z215" i="2"/>
  <c r="AC215" i="2" s="1"/>
  <c r="Z214" i="2"/>
  <c r="AC214" i="2" s="1"/>
  <c r="Z213" i="2"/>
  <c r="AC213" i="2" s="1"/>
  <c r="Z212" i="2"/>
  <c r="AC212" i="2" s="1"/>
  <c r="Z211" i="2"/>
  <c r="AC211" i="2" s="1"/>
  <c r="Z210" i="2"/>
  <c r="AC210" i="2" s="1"/>
  <c r="Z209" i="2"/>
  <c r="AC209" i="2" s="1"/>
  <c r="Z208" i="2"/>
  <c r="AC208" i="2" s="1"/>
  <c r="Z207" i="2"/>
  <c r="AC207" i="2" s="1"/>
  <c r="Z206" i="2"/>
  <c r="AC206" i="2" s="1"/>
  <c r="Z205" i="2"/>
  <c r="AC205" i="2" s="1"/>
  <c r="Z204" i="2"/>
  <c r="AC204" i="2" s="1"/>
  <c r="Z203" i="2"/>
  <c r="AC203" i="2" s="1"/>
  <c r="Z202" i="2"/>
  <c r="AC202" i="2" s="1"/>
  <c r="Z201" i="2"/>
  <c r="AC201" i="2" s="1"/>
  <c r="Z200" i="2"/>
  <c r="AC200" i="2" s="1"/>
  <c r="Z199" i="2"/>
  <c r="AC199" i="2" s="1"/>
  <c r="Z198" i="2"/>
  <c r="AC198" i="2" s="1"/>
  <c r="Z197" i="2"/>
  <c r="AC197" i="2" s="1"/>
  <c r="Z196" i="2"/>
  <c r="AC196" i="2" s="1"/>
  <c r="Z195" i="2"/>
  <c r="AC195" i="2" s="1"/>
  <c r="Z194" i="2"/>
  <c r="AC194" i="2" s="1"/>
  <c r="Z193" i="2"/>
  <c r="AC193" i="2" s="1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Z191" i="2"/>
  <c r="AC191" i="2" s="1"/>
  <c r="Z190" i="2"/>
  <c r="AC190" i="2" s="1"/>
  <c r="Z189" i="2"/>
  <c r="AC189" i="2" s="1"/>
  <c r="Z188" i="2"/>
  <c r="AC188" i="2" s="1"/>
  <c r="Z187" i="2"/>
  <c r="AC187" i="2" s="1"/>
  <c r="Z186" i="2"/>
  <c r="AC186" i="2" s="1"/>
  <c r="Z185" i="2"/>
  <c r="AC185" i="2" s="1"/>
  <c r="Z184" i="2"/>
  <c r="AC184" i="2" s="1"/>
  <c r="Z183" i="2"/>
  <c r="AC183" i="2" s="1"/>
  <c r="Z182" i="2"/>
  <c r="AC182" i="2" s="1"/>
  <c r="Z181" i="2"/>
  <c r="AC181" i="2" s="1"/>
  <c r="Z180" i="2"/>
  <c r="AC180" i="2" s="1"/>
  <c r="Z179" i="2"/>
  <c r="AC179" i="2" s="1"/>
  <c r="Z178" i="2"/>
  <c r="AC178" i="2" s="1"/>
  <c r="Z177" i="2"/>
  <c r="AC177" i="2" s="1"/>
  <c r="Z176" i="2"/>
  <c r="AC176" i="2" s="1"/>
  <c r="Z175" i="2"/>
  <c r="AC175" i="2" s="1"/>
  <c r="Z174" i="2"/>
  <c r="AC174" i="2" s="1"/>
  <c r="Z173" i="2"/>
  <c r="AC173" i="2" s="1"/>
  <c r="Z172" i="2"/>
  <c r="AC172" i="2" s="1"/>
  <c r="Z171" i="2"/>
  <c r="AC171" i="2" s="1"/>
  <c r="Z170" i="2"/>
  <c r="AC170" i="2" s="1"/>
  <c r="Z169" i="2"/>
  <c r="AC169" i="2" s="1"/>
  <c r="Z168" i="2"/>
  <c r="AC168" i="2" s="1"/>
  <c r="Z167" i="2"/>
  <c r="AC167" i="2" s="1"/>
  <c r="Z166" i="2"/>
  <c r="AC166" i="2" s="1"/>
  <c r="Z165" i="2"/>
  <c r="AC165" i="2" s="1"/>
  <c r="Z164" i="2"/>
  <c r="AC164" i="2" s="1"/>
  <c r="Z163" i="2"/>
  <c r="AC163" i="2" s="1"/>
  <c r="Z162" i="2"/>
  <c r="AC162" i="2" s="1"/>
  <c r="Z161" i="2"/>
  <c r="AC161" i="2" s="1"/>
  <c r="Z160" i="2"/>
  <c r="AC160" i="2" s="1"/>
  <c r="Z159" i="2"/>
  <c r="AC159" i="2" s="1"/>
  <c r="Z158" i="2"/>
  <c r="AC158" i="2" s="1"/>
  <c r="Z157" i="2"/>
  <c r="AC157" i="2" s="1"/>
  <c r="Z156" i="2"/>
  <c r="AC156" i="2" s="1"/>
  <c r="Z155" i="2"/>
  <c r="AC155" i="2" s="1"/>
  <c r="Z154" i="2"/>
  <c r="AC154" i="2" s="1"/>
  <c r="Z153" i="2"/>
  <c r="AC153" i="2" s="1"/>
  <c r="Z152" i="2"/>
  <c r="AC152" i="2" s="1"/>
  <c r="Z151" i="2"/>
  <c r="AC151" i="2" s="1"/>
  <c r="Z150" i="2"/>
  <c r="AC150" i="2" s="1"/>
  <c r="Z149" i="2"/>
  <c r="AC149" i="2" s="1"/>
  <c r="Z148" i="2"/>
  <c r="AC148" i="2" s="1"/>
  <c r="Z147" i="2"/>
  <c r="AC147" i="2" s="1"/>
  <c r="Z146" i="2"/>
  <c r="AC146" i="2" s="1"/>
  <c r="Z145" i="2"/>
  <c r="AC145" i="2" s="1"/>
  <c r="Z144" i="2"/>
  <c r="AC144" i="2" s="1"/>
  <c r="Z143" i="2"/>
  <c r="AC143" i="2" s="1"/>
  <c r="Z142" i="2"/>
  <c r="AC142" i="2" s="1"/>
  <c r="Z141" i="2"/>
  <c r="AC141" i="2" s="1"/>
  <c r="Z140" i="2"/>
  <c r="AC140" i="2" s="1"/>
  <c r="Z139" i="2"/>
  <c r="AC139" i="2" s="1"/>
  <c r="Z138" i="2"/>
  <c r="AC138" i="2" s="1"/>
  <c r="Z137" i="2"/>
  <c r="AC137" i="2" s="1"/>
  <c r="Z136" i="2"/>
  <c r="AC136" i="2" s="1"/>
  <c r="Z135" i="2"/>
  <c r="AC135" i="2" s="1"/>
  <c r="Z134" i="2"/>
  <c r="AC134" i="2" s="1"/>
  <c r="Z133" i="2"/>
  <c r="AC133" i="2" s="1"/>
  <c r="Z132" i="2"/>
  <c r="AC132" i="2" s="1"/>
  <c r="Z131" i="2"/>
  <c r="AC131" i="2" s="1"/>
  <c r="Z130" i="2"/>
  <c r="AC130" i="2" s="1"/>
  <c r="Z129" i="2"/>
  <c r="AC129" i="2" s="1"/>
  <c r="Z128" i="2"/>
  <c r="AC128" i="2" s="1"/>
  <c r="Z127" i="2"/>
  <c r="AC127" i="2" s="1"/>
  <c r="Z126" i="2"/>
  <c r="AC126" i="2" s="1"/>
  <c r="Z125" i="2"/>
  <c r="AC125" i="2" s="1"/>
  <c r="Z124" i="2"/>
  <c r="AC124" i="2" s="1"/>
  <c r="Z123" i="2"/>
  <c r="AC123" i="2" s="1"/>
  <c r="Z122" i="2"/>
  <c r="AC122" i="2" s="1"/>
  <c r="Z121" i="2"/>
  <c r="AC121" i="2" s="1"/>
  <c r="Z120" i="2"/>
  <c r="AC120" i="2" s="1"/>
  <c r="Z119" i="2"/>
  <c r="AC119" i="2" s="1"/>
  <c r="Z118" i="2"/>
  <c r="AC118" i="2" s="1"/>
  <c r="Z117" i="2"/>
  <c r="AC117" i="2" s="1"/>
  <c r="Z116" i="2"/>
  <c r="AC116" i="2" s="1"/>
  <c r="Z115" i="2"/>
  <c r="AC115" i="2" s="1"/>
  <c r="Z114" i="2"/>
  <c r="AC114" i="2" s="1"/>
  <c r="Z113" i="2"/>
  <c r="AC113" i="2" s="1"/>
  <c r="Z112" i="2"/>
  <c r="AC112" i="2" s="1"/>
  <c r="Z111" i="2"/>
  <c r="AC111" i="2" s="1"/>
  <c r="Z110" i="2"/>
  <c r="AC110" i="2" s="1"/>
  <c r="Z109" i="2"/>
  <c r="AC109" i="2" s="1"/>
  <c r="Z108" i="2"/>
  <c r="AC108" i="2" s="1"/>
  <c r="Z107" i="2"/>
  <c r="AC107" i="2" s="1"/>
  <c r="Z106" i="2"/>
  <c r="AC106" i="2" s="1"/>
  <c r="Z105" i="2"/>
  <c r="AC105" i="2" s="1"/>
  <c r="Z104" i="2"/>
  <c r="AC104" i="2" s="1"/>
  <c r="Z103" i="2"/>
  <c r="AC103" i="2" s="1"/>
  <c r="Z102" i="2"/>
  <c r="AC102" i="2" s="1"/>
  <c r="Z101" i="2"/>
  <c r="AC101" i="2" s="1"/>
  <c r="Z100" i="2"/>
  <c r="AC100" i="2" s="1"/>
  <c r="Z99" i="2"/>
  <c r="AC99" i="2" s="1"/>
  <c r="Z98" i="2"/>
  <c r="AC98" i="2" s="1"/>
  <c r="Z97" i="2"/>
  <c r="AC97" i="2" s="1"/>
  <c r="Z96" i="2"/>
  <c r="AC96" i="2" s="1"/>
  <c r="Z95" i="2"/>
  <c r="AC95" i="2" s="1"/>
  <c r="Z94" i="2"/>
  <c r="AC94" i="2" s="1"/>
  <c r="Z93" i="2"/>
  <c r="AC93" i="2" s="1"/>
  <c r="Z92" i="2"/>
  <c r="AC92" i="2" s="1"/>
  <c r="Z91" i="2"/>
  <c r="AC91" i="2" s="1"/>
  <c r="Z90" i="2"/>
  <c r="AC90" i="2" s="1"/>
  <c r="Z89" i="2"/>
  <c r="AC89" i="2" s="1"/>
  <c r="Z88" i="2"/>
  <c r="AC88" i="2" s="1"/>
  <c r="Z87" i="2"/>
  <c r="AC87" i="2" s="1"/>
  <c r="Z86" i="2"/>
  <c r="AC86" i="2" s="1"/>
  <c r="Z85" i="2"/>
  <c r="AC85" i="2" s="1"/>
  <c r="Z84" i="2"/>
  <c r="AC84" i="2" s="1"/>
  <c r="Z83" i="2"/>
  <c r="AC83" i="2" s="1"/>
  <c r="Z82" i="2"/>
  <c r="AC82" i="2" s="1"/>
  <c r="Z81" i="2"/>
  <c r="AC81" i="2" s="1"/>
  <c r="Z80" i="2"/>
  <c r="AC80" i="2" s="1"/>
  <c r="Z79" i="2"/>
  <c r="AC79" i="2" s="1"/>
  <c r="Z78" i="2"/>
  <c r="AC78" i="2" s="1"/>
  <c r="Z77" i="2"/>
  <c r="AC77" i="2" s="1"/>
  <c r="Z76" i="2"/>
  <c r="AC76" i="2" s="1"/>
  <c r="Z75" i="2"/>
  <c r="AC75" i="2" s="1"/>
  <c r="Z74" i="2"/>
  <c r="AC74" i="2" s="1"/>
  <c r="Z73" i="2"/>
  <c r="AC73" i="2" s="1"/>
  <c r="Z72" i="2"/>
  <c r="AC72" i="2" s="1"/>
  <c r="Z71" i="2"/>
  <c r="AC71" i="2" s="1"/>
  <c r="Z70" i="2"/>
  <c r="AC70" i="2" s="1"/>
  <c r="Z69" i="2"/>
  <c r="AC69" i="2" s="1"/>
  <c r="Z68" i="2"/>
  <c r="AC68" i="2" s="1"/>
  <c r="Z67" i="2"/>
  <c r="AC67" i="2" s="1"/>
  <c r="Z66" i="2"/>
  <c r="AC66" i="2" s="1"/>
  <c r="Z65" i="2"/>
  <c r="AC65" i="2" s="1"/>
  <c r="Z64" i="2"/>
  <c r="AC64" i="2" s="1"/>
  <c r="Z63" i="2"/>
  <c r="AC63" i="2" s="1"/>
  <c r="Z62" i="2"/>
  <c r="AC62" i="2" s="1"/>
  <c r="Z61" i="2"/>
  <c r="AC61" i="2" s="1"/>
  <c r="Z60" i="2"/>
  <c r="AC60" i="2" s="1"/>
  <c r="Z59" i="2"/>
  <c r="AC59" i="2" s="1"/>
  <c r="Z58" i="2"/>
  <c r="AC58" i="2" s="1"/>
  <c r="Z57" i="2"/>
  <c r="AC57" i="2" s="1"/>
  <c r="Z56" i="2"/>
  <c r="AC56" i="2" s="1"/>
  <c r="Z55" i="2"/>
  <c r="AC55" i="2" s="1"/>
  <c r="Z54" i="2"/>
  <c r="AC54" i="2" s="1"/>
  <c r="Z53" i="2"/>
  <c r="AC53" i="2" s="1"/>
  <c r="Z52" i="2"/>
  <c r="AC52" i="2" s="1"/>
  <c r="Z51" i="2"/>
  <c r="AC51" i="2" s="1"/>
  <c r="Z50" i="2"/>
  <c r="AC50" i="2" s="1"/>
  <c r="Z49" i="2"/>
  <c r="AC49" i="2" s="1"/>
  <c r="Z48" i="2"/>
  <c r="AC48" i="2" s="1"/>
  <c r="Z47" i="2"/>
  <c r="AC47" i="2" s="1"/>
  <c r="Z46" i="2"/>
  <c r="AC46" i="2" s="1"/>
  <c r="Z45" i="2"/>
  <c r="AC45" i="2" s="1"/>
  <c r="Z44" i="2"/>
  <c r="AC44" i="2" s="1"/>
  <c r="Z43" i="2"/>
  <c r="AC43" i="2" s="1"/>
  <c r="Z42" i="2"/>
  <c r="AC42" i="2" s="1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Z40" i="2"/>
  <c r="AC40" i="2" s="1"/>
  <c r="Z39" i="2"/>
  <c r="AC39" i="2" s="1"/>
  <c r="Z38" i="2"/>
  <c r="AC38" i="2" s="1"/>
  <c r="Z37" i="2"/>
  <c r="AC37" i="2" s="1"/>
  <c r="Z36" i="2"/>
  <c r="AC36" i="2" s="1"/>
  <c r="Z35" i="2"/>
  <c r="AC35" i="2" s="1"/>
  <c r="Z34" i="2"/>
  <c r="AC34" i="2" s="1"/>
  <c r="Z33" i="2"/>
  <c r="AC33" i="2" s="1"/>
  <c r="Z32" i="2"/>
  <c r="AC32" i="2" s="1"/>
  <c r="Z31" i="2"/>
  <c r="AC31" i="2" s="1"/>
  <c r="Z30" i="2"/>
  <c r="AC30" i="2" s="1"/>
  <c r="Z29" i="2"/>
  <c r="AC29" i="2" s="1"/>
  <c r="Z28" i="2"/>
  <c r="AC28" i="2" s="1"/>
  <c r="Z27" i="2"/>
  <c r="AC27" i="2" s="1"/>
  <c r="Z26" i="2"/>
  <c r="AC26" i="2" s="1"/>
  <c r="Z25" i="2"/>
  <c r="AC25" i="2" s="1"/>
  <c r="Z24" i="2"/>
  <c r="AC24" i="2" s="1"/>
  <c r="Z23" i="2"/>
  <c r="AC23" i="2" s="1"/>
  <c r="Z22" i="2"/>
  <c r="AC22" i="2" s="1"/>
  <c r="Z21" i="2"/>
  <c r="AC21" i="2" s="1"/>
  <c r="Z20" i="2"/>
  <c r="AC20" i="2" s="1"/>
  <c r="Z19" i="2"/>
  <c r="AC19" i="2" s="1"/>
  <c r="Z18" i="2"/>
  <c r="AC18" i="2" s="1"/>
  <c r="Z17" i="2"/>
  <c r="AC17" i="2" s="1"/>
  <c r="Z16" i="2"/>
  <c r="AC16" i="2" s="1"/>
  <c r="Z15" i="2"/>
  <c r="AC15" i="2" s="1"/>
  <c r="Z14" i="2"/>
  <c r="AC14" i="2" s="1"/>
  <c r="Z13" i="2"/>
  <c r="AC13" i="2" s="1"/>
  <c r="Z12" i="2"/>
  <c r="AC12" i="2" s="1"/>
  <c r="Z11" i="2"/>
  <c r="AC11" i="2" s="1"/>
  <c r="Z10" i="2"/>
  <c r="AC10" i="2" s="1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8" i="2" l="1"/>
  <c r="B368" i="2" s="1"/>
  <c r="K8" i="2"/>
  <c r="K368" i="2" s="1"/>
  <c r="W8" i="2"/>
  <c r="W368" i="2" s="1"/>
  <c r="M8" i="2"/>
  <c r="M368" i="2" s="1"/>
  <c r="U8" i="2"/>
  <c r="U368" i="2" s="1"/>
  <c r="X8" i="2"/>
  <c r="X368" i="2" s="1"/>
  <c r="G8" i="2"/>
  <c r="G368" i="2" s="1"/>
  <c r="O8" i="2"/>
  <c r="O368" i="2" s="1"/>
  <c r="H8" i="2"/>
  <c r="H368" i="2" s="1"/>
  <c r="P8" i="2"/>
  <c r="P368" i="2" s="1"/>
  <c r="C8" i="2"/>
  <c r="C368" i="2" s="1"/>
  <c r="S8" i="2"/>
  <c r="S368" i="2" s="1"/>
  <c r="E8" i="2"/>
  <c r="E368" i="2" s="1"/>
  <c r="I8" i="2"/>
  <c r="I368" i="2" s="1"/>
  <c r="Q8" i="2"/>
  <c r="Q368" i="2" s="1"/>
  <c r="Y8" i="2"/>
  <c r="Y368" i="2" s="1"/>
  <c r="J8" i="2"/>
  <c r="J368" i="2" s="1"/>
  <c r="R8" i="2"/>
  <c r="R368" i="2" s="1"/>
  <c r="AC291" i="2"/>
  <c r="D14" i="8" s="1"/>
  <c r="AC320" i="2"/>
  <c r="D18" i="8" s="1"/>
  <c r="F8" i="2"/>
  <c r="F368" i="2" s="1"/>
  <c r="N8" i="2"/>
  <c r="N368" i="2" s="1"/>
  <c r="V8" i="2"/>
  <c r="V368" i="2" s="1"/>
  <c r="AC297" i="2"/>
  <c r="D15" i="8" s="1"/>
  <c r="D8" i="2"/>
  <c r="D368" i="2" s="1"/>
  <c r="L8" i="2"/>
  <c r="L368" i="2" s="1"/>
  <c r="T8" i="2"/>
  <c r="T368" i="2" s="1"/>
  <c r="AC267" i="2"/>
  <c r="D12" i="8" s="1"/>
  <c r="AC278" i="2"/>
  <c r="D13" i="8" s="1"/>
  <c r="AC301" i="2"/>
  <c r="D16" i="8" s="1"/>
  <c r="AC41" i="2"/>
  <c r="D9" i="8" s="1"/>
  <c r="AC192" i="2"/>
  <c r="D10" i="8" s="1"/>
  <c r="AC232" i="2"/>
  <c r="D11" i="8" s="1"/>
  <c r="AC310" i="2"/>
  <c r="D17" i="8" s="1"/>
  <c r="AC9" i="2"/>
  <c r="D8" i="8" s="1"/>
  <c r="AC8" i="2" l="1"/>
  <c r="AC368" i="2" l="1"/>
  <c r="G5" i="16" l="1"/>
  <c r="E14" i="16"/>
  <c r="F14" i="16" s="1"/>
  <c r="H14" i="16" s="1"/>
  <c r="G26" i="16"/>
  <c r="E31" i="16"/>
  <c r="F31" i="16" s="1"/>
  <c r="H31" i="16" s="1"/>
  <c r="E30" i="16"/>
  <c r="F30" i="16" s="1"/>
  <c r="H30" i="16" s="1"/>
  <c r="E29" i="16"/>
  <c r="F29" i="16" s="1"/>
  <c r="H29" i="16" s="1"/>
  <c r="E28" i="16"/>
  <c r="F28" i="16" s="1"/>
  <c r="H28" i="16" s="1"/>
  <c r="G17" i="16"/>
  <c r="H16" i="16"/>
  <c r="E9" i="16"/>
  <c r="F9" i="16" s="1"/>
  <c r="H9" i="16" s="1"/>
  <c r="E33" i="16"/>
  <c r="F33" i="16" s="1"/>
  <c r="H33" i="16" s="1"/>
  <c r="E32" i="16"/>
  <c r="F32" i="16" s="1"/>
  <c r="H32" i="16" s="1"/>
  <c r="E27" i="16"/>
  <c r="E25" i="16"/>
  <c r="F25" i="16" s="1"/>
  <c r="H25" i="16" s="1"/>
  <c r="E24" i="16"/>
  <c r="F24" i="16" s="1"/>
  <c r="H24" i="16" s="1"/>
  <c r="E23" i="16"/>
  <c r="F23" i="16" s="1"/>
  <c r="H23" i="16" s="1"/>
  <c r="E22" i="16"/>
  <c r="F22" i="16" s="1"/>
  <c r="H22" i="16" s="1"/>
  <c r="E21" i="16"/>
  <c r="F21" i="16" s="1"/>
  <c r="H21" i="16" s="1"/>
  <c r="E20" i="16"/>
  <c r="F20" i="16" s="1"/>
  <c r="H20" i="16" s="1"/>
  <c r="E19" i="16"/>
  <c r="F19" i="16" s="1"/>
  <c r="H19" i="16" s="1"/>
  <c r="E18" i="16"/>
  <c r="E15" i="16"/>
  <c r="F15" i="16" s="1"/>
  <c r="H15" i="16" s="1"/>
  <c r="E13" i="16"/>
  <c r="F13" i="16" s="1"/>
  <c r="H13" i="16" s="1"/>
  <c r="E12" i="16"/>
  <c r="F12" i="16" s="1"/>
  <c r="H12" i="16" s="1"/>
  <c r="E11" i="16"/>
  <c r="F11" i="16" s="1"/>
  <c r="H11" i="16" s="1"/>
  <c r="E10" i="16"/>
  <c r="F10" i="16" s="1"/>
  <c r="H10" i="16" s="1"/>
  <c r="E8" i="16"/>
  <c r="F8" i="16" s="1"/>
  <c r="H8" i="16" s="1"/>
  <c r="E7" i="16"/>
  <c r="F7" i="16" s="1"/>
  <c r="E6" i="16"/>
  <c r="F6" i="16" s="1"/>
  <c r="H6" i="16" l="1"/>
  <c r="H5" i="16" s="1"/>
  <c r="G34" i="16"/>
  <c r="G4" i="16" s="1"/>
  <c r="F27" i="16"/>
  <c r="H27" i="16" s="1"/>
  <c r="F5" i="16"/>
  <c r="F18" i="16"/>
  <c r="H18" i="16" s="1"/>
  <c r="F26" i="16" l="1"/>
  <c r="H26" i="16" l="1"/>
  <c r="H17" i="16"/>
  <c r="F17" i="16"/>
  <c r="F34" i="16" s="1"/>
  <c r="H4" i="16" l="1"/>
  <c r="H34" i="16"/>
  <c r="F4" i="16"/>
  <c r="H9" i="13" l="1"/>
  <c r="H8" i="13"/>
  <c r="H7" i="13"/>
  <c r="C9" i="10"/>
  <c r="C8" i="10"/>
  <c r="C10" i="9"/>
  <c r="C9" i="9"/>
  <c r="C8" i="9"/>
  <c r="B52" i="5" l="1"/>
  <c r="B11" i="5"/>
  <c r="B10" i="5" l="1"/>
  <c r="B71" i="5" s="1"/>
  <c r="T20" i="4" l="1"/>
  <c r="T23" i="4"/>
  <c r="T24" i="4"/>
  <c r="T31" i="4"/>
  <c r="T37" i="4"/>
  <c r="T15" i="4"/>
  <c r="T25" i="4"/>
  <c r="T13" i="4"/>
  <c r="T33" i="4"/>
  <c r="T14" i="4"/>
  <c r="T12" i="4"/>
  <c r="T26" i="4"/>
  <c r="T28" i="4"/>
  <c r="T16" i="4"/>
  <c r="T18" i="4"/>
  <c r="T29" i="4"/>
  <c r="T17" i="4"/>
  <c r="T35" i="4"/>
  <c r="T21" i="4"/>
  <c r="T19" i="4"/>
  <c r="T22" i="4"/>
  <c r="T34" i="4"/>
  <c r="T32" i="4"/>
  <c r="F52" i="5" l="1"/>
  <c r="D9" i="10" s="1"/>
  <c r="F11" i="5"/>
  <c r="T36" i="4"/>
  <c r="D10" i="9" s="1"/>
  <c r="T27" i="4"/>
  <c r="T11" i="4"/>
  <c r="D8" i="9" s="1"/>
  <c r="D9" i="9" l="1"/>
  <c r="D8" i="10"/>
  <c r="D10" i="10" s="1"/>
  <c r="K9" i="13" s="1"/>
  <c r="Q9" i="13" s="1"/>
  <c r="F10" i="5"/>
  <c r="F71" i="5" s="1"/>
  <c r="T10" i="4"/>
  <c r="D11" i="9" l="1"/>
  <c r="D20" i="8"/>
  <c r="K7" i="13" s="1"/>
  <c r="Q7" i="13" s="1"/>
  <c r="Q10" i="13" s="1"/>
  <c r="T44" i="4"/>
  <c r="K10" i="13" l="1"/>
</calcChain>
</file>

<file path=xl/sharedStrings.xml><?xml version="1.0" encoding="utf-8"?>
<sst xmlns="http://schemas.openxmlformats.org/spreadsheetml/2006/main" count="1127" uniqueCount="627">
  <si>
    <t>UNIDAD DE MEDIDA</t>
  </si>
  <si>
    <t>CG III DE</t>
  </si>
  <si>
    <t>2.3.1.11.1.1 PARA EDIFICIOS Y ESTRUCTURAS</t>
  </si>
  <si>
    <t>KILO</t>
  </si>
  <si>
    <t>UNIDAD</t>
  </si>
  <si>
    <t>BOLSA</t>
  </si>
  <si>
    <t>2.3.1.5.1.2 PAPELERIA EN GENERAL, UTILES Y MATERIALES DE OFICINA</t>
  </si>
  <si>
    <t>FRASCO</t>
  </si>
  <si>
    <t>2.3.1.5.3.1 ASEO, LIMPIEZA Y TOCADOR</t>
  </si>
  <si>
    <t>ACIDO MURIATICO</t>
  </si>
  <si>
    <t>LITRO</t>
  </si>
  <si>
    <t>AMBIENTADOR LIQUIDO AROMA FLORAL Y LAVANDA X GALON</t>
  </si>
  <si>
    <t>BOLSA P/BASURA 75 LTS, MATERIAL RES PQTX 10 NEGRO</t>
  </si>
  <si>
    <t>BRASSO LIMPIA METAL EN PASTA MEDIANO</t>
  </si>
  <si>
    <t>CERA AL AGUA PERFUMADA X 3,785 ml</t>
  </si>
  <si>
    <t>CERA LIQUIDA C/AMARILLO PERFUMADA X 3,785 ML</t>
  </si>
  <si>
    <t>DESATORADOR LIQUIDO  X 1 LITRO</t>
  </si>
  <si>
    <t>DESINFECTANTE AROMATICO PARA PISO TIPO PINO</t>
  </si>
  <si>
    <t>DETERGENTE BOLSA  X 900 GRS</t>
  </si>
  <si>
    <t>ESCOBA DE CERDA PLÁSTICA PARA BALDEO DE 30 CM</t>
  </si>
  <si>
    <t>ESCOBILLA P/LAVAR WC CON MANGO DE MADERA Y CERDA DE PLASTICO</t>
  </si>
  <si>
    <t>ESCOBILLON PARA LIMPIAR VIDRIOS ALTOS</t>
  </si>
  <si>
    <t>ESPONJA PARA LAVADO DE UTENSILIOS SINTETICO VERDE</t>
  </si>
  <si>
    <t>FRANELA DE COLORES DE 100% ALGODÓN</t>
  </si>
  <si>
    <t>METRO</t>
  </si>
  <si>
    <t>GUANTES DE JEBE DE USO DOMESTICO X PAR</t>
  </si>
  <si>
    <t>JABON ANTIBACTERIANO X 80 GRS</t>
  </si>
  <si>
    <t>JABON DE TOCADOR X 160 GRS</t>
  </si>
  <si>
    <t>KIT LIMPIA COMPUTADORAS EN CREMA X 220 GRMS</t>
  </si>
  <si>
    <t>KRESSO DESINFECTANTE X 1 GLN</t>
  </si>
  <si>
    <t>LIMPIA VIDRIO GATILLO X 650 ML</t>
  </si>
  <si>
    <t>LIMPIATODO PERFUMADO X 900 ML</t>
  </si>
  <si>
    <t>PAÑOS ABSORVENTES</t>
  </si>
  <si>
    <t>RECOGEDOR PLASTICO PARA BASURA</t>
  </si>
  <si>
    <t>TACHO DE PLASTICO CON TAPA P/ BANOS DE APROX 15</t>
  </si>
  <si>
    <t>TRAPEADOR GRANDE MANGO DE MADERA Y BASE METALICA</t>
  </si>
  <si>
    <t>TRAPEADOR PARA PISO TIPO TOALLA DE 60 X60 CMS</t>
  </si>
  <si>
    <t>2.3.1.5.4.1 PARA ELECTRICIDAD, ILUMINACIÓN Y ELECTRÓNICA</t>
  </si>
  <si>
    <t>ROLLO</t>
  </si>
  <si>
    <t>2.3.2.2.4.4 SERVICIO DE IMPRESIÓN, ENCUADERNACIÓN Y EMPASTADO</t>
  </si>
  <si>
    <t>EMPASTADO DE DOCUMENTOS EERR</t>
  </si>
  <si>
    <t>SELLOS POST FIRMA</t>
  </si>
  <si>
    <t>FORMATO CALIFICACIÓN TCOS Y SSOO</t>
  </si>
  <si>
    <t>INTERRUPTOR SIMPLE</t>
  </si>
  <si>
    <t>FORMATO CALIFICACIÓN OFICIALES</t>
  </si>
  <si>
    <t>BIM 13</t>
  </si>
  <si>
    <t>BIR 302</t>
  </si>
  <si>
    <t>CERA EN PASTA COLOR ROJO PERFUMADA X 3,785 ml</t>
  </si>
  <si>
    <t>CERA LIQUIDA C/ROJO PERFUMADA X 3,785 ml</t>
  </si>
  <si>
    <t>2.3.2.4.1.3 DE VEHICULOS</t>
  </si>
  <si>
    <t>AFINAMIENTO DE MOTOR</t>
  </si>
  <si>
    <t>SERVICIO</t>
  </si>
  <si>
    <t>CAMBIO DE ACEITE DE MOTOR</t>
  </si>
  <si>
    <t>MANTENIMIENTO DE RADIADOR</t>
  </si>
  <si>
    <t>MANTENIMIENTO DEL SISTEMA DE FRENOS</t>
  </si>
  <si>
    <t>CIA CMDO 113</t>
  </si>
  <si>
    <t>CIA PM 113</t>
  </si>
  <si>
    <t>CIA ESP CMDOS 113</t>
  </si>
  <si>
    <t>CIA ING ANF 113</t>
  </si>
  <si>
    <t>CIA INTG 113</t>
  </si>
  <si>
    <t>BTN MG 113</t>
  </si>
  <si>
    <t>CABLE MELLIZO N° 16</t>
  </si>
  <si>
    <t>CERA LIQUIDA SILICONADA C/ROJO X 3,785 ml</t>
  </si>
  <si>
    <t>CARPETA DE PARTE DE DOCUMENTOS</t>
  </si>
  <si>
    <t>LETREROS ACRÍLICOS CHICO 25X10 CM</t>
  </si>
  <si>
    <t>BTN INT 113</t>
  </si>
  <si>
    <t>BTN TRANSP 113</t>
  </si>
  <si>
    <t>CIA COM SERV 113</t>
  </si>
  <si>
    <t>CIA ING SERV 113</t>
  </si>
  <si>
    <t>CIA SAN VET 113</t>
  </si>
  <si>
    <t>CIA CMDO SERV 113</t>
  </si>
  <si>
    <t>2.3.1.99.1.3 LIBROS, DIARIOS, REVISTAS Y OTROS BIENES IMPRESOS NO VINCULADOS A ENSEÑANZA</t>
  </si>
  <si>
    <t>LEY DE PRESUPUESTO DE LA REPUBLICA</t>
  </si>
  <si>
    <t>REGISTRO CORRESPONDENCIA RECIBIDO</t>
  </si>
  <si>
    <t>LEY DE CONTRATACIONES Y ADQUISICIONES</t>
  </si>
  <si>
    <t>LETREROS ACRÍLICOS GRANDE 45X15 CM</t>
  </si>
  <si>
    <t>KARDEX</t>
  </si>
  <si>
    <t>REGISTRO CORRESPONDENCIA REMITIDO</t>
  </si>
  <si>
    <t>GAC 501</t>
  </si>
  <si>
    <t>GAC 122</t>
  </si>
  <si>
    <t>GAC 123</t>
  </si>
  <si>
    <t>GAC 116</t>
  </si>
  <si>
    <t>GAC 90B</t>
  </si>
  <si>
    <t>GCO 113</t>
  </si>
  <si>
    <t>HMR</t>
  </si>
  <si>
    <t>AGENDA GUBERNAMENTAL</t>
  </si>
  <si>
    <t>PISO CERAMICO</t>
  </si>
  <si>
    <t>MANTENIMIENTO DE TURBO</t>
  </si>
  <si>
    <t>MANTENIMIENTO DE ENFRIADOR DE ACEITE</t>
  </si>
  <si>
    <t>REPARACION DE ALTERNADOR</t>
  </si>
  <si>
    <t>REPARACION DE ARRANCADOR</t>
  </si>
  <si>
    <t>2.3.1.6.1.1 DE VEHICULOS</t>
  </si>
  <si>
    <t>FAJA DE VENTILADOR</t>
  </si>
  <si>
    <t>TAPA DE RADIADOR</t>
  </si>
  <si>
    <t>MANGUERA DE AGUA CON ABRAZADERAS</t>
  </si>
  <si>
    <t>BORNE DE BATERIA</t>
  </si>
  <si>
    <t>MICAS DIRECCIONALES</t>
  </si>
  <si>
    <t>FAROS DE CARRETERA</t>
  </si>
  <si>
    <t>VENDIX</t>
  </si>
  <si>
    <t>PASTILLAS/ZAPATAS</t>
  </si>
  <si>
    <t>BRAZOS Y PLUMILLAS</t>
  </si>
  <si>
    <t>FOTOCOPIADORA MINOLTA EP 2080</t>
  </si>
  <si>
    <t>FOTOCOPIADORA MINOLTA EP 5050</t>
  </si>
  <si>
    <t>FOTOCOPIADORA CANON IR 4570</t>
  </si>
  <si>
    <t>FOTOCOPIADORA MINOLTA EP 1052</t>
  </si>
  <si>
    <t>MANTENIMIENTO Y REPARACION DE IMPRESORA EPSON LX 300+II</t>
  </si>
  <si>
    <t>MANTENIMIENTO Y REPARACION DE IMPRESORA BROTHER A LASER</t>
  </si>
  <si>
    <t>MANTENIMIENTO Y REPARACION DE IMPRESORA HP DESKJET D2460</t>
  </si>
  <si>
    <t>MANTENIMIENTO Y REPARACION DE IMPRESORA HP DESKJET D1560</t>
  </si>
  <si>
    <t>MANTENIMIENTO Y REPARACION DE IMPRESORA HP DESKJET D3745</t>
  </si>
  <si>
    <t>MANTENIMIENTO Y REPARACION DE IMPRESORA HP DESKJET F4180</t>
  </si>
  <si>
    <t>MANTENIMIENTO Y REPARACION DE COMPUTADORAS CORE 2 DUO</t>
  </si>
  <si>
    <t>MANTENIMIENTO Y REPARACION DE COMPUTADORAS CORE I3</t>
  </si>
  <si>
    <t>SERVIDOR DE RED Y SEGURIDAD</t>
  </si>
  <si>
    <t>2.3.2.6.1.2 GASTOS NOTARIALES</t>
  </si>
  <si>
    <t>MANTENIMIENTO, LUBRICACION Y CALIBRACION DE TRATADORA MONARK</t>
  </si>
  <si>
    <t>MANTENIMIENTO Y LUBRICACION DE ELIPTICAS CROSS 7 MONARK</t>
  </si>
  <si>
    <t>MANTENIMIENTO Y LUBRICACION DE SPINNING</t>
  </si>
  <si>
    <t>MANTENIMIENTO Y ENGRASE DE MAQUINAS DE ELEVACION</t>
  </si>
  <si>
    <t>SERVICIO DE MANTENIMIENTO DE BOMBA CENTRIFUGA</t>
  </si>
  <si>
    <t>2.3.1.99.1.2 PRODUCTOS QUIMICOS</t>
  </si>
  <si>
    <t>CLORO GRANULADO CONCENTRADO AL 70% (HIPOCLORITO DE CALCIO) X BALDE 45 KG</t>
  </si>
  <si>
    <t>CLORO PLUS EN PASTILLAS X BALDE 20 KG</t>
  </si>
  <si>
    <t>SULFATO DE ALUMINIO</t>
  </si>
  <si>
    <t>SULFATO DE COBRE</t>
  </si>
  <si>
    <t>ALGUICIDA PARA PISCINA</t>
  </si>
  <si>
    <t>REGULADOR PH +</t>
  </si>
  <si>
    <t>REGULADOR PH  -</t>
  </si>
  <si>
    <t>KIT COMPARADOR DE CLORO Y PH</t>
  </si>
  <si>
    <t>REACTIVO INDICADOR DE PH "ROJO" X ML</t>
  </si>
  <si>
    <t>REACTIVO INDICADOR DE CLORO "ORTO" X ML</t>
  </si>
  <si>
    <t>DESENGRASANTE</t>
  </si>
  <si>
    <t>JUEGO</t>
  </si>
  <si>
    <t>SAL GRANULADA INDUSTRIAL</t>
  </si>
  <si>
    <t>ARENA GRUESA</t>
  </si>
  <si>
    <t>M3</t>
  </si>
  <si>
    <t>SUMIDEROS 2"</t>
  </si>
  <si>
    <t>SILICONA</t>
  </si>
  <si>
    <t>SELLADOR</t>
  </si>
  <si>
    <t>REDUCCION PVC 3/4"-1/2"</t>
  </si>
  <si>
    <t>PEGAMENTO PVC</t>
  </si>
  <si>
    <t>LLAVE DE 1/2"</t>
  </si>
  <si>
    <t>CODOS PVC 4" PARA DESAGUE</t>
  </si>
  <si>
    <t>CODO PVC 2"</t>
  </si>
  <si>
    <t>CINTA TEFLON</t>
  </si>
  <si>
    <t>ARENA FINA</t>
  </si>
  <si>
    <t>TEE 1/2" HIDRO</t>
  </si>
  <si>
    <t>CLAVOS 2"</t>
  </si>
  <si>
    <t>ALAMBRE NEGRO N° 8</t>
  </si>
  <si>
    <t>VARILLA</t>
  </si>
  <si>
    <t>LADRILLO KING KONG</t>
  </si>
  <si>
    <t>MILLAR</t>
  </si>
  <si>
    <t>CEMENTO</t>
  </si>
  <si>
    <t>ARENA AFIRMADO</t>
  </si>
  <si>
    <t>RODILLO TORO 6"</t>
  </si>
  <si>
    <t>PORCELANA</t>
  </si>
  <si>
    <t>ACCESORIO P/LAVATORIO</t>
  </si>
  <si>
    <t>LLAVE TERMOMAGNETICA 30 AMP.</t>
  </si>
  <si>
    <t>TOMACORRIENTE DOBLE</t>
  </si>
  <si>
    <t>FLUORESCENTE LINEAL DE 40W</t>
  </si>
  <si>
    <t>EQUIPO DE FLUORESCENTE C/ACCESORIOS</t>
  </si>
  <si>
    <t>TEE PVC 4"</t>
  </si>
  <si>
    <t>CINTA AISLANTE 3M</t>
  </si>
  <si>
    <t>TUBO PVC 3/4" P/LUZ</t>
  </si>
  <si>
    <t>TEE 3/4" HIDRO</t>
  </si>
  <si>
    <t>BROCHA TUMI 4"</t>
  </si>
  <si>
    <t>LLAVE TERMOMAGNETICA 60 AMP.</t>
  </si>
  <si>
    <t>YESO</t>
  </si>
  <si>
    <t>IMPRIMANTE</t>
  </si>
  <si>
    <t>YEE PVC 4"</t>
  </si>
  <si>
    <t>TUBO PVC 4"</t>
  </si>
  <si>
    <t>TUBO PVC 3/4"</t>
  </si>
  <si>
    <t>TUBO PVC 2" CON ROSCA REFORZADA</t>
  </si>
  <si>
    <t>TUBO PVC 1/2"</t>
  </si>
  <si>
    <t>TRAMPA PVC 2"</t>
  </si>
  <si>
    <t>Mantenimiento Fuerte Bolognesi</t>
  </si>
  <si>
    <t>CODO PVC 3/4" P/LUZ</t>
  </si>
  <si>
    <t>2.3.2.2.1.1 SERVICIO DE ENERGÍA ELÉCTRICA</t>
  </si>
  <si>
    <t>2.3.2.2.1.2 SERVICIO DE AGUA Y DESAGUE</t>
  </si>
  <si>
    <t>2.3.2.2.3.1 CORREOS Y SERVICIOS DE MENSAJERIA</t>
  </si>
  <si>
    <t>ARTICULOS</t>
  </si>
  <si>
    <t>TOTAL CANTIDAD</t>
  </si>
  <si>
    <t>UNIDAD MEDIDA</t>
  </si>
  <si>
    <t>PRECIO UNITARIO</t>
  </si>
  <si>
    <t>PRECIO TOTAL</t>
  </si>
  <si>
    <t>ACCION</t>
  </si>
  <si>
    <t>META FISICA TAREA</t>
  </si>
  <si>
    <t>TAREA PRESUPUESTAL N° 0014 REGISTRO DE SUMINISTROS DE SERVICIOS BASICOS</t>
  </si>
  <si>
    <t>META FISICA DE TAREA</t>
  </si>
  <si>
    <t>META FISICA</t>
  </si>
  <si>
    <t>IMPORTE TOTAL POR EVENTOS</t>
  </si>
  <si>
    <t>IMPORTE TOTAL S/.</t>
  </si>
  <si>
    <t>ACTIVIDAD</t>
  </si>
  <si>
    <t>N°</t>
  </si>
  <si>
    <t>CNV</t>
  </si>
  <si>
    <t>ESPECIFICA DEL GASTO</t>
  </si>
  <si>
    <t>CNV-TP 013</t>
  </si>
  <si>
    <t>TOTAL</t>
  </si>
  <si>
    <t>UNIDAD DE MEDIDA DE TAREA</t>
  </si>
  <si>
    <t>CNV-TP 014</t>
  </si>
  <si>
    <t>CNV-TP 019</t>
  </si>
  <si>
    <t xml:space="preserve">IMPORTE TOTAL </t>
  </si>
  <si>
    <t>ACCION CENTRAL</t>
  </si>
  <si>
    <t>TOTAL S/.</t>
  </si>
  <si>
    <t>3999999 SIN PRODUCTO</t>
  </si>
  <si>
    <t>500003 GESTION ADMINISTRATIVA</t>
  </si>
  <si>
    <t>TAREA PRESUPUESTAL N°</t>
  </si>
  <si>
    <t>013 FUNCIONAMIENTO</t>
  </si>
  <si>
    <t>UNIDAD OPERATIVA N°</t>
  </si>
  <si>
    <t>014 REGISTRO DE SUMINISTROS DE SERVICIOS BÁSICOS</t>
  </si>
  <si>
    <t>019 MANTO DE INFRAESTRUCTURA CONSTRUIDA</t>
  </si>
  <si>
    <t>9001 ACCIONES CENTRALES</t>
  </si>
  <si>
    <t>2.3.2.2.4.2 OTROS SERVICIOS DE PUBLICIDAD Y DIFUSION</t>
  </si>
  <si>
    <t>PUBLICACION 7 X 5 CM</t>
  </si>
  <si>
    <t>PUBLICACION DE SUBASTA PUBLICA</t>
  </si>
  <si>
    <t>MANTENIMIENTO Y REPARACIÓN DE EQUIPO AMPLIFICACIÓN PEAVEY</t>
  </si>
  <si>
    <t>MANTENIMIENTO Y REPARACION DE IMPRESORA MULTIFUNCIONAL LEXMARK</t>
  </si>
  <si>
    <t>MANTENIMIENTO Y REPARACION DE IMPRESORA DESKJET D1560</t>
  </si>
  <si>
    <t>MANTENIMIENTO Y REPARACION DE CAMARA FILMADORA SONY DCR-DVD</t>
  </si>
  <si>
    <t>MANTENIMIENTO Y REPARACION DE CAMARA FOTOGRAFICA SONY DSC-W55</t>
  </si>
  <si>
    <t>MANTENIMIENTO Y REPARACION DEREFRIGERADORA ELECTRICA 12PS</t>
  </si>
  <si>
    <t>MANTENIMIENTO Y REPARACION COMPRESORA DE AIRE 5 HP</t>
  </si>
  <si>
    <t>MANTENIMIENTO Y REPARACION GRUPO ELECTROGENO DE 50 KW</t>
  </si>
  <si>
    <t>MANTENIMIENTO Y REPARACION LAVADORA ELECTROLUX INDUSTRIAL</t>
  </si>
  <si>
    <t>MANTENIMIENTO Y REPARACION LUSTRADORA INDUSTRIAL</t>
  </si>
  <si>
    <t>MANTENIMIENTO DE SWICH D-LINK DE 16 PUERTOS</t>
  </si>
  <si>
    <t>MANTENIMIENTO Y REPARACION TELEVISOR PLASMA 42 PULG</t>
  </si>
  <si>
    <t>MANTENIMIENTO Y REPARACION DE REPRODUCTOR DVD</t>
  </si>
  <si>
    <t>MANTENIMIENTO INTEGRAL DE REDES</t>
  </si>
  <si>
    <t>UNIDADES</t>
  </si>
  <si>
    <t>CANT</t>
  </si>
  <si>
    <t>VALOR UNITARIO</t>
  </si>
  <si>
    <t>MENSUAL</t>
  </si>
  <si>
    <t>CG-RMS</t>
  </si>
  <si>
    <t>DEPARTAMENTOS DE ESTADO MAYOR</t>
  </si>
  <si>
    <t>SECCIONES DE ESTADO MAYOR</t>
  </si>
  <si>
    <t>CIA ESP DE COMANDO</t>
  </si>
  <si>
    <t>BTN RESERVA 302</t>
  </si>
  <si>
    <t>BRIGADA DE SERVICIOS 113</t>
  </si>
  <si>
    <t>BTN INT</t>
  </si>
  <si>
    <t>BTN MG</t>
  </si>
  <si>
    <t>BTN TRANSP</t>
  </si>
  <si>
    <t xml:space="preserve">CIA ING   </t>
  </si>
  <si>
    <t>CIA COM</t>
  </si>
  <si>
    <t>CIA SAN VET</t>
  </si>
  <si>
    <t>3ra BRIGADA DE ARTILLERIA</t>
  </si>
  <si>
    <t>DISTRIBUCION POR UNIDADES DE LA TAREA N° 013 AF 2016</t>
  </si>
  <si>
    <t>PTO FUN ANUAL</t>
  </si>
  <si>
    <t>PTO ADICIONAL</t>
  </si>
  <si>
    <t>HMR (PTO ADICIONAL)</t>
  </si>
  <si>
    <t>PTO TOTAL  ANUAL</t>
  </si>
  <si>
    <t>1/12</t>
  </si>
  <si>
    <t>ACCIÓN</t>
  </si>
  <si>
    <t>TAREA PRESUPUESTAL</t>
  </si>
  <si>
    <t>:  13 FUNCIONAMIENTO</t>
  </si>
  <si>
    <t>EM 3RA BRIG ART</t>
  </si>
  <si>
    <t>EM 3RA BRIG SERV</t>
  </si>
  <si>
    <t>GAC 503</t>
  </si>
  <si>
    <t>CIA C/S 113</t>
  </si>
  <si>
    <t>CANTIDAD TOTAL</t>
  </si>
  <si>
    <t>PRECIO UNIT</t>
  </si>
  <si>
    <t>TOTAL PARCIAL</t>
  </si>
  <si>
    <t>2.3.1.5.1.1 REPUESTOS DE ACCESORIOS (MATERIAL PAD)</t>
  </si>
  <si>
    <t>TINTA COLOR AMARILLO CAPACIDAD: 70 ML P/IMPRESORA: L110,L210,L350,L355,L555) CAJA X 01 UNIDAD EPSON T664420 T664420</t>
  </si>
  <si>
    <t>UU</t>
  </si>
  <si>
    <t>TINTA COLOR MAGENTA CAPACIDAD: 70 ML P/IMPRESORA: L110,L210,L350,L355,L555) CAJA X 01 UNIDAD EPSON T664320 T664320</t>
  </si>
  <si>
    <t>TINTA COLOR NEGRO CAPACIDAD: 70 ML P/IMPRESORA: L110,L210,L350,L355,L555) CAJA X 01 UNIDAD EPSON T664120 T664120</t>
  </si>
  <si>
    <t>TINTA COLOR CIAN CAPACIDAD: 70 ML P/IMPRESORA: L110,L210,L350,L355,L555) CAJA X 01 UNIDAD EPSON T664220 T664220</t>
  </si>
  <si>
    <t>TINTA RENDIMIENTO: 100 PAG COLOR CIAN/MAGENTA/AMARILLO CAJA X 01 UNIDAD HP 122 CH562HL</t>
  </si>
  <si>
    <t>TINTA RENDIMIENTO: 120 PAG COLOR NEGRO CAJA X 01 UNIDAD HP 122 CH561HL</t>
  </si>
  <si>
    <t>TINTA RENDIMIENTO: 165 PAG COLOR CIAN/MAGENTA/AMARILLO CAJA X 01 UNIDAD HP 22 C9352AL</t>
  </si>
  <si>
    <t>TINTA RENDIMIENTO: 165 PAG COLOR CIAN/MAGENTA/AMARILLO CAJA X 01 UNIDAD HP 60 CC643WL</t>
  </si>
  <si>
    <t>TINTA RENDIMIENTO: 200 PAG COLOR NEGRO CAJA X 01 UNIDAD HP 60 CC640WL</t>
  </si>
  <si>
    <t>TINTA RENDIMIENTO: 312 PAG COLOR CIAN/MAGENTA/AMARILLO CAPACIDAD: 12 ML CAJA X 01 UNIDAD CANON CL-41 0617B002AA</t>
  </si>
  <si>
    <t>TINTA COLOR AMARILLO CAPACIDAD: 700 ML CAJA X 01 UNIDAD EPSON T591400 T591400</t>
  </si>
  <si>
    <t>TINTA RENDIMIENTO: 1000 PAG COLOR CIAN CLARO CONTIENE: CARTUCHO/CABEZAL/LIMPIACABEZAL CAJA X 03 UNIDADES HP 83 C5004A</t>
  </si>
  <si>
    <t>TINTA RENDIMIENTO: 1000 PAG COLOR MAGENTA CAJA X 01 UNIDAD HP 81 C4932A</t>
  </si>
  <si>
    <t>TINTA RENDIMIENTO: 1000 PAG COLOR MAGENTA CAJA X 01 UNIDAD HP 83 C4942A</t>
  </si>
  <si>
    <t>TINTA RENDIMIENTO: 1000 PAG COLOR MAGENTA CONTIENE: CARTUCHO/CABEZAL/LIMPIACABEZAL CAJA X 03 UNIDADES HP 83 C5002A</t>
  </si>
  <si>
    <t>TINTA COLOR MAGENTA CAPACIDAD: 700 ML CAJA X 01 UNIDAD CANON PFI-703M 2965B001AA</t>
  </si>
  <si>
    <t>TINTA COLOR MAGENTA CAPACIDAD: 700 ML PIGMENTADA CAJA X 01 UNIDAD CANON PFI-706M 6683B001AA</t>
  </si>
  <si>
    <t>TINTA COLOR NEGRO CAPACIDAD: 130 ML CAJA X 01 UNIDAD CANON PFI-102BK 0895B001AA</t>
  </si>
  <si>
    <t>TINTA RENDIMIENTO: 355 PAG COLOR NEGRO CAPACIDAD: 16 ML CAJA X 01 UNIDAD CANON PG-40BK 0615B002AA</t>
  </si>
  <si>
    <t>TINTA RENDIMIENTO: 475 PAG COLOR NEGRO CAJA X 01 UNIDAD HP 21XL C9351CL</t>
  </si>
  <si>
    <t>TINTA RENDIMIENTO: 480 PAG COLOR NEGRO CAJA X 01 UNIDAD HP 122XL CH563HL</t>
  </si>
  <si>
    <t>TINTA RENDIMIENTO: 480 PAG COLOR NEGRO CAJA X 01 UNIDAD HP 19 C6628A</t>
  </si>
  <si>
    <t>TINTA RENDIMIENTO: 480 PAG COLOR CIAN/MAGENTA/AMARILLO CAJA X 01 UNIDAD HP 17 C6625A</t>
  </si>
  <si>
    <t>TINTA RENDIMIENTO: 190 PAG COLOR NEGRO CAJA X 01 UNIDAD HP 21</t>
  </si>
  <si>
    <t>TINTA RENDIMIENTO: 1200 PAG COLOR VERDE CAJA X 01 UNIDAD HP 70 C9457A</t>
  </si>
  <si>
    <t>TONER RENDIMIENTO: 1500 PAG COLOR NEGRO CAJA X 01 UNIDAD HP 35A CB435A</t>
  </si>
  <si>
    <t>TONER RENDIMIENTO: 1600 PAG COLOR NEGRO CAJA X 01 UNIDAD HP 85A CE285A</t>
  </si>
  <si>
    <t>TONER RENDIMIENTO: 2100 PAG COLOR NEGRO CAJA X 01 UNIDAD HP 78A CE278A</t>
  </si>
  <si>
    <t>TONER RENDIMIENTO: 13000 PAG COLOR NEGRO CAJA X 01 UNIDAD HP N.D. C9730A</t>
  </si>
  <si>
    <t>TONER RENDIMIENTO: 2300 PAG COLOR NEGRO CAJA X 01 UNIDAD HP 05A CE505A</t>
  </si>
  <si>
    <t>ARCHIVADOR PLSTFC S/FIL OFIC ANCH NEGRO SIMPLE</t>
  </si>
  <si>
    <t xml:space="preserve">BLISTER BANDERITA ADHESIVA D/PLASTICO SEÑALIZADORA D/PAGINA </t>
  </si>
  <si>
    <t>BLISTER X 50 UNIDADES</t>
  </si>
  <si>
    <t>BLOCK  DE TAQUIGRAFIA A-5  X 70H</t>
  </si>
  <si>
    <t xml:space="preserve">BLOCK NOTA ADHESIVA COLOR AMARILLO T: 2" X 3" O EQUIVALENTE </t>
  </si>
  <si>
    <t>BLOCK X 100 HOJAS</t>
  </si>
  <si>
    <t xml:space="preserve">BLOCK NOTA ADHESIVA COLOR AMARILLO T: 3" X 5" O EQUIVALENTE </t>
  </si>
  <si>
    <t xml:space="preserve">BOLSA FOLDER MANILA REFORZADO T: OFICIO </t>
  </si>
  <si>
    <t>BOLSA X 25 UNIDADES</t>
  </si>
  <si>
    <t>BOLSA FOLDER MANILA SIN REFUERZO T: A-4</t>
  </si>
  <si>
    <t>BOLSA FOLDER MANILA SIN REFUERZO T: OFICIO</t>
  </si>
  <si>
    <t xml:space="preserve">CARPETA PAPEL CARBON P/ESCRITURA MECANOGRAFICA COLOR NEGRO T: A-4 </t>
  </si>
  <si>
    <t>CARPETA X 100 UNIDADES</t>
  </si>
  <si>
    <t xml:space="preserve">CJS ALFILER METALICO CAJA X 50 GR. </t>
  </si>
  <si>
    <t>CAJA X 50 GR.</t>
  </si>
  <si>
    <t xml:space="preserve">CJS BINDER CLIP METALICO T: 1 5/8" (41 MM.) </t>
  </si>
  <si>
    <t>CAJA X 12 UNIDADES</t>
  </si>
  <si>
    <t>CJS CHINCHE METALICO C/CABEZA DE COLORES CAJA X 100 UU</t>
  </si>
  <si>
    <t>CAJA X 100 UNIDADES</t>
  </si>
  <si>
    <t>CJS CLIP METALICO ESTANDAR CAJA X 100 UU</t>
  </si>
  <si>
    <t xml:space="preserve">CJS FASTENER METALICO X 50 UNIDADES </t>
  </si>
  <si>
    <t>CAJA X 50 UNIDADES</t>
  </si>
  <si>
    <t xml:space="preserve">CJS GRAPA 23/10  X 1000 UNIDADES </t>
  </si>
  <si>
    <t>CAJA X 1000 UNIDADES</t>
  </si>
  <si>
    <t xml:space="preserve">CJS GRAPA 23/13 X 1000 UNIDADES </t>
  </si>
  <si>
    <t xml:space="preserve">CJS GRAPA 23/15  X 1000 UNIDADES </t>
  </si>
  <si>
    <t xml:space="preserve">CJS GRAPA 23/6  X 1000 UNIDADES </t>
  </si>
  <si>
    <t>CJS GRAPA 23/8 X 1000 UNIDADES</t>
  </si>
  <si>
    <t xml:space="preserve">CJS GRAPA 26/6 X 5000 UNIDADES </t>
  </si>
  <si>
    <t>CAJA X 5000 UNIDADES</t>
  </si>
  <si>
    <t xml:space="preserve">CJS INDEX TABS  P/F COLGANTE CJTA X 25  </t>
  </si>
  <si>
    <t>CAJA X 10 UNIDADES</t>
  </si>
  <si>
    <t xml:space="preserve">CJS INDEX TABS TRANSPARENTE </t>
  </si>
  <si>
    <t xml:space="preserve">CJS INDEX TABS TRANSPARENTE COLORES VARIADOS </t>
  </si>
  <si>
    <t xml:space="preserve">CJS LAPICES DE COLORES D/VARIOS COLORES T: CHICO </t>
  </si>
  <si>
    <t xml:space="preserve">CJS LAPICES DE COLORES D/VARIOS COLORES T: GRANDE </t>
  </si>
  <si>
    <t>ENGRAP T/ALICATE PORPOISE R810000A3</t>
  </si>
  <si>
    <t>ETIQUETA ADHESIVA COLOR BLANCO T: 1 1/2" X 3" O EQUIVALENTE SOBRE X 100 UU</t>
  </si>
  <si>
    <t>SOBRE X 100 UNIDADES</t>
  </si>
  <si>
    <t>ETIQUETA ADHESIVA COLOR BLANCO T: 1" X 3" O EQUIVALENTE SOBRE X 100 UU</t>
  </si>
  <si>
    <t>ETIQUETA ADHESIVA COLOR BLANCO T: 3 1/2" X 1" O EQUIVALENTE SOBRE X 100 UU</t>
  </si>
  <si>
    <t>ETIQUETA ADHESIVA COLOR BLANCO T: 4" X 1 1/2" O EQUIVALENTE SOBRE X 100 UU</t>
  </si>
  <si>
    <t>ETIQUETA ADHESIVA COLORES VARIADOS T: 1" X 3" O EQUIVALENTE SOBRE X 100 UU</t>
  </si>
  <si>
    <t>ETIQUETA ADHESIVA P/COMPUTADORA COLOR BLANCO T: 3" X 1" O EQUIVALENTE SOBRE X 1000 UU</t>
  </si>
  <si>
    <t>SOBRE X 1000 UNIDADES</t>
  </si>
  <si>
    <t>ETIQUETA ADHESIVA P/DISCO COMPACTO (CD) SOBRE X 100 UU</t>
  </si>
  <si>
    <t>NOTA ADHESIVA T: 1 1/2" X 2" O EQUIVALENTE PAQUETE X 12 BLOCKS X 100 H.</t>
  </si>
  <si>
    <t>PAQUETE X 12 BLOCKS X 100 HOJAS</t>
  </si>
  <si>
    <t xml:space="preserve">PLIEGO PAPEL LUSTRE COLORES VARIADOS T: 50 CM. X 65 CM. </t>
  </si>
  <si>
    <t>PLIEGO</t>
  </si>
  <si>
    <t xml:space="preserve">PQT CARTULINA DUPLEX REVERSO KRAFT D/200 GR. T: 70 CM. X 100 CM. </t>
  </si>
  <si>
    <t>EMPAQUE X 100 UNIDADES</t>
  </si>
  <si>
    <t xml:space="preserve">PQT CARTULINA DUPLEX REVERSO KRAFT D/225 GR. T: 70 CM. X 100 CM. </t>
  </si>
  <si>
    <t>PQT CARTULINA DUPLEX REVERSO KRAFT D/345 GR. T: 70 CM. X 100 CM.</t>
  </si>
  <si>
    <t xml:space="preserve">PQT LIGA DELGADA PAQUETE X 1 LB. </t>
  </si>
  <si>
    <t>PAQUETE X 1 LB.</t>
  </si>
  <si>
    <t xml:space="preserve">PQT LIGA DELGADA PAQUETE X 1/4 LB. </t>
  </si>
  <si>
    <t>PAQUETE X 1/4 LB.</t>
  </si>
  <si>
    <t xml:space="preserve">PQT NOTA ADHESIVA D/VARIOS COLORES T: 3" X 3" O EQUIVALENTE </t>
  </si>
  <si>
    <t>PAQUETE X 5 BLOCKS X 100 HOJAS</t>
  </si>
  <si>
    <t xml:space="preserve">PQT NOTA ADHESIVA D/VARIOS COLORES T: 3" X 5" O EQUIVALENTE </t>
  </si>
  <si>
    <t xml:space="preserve">PQT PAPEL BOND D/56 GR. T: 61 CM. X 86 CM. </t>
  </si>
  <si>
    <t>PAQUETE X 500 UNIDADES</t>
  </si>
  <si>
    <t xml:space="preserve">PQT PAPEL BOND D/56 GR. T: 69 CM. X 89 CM. </t>
  </si>
  <si>
    <t xml:space="preserve">PQT PAPEL BOND D/56 GR. T: 72 CM. X 102 CM. </t>
  </si>
  <si>
    <t xml:space="preserve">PQT PAPEL BOND D/56 GR. T: A-4 </t>
  </si>
  <si>
    <t xml:space="preserve">PQT PAPEL BOND D/56 GR. T: OFICIO </t>
  </si>
  <si>
    <t xml:space="preserve">PQT PAPEL BOND D/75 GR. COLORES VARIADOS T: A-4 </t>
  </si>
  <si>
    <t xml:space="preserve">PQT PAPEL BOND D/75 GR. T: 61 CM. X 86 CM. </t>
  </si>
  <si>
    <t xml:space="preserve">PQT PAPEL BOND D/75 GR. T: 69 CM. X 89 CM. </t>
  </si>
  <si>
    <t xml:space="preserve">PQT PAPEL BOND D/75 GR. T: 72 CM. X 102 CM. </t>
  </si>
  <si>
    <t>PQT PAPEL BOND D/75 GR. T: A-3</t>
  </si>
  <si>
    <t>PQT PAPEL BOND D/75 GR. T: A-4</t>
  </si>
  <si>
    <t xml:space="preserve">PQT PAPEL BOND D/75 GR. T: OFICIO </t>
  </si>
  <si>
    <t xml:space="preserve">PQT PAPEL BOND FOTOCOPIA D/75 GR. T: A-3 </t>
  </si>
  <si>
    <t xml:space="preserve">PQT PAPEL BOND FOTOCOPIA D/75 GR. T: A-4 </t>
  </si>
  <si>
    <t>PQT PAPEL BOND FOTOCOPIA D/75 GR. T: OFICIO</t>
  </si>
  <si>
    <t xml:space="preserve">PQT PAPEL BOND FOTOCOPIA D/80 GR. T: A-4 </t>
  </si>
  <si>
    <t xml:space="preserve">PQT PAPEL BULKY D/52 GR. T: OFICIO </t>
  </si>
  <si>
    <t>PQT PAPEL CREPE COLORES VARIADOS T: 180 CM. X 50 CM.</t>
  </si>
  <si>
    <t>PAQUETE X 10 PLIEGOS</t>
  </si>
  <si>
    <t>PQT PAPEL KRAFT D/50 GR. T: 75 CM. X 120 CM.</t>
  </si>
  <si>
    <t xml:space="preserve">PQT PAPEL PERIODICO D/48.8 GR. COLORES VARIADOS T: OFICIO </t>
  </si>
  <si>
    <t>PQT PAPEL PERIODICO D/48.8 GR. T: A-4</t>
  </si>
  <si>
    <t xml:space="preserve">PQT SOBRE D/PAPEL BOND D/56 GR. COLOR BLANCO T: CARTA </t>
  </si>
  <si>
    <t>PAQUETE X 50 UNIDADES</t>
  </si>
  <si>
    <t xml:space="preserve">PQT SOBRE D/PAPEL BOND D/75 GR. COLOR BLANCO T: OFICIO </t>
  </si>
  <si>
    <t>PQT SOBRE MANILA T: A-4</t>
  </si>
  <si>
    <t xml:space="preserve">PQT SOBRE MANILA T: EXTRAOFICIO </t>
  </si>
  <si>
    <t>PQT SOBRE MANILA T: OFICIO</t>
  </si>
  <si>
    <t xml:space="preserve">PQT SOBRE MANILA T: PAGO </t>
  </si>
  <si>
    <t>UU BANDEJA PORTAPAPELES D/ACRILICO D/02 PISOS (NEGRO, TOPACIO, C/HUMO)</t>
  </si>
  <si>
    <t xml:space="preserve">UU BOLIGRAFO D/TINTA LIQUIDA COLOR AZUL D/PUNTA FINA DIAMETRO D/PUNTA: 0.1 MM. A 0.9 MM. </t>
  </si>
  <si>
    <t xml:space="preserve">UU BOLIGRAFO D/TINTA LIQUIDA COLOR NEGRO D/PUNTA FINA DIAMETRO D/PUNTA: 0.1 MM. A 0.9 MM. </t>
  </si>
  <si>
    <t xml:space="preserve">UU BOLIGRAFO D/TINTA LIQUIDA COLOR ROJO D/PUNTA FINA DIAMETRO D/PUNTA: 0.1 MM. A 0.9 MM. </t>
  </si>
  <si>
    <t>UU BOLIGRAFO D/TINTA SECA COLOR AZUL D/PUNTA FINA DIAMETRO D/PUNTA: 0.1 MM. A 0.9 MM.</t>
  </si>
  <si>
    <t xml:space="preserve">UU BOLIGRAFO D/TINTA SECA COLOR NEGRO D/PUNTA FINA DIAMETRO D/PUNTA: 0.1 MM. A 0.9 MM. </t>
  </si>
  <si>
    <t xml:space="preserve">UU BOLIGRAFO D/TINTA SECA COLOR ROJO D/PUNTA FINA DIAMETRO D/PUNTA: 0.1 MM. A 0.9 MM. </t>
  </si>
  <si>
    <t xml:space="preserve">UU BORRADOR D/PVC O VINIL P/LAPIZ COLOR BLANCO T: CHICO </t>
  </si>
  <si>
    <t xml:space="preserve">UU BORRADOR D/PVC O VINIL P/LAPIZ COLOR BLANCO T: GRANDE </t>
  </si>
  <si>
    <t xml:space="preserve">UU CARTULINA SATINADA D/150 GR. COLOR BLANCO T: 50 CM. X 65 CM. </t>
  </si>
  <si>
    <t xml:space="preserve">UU CINTA ADHESIVA COLOR HABANO MARRON T: 2" X 40 YD. </t>
  </si>
  <si>
    <t xml:space="preserve">UU CINTA ADHESIVA MASKING TAPE T: 2" X 55 YD. </t>
  </si>
  <si>
    <t xml:space="preserve">UU CINTA ADHESIVA TRANSPARENTE T: 1 1/2" X 72 YD. </t>
  </si>
  <si>
    <t xml:space="preserve">UU COLA SINTETICA FRASCO X 250 GR. </t>
  </si>
  <si>
    <t xml:space="preserve">UU COLECTOR REVISTERO D/LOMO ANGOSTO T: OFICIO </t>
  </si>
  <si>
    <t>UU CORRECTOR LIQUIDO TIPO BOLIGRAFO</t>
  </si>
  <si>
    <t>UU CUADERNO ALFABETICO C/INDICE EMPASTADO D/56 GR. T: A-5 X 100 HOJAS</t>
  </si>
  <si>
    <t xml:space="preserve">UU CUADERNO ANILLO DOBLE CUADRICULADO D/56 GR. T: A-4 X 100 HOJAS </t>
  </si>
  <si>
    <t xml:space="preserve">UU CUADERNO D/CARGO EMPASTADO D/56 GR. T: A-5 X 200 HOJAS </t>
  </si>
  <si>
    <t xml:space="preserve">UU CUADERNO ENGRAPADO CUADRICULADO D/56 GR. T: A-5 X 80 HOJAS </t>
  </si>
  <si>
    <t>UU CUCHILLA P/CORTAR PAPEL TIPO CUTTER C/CUBIERTA PLASTICA T: MEDIANO</t>
  </si>
  <si>
    <t xml:space="preserve">UU DISPENSADOR P/CINTA ADHESIVA DE 1/2" X 36 YD. </t>
  </si>
  <si>
    <t xml:space="preserve">UU ENGRAPADOR D/ESTRUCTURA METALICA Y COMPONENTE DE BAKELITA T: GRANDE C: 100 HOJAS </t>
  </si>
  <si>
    <t>UU ENGRAPADOR METALICO (100%) C/YUNQUE FIJO TIPO ALICATE O TENAZA</t>
  </si>
  <si>
    <t xml:space="preserve">UU ESPONJERO D/JEBE O PLASTICO T: CHICO </t>
  </si>
  <si>
    <t xml:space="preserve">UU FOLDER D/PLASTICO C/CLIP LATERAL COLORES VARIADOS T: A-4 C: 30 HOJAS </t>
  </si>
  <si>
    <t xml:space="preserve">UU FOLDER D/PLASTICO C/CLIP LATERAL COLORES VARIADOS T: A-4 C: 60 HOJAS </t>
  </si>
  <si>
    <t xml:space="preserve">UU FOLDER D/PLASTICO C/TAPA TRANSPARENTE Y FASTENER COLORES VARIADOS T: A-4 </t>
  </si>
  <si>
    <t>UU FOLDER D/PLASTICO C/TAPA TRANSPARENTE Y FASTENER COLORES VARIADOS T: OFICIO</t>
  </si>
  <si>
    <t xml:space="preserve">UU FOLDER D/PLASTICO C/VARILLA SUJETADORA LATERAL COLORES VARIADOS T: A-4 </t>
  </si>
  <si>
    <t>UU FOLDER D/PLASTICO C/VARILLA SUJETADORA LATERAL COLORES VARIADOS T: OFICIO ESTANDAR</t>
  </si>
  <si>
    <t xml:space="preserve">UU FOLDER D/PLASTICO PORTADOCUMENTOS TIPO CATALOGO C/MICAS T: A-4 C: 40 HOJAS </t>
  </si>
  <si>
    <t>UU FOLDER D/PLASTICO PORTADOCUMENTOS TIPO CATALOGO C/MICAS T: A-4 C: 60 HOJAS</t>
  </si>
  <si>
    <t xml:space="preserve">UU FORRO D/PLASTICO T: A-4 O CARTA X 5 MT. </t>
  </si>
  <si>
    <t xml:space="preserve">UU FORRO D/PLASTICO T: OFICIO X 5 MT. </t>
  </si>
  <si>
    <t xml:space="preserve">UU FUNDA PORTAPAPELES D/PVC TIPO MICA GRUESA TRANSPARENTE T: A-4 </t>
  </si>
  <si>
    <t xml:space="preserve">UU FUNDA PORTAPAPELES D/PVC TIPO MICA GRUESA TRANSPARENTE T: OFICIO </t>
  </si>
  <si>
    <t xml:space="preserve">UU GOMA EN BARRA D/25 GR. O 25.2 GR. </t>
  </si>
  <si>
    <t>UU GOMA EN BARRA D/40 GR.</t>
  </si>
  <si>
    <t xml:space="preserve">UU GOMA LIQUIDA FRASCO X 1/4 LT. </t>
  </si>
  <si>
    <t xml:space="preserve">UU LAPIZ D/MADERA BICOLOR </t>
  </si>
  <si>
    <t xml:space="preserve">UU LAPIZ D/MADERA C/MINA DE GRAFITO 2B </t>
  </si>
  <si>
    <t xml:space="preserve">UU LAPIZ D/MADERA C/MINA DE GRAFITO N° 2 C/BORRADOR </t>
  </si>
  <si>
    <t>UU LAPIZ D/MADERA DE GRAFITO 2B C /BORRADOR</t>
  </si>
  <si>
    <t>UU LAPIZ ESC. AMARILLO 2B C /BORRADOR</t>
  </si>
  <si>
    <t xml:space="preserve">UU LAPIZ TECNIK-0  2B  DISEÑO PROFESIONAL </t>
  </si>
  <si>
    <t xml:space="preserve">UU LIBRETA D/CAMPO (TOPOGRAFICA) D/PAPEL BOND EMPASTADA MIXTA (RAYADA Y CUADRICULADA) D/75 GR. T: A-6 X 48 HOJAS </t>
  </si>
  <si>
    <t xml:space="preserve">UU LIBRO D/ACTAS D/PAPEL BOND EMPASTADO CUADRICULADO D/75 GR. X 100 HOJAS (200 FOLIOS) </t>
  </si>
  <si>
    <t xml:space="preserve">UU LIBRO D/ACTAS D/PAPEL BOND EMPASTADO RAYADO D/56 GR. X 100 HOJAS (200 FOLIOS) </t>
  </si>
  <si>
    <t>UU LIBRO D/ACTAS D/PAPEL BOND EMPASTADO RAYADO D/75 GR. X 100 HOJAS (200 FOLIOS)</t>
  </si>
  <si>
    <t>UU LIBRO D/ACTAS D/PAPEL BOND EMPASTADO RAYADO D/75 GR. X 50 HOJAS (100 FOLIOS)</t>
  </si>
  <si>
    <t xml:space="preserve">UU MICA P/ANILLADO TIPO CATEDRAL T: A-4 </t>
  </si>
  <si>
    <t xml:space="preserve">UU MICA P/ANILLADO TRANSPARENTE T: A-4 </t>
  </si>
  <si>
    <t xml:space="preserve">UU MOTA P/PIZARRA ACRILICA C/COBERTURA PLASTICA </t>
  </si>
  <si>
    <t>UU NOTA ADHESIVA P/FAX T: 37 MM. A 40 MM. X 100 MM. A 102 MM. X 200 H.</t>
  </si>
  <si>
    <t xml:space="preserve">UU PEGAMENTO D/ALTA RESISTENCIA INSTANTANEO UNIDAD UHU </t>
  </si>
  <si>
    <t>UU PERFORADOR D/02 ESPIGAS C: 50 HOJAS</t>
  </si>
  <si>
    <t xml:space="preserve">UU PERFORADOR D/02 ESPIGAS C: DE 15 A 20 HOJAS </t>
  </si>
  <si>
    <t>UU PLUMON INDELEBLE COLORES VARIADOS D/PUNTA FINA ANCHO D/TRAZO: 0.1 MM. A 0.9 MM .</t>
  </si>
  <si>
    <t xml:space="preserve">UU PLUMON INDELEBLE COLORES VARIADOS D/PUNTA GRUESA ANCHO D/TRAZO: 3.1.MM. A 5 MM </t>
  </si>
  <si>
    <t xml:space="preserve">UU PLUMON INDELEBLE COLORES VARIADOS D/PUNTA MEDIANA ANCHO D/TRAZO: 1.MM. A 3 MM </t>
  </si>
  <si>
    <t xml:space="preserve">UU PLUMON MARCADOR COLORES VARIADOS D/PUNTA FINA ANCHO D/TRAZO: 0.1 MM. A 0.9 MM </t>
  </si>
  <si>
    <t xml:space="preserve">UU PLUMON MARCADOR COLORES VARIADOS D/PUNTA GRUESA ANCHO D/TRAZO: 3.1.MM. A 5 MM </t>
  </si>
  <si>
    <t xml:space="preserve">UU PLUMON P/PIZARRA ACRILICA COLORES VARIADOS D/PUNTA GRUESA ANCHO D/TRAZO: 3.1.MM. A 5 MM </t>
  </si>
  <si>
    <t xml:space="preserve">UU PLUMON P/PIZARRA ACRILICA COLORES VARIADOS D/PUNTA MEDIANA ANCHO D/TRAZO: 1.MM. A 3 MM </t>
  </si>
  <si>
    <t xml:space="preserve">UU PLUMON RESALTADOR F/RECTANGULAR COLORES VARIADOS D/PUNTA BISELADA </t>
  </si>
  <si>
    <t xml:space="preserve">UU PORTA CLIPS D/ACRILICO IMANTADO </t>
  </si>
  <si>
    <t>UU PORTA LAPICEROS D/ACRILICO TIPO VASO O CUBO (NEGRO, TOPACIO)</t>
  </si>
  <si>
    <t xml:space="preserve">UU PORTAMINA C/PUNTA METALICA ANCHO D/TRAZO: 0.5 MM. </t>
  </si>
  <si>
    <t xml:space="preserve">UU REGLA D/PLASTICO T: 20 CM. </t>
  </si>
  <si>
    <t xml:space="preserve">UU REGLA D/PLASTICO T: 30 CM. </t>
  </si>
  <si>
    <t xml:space="preserve">UU REGLA D/PLASTICO T: 60 CM. </t>
  </si>
  <si>
    <t xml:space="preserve">UU SACAGRAPA METALICO </t>
  </si>
  <si>
    <t xml:space="preserve">UU TAJADOR METALICO P/LAPIZ C/SOPORTE P/MESA C/TORNILLO </t>
  </si>
  <si>
    <t xml:space="preserve">UU TAJADOR METALICO P/LAPIZ D/BOLSILLO </t>
  </si>
  <si>
    <t>UU TAMPON C/COBERTURA PLASTICA COLOR AZUL T: 11 CM. X 7 CM.</t>
  </si>
  <si>
    <t xml:space="preserve">UU TAMPON C/COBERTURA PLASTICA COLOR NEGRO T: 11 CM. X 7 CM. </t>
  </si>
  <si>
    <t xml:space="preserve">UU TAMPON C/COBERTURA PLASTICA COLOR ROJO T: 11 CM. X 7 CM. </t>
  </si>
  <si>
    <t xml:space="preserve">UU TIJERA METALICA C/MANGO PLASTICO T: 7" </t>
  </si>
  <si>
    <t>UU TIJERA METALICA C/MANGO PLASTICO T: 8"</t>
  </si>
  <si>
    <t xml:space="preserve">UU TINTA P/TAMPON COLOR NEGRO </t>
  </si>
  <si>
    <t>AMBIENTADOR EN PASTILLA X 40 – 45 GRS</t>
  </si>
  <si>
    <t>AMBIENTADOR EN SPRAY DIFERENTES AROMAS DE 360 MIL</t>
  </si>
  <si>
    <t>GLN</t>
  </si>
  <si>
    <t>PQTE</t>
  </si>
  <si>
    <t>GALON</t>
  </si>
  <si>
    <t xml:space="preserve">CERA EN PASTA COLOR AMARILLO PERFUMADA  X 3,785 ml </t>
  </si>
  <si>
    <t xml:space="preserve">CHUPON DE JEBE DESATORADOR  RESISTENTE CON  MANGO DE PLASTICO </t>
  </si>
  <si>
    <t xml:space="preserve">JABONERA DE PLASTICO </t>
  </si>
  <si>
    <t xml:space="preserve">LEJIA X 1 GLN </t>
  </si>
  <si>
    <t>LIMPIA VAJILLA X 500 ML</t>
  </si>
  <si>
    <t xml:space="preserve">PAPEL HIGIÉNICO BLANCO X 20 UNIDADES </t>
  </si>
  <si>
    <t xml:space="preserve">PASTILLA PURIFICADORA PARA WC C/AZUL </t>
  </si>
  <si>
    <t xml:space="preserve">TACHO DE PLASTICO SUPER RESISTENTE Y DURABLE 75 LT </t>
  </si>
  <si>
    <t>2.3.1.5.4.1 ELECTRICIDAD, ILUMINACIÓN Y ELECTRÓNICA</t>
  </si>
  <si>
    <t xml:space="preserve">ARRANCADOR PARA 40 WATTS </t>
  </si>
  <si>
    <t>PZA</t>
  </si>
  <si>
    <t xml:space="preserve">BALASTRO DE 40 WATTS </t>
  </si>
  <si>
    <t xml:space="preserve">CABLE DE LUZ N° 14 </t>
  </si>
  <si>
    <t xml:space="preserve">CABLE MELLIZO 2X14 (100 MTS) </t>
  </si>
  <si>
    <t xml:space="preserve">CABLE TWG # 12 (100 MTS) </t>
  </si>
  <si>
    <t xml:space="preserve">CABLE TWG #14 (100 MTS) </t>
  </si>
  <si>
    <t xml:space="preserve">CANALETAS PEGA PEGA </t>
  </si>
  <si>
    <t xml:space="preserve">CINTA AISLANTE </t>
  </si>
  <si>
    <t xml:space="preserve">CIRCULINA DE 32 WATTS </t>
  </si>
  <si>
    <t xml:space="preserve">CODO DE 3/4 DE LUZ </t>
  </si>
  <si>
    <t xml:space="preserve">CURVAS PVC DE 3/4  </t>
  </si>
  <si>
    <t xml:space="preserve">DUCHA ELECTRICA </t>
  </si>
  <si>
    <t xml:space="preserve">EQUIPO CIRCULINA DE 32 WATTS </t>
  </si>
  <si>
    <t>EQP</t>
  </si>
  <si>
    <t xml:space="preserve">EQUIPO FLUORESCENTE LINEAL 2X40 </t>
  </si>
  <si>
    <t xml:space="preserve">EQUIPO FLUORESCENTE LINEAL 1X40 </t>
  </si>
  <si>
    <t xml:space="preserve">FLUORESCENTE DE 40 WATS </t>
  </si>
  <si>
    <t xml:space="preserve">FOCOS AHORRADORES </t>
  </si>
  <si>
    <t xml:space="preserve">INTERRUPTOR  TRIPLE </t>
  </si>
  <si>
    <t xml:space="preserve">INTERRUPTOR SIMPLE  </t>
  </si>
  <si>
    <t xml:space="preserve">INTERRUPTORES DOBLES </t>
  </si>
  <si>
    <t xml:space="preserve">LLAVE TERMOMAGNETICO DE 32 </t>
  </si>
  <si>
    <t xml:space="preserve">LLAVE TERMOMAGNETICO DE 60 </t>
  </si>
  <si>
    <t>PULSADOR DE TIMBRE  DIN DON</t>
  </si>
  <si>
    <t xml:space="preserve">REACTOR DE 40 WATTS </t>
  </si>
  <si>
    <t xml:space="preserve">SOCKET PARA TECHO </t>
  </si>
  <si>
    <t xml:space="preserve">TARUGOS C/ AZUL CON TORNILLOS </t>
  </si>
  <si>
    <t>DOCENA</t>
  </si>
  <si>
    <t xml:space="preserve">TIMBRE DINGDONG </t>
  </si>
  <si>
    <t xml:space="preserve">TOMACORRIENTE DOBLE </t>
  </si>
  <si>
    <t xml:space="preserve">TOMACORRIENTE TRIPLE </t>
  </si>
  <si>
    <t xml:space="preserve">TOMACORRIENTE SIMPLE </t>
  </si>
  <si>
    <t xml:space="preserve">TUBO DE LUZ DE 3/4 </t>
  </si>
  <si>
    <t xml:space="preserve">CABLE THHN 14 ROLLO 100 MTS C/ROJO </t>
  </si>
  <si>
    <t xml:space="preserve">CABLE THHN 14 AROLLO 100 MTS C/NEGRO </t>
  </si>
  <si>
    <t>PARES</t>
  </si>
  <si>
    <t>2.3.2.4.1.5 DE MAQUINARIAS Y EQUIPOS (MANTENIMIENTO DE EQUIPOS)</t>
  </si>
  <si>
    <t>MANTENIMIENTO DE VIDEOIMPRESORA BN PARA ECOGRAFIA</t>
  </si>
  <si>
    <t>MANTENIMIENTO DE ECOGRAFO SHIMADZU MOD SDU 350</t>
  </si>
  <si>
    <t>MANTENIMIENTO DE ECOGRAFO DIGITAL MULTIFRECUENCIA EMPERADOR</t>
  </si>
  <si>
    <t>MANTENIMIENTO DE ESTERILIZADOR DE CALOR MEMMERT S30</t>
  </si>
  <si>
    <t>MANTENIMIENTO DE INCUBADORA PARA PREMATUROS ISOLETTE C-86</t>
  </si>
  <si>
    <t>MANTENIMIENTO DE CENTRIFUGA ELECTRICA DE LABORATORIO INTERNACIONAL MOD PIE-900 RPM</t>
  </si>
  <si>
    <t>MANTENIMIENTO DE BOMBA DE JERINGA MOD ASENA PK</t>
  </si>
  <si>
    <t>MANTENIMIENTO DE CENTRIFUGA MARCA CHENIDEKS</t>
  </si>
  <si>
    <t>MANTENIMIENTO DE MICROSCOPIO BINOCULAR MARCA BOECO</t>
  </si>
  <si>
    <t>MANTENIMIENTO DE MICROSCOPIO BINOCULAR STANDAR MARCA LEICA</t>
  </si>
  <si>
    <t>MANTENIMIENTO DE EQUIPO DE RX - ESTACIONARIO MARCA DRGEM</t>
  </si>
  <si>
    <t>MANTENIMIENTO DE EQUIPO DE RX CON GENERADOR BIPULSATOR PHILLIPS 300 MA</t>
  </si>
  <si>
    <t>MANTENIMIENTO DE PROCESADOR DE PELICULAS PARA RX MARCA XPL</t>
  </si>
  <si>
    <t>HORAS</t>
  </si>
  <si>
    <t>FUERTE  FRANSICO BOLOGNESI  -CERROCOLORADO</t>
  </si>
  <si>
    <t>CUARTEL SALAVERRY-MIRAFLORES</t>
  </si>
  <si>
    <t>CUARTEL MARIANO BUSTAMENTE-MARIANO MELGAR</t>
  </si>
  <si>
    <t>CUARTEL BMG 113 CHUCARAPI-CHUCARAPI</t>
  </si>
  <si>
    <t>HELIPUERTO III DE-SALAVERRY</t>
  </si>
  <si>
    <t>CASINO CIVIL MILITAR PARRA 1-CERCADO AQP</t>
  </si>
  <si>
    <t>CASINO CIVIL MILITAR PARRA 2-CERCADO AQP</t>
  </si>
  <si>
    <t>CASINO DE OFICIALES VILLA MILITAR MIRAFLORES</t>
  </si>
  <si>
    <t>CAPILLA DE OFICIALES VILLA MILITAR MIRAFLORES</t>
  </si>
  <si>
    <t>CIRCULO MILITAR CHILINA-ALATO SELVA ALEGRE</t>
  </si>
  <si>
    <t xml:space="preserve">HMD (MALECON ZOLEZI)-MARIANO MELGAR </t>
  </si>
  <si>
    <t>PISCINA III DE-CERRO COLORADO</t>
  </si>
  <si>
    <t>CORREOS Y ENVIO DE CORRESPONDENCIA A CUSCO</t>
  </si>
  <si>
    <t>CORREOS Y ENVIO DE CORRESPONDENCIA A ILO</t>
  </si>
  <si>
    <t>CORREOS Y ENVIO DE CORRESPONDENCIA A LIMA (OPE)</t>
  </si>
  <si>
    <t>CORREOS Y ENVIO DE CORRESPONDENCIA A LOCUMBA</t>
  </si>
  <si>
    <t>CORREOS Y ENVIO DE CORRESPONDENCIA A MOQUEGUA</t>
  </si>
  <si>
    <t>CORREOS Y ENVIO DE CORRESPONDENCIA A PUNO</t>
  </si>
  <si>
    <t>CORREOS Y ENVIO DE CORRESPONDENCIA A TACNA</t>
  </si>
  <si>
    <t>SERVICIO DE ENERGIA ELÉCTRICA CONTRATO N° 1311</t>
  </si>
  <si>
    <t>SERVICIO DE ENERGIA ELÉCTRICA CONTRATO N° 1313</t>
  </si>
  <si>
    <t>SERVICIO DE ENERGIA ELÉCTRICA CONTRATO N° 15971</t>
  </si>
  <si>
    <t>SERVICIO DE ENERGIA ELÉCTRICA CONTRATO N° 192230</t>
  </si>
  <si>
    <t>SERVICIO DE ENERGIA ELÉCTRICA CONTRATO N° 21750</t>
  </si>
  <si>
    <t>SERVICIO DE ENERGIA ELÉCTRICA CONTRATO N° 318132</t>
  </si>
  <si>
    <t>SERVICIO DE ENERGIA ELÉCTRICA CONTRATO N° 352600</t>
  </si>
  <si>
    <t>SERVICIO DE ENERGIA ELÉCTRICA CONTRATO N° 3578</t>
  </si>
  <si>
    <t>SERVICIO DE ENERGIA ELÉCTRICA CONTRATO N° 39177</t>
  </si>
  <si>
    <t>SERVICIO DE ENERGIA ELÉCTRICA CONTRATO N° 47639</t>
  </si>
  <si>
    <t>SERVICIO DE ENERGIA ELÉCTRICA CONTRATO N° 5385</t>
  </si>
  <si>
    <t>SERVICIO DE ENERGIA ELÉCTRICA CONTRATO N° 5760</t>
  </si>
  <si>
    <t>SERVICIO DE ENERGIA ELÉCTRICA CONTRATO N° 80602</t>
  </si>
  <si>
    <t>SERVICIO DE ENERGIA ELÉCTRICA CONTRATO N° 911002</t>
  </si>
  <si>
    <t>CUARTEL ARIAZ ARAGUEZ-JD HUNTER</t>
  </si>
  <si>
    <t>CUARTEL MARIANO BUSTAMENTE-MARIANO MELGAR-TIABAYA</t>
  </si>
  <si>
    <t>SERVICIO DE ENERGIA ELÉCTRICA CONTRATO N° 259569</t>
  </si>
  <si>
    <t>POLVORIN III DE-CHUCARAPI</t>
  </si>
  <si>
    <t>SERVICIO DE AGUA POTABLE Y ALCANTARILLADO  CONECCION N° 0145659</t>
  </si>
  <si>
    <t>SERVICIO DE AGUA POTABLE Y ALCANTARILLADO  CONECCION N° 0220180</t>
  </si>
  <si>
    <t>SERVICIO DE AGUA POTABLE Y ALCANTARILLADO  CONECCION N° 0573902</t>
  </si>
  <si>
    <t>SERVICIO DE AGUA POTABLE Y ALCANTARILLADO  CONECCION N° 0773239</t>
  </si>
  <si>
    <t>SERVICIO DE AGUA POTABLE Y ALCANTARILLADO  CONECCION N° 0806714</t>
  </si>
  <si>
    <t>SERVICIO DE AGUA POTABLE Y ALCANTARILLADO  CONECCION N° 0945993</t>
  </si>
  <si>
    <t>SERVICIO DE AGUA POTABLE Y ALCANTARILLADO  CONECCION N° 1310889</t>
  </si>
  <si>
    <t>SERVICIO DE AGUA POTABLE Y ALCANTARILLADO  CONECCION N° 2253308</t>
  </si>
  <si>
    <t>BLS</t>
  </si>
  <si>
    <t>FIERRO DE 1/2</t>
  </si>
  <si>
    <t>FIERRO DE 1/4</t>
  </si>
  <si>
    <t>PIEDRA MACHADA</t>
  </si>
  <si>
    <t>KG</t>
  </si>
  <si>
    <t>UND</t>
  </si>
  <si>
    <t xml:space="preserve">PINTURA LATEX </t>
  </si>
  <si>
    <t>ACCESORIO P/ INODORO</t>
  </si>
  <si>
    <t xml:space="preserve">CODO PVC 1/2" </t>
  </si>
  <si>
    <t xml:space="preserve">CODO PVC 3/4" </t>
  </si>
  <si>
    <t>LLAVE DE LAVAMANOS DE 1/2"</t>
  </si>
  <si>
    <t>CABLE No12  TWG</t>
  </si>
  <si>
    <t>CABLE No14  TWG</t>
  </si>
  <si>
    <t>FOCO AHORRADORES DE 2OW</t>
  </si>
  <si>
    <t>FOCO 100 W</t>
  </si>
  <si>
    <t>INTERRUPTOR DOBLE</t>
  </si>
  <si>
    <t>FOCOS AHORRADORES DE 30W</t>
  </si>
  <si>
    <t>EQUIPO DE CIRCULINA 32 W</t>
  </si>
  <si>
    <t>LLAVE TERMOMAGNETICA 20 AMP.</t>
  </si>
  <si>
    <t>CANALETA C/PEGA PEGA DE 2"</t>
  </si>
  <si>
    <t>TAREA PRESUPUESTAL N° 0019 MANTO DE INFRAESTRUCTURA CONSTRUIDA</t>
  </si>
  <si>
    <t>CUADRO DE NECESIDADES VALORIZADAS (CNV)</t>
  </si>
  <si>
    <t>MANTO</t>
  </si>
  <si>
    <t>PROCESOS DE SELECCIÓN A SER CONVOCADOS (LP, CP)</t>
  </si>
  <si>
    <t>REPUESTOS PARA MANTO 1ER ESCALON: 
TOYOTA YARIS AES-252 / TOYOTA COROLLA AEI-181 / CAMIONETA HILUX PER-889</t>
  </si>
  <si>
    <t>SERVICIO DE PARA MANTO 1ER ESCALON: 
TOYOTA YARIS AES-252 / TOYOTA COROLLA AEI-181 / CAMIONETA HILUX PER-889</t>
  </si>
  <si>
    <t>SERVICIOS NOTARIALES (PROCESO DE SELECCIÓN: LP, CP)</t>
  </si>
  <si>
    <t>1</t>
  </si>
  <si>
    <t>22/12</t>
  </si>
  <si>
    <t>ACCION CENTRAL:</t>
  </si>
  <si>
    <t>TAREAS PRESUPUESTALES</t>
  </si>
  <si>
    <t>DEMANDAS ADICIONALES 
AF-2018</t>
  </si>
  <si>
    <t>REQUERIMIENTO TOTAL
AF-2018</t>
  </si>
  <si>
    <t>ASIGNACIÓN SIPRE
AF-2018</t>
  </si>
  <si>
    <t>TOTAL 
S/</t>
  </si>
  <si>
    <t>TOTAL
S/</t>
  </si>
  <si>
    <t>RESUMEN TOTAL DE CATEGORIAS, PRODUCTOS, ACTIVIDADES Y TAREAS PRESUPUESTALES DE LA U/O N° ………….. PARA EL AF 2018</t>
  </si>
  <si>
    <r>
      <t>FUENTE DE FINANCIAMIENTO:</t>
    </r>
    <r>
      <rPr>
        <sz val="9"/>
        <color theme="1"/>
        <rFont val="Arial"/>
        <family val="2"/>
      </rPr>
      <t xml:space="preserve"> RECURSOS ORDINARIOS</t>
    </r>
  </si>
  <si>
    <t>………………….</t>
  </si>
  <si>
    <t>:  U/O N° ……………………….</t>
  </si>
  <si>
    <t>………………………..</t>
  </si>
  <si>
    <t>CUADRO DE NECESIDADES VALORIZADAS DE LA DEMANDA ADICIONAL PARA EL AF-2018</t>
  </si>
  <si>
    <t>UNIDAD OPERATIVA N° ……………………………..</t>
  </si>
  <si>
    <t>15/12</t>
  </si>
  <si>
    <t>RESUMEN DE ESPECIFICAS DEL GASTO POR TAREA PRESUPUESTAL DE LA DEMANDA ADICIONAL PARA EL AF-2018</t>
  </si>
  <si>
    <t>RESUMEN DE ESPECIFICAS DEL GASTO POR TAREA PRESUPUESTAL PARA EL AF-2018</t>
  </si>
  <si>
    <t>……………………..</t>
  </si>
  <si>
    <t>UNIDAD OPERATIVA N° ………………………...</t>
  </si>
  <si>
    <t>CUADRO DE NECESIDADES VALORIZADAS DEL PRESUPUESTO PARA EL AF-2018</t>
  </si>
  <si>
    <t>RESUMEN DE ESPECIFICAS DEL GASTO POR TAREA PRESUPUESTAL PARA EL AF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</si>
</sst>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_([$€-2]\ * #,##0.00_);_([$€-2]\ * \(#,##0.00\);_([$€-2]\ * &quot;-&quot;??_)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u/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1" fillId="3" borderId="0"/>
    <xf numFmtId="165" fontId="16" fillId="3" borderId="0" applyFont="0" applyFill="0" applyBorder="0" applyAlignment="0" applyProtection="0"/>
    <xf numFmtId="0" fontId="16" fillId="3" borderId="0"/>
    <xf numFmtId="0" fontId="18" fillId="3" borderId="0"/>
    <xf numFmtId="0" fontId="23" fillId="0" borderId="0" applyNumberFormat="0" applyFill="0" applyBorder="0" applyAlignment="0" applyProtection="0"/>
  </cellStyleXfs>
  <cellXfs count="271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 applyAlignment="1">
      <alignment horizont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NumberFormat="1" applyFont="1" applyFill="1" applyBorder="1" applyAlignment="1">
      <alignment horizontal="right" vertical="center"/>
    </xf>
    <xf numFmtId="0" fontId="7" fillId="4" borderId="0" xfId="0" applyNumberFormat="1" applyFont="1" applyFill="1" applyAlignment="1">
      <alignment horizontal="right"/>
    </xf>
    <xf numFmtId="0" fontId="7" fillId="7" borderId="1" xfId="0" applyNumberFormat="1" applyFont="1" applyFill="1" applyBorder="1" applyAlignment="1">
      <alignment horizontal="right"/>
    </xf>
    <xf numFmtId="0" fontId="11" fillId="0" borderId="0" xfId="0" applyFont="1"/>
    <xf numFmtId="0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left"/>
    </xf>
    <xf numFmtId="0" fontId="8" fillId="0" borderId="0" xfId="0" applyFont="1"/>
    <xf numFmtId="0" fontId="12" fillId="0" borderId="0" xfId="0" applyFont="1"/>
    <xf numFmtId="0" fontId="8" fillId="0" borderId="0" xfId="0" applyFont="1" applyAlignment="1">
      <alignment horizontal="center"/>
    </xf>
    <xf numFmtId="0" fontId="13" fillId="0" borderId="0" xfId="0" applyFont="1"/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left"/>
    </xf>
    <xf numFmtId="4" fontId="9" fillId="7" borderId="1" xfId="0" applyNumberFormat="1" applyFont="1" applyFill="1" applyBorder="1" applyAlignment="1">
      <alignment horizontal="right" vertical="top" wrapText="1"/>
    </xf>
    <xf numFmtId="4" fontId="7" fillId="9" borderId="1" xfId="0" applyNumberFormat="1" applyFont="1" applyFill="1" applyBorder="1" applyAlignment="1">
      <alignment horizontal="right" vertical="center"/>
    </xf>
    <xf numFmtId="3" fontId="8" fillId="9" borderId="1" xfId="0" applyNumberFormat="1" applyFont="1" applyFill="1" applyBorder="1" applyAlignment="1">
      <alignment horizontal="right" indent="1"/>
    </xf>
    <xf numFmtId="4" fontId="7" fillId="9" borderId="1" xfId="0" applyNumberFormat="1" applyFont="1" applyFill="1" applyBorder="1" applyAlignment="1">
      <alignment horizontal="left" vertical="center"/>
    </xf>
    <xf numFmtId="3" fontId="7" fillId="5" borderId="1" xfId="0" applyNumberFormat="1" applyFont="1" applyFill="1" applyBorder="1" applyAlignment="1">
      <alignment horizontal="left" vertical="center"/>
    </xf>
    <xf numFmtId="3" fontId="8" fillId="5" borderId="1" xfId="0" applyNumberFormat="1" applyFont="1" applyFill="1" applyBorder="1" applyAlignment="1">
      <alignment horizontal="right" indent="1"/>
    </xf>
    <xf numFmtId="0" fontId="7" fillId="5" borderId="1" xfId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right" vertical="center" wrapText="1"/>
    </xf>
    <xf numFmtId="0" fontId="14" fillId="2" borderId="1" xfId="0" applyFont="1" applyFill="1" applyBorder="1" applyAlignment="1" applyProtection="1">
      <alignment vertical="center" wrapText="1"/>
    </xf>
    <xf numFmtId="3" fontId="8" fillId="0" borderId="1" xfId="0" applyNumberFormat="1" applyFont="1" applyBorder="1" applyAlignment="1">
      <alignment horizontal="right" indent="1"/>
    </xf>
    <xf numFmtId="0" fontId="14" fillId="2" borderId="1" xfId="0" applyFont="1" applyFill="1" applyBorder="1" applyAlignment="1">
      <alignment horizontal="center" vertical="center"/>
    </xf>
    <xf numFmtId="4" fontId="14" fillId="2" borderId="1" xfId="0" applyNumberFormat="1" applyFont="1" applyFill="1" applyBorder="1" applyAlignment="1">
      <alignment vertical="center"/>
    </xf>
    <xf numFmtId="4" fontId="8" fillId="0" borderId="1" xfId="0" applyNumberFormat="1" applyFont="1" applyBorder="1"/>
    <xf numFmtId="0" fontId="13" fillId="4" borderId="0" xfId="0" applyFont="1" applyFill="1"/>
    <xf numFmtId="0" fontId="8" fillId="4" borderId="0" xfId="0" applyFont="1" applyFill="1"/>
    <xf numFmtId="0" fontId="15" fillId="6" borderId="1" xfId="0" applyFont="1" applyFill="1" applyBorder="1" applyAlignment="1" applyProtection="1">
      <alignment vertical="center" wrapText="1"/>
    </xf>
    <xf numFmtId="3" fontId="13" fillId="5" borderId="1" xfId="0" applyNumberFormat="1" applyFont="1" applyFill="1" applyBorder="1" applyAlignment="1">
      <alignment horizontal="right" indent="1"/>
    </xf>
    <xf numFmtId="4" fontId="13" fillId="4" borderId="0" xfId="0" applyNumberFormat="1" applyFont="1" applyFill="1"/>
    <xf numFmtId="0" fontId="13" fillId="9" borderId="1" xfId="0" applyFont="1" applyFill="1" applyBorder="1" applyAlignment="1">
      <alignment horizontal="right"/>
    </xf>
    <xf numFmtId="4" fontId="13" fillId="9" borderId="1" xfId="0" applyNumberFormat="1" applyFont="1" applyFill="1" applyBorder="1"/>
    <xf numFmtId="4" fontId="9" fillId="7" borderId="1" xfId="0" applyNumberFormat="1" applyFont="1" applyFill="1" applyBorder="1" applyAlignment="1">
      <alignment horizontal="center" vertical="top" wrapText="1"/>
    </xf>
    <xf numFmtId="4" fontId="9" fillId="7" borderId="1" xfId="0" applyNumberFormat="1" applyFont="1" applyFill="1" applyBorder="1" applyAlignment="1">
      <alignment horizontal="left" vertical="top" wrapText="1"/>
    </xf>
    <xf numFmtId="0" fontId="8" fillId="4" borderId="0" xfId="0" applyNumberFormat="1" applyFont="1" applyFill="1"/>
    <xf numFmtId="0" fontId="7" fillId="9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right" indent="1"/>
    </xf>
    <xf numFmtId="0" fontId="13" fillId="5" borderId="1" xfId="0" applyFont="1" applyFill="1" applyBorder="1" applyAlignment="1">
      <alignment horizontal="center"/>
    </xf>
    <xf numFmtId="4" fontId="13" fillId="5" borderId="1" xfId="0" applyNumberFormat="1" applyFont="1" applyFill="1" applyBorder="1"/>
    <xf numFmtId="0" fontId="13" fillId="9" borderId="1" xfId="0" applyFont="1" applyFill="1" applyBorder="1"/>
    <xf numFmtId="0" fontId="14" fillId="8" borderId="1" xfId="0" applyFont="1" applyFill="1" applyBorder="1" applyAlignment="1" applyProtection="1">
      <alignment horizontal="center" vertical="center" wrapText="1"/>
    </xf>
    <xf numFmtId="4" fontId="8" fillId="0" borderId="0" xfId="0" applyNumberFormat="1" applyFont="1"/>
    <xf numFmtId="0" fontId="13" fillId="9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right" vertical="center" indent="1"/>
    </xf>
    <xf numFmtId="0" fontId="8" fillId="0" borderId="1" xfId="0" applyFont="1" applyBorder="1"/>
    <xf numFmtId="0" fontId="14" fillId="2" borderId="1" xfId="0" applyFont="1" applyFill="1" applyBorder="1" applyAlignment="1">
      <alignment horizontal="right" vertical="center" indent="1"/>
    </xf>
    <xf numFmtId="0" fontId="8" fillId="0" borderId="1" xfId="0" applyFont="1" applyBorder="1" applyAlignment="1">
      <alignment horizontal="center"/>
    </xf>
    <xf numFmtId="4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3" fontId="8" fillId="0" borderId="1" xfId="0" applyNumberFormat="1" applyFont="1" applyBorder="1"/>
    <xf numFmtId="3" fontId="13" fillId="9" borderId="1" xfId="0" applyNumberFormat="1" applyFont="1" applyFill="1" applyBorder="1"/>
    <xf numFmtId="0" fontId="8" fillId="0" borderId="0" xfId="0" applyFont="1" applyBorder="1" applyAlignment="1">
      <alignment horizontal="center" vertical="center"/>
    </xf>
    <xf numFmtId="0" fontId="13" fillId="9" borderId="0" xfId="0" applyFont="1" applyFill="1" applyBorder="1" applyAlignment="1"/>
    <xf numFmtId="0" fontId="13" fillId="9" borderId="0" xfId="0" applyFont="1" applyFill="1" applyBorder="1" applyAlignment="1">
      <alignment horizontal="center"/>
    </xf>
    <xf numFmtId="0" fontId="3" fillId="0" borderId="0" xfId="0" applyFont="1" applyBorder="1"/>
    <xf numFmtId="0" fontId="15" fillId="5" borderId="1" xfId="0" applyFont="1" applyFill="1" applyBorder="1" applyAlignment="1" applyProtection="1">
      <alignment vertical="center" wrapText="1"/>
    </xf>
    <xf numFmtId="0" fontId="15" fillId="6" borderId="1" xfId="0" applyFont="1" applyFill="1" applyBorder="1" applyAlignment="1" applyProtection="1">
      <alignment vertical="center"/>
    </xf>
    <xf numFmtId="0" fontId="8" fillId="0" borderId="1" xfId="0" applyFont="1" applyBorder="1" applyAlignment="1">
      <alignment vertical="center" wrapText="1"/>
    </xf>
    <xf numFmtId="0" fontId="13" fillId="9" borderId="1" xfId="0" applyFont="1" applyFill="1" applyBorder="1" applyAlignment="1">
      <alignment vertical="center"/>
    </xf>
    <xf numFmtId="4" fontId="3" fillId="0" borderId="0" xfId="0" applyNumberFormat="1" applyFont="1"/>
    <xf numFmtId="3" fontId="3" fillId="0" borderId="0" xfId="0" applyNumberFormat="1" applyFont="1"/>
    <xf numFmtId="0" fontId="7" fillId="7" borderId="1" xfId="0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4" fontId="7" fillId="7" borderId="1" xfId="1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16" fillId="0" borderId="1" xfId="0" applyFont="1" applyBorder="1" applyAlignment="1"/>
    <xf numFmtId="4" fontId="16" fillId="0" borderId="1" xfId="0" applyNumberFormat="1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right" indent="1"/>
    </xf>
    <xf numFmtId="4" fontId="5" fillId="0" borderId="1" xfId="0" applyNumberFormat="1" applyFont="1" applyBorder="1" applyAlignment="1"/>
    <xf numFmtId="0" fontId="5" fillId="0" borderId="1" xfId="0" applyFont="1" applyBorder="1" applyAlignment="1">
      <alignment horizontal="right" indent="1"/>
    </xf>
    <xf numFmtId="0" fontId="16" fillId="0" borderId="0" xfId="0" applyFont="1" applyAlignment="1"/>
    <xf numFmtId="4" fontId="16" fillId="0" borderId="0" xfId="0" applyNumberFormat="1" applyFont="1" applyAlignment="1"/>
    <xf numFmtId="4" fontId="3" fillId="0" borderId="1" xfId="0" applyNumberFormat="1" applyFont="1" applyBorder="1" applyAlignment="1"/>
    <xf numFmtId="49" fontId="9" fillId="7" borderId="1" xfId="0" applyNumberFormat="1" applyFont="1" applyFill="1" applyBorder="1" applyAlignment="1">
      <alignment horizontal="right" indent="1"/>
    </xf>
    <xf numFmtId="49" fontId="9" fillId="7" borderId="1" xfId="0" applyNumberFormat="1" applyFont="1" applyFill="1" applyBorder="1" applyAlignment="1">
      <alignment horizontal="right" vertical="top" indent="1"/>
    </xf>
    <xf numFmtId="0" fontId="8" fillId="0" borderId="0" xfId="0" applyNumberFormat="1" applyFont="1"/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justify"/>
    </xf>
    <xf numFmtId="0" fontId="5" fillId="7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4" fontId="5" fillId="9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right"/>
    </xf>
    <xf numFmtId="0" fontId="16" fillId="9" borderId="1" xfId="0" applyFont="1" applyFill="1" applyBorder="1" applyAlignment="1"/>
    <xf numFmtId="4" fontId="5" fillId="9" borderId="1" xfId="0" applyNumberFormat="1" applyFont="1" applyFill="1" applyBorder="1" applyAlignment="1"/>
    <xf numFmtId="4" fontId="8" fillId="0" borderId="0" xfId="0" applyNumberFormat="1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7" borderId="1" xfId="1" applyNumberFormat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4" fontId="7" fillId="7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3" fillId="4" borderId="0" xfId="0" applyNumberFormat="1" applyFont="1" applyFill="1" applyAlignment="1">
      <alignment horizontal="right" vertical="center"/>
    </xf>
    <xf numFmtId="0" fontId="13" fillId="4" borderId="0" xfId="0" applyNumberFormat="1" applyFont="1" applyFill="1" applyAlignment="1">
      <alignment horizontal="left" vertical="center"/>
    </xf>
    <xf numFmtId="0" fontId="13" fillId="4" borderId="0" xfId="0" applyNumberFormat="1" applyFont="1" applyFill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 wrapText="1"/>
    </xf>
    <xf numFmtId="0" fontId="13" fillId="10" borderId="1" xfId="4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3" fillId="3" borderId="1" xfId="4" applyFont="1" applyBorder="1" applyAlignment="1">
      <alignment horizontal="center" vertical="center" wrapText="1"/>
    </xf>
    <xf numFmtId="0" fontId="13" fillId="3" borderId="1" xfId="4" applyFont="1" applyBorder="1" applyAlignment="1">
      <alignment horizontal="right" vertical="center" wrapText="1"/>
    </xf>
    <xf numFmtId="0" fontId="13" fillId="9" borderId="1" xfId="0" applyFont="1" applyFill="1" applyBorder="1" applyAlignment="1">
      <alignment horizontal="center" vertical="center" wrapText="1"/>
    </xf>
    <xf numFmtId="4" fontId="13" fillId="9" borderId="1" xfId="4" applyNumberFormat="1" applyFont="1" applyFill="1" applyBorder="1" applyAlignment="1">
      <alignment horizontal="center" vertical="center" wrapText="1"/>
    </xf>
    <xf numFmtId="4" fontId="13" fillId="9" borderId="1" xfId="4" applyNumberFormat="1" applyFont="1" applyFill="1" applyBorder="1" applyAlignment="1">
      <alignment horizontal="right" vertical="center" wrapText="1"/>
    </xf>
    <xf numFmtId="0" fontId="13" fillId="5" borderId="1" xfId="4" applyFont="1" applyFill="1" applyBorder="1" applyAlignment="1" applyProtection="1">
      <alignment horizontal="left" vertical="center" wrapText="1"/>
    </xf>
    <xf numFmtId="4" fontId="13" fillId="5" borderId="1" xfId="4" applyNumberFormat="1" applyFont="1" applyFill="1" applyBorder="1" applyAlignment="1">
      <alignment horizontal="center" vertical="center" wrapText="1"/>
    </xf>
    <xf numFmtId="4" fontId="8" fillId="5" borderId="1" xfId="4" applyNumberFormat="1" applyFont="1" applyFill="1" applyBorder="1" applyAlignment="1" applyProtection="1">
      <alignment horizontal="center" vertical="center" wrapText="1"/>
    </xf>
    <xf numFmtId="4" fontId="8" fillId="5" borderId="1" xfId="4" applyNumberFormat="1" applyFont="1" applyFill="1" applyBorder="1" applyAlignment="1" applyProtection="1">
      <alignment horizontal="right" vertical="center" wrapText="1"/>
    </xf>
    <xf numFmtId="4" fontId="13" fillId="5" borderId="1" xfId="4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center" wrapText="1"/>
    </xf>
    <xf numFmtId="0" fontId="8" fillId="3" borderId="1" xfId="4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right" vertical="center" wrapText="1"/>
    </xf>
    <xf numFmtId="4" fontId="8" fillId="3" borderId="1" xfId="4" applyNumberFormat="1" applyFont="1" applyFill="1" applyBorder="1" applyAlignment="1" applyProtection="1">
      <alignment horizontal="righ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wrapText="1"/>
    </xf>
    <xf numFmtId="0" fontId="14" fillId="3" borderId="1" xfId="4" applyFont="1" applyFill="1" applyBorder="1" applyAlignment="1" applyProtection="1">
      <alignment vertical="center" wrapText="1"/>
    </xf>
    <xf numFmtId="0" fontId="19" fillId="0" borderId="1" xfId="0" applyFont="1" applyBorder="1" applyAlignment="1">
      <alignment wrapText="1"/>
    </xf>
    <xf numFmtId="0" fontId="8" fillId="3" borderId="1" xfId="4" applyFont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" fontId="14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center" wrapText="1"/>
    </xf>
    <xf numFmtId="0" fontId="14" fillId="3" borderId="1" xfId="4" applyFont="1" applyFill="1" applyBorder="1" applyAlignment="1" applyProtection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166" fontId="13" fillId="5" borderId="1" xfId="4" applyNumberFormat="1" applyFont="1" applyFill="1" applyBorder="1" applyAlignment="1">
      <alignment horizontal="center" vertical="center" wrapText="1"/>
    </xf>
    <xf numFmtId="0" fontId="8" fillId="5" borderId="1" xfId="4" applyFont="1" applyFill="1" applyBorder="1" applyAlignment="1" applyProtection="1">
      <alignment horizontal="center" vertical="center" wrapText="1"/>
    </xf>
    <xf numFmtId="0" fontId="8" fillId="3" borderId="1" xfId="4" applyFont="1" applyFill="1" applyBorder="1" applyAlignment="1" applyProtection="1">
      <alignment horizontal="left" vertical="center" wrapText="1"/>
    </xf>
    <xf numFmtId="0" fontId="8" fillId="3" borderId="1" xfId="4" applyFont="1" applyFill="1" applyBorder="1" applyAlignment="1" applyProtection="1">
      <alignment horizontal="center" vertical="center"/>
    </xf>
    <xf numFmtId="4" fontId="8" fillId="3" borderId="1" xfId="4" applyNumberFormat="1" applyFont="1" applyFill="1" applyBorder="1" applyAlignment="1" applyProtection="1">
      <alignment horizontal="right" vertical="center"/>
    </xf>
    <xf numFmtId="4" fontId="13" fillId="5" borderId="1" xfId="4" applyNumberFormat="1" applyFont="1" applyFill="1" applyBorder="1" applyAlignment="1" applyProtection="1">
      <alignment horizontal="left" vertical="center" wrapText="1"/>
    </xf>
    <xf numFmtId="0" fontId="20" fillId="3" borderId="1" xfId="4" applyFont="1" applyFill="1" applyBorder="1" applyAlignment="1" applyProtection="1">
      <alignment horizontal="left" vertical="center"/>
    </xf>
    <xf numFmtId="0" fontId="13" fillId="9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4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4" borderId="0" xfId="0" applyNumberFormat="1" applyFont="1" applyFill="1" applyAlignment="1">
      <alignment horizontal="right" vertical="center"/>
    </xf>
    <xf numFmtId="0" fontId="11" fillId="4" borderId="0" xfId="0" applyNumberFormat="1" applyFont="1" applyFill="1" applyAlignment="1">
      <alignment horizontal="left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3" fontId="15" fillId="5" borderId="1" xfId="0" applyNumberFormat="1" applyFont="1" applyFill="1" applyBorder="1" applyAlignment="1" applyProtection="1">
      <alignment vertical="center" wrapText="1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 applyProtection="1">
      <alignment horizontal="right" vertical="center" wrapText="1" indent="1"/>
    </xf>
    <xf numFmtId="3" fontId="15" fillId="6" borderId="1" xfId="0" applyNumberFormat="1" applyFont="1" applyFill="1" applyBorder="1" applyAlignment="1" applyProtection="1">
      <alignment vertical="center"/>
    </xf>
    <xf numFmtId="3" fontId="15" fillId="6" borderId="1" xfId="0" applyNumberFormat="1" applyFont="1" applyFill="1" applyBorder="1" applyAlignment="1" applyProtection="1">
      <alignment vertical="center" wrapText="1"/>
    </xf>
    <xf numFmtId="0" fontId="21" fillId="3" borderId="1" xfId="0" applyFont="1" applyFill="1" applyBorder="1" applyAlignment="1" applyProtection="1">
      <alignment vertical="center"/>
    </xf>
    <xf numFmtId="0" fontId="21" fillId="3" borderId="1" xfId="0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>
      <alignment vertical="top"/>
    </xf>
    <xf numFmtId="0" fontId="21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 applyProtection="1">
      <alignment vertical="center"/>
    </xf>
    <xf numFmtId="0" fontId="9" fillId="3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/>
    <xf numFmtId="0" fontId="9" fillId="3" borderId="1" xfId="0" applyFont="1" applyFill="1" applyBorder="1" applyAlignment="1" applyProtection="1">
      <alignment horizontal="left" vertical="center"/>
    </xf>
    <xf numFmtId="4" fontId="9" fillId="3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>
      <alignment horizontal="right"/>
    </xf>
    <xf numFmtId="4" fontId="9" fillId="3" borderId="1" xfId="0" applyNumberFormat="1" applyFont="1" applyFill="1" applyBorder="1" applyAlignment="1" applyProtection="1">
      <alignment horizontal="right" vertical="center"/>
    </xf>
    <xf numFmtId="4" fontId="21" fillId="3" borderId="1" xfId="0" applyNumberFormat="1" applyFont="1" applyFill="1" applyBorder="1" applyAlignment="1" applyProtection="1">
      <alignment horizontal="right" vertical="center"/>
    </xf>
    <xf numFmtId="4" fontId="21" fillId="3" borderId="1" xfId="0" applyNumberFormat="1" applyFont="1" applyFill="1" applyBorder="1" applyAlignment="1">
      <alignment horizontal="right"/>
    </xf>
    <xf numFmtId="3" fontId="7" fillId="9" borderId="1" xfId="0" applyNumberFormat="1" applyFont="1" applyFill="1" applyBorder="1" applyAlignment="1">
      <alignment horizontal="right" vertical="center"/>
    </xf>
    <xf numFmtId="3" fontId="7" fillId="9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left" vertical="center"/>
    </xf>
    <xf numFmtId="3" fontId="8" fillId="0" borderId="0" xfId="0" applyNumberFormat="1" applyFont="1"/>
    <xf numFmtId="3" fontId="7" fillId="5" borderId="1" xfId="0" applyNumberFormat="1" applyFont="1" applyFill="1" applyBorder="1" applyAlignment="1">
      <alignment horizontal="right" vertical="center"/>
    </xf>
    <xf numFmtId="3" fontId="7" fillId="5" borderId="1" xfId="1" applyNumberFormat="1" applyFont="1" applyFill="1" applyBorder="1" applyAlignment="1">
      <alignment horizontal="center" vertical="center" wrapText="1"/>
    </xf>
    <xf numFmtId="3" fontId="7" fillId="5" borderId="1" xfId="1" applyNumberFormat="1" applyFont="1" applyFill="1" applyBorder="1" applyAlignment="1">
      <alignment horizontal="right" vertical="center" wrapText="1"/>
    </xf>
    <xf numFmtId="3" fontId="8" fillId="5" borderId="1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right" vertical="center"/>
    </xf>
    <xf numFmtId="3" fontId="13" fillId="5" borderId="1" xfId="0" applyNumberFormat="1" applyFont="1" applyFill="1" applyBorder="1" applyAlignment="1">
      <alignment horizontal="right" vertical="center"/>
    </xf>
    <xf numFmtId="3" fontId="9" fillId="3" borderId="1" xfId="0" applyNumberFormat="1" applyFont="1" applyFill="1" applyBorder="1" applyAlignment="1">
      <alignment horizontal="right" indent="1"/>
    </xf>
    <xf numFmtId="3" fontId="21" fillId="3" borderId="1" xfId="0" applyNumberFormat="1" applyFont="1" applyFill="1" applyBorder="1" applyAlignment="1">
      <alignment horizontal="right" indent="1"/>
    </xf>
    <xf numFmtId="3" fontId="16" fillId="3" borderId="1" xfId="0" applyNumberFormat="1" applyFont="1" applyFill="1" applyBorder="1" applyAlignment="1">
      <alignment horizontal="right" indent="1"/>
    </xf>
    <xf numFmtId="3" fontId="13" fillId="9" borderId="1" xfId="0" applyNumberFormat="1" applyFont="1" applyFill="1" applyBorder="1" applyAlignment="1">
      <alignment vertical="center"/>
    </xf>
    <xf numFmtId="0" fontId="22" fillId="0" borderId="0" xfId="0" applyFont="1"/>
    <xf numFmtId="3" fontId="13" fillId="0" borderId="1" xfId="5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9" borderId="2" xfId="0" applyFont="1" applyFill="1" applyBorder="1" applyAlignment="1">
      <alignment vertical="center"/>
    </xf>
    <xf numFmtId="0" fontId="13" fillId="9" borderId="5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3" fontId="13" fillId="14" borderId="1" xfId="5" applyNumberFormat="1" applyFont="1" applyFill="1" applyBorder="1" applyAlignment="1">
      <alignment vertical="center"/>
    </xf>
    <xf numFmtId="0" fontId="13" fillId="0" borderId="1" xfId="4" applyFont="1" applyFill="1" applyBorder="1" applyAlignment="1" applyProtection="1">
      <alignment horizontal="center" vertical="center" wrapText="1"/>
    </xf>
    <xf numFmtId="166" fontId="13" fillId="0" borderId="1" xfId="4" applyNumberFormat="1" applyFont="1" applyFill="1" applyBorder="1" applyAlignment="1">
      <alignment horizontal="center" vertical="center" wrapText="1"/>
    </xf>
    <xf numFmtId="0" fontId="8" fillId="0" borderId="1" xfId="4" applyFont="1" applyFill="1" applyBorder="1" applyAlignment="1" applyProtection="1">
      <alignment horizontal="center" vertical="center" wrapText="1"/>
    </xf>
    <xf numFmtId="4" fontId="8" fillId="0" borderId="1" xfId="4" applyNumberFormat="1" applyFont="1" applyFill="1" applyBorder="1" applyAlignment="1" applyProtection="1">
      <alignment horizontal="right" vertical="center" wrapText="1"/>
    </xf>
    <xf numFmtId="4" fontId="13" fillId="0" borderId="1" xfId="4" applyNumberFormat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center" vertical="center"/>
    </xf>
    <xf numFmtId="0" fontId="13" fillId="0" borderId="1" xfId="4" applyFont="1" applyFill="1" applyBorder="1" applyAlignment="1" applyProtection="1">
      <alignment horizontal="left" vertical="center" wrapText="1"/>
    </xf>
    <xf numFmtId="4" fontId="13" fillId="0" borderId="1" xfId="4" applyNumberFormat="1" applyFont="1" applyFill="1" applyBorder="1" applyAlignment="1">
      <alignment horizontal="center" vertical="center" wrapText="1"/>
    </xf>
    <xf numFmtId="4" fontId="8" fillId="0" borderId="1" xfId="4" applyNumberFormat="1" applyFont="1" applyFill="1" applyBorder="1" applyAlignment="1" applyProtection="1">
      <alignment horizontal="center" vertical="center" wrapText="1"/>
    </xf>
    <xf numFmtId="0" fontId="8" fillId="12" borderId="1" xfId="4" applyFont="1" applyFill="1" applyBorder="1" applyAlignment="1" applyProtection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3" fontId="13" fillId="9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49" fontId="9" fillId="7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 wrapText="1"/>
    </xf>
    <xf numFmtId="4" fontId="23" fillId="9" borderId="1" xfId="5" applyNumberFormat="1" applyFill="1" applyBorder="1"/>
    <xf numFmtId="49" fontId="4" fillId="7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4" fontId="13" fillId="9" borderId="1" xfId="4" applyNumberFormat="1" applyFont="1" applyFill="1" applyBorder="1" applyAlignment="1">
      <alignment horizontal="center" vertical="center" wrapText="1"/>
    </xf>
    <xf numFmtId="0" fontId="13" fillId="10" borderId="3" xfId="4" applyFont="1" applyFill="1" applyBorder="1" applyAlignment="1" applyProtection="1">
      <alignment horizontal="center" vertical="center" wrapText="1"/>
    </xf>
    <xf numFmtId="0" fontId="13" fillId="10" borderId="4" xfId="4" applyFont="1" applyFill="1" applyBorder="1" applyAlignment="1" applyProtection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4" fontId="13" fillId="9" borderId="2" xfId="0" applyNumberFormat="1" applyFont="1" applyFill="1" applyBorder="1" applyAlignment="1">
      <alignment horizontal="center"/>
    </xf>
    <xf numFmtId="4" fontId="13" fillId="9" borderId="5" xfId="0" applyNumberFormat="1" applyFont="1" applyFill="1" applyBorder="1" applyAlignment="1">
      <alignment horizontal="center"/>
    </xf>
    <xf numFmtId="4" fontId="13" fillId="9" borderId="6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left" vertical="top" wrapText="1"/>
    </xf>
    <xf numFmtId="0" fontId="13" fillId="9" borderId="1" xfId="0" applyFont="1" applyFill="1" applyBorder="1" applyAlignment="1">
      <alignment horizontal="center"/>
    </xf>
    <xf numFmtId="0" fontId="7" fillId="7" borderId="1" xfId="1" applyNumberFormat="1" applyFont="1" applyFill="1" applyBorder="1" applyAlignment="1">
      <alignment horizontal="center" vertical="center" wrapText="1"/>
    </xf>
    <xf numFmtId="0" fontId="7" fillId="7" borderId="3" xfId="1" applyFont="1" applyFill="1" applyBorder="1" applyAlignment="1">
      <alignment horizontal="center" vertical="center" wrapText="1"/>
    </xf>
    <xf numFmtId="0" fontId="7" fillId="7" borderId="7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4" fontId="7" fillId="7" borderId="3" xfId="1" applyNumberFormat="1" applyFont="1" applyFill="1" applyBorder="1" applyAlignment="1">
      <alignment horizontal="center" vertical="center" wrapText="1"/>
    </xf>
    <xf numFmtId="4" fontId="7" fillId="7" borderId="7" xfId="1" applyNumberFormat="1" applyFont="1" applyFill="1" applyBorder="1" applyAlignment="1">
      <alignment horizontal="center" vertical="center" wrapText="1"/>
    </xf>
    <xf numFmtId="4" fontId="7" fillId="7" borderId="4" xfId="1" applyNumberFormat="1" applyFont="1" applyFill="1" applyBorder="1" applyAlignment="1">
      <alignment horizontal="center" vertical="center" wrapText="1"/>
    </xf>
    <xf numFmtId="4" fontId="16" fillId="0" borderId="3" xfId="0" applyNumberFormat="1" applyFont="1" applyBorder="1" applyAlignment="1">
      <alignment horizontal="right" vertical="center"/>
    </xf>
    <xf numFmtId="4" fontId="16" fillId="0" borderId="4" xfId="0" applyNumberFormat="1" applyFont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3" fontId="13" fillId="14" borderId="1" xfId="0" applyNumberFormat="1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/>
    </xf>
    <xf numFmtId="0" fontId="13" fillId="15" borderId="7" xfId="0" applyFont="1" applyFill="1" applyBorder="1" applyAlignment="1">
      <alignment horizontal="center" vertical="center" wrapText="1"/>
    </xf>
    <xf numFmtId="0" fontId="13" fillId="15" borderId="7" xfId="0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left" vertical="center" wrapText="1"/>
    </xf>
    <xf numFmtId="0" fontId="13" fillId="16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6">
    <cellStyle name="Euro" xfId="2"/>
    <cellStyle name="Hipervínculo" xfId="5" builtinId="8"/>
    <cellStyle name="Normal" xfId="0" builtinId="0"/>
    <cellStyle name="Normal 2" xfId="3"/>
    <cellStyle name="Normal 4" xfId="4"/>
    <cellStyle name="Normal_ESPECIFICACIONES TECNICAS REVELADO" xfId="1"/>
  </cellStyles>
  <dxfs count="0"/>
  <tableStyles count="0" defaultTableStyle="TableStyleMedium9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RESUMEN GENERAL'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RESUMEN 13'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RESUMEN GENERAL'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'RESUMEN GENERAL'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RESUMEN 19'!A1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62</xdr:row>
      <xdr:rowOff>85725</xdr:rowOff>
    </xdr:from>
    <xdr:to>
      <xdr:col>5</xdr:col>
      <xdr:colOff>66675</xdr:colOff>
      <xdr:row>70</xdr:row>
      <xdr:rowOff>57150</xdr:rowOff>
    </xdr:to>
    <xdr:grpSp>
      <xdr:nvGrpSpPr>
        <xdr:cNvPr id="13323" name="Group 11"/>
        <xdr:cNvGrpSpPr>
          <a:grpSpLocks/>
        </xdr:cNvGrpSpPr>
      </xdr:nvGrpSpPr>
      <xdr:grpSpPr bwMode="auto">
        <a:xfrm>
          <a:off x="499630" y="10658475"/>
          <a:ext cx="2493818" cy="1149061"/>
          <a:chOff x="2652" y="6350"/>
          <a:chExt cx="5178" cy="1622"/>
        </a:xfrm>
      </xdr:grpSpPr>
      <xdr:sp macro="" textlink="">
        <xdr:nvSpPr>
          <xdr:cNvPr id="13332" name="Text Box 20"/>
          <xdr:cNvSpPr txBox="1">
            <a:spLocks noChangeArrowheads="1"/>
          </xdr:cNvSpPr>
        </xdr:nvSpPr>
        <xdr:spPr bwMode="auto">
          <a:xfrm>
            <a:off x="4171" y="6754"/>
            <a:ext cx="3659" cy="10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9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Calibri"/>
              </a:rPr>
              <a:t>    ______________________________________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7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O </a:t>
            </a: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– 100876264 – O+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JUAN  CARLOS  LESCANO  ALBÁN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 GENERAL DE BRIGADA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600"/>
              </a:lnSpc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JEFE DEL ESTADO MAYOR III DIVISIÓN DE EJÉRCITO 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 </a:t>
            </a:r>
          </a:p>
        </xdr:txBody>
      </xdr:sp>
      <xdr:grpSp>
        <xdr:nvGrpSpPr>
          <xdr:cNvPr id="13324" name="Group 12"/>
          <xdr:cNvGrpSpPr>
            <a:grpSpLocks/>
          </xdr:cNvGrpSpPr>
        </xdr:nvGrpSpPr>
        <xdr:grpSpPr bwMode="auto">
          <a:xfrm>
            <a:off x="2652" y="6350"/>
            <a:ext cx="1637" cy="1622"/>
            <a:chOff x="5301" y="4118"/>
            <a:chExt cx="1728" cy="1769"/>
          </a:xfrm>
        </xdr:grpSpPr>
        <xdr:sp macro="" textlink="">
          <xdr:nvSpPr>
            <xdr:cNvPr id="13331" name="WordArt 19"/>
            <xdr:cNvSpPr>
              <a:spLocks noChangeArrowheads="1" noChangeShapeType="1" noTextEdit="1"/>
            </xdr:cNvSpPr>
          </xdr:nvSpPr>
          <xdr:spPr bwMode="auto">
            <a:xfrm>
              <a:off x="5601" y="4998"/>
              <a:ext cx="1120" cy="656"/>
            </a:xfrm>
            <a:prstGeom prst="rect">
              <a:avLst/>
            </a:prstGeom>
            <a:extLst>
              <a:ext uri="{AF507438-7753-43E0-B8FC-AC1667EBCBE1}">
                <a14:hiddenEffects xmlns:a14="http://schemas.microsoft.com/office/drawing/2010/main">
                  <a:effectLst/>
                </a14:hiddenEffects>
              </a:ext>
            </a:extLst>
          </xdr:spPr>
          <xdr:txBody>
            <a:bodyPr wrap="none" fromWordArt="1">
              <a:prstTxWarp prst="textArchDown">
                <a:avLst>
                  <a:gd name="adj" fmla="val 237859"/>
                </a:avLst>
              </a:prstTxWarp>
            </a:bodyPr>
            <a:lstStyle/>
            <a:p>
              <a:pPr algn="ctr" rtl="0">
                <a:buNone/>
              </a:pPr>
              <a:r>
                <a:rPr lang="es-PE" sz="10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-ESTADO MAYOR-</a:t>
              </a:r>
            </a:p>
          </xdr:txBody>
        </xdr:sp>
        <xdr:sp macro="" textlink="">
          <xdr:nvSpPr>
            <xdr:cNvPr id="13330" name="Oval 18"/>
            <xdr:cNvSpPr>
              <a:spLocks noChangeArrowheads="1"/>
            </xdr:cNvSpPr>
          </xdr:nvSpPr>
          <xdr:spPr bwMode="auto">
            <a:xfrm>
              <a:off x="5301" y="4118"/>
              <a:ext cx="1728" cy="1728"/>
            </a:xfrm>
            <a:prstGeom prst="ellipse">
              <a:avLst/>
            </a:prstGeom>
            <a:noFill/>
            <a:ln w="38100" cmpd="dbl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3325" name="Group 13"/>
            <xdr:cNvGrpSpPr>
              <a:grpSpLocks/>
            </xdr:cNvGrpSpPr>
          </xdr:nvGrpSpPr>
          <xdr:grpSpPr bwMode="auto">
            <a:xfrm>
              <a:off x="5460" y="4277"/>
              <a:ext cx="1416" cy="1610"/>
              <a:chOff x="5460" y="4277"/>
              <a:chExt cx="1416" cy="1610"/>
            </a:xfrm>
          </xdr:grpSpPr>
          <xdr:sp macro="" textlink="">
            <xdr:nvSpPr>
              <xdr:cNvPr id="13329" name="WordArt 17"/>
              <xdr:cNvSpPr>
                <a:spLocks noChangeArrowheads="1" noChangeShapeType="1" noTextEdit="1"/>
              </xdr:cNvSpPr>
            </xdr:nvSpPr>
            <xdr:spPr bwMode="auto">
              <a:xfrm>
                <a:off x="5817" y="4558"/>
                <a:ext cx="684" cy="36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80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8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REPUBLICA DEL PERU</a:t>
                </a:r>
              </a:p>
            </xdr:txBody>
          </xdr:sp>
          <xdr:pic>
            <xdr:nvPicPr>
              <xdr:cNvPr id="21" name="20 Imagen" descr="Sello de Estado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clrChange>
                  <a:clrFrom>
                    <a:srgbClr val="F9FBFA"/>
                  </a:clrFrom>
                  <a:clrTo>
                    <a:srgbClr val="F9FBFA">
                      <a:alpha val="0"/>
                    </a:srgbClr>
                  </a:clrTo>
                </a:clrChange>
                <a:lum bright="18000"/>
                <a:grayscl/>
                <a:biLevel thresh="5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5821" y="4738"/>
                <a:ext cx="680" cy="72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3327" name="Oval 15"/>
              <xdr:cNvSpPr>
                <a:spLocks noChangeArrowheads="1"/>
              </xdr:cNvSpPr>
            </xdr:nvSpPr>
            <xdr:spPr bwMode="auto">
              <a:xfrm>
                <a:off x="5581" y="4418"/>
                <a:ext cx="1160" cy="11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3326" name="WordArt 14"/>
              <xdr:cNvSpPr>
                <a:spLocks noChangeArrowheads="1" noChangeShapeType="1" noTextEdit="1"/>
              </xdr:cNvSpPr>
            </xdr:nvSpPr>
            <xdr:spPr bwMode="auto">
              <a:xfrm>
                <a:off x="5460" y="4277"/>
                <a:ext cx="1416" cy="161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538277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12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I I I DIVISION DE EJERCITO </a:t>
                </a:r>
              </a:p>
            </xdr:txBody>
          </xdr:sp>
        </xdr:grpSp>
      </xdr:grpSp>
    </xdr:grpSp>
    <xdr:clientData/>
  </xdr:twoCellAnchor>
  <xdr:twoCellAnchor>
    <xdr:from>
      <xdr:col>1</xdr:col>
      <xdr:colOff>257175</xdr:colOff>
      <xdr:row>67</xdr:row>
      <xdr:rowOff>85725</xdr:rowOff>
    </xdr:from>
    <xdr:to>
      <xdr:col>5</xdr:col>
      <xdr:colOff>66675</xdr:colOff>
      <xdr:row>75</xdr:row>
      <xdr:rowOff>57150</xdr:rowOff>
    </xdr:to>
    <xdr:grpSp>
      <xdr:nvGrpSpPr>
        <xdr:cNvPr id="13333" name="Group 21"/>
        <xdr:cNvGrpSpPr>
          <a:grpSpLocks/>
        </xdr:cNvGrpSpPr>
      </xdr:nvGrpSpPr>
      <xdr:grpSpPr bwMode="auto">
        <a:xfrm>
          <a:off x="499630" y="11394498"/>
          <a:ext cx="2493818" cy="1149061"/>
          <a:chOff x="2652" y="6350"/>
          <a:chExt cx="5178" cy="1622"/>
        </a:xfrm>
      </xdr:grpSpPr>
      <xdr:sp macro="" textlink="">
        <xdr:nvSpPr>
          <xdr:cNvPr id="13342" name="Text Box 30"/>
          <xdr:cNvSpPr txBox="1">
            <a:spLocks noChangeArrowheads="1"/>
          </xdr:cNvSpPr>
        </xdr:nvSpPr>
        <xdr:spPr bwMode="auto">
          <a:xfrm>
            <a:off x="4171" y="6754"/>
            <a:ext cx="3659" cy="10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9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Calibri"/>
              </a:rPr>
              <a:t>    ______________________________________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7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O </a:t>
            </a: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– 100876264 – O+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JUAN  CARLOS  LESCANO  ALBÁN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 GENERAL DE BRIGADA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600"/>
              </a:lnSpc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JEFE DEL ESTADO MAYOR III DIVISIÓN DE EJÉRCITO 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 </a:t>
            </a:r>
          </a:p>
        </xdr:txBody>
      </xdr:sp>
      <xdr:grpSp>
        <xdr:nvGrpSpPr>
          <xdr:cNvPr id="13334" name="Group 22"/>
          <xdr:cNvGrpSpPr>
            <a:grpSpLocks/>
          </xdr:cNvGrpSpPr>
        </xdr:nvGrpSpPr>
        <xdr:grpSpPr bwMode="auto">
          <a:xfrm>
            <a:off x="2652" y="6350"/>
            <a:ext cx="1637" cy="1622"/>
            <a:chOff x="5301" y="4118"/>
            <a:chExt cx="1728" cy="1769"/>
          </a:xfrm>
        </xdr:grpSpPr>
        <xdr:sp macro="" textlink="">
          <xdr:nvSpPr>
            <xdr:cNvPr id="13341" name="WordArt 29"/>
            <xdr:cNvSpPr>
              <a:spLocks noChangeArrowheads="1" noChangeShapeType="1" noTextEdit="1"/>
            </xdr:cNvSpPr>
          </xdr:nvSpPr>
          <xdr:spPr bwMode="auto">
            <a:xfrm>
              <a:off x="5601" y="4998"/>
              <a:ext cx="1120" cy="656"/>
            </a:xfrm>
            <a:prstGeom prst="rect">
              <a:avLst/>
            </a:prstGeom>
            <a:extLst>
              <a:ext uri="{AF507438-7753-43E0-B8FC-AC1667EBCBE1}">
                <a14:hiddenEffects xmlns:a14="http://schemas.microsoft.com/office/drawing/2010/main">
                  <a:effectLst/>
                </a14:hiddenEffects>
              </a:ext>
            </a:extLst>
          </xdr:spPr>
          <xdr:txBody>
            <a:bodyPr wrap="none" fromWordArt="1">
              <a:prstTxWarp prst="textArchDown">
                <a:avLst>
                  <a:gd name="adj" fmla="val 237859"/>
                </a:avLst>
              </a:prstTxWarp>
            </a:bodyPr>
            <a:lstStyle/>
            <a:p>
              <a:pPr algn="ctr" rtl="0">
                <a:buNone/>
              </a:pPr>
              <a:r>
                <a:rPr lang="es-PE" sz="10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-ESTADO MAYOR-</a:t>
              </a:r>
            </a:p>
          </xdr:txBody>
        </xdr:sp>
        <xdr:sp macro="" textlink="">
          <xdr:nvSpPr>
            <xdr:cNvPr id="13340" name="Oval 28"/>
            <xdr:cNvSpPr>
              <a:spLocks noChangeArrowheads="1"/>
            </xdr:cNvSpPr>
          </xdr:nvSpPr>
          <xdr:spPr bwMode="auto">
            <a:xfrm>
              <a:off x="5301" y="4118"/>
              <a:ext cx="1728" cy="1728"/>
            </a:xfrm>
            <a:prstGeom prst="ellipse">
              <a:avLst/>
            </a:prstGeom>
            <a:noFill/>
            <a:ln w="38100" cmpd="dbl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3335" name="Group 23"/>
            <xdr:cNvGrpSpPr>
              <a:grpSpLocks/>
            </xdr:cNvGrpSpPr>
          </xdr:nvGrpSpPr>
          <xdr:grpSpPr bwMode="auto">
            <a:xfrm>
              <a:off x="5460" y="4277"/>
              <a:ext cx="1416" cy="1610"/>
              <a:chOff x="5460" y="4277"/>
              <a:chExt cx="1416" cy="1610"/>
            </a:xfrm>
          </xdr:grpSpPr>
          <xdr:sp macro="" textlink="">
            <xdr:nvSpPr>
              <xdr:cNvPr id="13339" name="WordArt 27"/>
              <xdr:cNvSpPr>
                <a:spLocks noChangeArrowheads="1" noChangeShapeType="1" noTextEdit="1"/>
              </xdr:cNvSpPr>
            </xdr:nvSpPr>
            <xdr:spPr bwMode="auto">
              <a:xfrm>
                <a:off x="5817" y="4558"/>
                <a:ext cx="684" cy="36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80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8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REPUBLICA DEL PERU</a:t>
                </a:r>
              </a:p>
            </xdr:txBody>
          </xdr:sp>
          <xdr:pic>
            <xdr:nvPicPr>
              <xdr:cNvPr id="31" name="30 Imagen" descr="Sello de Estado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clrChange>
                  <a:clrFrom>
                    <a:srgbClr val="F9FBFA"/>
                  </a:clrFrom>
                  <a:clrTo>
                    <a:srgbClr val="F9FBFA">
                      <a:alpha val="0"/>
                    </a:srgbClr>
                  </a:clrTo>
                </a:clrChange>
                <a:lum bright="18000"/>
                <a:grayscl/>
                <a:biLevel thresh="5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5821" y="4738"/>
                <a:ext cx="680" cy="72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3337" name="Oval 25"/>
              <xdr:cNvSpPr>
                <a:spLocks noChangeArrowheads="1"/>
              </xdr:cNvSpPr>
            </xdr:nvSpPr>
            <xdr:spPr bwMode="auto">
              <a:xfrm>
                <a:off x="5581" y="4418"/>
                <a:ext cx="1160" cy="11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3336" name="WordArt 24"/>
              <xdr:cNvSpPr>
                <a:spLocks noChangeArrowheads="1" noChangeShapeType="1" noTextEdit="1"/>
              </xdr:cNvSpPr>
            </xdr:nvSpPr>
            <xdr:spPr bwMode="auto">
              <a:xfrm>
                <a:off x="5460" y="4277"/>
                <a:ext cx="1416" cy="161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538277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12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I I I DIVISION DE EJERCITO </a:t>
                </a:r>
              </a:p>
            </xdr:txBody>
          </xdr:sp>
        </xdr:grpSp>
      </xdr:grpSp>
    </xdr:grpSp>
    <xdr:clientData/>
  </xdr:twoCellAnchor>
  <xdr:twoCellAnchor>
    <xdr:from>
      <xdr:col>1</xdr:col>
      <xdr:colOff>257175</xdr:colOff>
      <xdr:row>67</xdr:row>
      <xdr:rowOff>85725</xdr:rowOff>
    </xdr:from>
    <xdr:to>
      <xdr:col>5</xdr:col>
      <xdr:colOff>66675</xdr:colOff>
      <xdr:row>75</xdr:row>
      <xdr:rowOff>57150</xdr:rowOff>
    </xdr:to>
    <xdr:grpSp>
      <xdr:nvGrpSpPr>
        <xdr:cNvPr id="13373" name="Group 61"/>
        <xdr:cNvGrpSpPr>
          <a:grpSpLocks/>
        </xdr:cNvGrpSpPr>
      </xdr:nvGrpSpPr>
      <xdr:grpSpPr bwMode="auto">
        <a:xfrm>
          <a:off x="499630" y="11394498"/>
          <a:ext cx="2493818" cy="1149061"/>
          <a:chOff x="2652" y="6350"/>
          <a:chExt cx="5178" cy="1622"/>
        </a:xfrm>
      </xdr:grpSpPr>
      <xdr:sp macro="" textlink="">
        <xdr:nvSpPr>
          <xdr:cNvPr id="13382" name="Text Box 70"/>
          <xdr:cNvSpPr txBox="1">
            <a:spLocks noChangeArrowheads="1"/>
          </xdr:cNvSpPr>
        </xdr:nvSpPr>
        <xdr:spPr bwMode="auto">
          <a:xfrm>
            <a:off x="4171" y="6754"/>
            <a:ext cx="3659" cy="10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9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Calibri"/>
              </a:rPr>
              <a:t>    ______________________________________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7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O </a:t>
            </a: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– 100876264 – O+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JUAN  CARLOS  LESCANO  ALBÁN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 GENERAL DE BRIGADA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600"/>
              </a:lnSpc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JEFE DEL ESTADO MAYOR III DIVISIÓN DE EJÉRCITO 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 </a:t>
            </a:r>
          </a:p>
        </xdr:txBody>
      </xdr:sp>
      <xdr:grpSp>
        <xdr:nvGrpSpPr>
          <xdr:cNvPr id="13374" name="Group 62"/>
          <xdr:cNvGrpSpPr>
            <a:grpSpLocks/>
          </xdr:cNvGrpSpPr>
        </xdr:nvGrpSpPr>
        <xdr:grpSpPr bwMode="auto">
          <a:xfrm>
            <a:off x="2652" y="6350"/>
            <a:ext cx="1637" cy="1622"/>
            <a:chOff x="5301" y="4118"/>
            <a:chExt cx="1728" cy="1769"/>
          </a:xfrm>
        </xdr:grpSpPr>
        <xdr:sp macro="" textlink="">
          <xdr:nvSpPr>
            <xdr:cNvPr id="13381" name="WordArt 69"/>
            <xdr:cNvSpPr>
              <a:spLocks noChangeArrowheads="1" noChangeShapeType="1" noTextEdit="1"/>
            </xdr:cNvSpPr>
          </xdr:nvSpPr>
          <xdr:spPr bwMode="auto">
            <a:xfrm>
              <a:off x="5601" y="4998"/>
              <a:ext cx="1120" cy="656"/>
            </a:xfrm>
            <a:prstGeom prst="rect">
              <a:avLst/>
            </a:prstGeom>
            <a:extLst>
              <a:ext uri="{AF507438-7753-43E0-B8FC-AC1667EBCBE1}">
                <a14:hiddenEffects xmlns:a14="http://schemas.microsoft.com/office/drawing/2010/main">
                  <a:effectLst/>
                </a14:hiddenEffects>
              </a:ext>
            </a:extLst>
          </xdr:spPr>
          <xdr:txBody>
            <a:bodyPr wrap="none" fromWordArt="1">
              <a:prstTxWarp prst="textArchDown">
                <a:avLst>
                  <a:gd name="adj" fmla="val 237859"/>
                </a:avLst>
              </a:prstTxWarp>
            </a:bodyPr>
            <a:lstStyle/>
            <a:p>
              <a:pPr algn="ctr" rtl="0">
                <a:buNone/>
              </a:pPr>
              <a:r>
                <a:rPr lang="es-PE" sz="10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-ESTADO MAYOR-</a:t>
              </a:r>
            </a:p>
          </xdr:txBody>
        </xdr:sp>
        <xdr:sp macro="" textlink="">
          <xdr:nvSpPr>
            <xdr:cNvPr id="13380" name="Oval 68"/>
            <xdr:cNvSpPr>
              <a:spLocks noChangeArrowheads="1"/>
            </xdr:cNvSpPr>
          </xdr:nvSpPr>
          <xdr:spPr bwMode="auto">
            <a:xfrm>
              <a:off x="5301" y="4118"/>
              <a:ext cx="1728" cy="1728"/>
            </a:xfrm>
            <a:prstGeom prst="ellipse">
              <a:avLst/>
            </a:prstGeom>
            <a:noFill/>
            <a:ln w="38100" cmpd="dbl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3375" name="Group 63"/>
            <xdr:cNvGrpSpPr>
              <a:grpSpLocks/>
            </xdr:cNvGrpSpPr>
          </xdr:nvGrpSpPr>
          <xdr:grpSpPr bwMode="auto">
            <a:xfrm>
              <a:off x="5460" y="4277"/>
              <a:ext cx="1416" cy="1610"/>
              <a:chOff x="5460" y="4277"/>
              <a:chExt cx="1416" cy="1610"/>
            </a:xfrm>
          </xdr:grpSpPr>
          <xdr:sp macro="" textlink="">
            <xdr:nvSpPr>
              <xdr:cNvPr id="13379" name="WordArt 67"/>
              <xdr:cNvSpPr>
                <a:spLocks noChangeArrowheads="1" noChangeShapeType="1" noTextEdit="1"/>
              </xdr:cNvSpPr>
            </xdr:nvSpPr>
            <xdr:spPr bwMode="auto">
              <a:xfrm>
                <a:off x="5817" y="4558"/>
                <a:ext cx="684" cy="36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80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8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REPUBLICA DEL PERU</a:t>
                </a:r>
              </a:p>
            </xdr:txBody>
          </xdr:sp>
          <xdr:pic>
            <xdr:nvPicPr>
              <xdr:cNvPr id="71" name="70 Imagen" descr="Sello de Estado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clrChange>
                  <a:clrFrom>
                    <a:srgbClr val="F9FBFA"/>
                  </a:clrFrom>
                  <a:clrTo>
                    <a:srgbClr val="F9FBFA">
                      <a:alpha val="0"/>
                    </a:srgbClr>
                  </a:clrTo>
                </a:clrChange>
                <a:lum bright="18000"/>
                <a:grayscl/>
                <a:biLevel thresh="5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5821" y="4738"/>
                <a:ext cx="680" cy="72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3377" name="Oval 65"/>
              <xdr:cNvSpPr>
                <a:spLocks noChangeArrowheads="1"/>
              </xdr:cNvSpPr>
            </xdr:nvSpPr>
            <xdr:spPr bwMode="auto">
              <a:xfrm>
                <a:off x="5581" y="4418"/>
                <a:ext cx="1160" cy="11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3376" name="WordArt 64"/>
              <xdr:cNvSpPr>
                <a:spLocks noChangeArrowheads="1" noChangeShapeType="1" noTextEdit="1"/>
              </xdr:cNvSpPr>
            </xdr:nvSpPr>
            <xdr:spPr bwMode="auto">
              <a:xfrm>
                <a:off x="5460" y="4277"/>
                <a:ext cx="1416" cy="161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538277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12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I I I DIVISION DE EJERCITO </a:t>
                </a:r>
              </a:p>
            </xdr:txBody>
          </xdr:sp>
        </xdr:grpSp>
      </xdr:grpSp>
    </xdr:grpSp>
    <xdr:clientData/>
  </xdr:twoCellAnchor>
  <xdr:twoCellAnchor>
    <xdr:from>
      <xdr:col>1</xdr:col>
      <xdr:colOff>257175</xdr:colOff>
      <xdr:row>67</xdr:row>
      <xdr:rowOff>85725</xdr:rowOff>
    </xdr:from>
    <xdr:to>
      <xdr:col>5</xdr:col>
      <xdr:colOff>66675</xdr:colOff>
      <xdr:row>75</xdr:row>
      <xdr:rowOff>57150</xdr:rowOff>
    </xdr:to>
    <xdr:grpSp>
      <xdr:nvGrpSpPr>
        <xdr:cNvPr id="13403" name="Group 91"/>
        <xdr:cNvGrpSpPr>
          <a:grpSpLocks/>
        </xdr:cNvGrpSpPr>
      </xdr:nvGrpSpPr>
      <xdr:grpSpPr bwMode="auto">
        <a:xfrm>
          <a:off x="499630" y="11394498"/>
          <a:ext cx="2493818" cy="1149061"/>
          <a:chOff x="2652" y="6350"/>
          <a:chExt cx="5178" cy="1622"/>
        </a:xfrm>
      </xdr:grpSpPr>
      <xdr:sp macro="" textlink="">
        <xdr:nvSpPr>
          <xdr:cNvPr id="13412" name="Text Box 100"/>
          <xdr:cNvSpPr txBox="1">
            <a:spLocks noChangeArrowheads="1"/>
          </xdr:cNvSpPr>
        </xdr:nvSpPr>
        <xdr:spPr bwMode="auto">
          <a:xfrm>
            <a:off x="4171" y="6754"/>
            <a:ext cx="3659" cy="10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9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Calibri"/>
              </a:rPr>
              <a:t>    ______________________________________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7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O </a:t>
            </a: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– 100876264 – O+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JUAN  CARLOS  LESCANO  ALBÁN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 GENERAL DE BRIGADA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600"/>
              </a:lnSpc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JEFE DEL ESTADO MAYOR III DIVISIÓN DE EJÉRCITO 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 </a:t>
            </a:r>
          </a:p>
        </xdr:txBody>
      </xdr:sp>
      <xdr:grpSp>
        <xdr:nvGrpSpPr>
          <xdr:cNvPr id="13404" name="Group 92"/>
          <xdr:cNvGrpSpPr>
            <a:grpSpLocks/>
          </xdr:cNvGrpSpPr>
        </xdr:nvGrpSpPr>
        <xdr:grpSpPr bwMode="auto">
          <a:xfrm>
            <a:off x="2652" y="6350"/>
            <a:ext cx="1637" cy="1622"/>
            <a:chOff x="5301" y="4118"/>
            <a:chExt cx="1728" cy="1769"/>
          </a:xfrm>
        </xdr:grpSpPr>
        <xdr:sp macro="" textlink="">
          <xdr:nvSpPr>
            <xdr:cNvPr id="13411" name="WordArt 99"/>
            <xdr:cNvSpPr>
              <a:spLocks noChangeArrowheads="1" noChangeShapeType="1" noTextEdit="1"/>
            </xdr:cNvSpPr>
          </xdr:nvSpPr>
          <xdr:spPr bwMode="auto">
            <a:xfrm>
              <a:off x="5601" y="4998"/>
              <a:ext cx="1120" cy="656"/>
            </a:xfrm>
            <a:prstGeom prst="rect">
              <a:avLst/>
            </a:prstGeom>
            <a:extLst>
              <a:ext uri="{AF507438-7753-43E0-B8FC-AC1667EBCBE1}">
                <a14:hiddenEffects xmlns:a14="http://schemas.microsoft.com/office/drawing/2010/main">
                  <a:effectLst/>
                </a14:hiddenEffects>
              </a:ext>
            </a:extLst>
          </xdr:spPr>
          <xdr:txBody>
            <a:bodyPr wrap="none" fromWordArt="1">
              <a:prstTxWarp prst="textArchDown">
                <a:avLst>
                  <a:gd name="adj" fmla="val 237859"/>
                </a:avLst>
              </a:prstTxWarp>
            </a:bodyPr>
            <a:lstStyle/>
            <a:p>
              <a:pPr algn="ctr" rtl="0">
                <a:buNone/>
              </a:pPr>
              <a:r>
                <a:rPr lang="es-PE" sz="10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-ESTADO MAYOR-</a:t>
              </a:r>
            </a:p>
          </xdr:txBody>
        </xdr:sp>
        <xdr:sp macro="" textlink="">
          <xdr:nvSpPr>
            <xdr:cNvPr id="13410" name="Oval 98"/>
            <xdr:cNvSpPr>
              <a:spLocks noChangeArrowheads="1"/>
            </xdr:cNvSpPr>
          </xdr:nvSpPr>
          <xdr:spPr bwMode="auto">
            <a:xfrm>
              <a:off x="5301" y="4118"/>
              <a:ext cx="1728" cy="1728"/>
            </a:xfrm>
            <a:prstGeom prst="ellipse">
              <a:avLst/>
            </a:prstGeom>
            <a:noFill/>
            <a:ln w="38100" cmpd="dbl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3405" name="Group 93"/>
            <xdr:cNvGrpSpPr>
              <a:grpSpLocks/>
            </xdr:cNvGrpSpPr>
          </xdr:nvGrpSpPr>
          <xdr:grpSpPr bwMode="auto">
            <a:xfrm>
              <a:off x="5460" y="4277"/>
              <a:ext cx="1416" cy="1610"/>
              <a:chOff x="5460" y="4277"/>
              <a:chExt cx="1416" cy="1610"/>
            </a:xfrm>
          </xdr:grpSpPr>
          <xdr:sp macro="" textlink="">
            <xdr:nvSpPr>
              <xdr:cNvPr id="13409" name="WordArt 97"/>
              <xdr:cNvSpPr>
                <a:spLocks noChangeArrowheads="1" noChangeShapeType="1" noTextEdit="1"/>
              </xdr:cNvSpPr>
            </xdr:nvSpPr>
            <xdr:spPr bwMode="auto">
              <a:xfrm>
                <a:off x="5817" y="4558"/>
                <a:ext cx="684" cy="36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80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8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REPUBLICA DEL PERU</a:t>
                </a:r>
              </a:p>
            </xdr:txBody>
          </xdr:sp>
          <xdr:pic>
            <xdr:nvPicPr>
              <xdr:cNvPr id="101" name="100 Imagen" descr="Sello de Estado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clrChange>
                  <a:clrFrom>
                    <a:srgbClr val="F9FBFA"/>
                  </a:clrFrom>
                  <a:clrTo>
                    <a:srgbClr val="F9FBFA">
                      <a:alpha val="0"/>
                    </a:srgbClr>
                  </a:clrTo>
                </a:clrChange>
                <a:lum bright="18000"/>
                <a:grayscl/>
                <a:biLevel thresh="5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5821" y="4738"/>
                <a:ext cx="680" cy="72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3407" name="Oval 95"/>
              <xdr:cNvSpPr>
                <a:spLocks noChangeArrowheads="1"/>
              </xdr:cNvSpPr>
            </xdr:nvSpPr>
            <xdr:spPr bwMode="auto">
              <a:xfrm>
                <a:off x="5581" y="4418"/>
                <a:ext cx="1160" cy="11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3406" name="WordArt 94"/>
              <xdr:cNvSpPr>
                <a:spLocks noChangeArrowheads="1" noChangeShapeType="1" noTextEdit="1"/>
              </xdr:cNvSpPr>
            </xdr:nvSpPr>
            <xdr:spPr bwMode="auto">
              <a:xfrm>
                <a:off x="5460" y="4277"/>
                <a:ext cx="1416" cy="161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538277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12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I I I DIVISION DE EJERCITO </a:t>
                </a:r>
              </a:p>
            </xdr:txBody>
          </xdr:sp>
        </xdr:grpSp>
      </xdr:grpSp>
    </xdr:grpSp>
    <xdr:clientData/>
  </xdr:twoCellAnchor>
  <xdr:twoCellAnchor>
    <xdr:from>
      <xdr:col>1</xdr:col>
      <xdr:colOff>257175</xdr:colOff>
      <xdr:row>67</xdr:row>
      <xdr:rowOff>85725</xdr:rowOff>
    </xdr:from>
    <xdr:to>
      <xdr:col>5</xdr:col>
      <xdr:colOff>66675</xdr:colOff>
      <xdr:row>75</xdr:row>
      <xdr:rowOff>57150</xdr:rowOff>
    </xdr:to>
    <xdr:grpSp>
      <xdr:nvGrpSpPr>
        <xdr:cNvPr id="13413" name="Group 101"/>
        <xdr:cNvGrpSpPr>
          <a:grpSpLocks/>
        </xdr:cNvGrpSpPr>
      </xdr:nvGrpSpPr>
      <xdr:grpSpPr bwMode="auto">
        <a:xfrm>
          <a:off x="499630" y="11394498"/>
          <a:ext cx="2493818" cy="1149061"/>
          <a:chOff x="2652" y="6350"/>
          <a:chExt cx="5178" cy="1622"/>
        </a:xfrm>
      </xdr:grpSpPr>
      <xdr:sp macro="" textlink="">
        <xdr:nvSpPr>
          <xdr:cNvPr id="13422" name="Text Box 110"/>
          <xdr:cNvSpPr txBox="1">
            <a:spLocks noChangeArrowheads="1"/>
          </xdr:cNvSpPr>
        </xdr:nvSpPr>
        <xdr:spPr bwMode="auto">
          <a:xfrm>
            <a:off x="4171" y="6754"/>
            <a:ext cx="3659" cy="10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9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Calibri"/>
              </a:rPr>
              <a:t>    ______________________________________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7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O </a:t>
            </a: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– 100876264 – O+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JUAN  CARLOS  LESCANO  ALBÁN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 GENERAL DE BRIGADA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600"/>
              </a:lnSpc>
              <a:defRPr sz="1000"/>
            </a:pPr>
            <a:r>
              <a:rPr lang="es-PE" sz="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JEFE DEL ESTADO MAYOR III DIVISIÓN DE EJÉRCITO </a:t>
            </a:r>
            <a:endParaRPr lang="es-PE" sz="1100" b="0" i="0" u="none" strike="noStrike" baseline="0">
              <a:solidFill>
                <a:srgbClr val="000000"/>
              </a:solidFill>
              <a:latin typeface="Calibri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es-PE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 </a:t>
            </a:r>
          </a:p>
        </xdr:txBody>
      </xdr:sp>
      <xdr:grpSp>
        <xdr:nvGrpSpPr>
          <xdr:cNvPr id="13414" name="Group 102"/>
          <xdr:cNvGrpSpPr>
            <a:grpSpLocks/>
          </xdr:cNvGrpSpPr>
        </xdr:nvGrpSpPr>
        <xdr:grpSpPr bwMode="auto">
          <a:xfrm>
            <a:off x="2652" y="6350"/>
            <a:ext cx="1637" cy="1622"/>
            <a:chOff x="5301" y="4118"/>
            <a:chExt cx="1728" cy="1769"/>
          </a:xfrm>
        </xdr:grpSpPr>
        <xdr:sp macro="" textlink="">
          <xdr:nvSpPr>
            <xdr:cNvPr id="13421" name="WordArt 109"/>
            <xdr:cNvSpPr>
              <a:spLocks noChangeArrowheads="1" noChangeShapeType="1" noTextEdit="1"/>
            </xdr:cNvSpPr>
          </xdr:nvSpPr>
          <xdr:spPr bwMode="auto">
            <a:xfrm>
              <a:off x="5601" y="4998"/>
              <a:ext cx="1120" cy="656"/>
            </a:xfrm>
            <a:prstGeom prst="rect">
              <a:avLst/>
            </a:prstGeom>
            <a:extLst>
              <a:ext uri="{AF507438-7753-43E0-B8FC-AC1667EBCBE1}">
                <a14:hiddenEffects xmlns:a14="http://schemas.microsoft.com/office/drawing/2010/main">
                  <a:effectLst/>
                </a14:hiddenEffects>
              </a:ext>
            </a:extLst>
          </xdr:spPr>
          <xdr:txBody>
            <a:bodyPr wrap="none" fromWordArt="1">
              <a:prstTxWarp prst="textArchDown">
                <a:avLst>
                  <a:gd name="adj" fmla="val 237859"/>
                </a:avLst>
              </a:prstTxWarp>
            </a:bodyPr>
            <a:lstStyle/>
            <a:p>
              <a:pPr algn="ctr" rtl="0">
                <a:buNone/>
              </a:pPr>
              <a:r>
                <a:rPr lang="es-PE" sz="10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-ESTADO MAYOR-</a:t>
              </a:r>
            </a:p>
          </xdr:txBody>
        </xdr:sp>
        <xdr:sp macro="" textlink="">
          <xdr:nvSpPr>
            <xdr:cNvPr id="13420" name="Oval 108"/>
            <xdr:cNvSpPr>
              <a:spLocks noChangeArrowheads="1"/>
            </xdr:cNvSpPr>
          </xdr:nvSpPr>
          <xdr:spPr bwMode="auto">
            <a:xfrm>
              <a:off x="5301" y="4118"/>
              <a:ext cx="1728" cy="1728"/>
            </a:xfrm>
            <a:prstGeom prst="ellipse">
              <a:avLst/>
            </a:prstGeom>
            <a:noFill/>
            <a:ln w="38100" cmpd="dbl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3415" name="Group 103"/>
            <xdr:cNvGrpSpPr>
              <a:grpSpLocks/>
            </xdr:cNvGrpSpPr>
          </xdr:nvGrpSpPr>
          <xdr:grpSpPr bwMode="auto">
            <a:xfrm>
              <a:off x="5460" y="4277"/>
              <a:ext cx="1416" cy="1610"/>
              <a:chOff x="5460" y="4277"/>
              <a:chExt cx="1416" cy="1610"/>
            </a:xfrm>
          </xdr:grpSpPr>
          <xdr:sp macro="" textlink="">
            <xdr:nvSpPr>
              <xdr:cNvPr id="13419" name="WordArt 107"/>
              <xdr:cNvSpPr>
                <a:spLocks noChangeArrowheads="1" noChangeShapeType="1" noTextEdit="1"/>
              </xdr:cNvSpPr>
            </xdr:nvSpPr>
            <xdr:spPr bwMode="auto">
              <a:xfrm>
                <a:off x="5817" y="4558"/>
                <a:ext cx="684" cy="36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80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8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REPUBLICA DEL PERU</a:t>
                </a:r>
              </a:p>
            </xdr:txBody>
          </xdr:sp>
          <xdr:pic>
            <xdr:nvPicPr>
              <xdr:cNvPr id="111" name="110 Imagen" descr="Sello de Estado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clrChange>
                  <a:clrFrom>
                    <a:srgbClr val="F9FBFA"/>
                  </a:clrFrom>
                  <a:clrTo>
                    <a:srgbClr val="F9FBFA">
                      <a:alpha val="0"/>
                    </a:srgbClr>
                  </a:clrTo>
                </a:clrChange>
                <a:lum bright="18000"/>
                <a:grayscl/>
                <a:biLevel thresh="5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5821" y="4738"/>
                <a:ext cx="680" cy="72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3417" name="Oval 105"/>
              <xdr:cNvSpPr>
                <a:spLocks noChangeArrowheads="1"/>
              </xdr:cNvSpPr>
            </xdr:nvSpPr>
            <xdr:spPr bwMode="auto">
              <a:xfrm>
                <a:off x="5581" y="4418"/>
                <a:ext cx="1160" cy="11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3416" name="WordArt 104"/>
              <xdr:cNvSpPr>
                <a:spLocks noChangeArrowheads="1" noChangeShapeType="1" noTextEdit="1"/>
              </xdr:cNvSpPr>
            </xdr:nvSpPr>
            <xdr:spPr bwMode="auto">
              <a:xfrm>
                <a:off x="5460" y="4277"/>
                <a:ext cx="1416" cy="1610"/>
              </a:xfrm>
              <a:prstGeom prst="rect">
                <a:avLst/>
              </a:prstGeom>
              <a:extLst>
                <a:ext uri="{AF507438-7753-43E0-B8FC-AC1667EBCBE1}">
                  <a14:hiddenEffects xmlns:a14="http://schemas.microsoft.com/office/drawing/2010/main">
                    <a:effectLst/>
                  </a14:hiddenEffects>
                </a:ext>
              </a:extLst>
            </xdr:spPr>
            <xdr:txBody>
              <a:bodyPr wrap="none" fromWordArt="1">
                <a:prstTxWarp prst="textArchUp">
                  <a:avLst>
                    <a:gd name="adj" fmla="val 10538277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es-PE" sz="12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I I I DIVISION DE EJERCITO </a:t>
                </a:r>
              </a:p>
            </xdr:txBody>
          </xdr:sp>
        </xdr:grpSp>
      </xdr:grpSp>
    </xdr:grpSp>
    <xdr:clientData/>
  </xdr:twoCellAnchor>
  <xdr:twoCellAnchor>
    <xdr:from>
      <xdr:col>7</xdr:col>
      <xdr:colOff>647700</xdr:colOff>
      <xdr:row>10</xdr:row>
      <xdr:rowOff>90918</xdr:rowOff>
    </xdr:from>
    <xdr:to>
      <xdr:col>7</xdr:col>
      <xdr:colOff>1505816</xdr:colOff>
      <xdr:row>18</xdr:row>
      <xdr:rowOff>67541</xdr:rowOff>
    </xdr:to>
    <xdr:grpSp>
      <xdr:nvGrpSpPr>
        <xdr:cNvPr id="64" name="Group 2"/>
        <xdr:cNvGrpSpPr>
          <a:grpSpLocks/>
        </xdr:cNvGrpSpPr>
      </xdr:nvGrpSpPr>
      <xdr:grpSpPr bwMode="auto">
        <a:xfrm>
          <a:off x="4431723" y="3009032"/>
          <a:ext cx="858116" cy="1154259"/>
          <a:chOff x="4761" y="10237"/>
          <a:chExt cx="1687" cy="1811"/>
        </a:xfrm>
      </xdr:grpSpPr>
      <xdr:sp macro="" textlink="">
        <xdr:nvSpPr>
          <xdr:cNvPr id="65" name="WordArt 3"/>
          <xdr:cNvSpPr>
            <a:spLocks noChangeArrowheads="1" noChangeShapeType="1" noTextEdit="1"/>
          </xdr:cNvSpPr>
        </xdr:nvSpPr>
        <xdr:spPr bwMode="auto">
          <a:xfrm>
            <a:off x="5054" y="11132"/>
            <a:ext cx="1093" cy="668"/>
          </a:xfrm>
          <a:prstGeom prst="rect">
            <a:avLst/>
          </a:prstGeom>
        </xdr:spPr>
        <xdr:txBody>
          <a:bodyPr wrap="none" fromWordArt="1">
            <a:prstTxWarp prst="textArchDown">
              <a:avLst>
                <a:gd name="adj" fmla="val 248158"/>
              </a:avLst>
            </a:prstTxWarp>
          </a:bodyPr>
          <a:lstStyle/>
          <a:p>
            <a:pPr algn="ctr" rtl="0"/>
            <a:r>
              <a:rPr lang="es-CO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-  SERAP  -</a:t>
            </a:r>
          </a:p>
        </xdr:txBody>
      </xdr:sp>
      <xdr:sp macro="" textlink="">
        <xdr:nvSpPr>
          <xdr:cNvPr id="66" name="Oval 4"/>
          <xdr:cNvSpPr>
            <a:spLocks noChangeArrowheads="1"/>
          </xdr:cNvSpPr>
        </xdr:nvSpPr>
        <xdr:spPr bwMode="auto">
          <a:xfrm>
            <a:off x="4761" y="10237"/>
            <a:ext cx="1687" cy="1758"/>
          </a:xfrm>
          <a:prstGeom prst="ellips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67" name="Group 5"/>
          <xdr:cNvGrpSpPr>
            <a:grpSpLocks/>
          </xdr:cNvGrpSpPr>
        </xdr:nvGrpSpPr>
        <xdr:grpSpPr bwMode="auto">
          <a:xfrm>
            <a:off x="4941" y="10412"/>
            <a:ext cx="1383" cy="1636"/>
            <a:chOff x="5460" y="4277"/>
            <a:chExt cx="1416" cy="1610"/>
          </a:xfrm>
        </xdr:grpSpPr>
        <xdr:sp macro="" textlink="">
          <xdr:nvSpPr>
            <xdr:cNvPr id="68" name="WordArt 6"/>
            <xdr:cNvSpPr>
              <a:spLocks noChangeArrowheads="1" noChangeShapeType="1" noTextEdit="1"/>
            </xdr:cNvSpPr>
          </xdr:nvSpPr>
          <xdr:spPr bwMode="auto">
            <a:xfrm>
              <a:off x="5817" y="4558"/>
              <a:ext cx="684" cy="36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800000"/>
                </a:avLst>
              </a:prstTxWarp>
            </a:bodyPr>
            <a:lstStyle/>
            <a:p>
              <a:pPr algn="ctr" rtl="0"/>
              <a:r>
                <a:rPr lang="es-CO" sz="8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REPUBLICA DEL PERU</a:t>
              </a:r>
            </a:p>
          </xdr:txBody>
        </xdr:sp>
        <xdr:pic>
          <xdr:nvPicPr>
            <xdr:cNvPr id="69" name="Picture 7" descr="Sello de Estad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clrChange>
                <a:clrFrom>
                  <a:srgbClr val="F9FBFA"/>
                </a:clrFrom>
                <a:clrTo>
                  <a:srgbClr val="F9FBFA">
                    <a:alpha val="0"/>
                  </a:srgbClr>
                </a:clrTo>
              </a:clrChange>
              <a:lum bright="18000"/>
              <a:grayscl/>
              <a:biLevel thresh="50000"/>
            </a:blip>
            <a:srcRect/>
            <a:stretch>
              <a:fillRect/>
            </a:stretch>
          </xdr:blipFill>
          <xdr:spPr bwMode="auto">
            <a:xfrm>
              <a:off x="5821" y="4738"/>
              <a:ext cx="680" cy="7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70" name="Oval 8"/>
            <xdr:cNvSpPr>
              <a:spLocks noChangeArrowheads="1"/>
            </xdr:cNvSpPr>
          </xdr:nvSpPr>
          <xdr:spPr bwMode="auto">
            <a:xfrm>
              <a:off x="5581" y="4418"/>
              <a:ext cx="1160" cy="11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" name="WordArt 9"/>
            <xdr:cNvSpPr>
              <a:spLocks noChangeArrowheads="1" noChangeShapeType="1" noTextEdit="1"/>
            </xdr:cNvSpPr>
          </xdr:nvSpPr>
          <xdr:spPr bwMode="auto">
            <a:xfrm>
              <a:off x="5460" y="4277"/>
              <a:ext cx="1416" cy="161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538277"/>
                </a:avLst>
              </a:prstTxWarp>
            </a:bodyPr>
            <a:lstStyle/>
            <a:p>
              <a:pPr algn="ctr" rtl="0"/>
              <a:r>
                <a:rPr lang="es-CO" sz="12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REGION MILITAR DEL SUR </a:t>
              </a:r>
            </a:p>
          </xdr:txBody>
        </xdr:sp>
      </xdr:grpSp>
    </xdr:grpSp>
    <xdr:clientData/>
  </xdr:twoCellAnchor>
  <xdr:twoCellAnchor>
    <xdr:from>
      <xdr:col>14</xdr:col>
      <xdr:colOff>155862</xdr:colOff>
      <xdr:row>11</xdr:row>
      <xdr:rowOff>86591</xdr:rowOff>
    </xdr:from>
    <xdr:to>
      <xdr:col>16</xdr:col>
      <xdr:colOff>355023</xdr:colOff>
      <xdr:row>16</xdr:row>
      <xdr:rowOff>69272</xdr:rowOff>
    </xdr:to>
    <xdr:sp macro="" textlink="">
      <xdr:nvSpPr>
        <xdr:cNvPr id="3" name="Llamada rectangular 2"/>
        <xdr:cNvSpPr/>
      </xdr:nvSpPr>
      <xdr:spPr>
        <a:xfrm>
          <a:off x="8633112" y="3151909"/>
          <a:ext cx="1177638" cy="718704"/>
        </a:xfrm>
        <a:prstGeom prst="wedgeRectCallout">
          <a:avLst>
            <a:gd name="adj1" fmla="val -61413"/>
            <a:gd name="adj2" fmla="val -141579"/>
          </a:avLst>
        </a:prstGeom>
        <a:noFill/>
        <a:ln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800"/>
            <a:t>se</a:t>
          </a:r>
          <a:r>
            <a:rPr lang="es-PE" sz="800" baseline="0"/>
            <a:t> debe de presentar un CNV para cada Tarea Presupuestal solicitada como Demandas Adicionales</a:t>
          </a:r>
          <a:endParaRPr lang="es-PE" sz="800"/>
        </a:p>
      </xdr:txBody>
    </xdr:sp>
    <xdr:clientData/>
  </xdr:twoCellAnchor>
  <xdr:twoCellAnchor>
    <xdr:from>
      <xdr:col>12</xdr:col>
      <xdr:colOff>571500</xdr:colOff>
      <xdr:row>6</xdr:row>
      <xdr:rowOff>190499</xdr:rowOff>
    </xdr:from>
    <xdr:to>
      <xdr:col>14</xdr:col>
      <xdr:colOff>60613</xdr:colOff>
      <xdr:row>9</xdr:row>
      <xdr:rowOff>0</xdr:rowOff>
    </xdr:to>
    <xdr:sp macro="" textlink="">
      <xdr:nvSpPr>
        <xdr:cNvPr id="4" name="Elipse 3"/>
        <xdr:cNvSpPr/>
      </xdr:nvSpPr>
      <xdr:spPr>
        <a:xfrm>
          <a:off x="7888432" y="1896340"/>
          <a:ext cx="649431" cy="796637"/>
        </a:xfrm>
        <a:prstGeom prst="ellipse">
          <a:avLst/>
        </a:prstGeom>
        <a:noFill/>
        <a:ln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173180</xdr:colOff>
      <xdr:row>11</xdr:row>
      <xdr:rowOff>95251</xdr:rowOff>
    </xdr:from>
    <xdr:to>
      <xdr:col>13</xdr:col>
      <xdr:colOff>398318</xdr:colOff>
      <xdr:row>15</xdr:row>
      <xdr:rowOff>103909</xdr:rowOff>
    </xdr:to>
    <xdr:sp macro="" textlink="">
      <xdr:nvSpPr>
        <xdr:cNvPr id="63" name="Llamada rectangular 62"/>
        <xdr:cNvSpPr/>
      </xdr:nvSpPr>
      <xdr:spPr>
        <a:xfrm>
          <a:off x="7126430" y="3160569"/>
          <a:ext cx="1177638" cy="597476"/>
        </a:xfrm>
        <a:prstGeom prst="wedgeRectCallout">
          <a:avLst>
            <a:gd name="adj1" fmla="val -62884"/>
            <a:gd name="adj2" fmla="val -151724"/>
          </a:avLst>
        </a:prstGeom>
        <a:noFill/>
        <a:ln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800"/>
            <a:t>se</a:t>
          </a:r>
          <a:r>
            <a:rPr lang="es-PE" sz="800" baseline="0"/>
            <a:t> debe de presentar un CNV para cada Tarea Presupuestal registrada en el SIPRE</a:t>
          </a:r>
          <a:endParaRPr lang="es-PE" sz="800"/>
        </a:p>
      </xdr:txBody>
    </xdr:sp>
    <xdr:clientData/>
  </xdr:twoCellAnchor>
  <xdr:twoCellAnchor>
    <xdr:from>
      <xdr:col>10</xdr:col>
      <xdr:colOff>25978</xdr:colOff>
      <xdr:row>5</xdr:row>
      <xdr:rowOff>381001</xdr:rowOff>
    </xdr:from>
    <xdr:to>
      <xdr:col>11</xdr:col>
      <xdr:colOff>86591</xdr:colOff>
      <xdr:row>9</xdr:row>
      <xdr:rowOff>17320</xdr:rowOff>
    </xdr:to>
    <xdr:sp macro="" textlink="">
      <xdr:nvSpPr>
        <xdr:cNvPr id="73" name="Elipse 72"/>
        <xdr:cNvSpPr/>
      </xdr:nvSpPr>
      <xdr:spPr>
        <a:xfrm>
          <a:off x="6425046" y="1619251"/>
          <a:ext cx="614795" cy="1056410"/>
        </a:xfrm>
        <a:prstGeom prst="ellipse">
          <a:avLst/>
        </a:prstGeom>
        <a:noFill/>
        <a:ln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2</xdr:col>
      <xdr:colOff>981075</xdr:colOff>
      <xdr:row>32</xdr:row>
      <xdr:rowOff>57151</xdr:rowOff>
    </xdr:to>
    <xdr:grpSp>
      <xdr:nvGrpSpPr>
        <xdr:cNvPr id="14" name="Group 2"/>
        <xdr:cNvGrpSpPr>
          <a:grpSpLocks/>
        </xdr:cNvGrpSpPr>
      </xdr:nvGrpSpPr>
      <xdr:grpSpPr bwMode="auto">
        <a:xfrm>
          <a:off x="1502019" y="4491404"/>
          <a:ext cx="981075" cy="1024305"/>
          <a:chOff x="4761" y="10237"/>
          <a:chExt cx="1687" cy="1818"/>
        </a:xfrm>
      </xdr:grpSpPr>
      <xdr:sp macro="" textlink="">
        <xdr:nvSpPr>
          <xdr:cNvPr id="16" name="WordArt 3"/>
          <xdr:cNvSpPr>
            <a:spLocks noChangeArrowheads="1" noChangeShapeType="1" noTextEdit="1"/>
          </xdr:cNvSpPr>
        </xdr:nvSpPr>
        <xdr:spPr bwMode="auto">
          <a:xfrm>
            <a:off x="5054" y="11132"/>
            <a:ext cx="1093" cy="668"/>
          </a:xfrm>
          <a:prstGeom prst="rect">
            <a:avLst/>
          </a:prstGeom>
        </xdr:spPr>
        <xdr:txBody>
          <a:bodyPr wrap="none" fromWordArt="1">
            <a:prstTxWarp prst="textArchDown">
              <a:avLst>
                <a:gd name="adj" fmla="val 248158"/>
              </a:avLst>
            </a:prstTxWarp>
          </a:bodyPr>
          <a:lstStyle/>
          <a:p>
            <a:pPr algn="ctr" rtl="0"/>
            <a:r>
              <a:rPr lang="es-CO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-  SERAP  -</a:t>
            </a:r>
          </a:p>
        </xdr:txBody>
      </xdr:sp>
      <xdr:sp macro="" textlink="">
        <xdr:nvSpPr>
          <xdr:cNvPr id="17" name="Oval 4"/>
          <xdr:cNvSpPr>
            <a:spLocks noChangeArrowheads="1"/>
          </xdr:cNvSpPr>
        </xdr:nvSpPr>
        <xdr:spPr bwMode="auto">
          <a:xfrm>
            <a:off x="4761" y="10237"/>
            <a:ext cx="1687" cy="1758"/>
          </a:xfrm>
          <a:prstGeom prst="ellips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8" name="Group 5"/>
          <xdr:cNvGrpSpPr>
            <a:grpSpLocks/>
          </xdr:cNvGrpSpPr>
        </xdr:nvGrpSpPr>
        <xdr:grpSpPr bwMode="auto">
          <a:xfrm>
            <a:off x="4941" y="10412"/>
            <a:ext cx="1383" cy="1636"/>
            <a:chOff x="5460" y="4277"/>
            <a:chExt cx="1416" cy="1610"/>
          </a:xfrm>
        </xdr:grpSpPr>
        <xdr:sp macro="" textlink="">
          <xdr:nvSpPr>
            <xdr:cNvPr id="19" name="WordArt 6"/>
            <xdr:cNvSpPr>
              <a:spLocks noChangeArrowheads="1" noChangeShapeType="1" noTextEdit="1"/>
            </xdr:cNvSpPr>
          </xdr:nvSpPr>
          <xdr:spPr bwMode="auto">
            <a:xfrm>
              <a:off x="5817" y="4558"/>
              <a:ext cx="684" cy="36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800000"/>
                </a:avLst>
              </a:prstTxWarp>
            </a:bodyPr>
            <a:lstStyle/>
            <a:p>
              <a:pPr algn="ctr" rtl="0"/>
              <a:r>
                <a:rPr lang="es-CO" sz="8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REPUBLICA DEL PERU</a:t>
              </a:r>
            </a:p>
          </xdr:txBody>
        </xdr:sp>
        <xdr:pic>
          <xdr:nvPicPr>
            <xdr:cNvPr id="20" name="Picture 7" descr="Sello de Estad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9FBFA"/>
                </a:clrFrom>
                <a:clrTo>
                  <a:srgbClr val="F9FBFA">
                    <a:alpha val="0"/>
                  </a:srgbClr>
                </a:clrTo>
              </a:clrChange>
              <a:lum bright="18000"/>
              <a:grayscl/>
              <a:biLevel thresh="50000"/>
            </a:blip>
            <a:srcRect/>
            <a:stretch>
              <a:fillRect/>
            </a:stretch>
          </xdr:blipFill>
          <xdr:spPr bwMode="auto">
            <a:xfrm>
              <a:off x="5821" y="4738"/>
              <a:ext cx="680" cy="7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1" name="Oval 8"/>
            <xdr:cNvSpPr>
              <a:spLocks noChangeArrowheads="1"/>
            </xdr:cNvSpPr>
          </xdr:nvSpPr>
          <xdr:spPr bwMode="auto">
            <a:xfrm>
              <a:off x="5581" y="4418"/>
              <a:ext cx="1160" cy="11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" name="WordArt 9"/>
            <xdr:cNvSpPr>
              <a:spLocks noChangeArrowheads="1" noChangeShapeType="1" noTextEdit="1"/>
            </xdr:cNvSpPr>
          </xdr:nvSpPr>
          <xdr:spPr bwMode="auto">
            <a:xfrm>
              <a:off x="5460" y="4277"/>
              <a:ext cx="1416" cy="161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538277"/>
                </a:avLst>
              </a:prstTxWarp>
            </a:bodyPr>
            <a:lstStyle/>
            <a:p>
              <a:pPr algn="ctr" rtl="0"/>
              <a:r>
                <a:rPr lang="es-CO" sz="12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REGION MILITAR DEL SUR </a:t>
              </a:r>
            </a:p>
          </xdr:txBody>
        </xdr:sp>
      </xdr:grpSp>
    </xdr:grpSp>
    <xdr:clientData/>
  </xdr:twoCellAnchor>
  <xdr:twoCellAnchor>
    <xdr:from>
      <xdr:col>4</xdr:col>
      <xdr:colOff>180976</xdr:colOff>
      <xdr:row>1</xdr:row>
      <xdr:rowOff>85725</xdr:rowOff>
    </xdr:from>
    <xdr:to>
      <xdr:col>5</xdr:col>
      <xdr:colOff>300404</xdr:colOff>
      <xdr:row>4</xdr:row>
      <xdr:rowOff>57150</xdr:rowOff>
    </xdr:to>
    <xdr:sp macro="" textlink="">
      <xdr:nvSpPr>
        <xdr:cNvPr id="2" name="1 Flecha izquierda">
          <a:hlinkClick xmlns:r="http://schemas.openxmlformats.org/officeDocument/2006/relationships" r:id="rId2"/>
        </xdr:cNvPr>
        <xdr:cNvSpPr/>
      </xdr:nvSpPr>
      <xdr:spPr>
        <a:xfrm>
          <a:off x="5720130" y="246917"/>
          <a:ext cx="756870" cy="45500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INICIO</a:t>
          </a:r>
        </a:p>
        <a:p>
          <a:pPr algn="l"/>
          <a:endParaRPr lang="es-PE" sz="1100"/>
        </a:p>
        <a:p>
          <a:pPr algn="l"/>
          <a:r>
            <a:rPr lang="es-PE" sz="1100"/>
            <a:t>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393</xdr:row>
      <xdr:rowOff>0</xdr:rowOff>
    </xdr:from>
    <xdr:to>
      <xdr:col>4</xdr:col>
      <xdr:colOff>371475</xdr:colOff>
      <xdr:row>400</xdr:row>
      <xdr:rowOff>28576</xdr:rowOff>
    </xdr:to>
    <xdr:grpSp>
      <xdr:nvGrpSpPr>
        <xdr:cNvPr id="25" name="Group 2"/>
        <xdr:cNvGrpSpPr>
          <a:grpSpLocks/>
        </xdr:cNvGrpSpPr>
      </xdr:nvGrpSpPr>
      <xdr:grpSpPr bwMode="auto">
        <a:xfrm>
          <a:off x="4362450" y="76009500"/>
          <a:ext cx="981075" cy="1028701"/>
          <a:chOff x="4761" y="10237"/>
          <a:chExt cx="1687" cy="1818"/>
        </a:xfrm>
      </xdr:grpSpPr>
      <xdr:sp macro="" textlink="">
        <xdr:nvSpPr>
          <xdr:cNvPr id="26" name="WordArt 3"/>
          <xdr:cNvSpPr>
            <a:spLocks noChangeArrowheads="1" noChangeShapeType="1" noTextEdit="1"/>
          </xdr:cNvSpPr>
        </xdr:nvSpPr>
        <xdr:spPr bwMode="auto">
          <a:xfrm>
            <a:off x="5054" y="11132"/>
            <a:ext cx="1093" cy="668"/>
          </a:xfrm>
          <a:prstGeom prst="rect">
            <a:avLst/>
          </a:prstGeom>
        </xdr:spPr>
        <xdr:txBody>
          <a:bodyPr wrap="none" fromWordArt="1">
            <a:prstTxWarp prst="textArchDown">
              <a:avLst>
                <a:gd name="adj" fmla="val 248158"/>
              </a:avLst>
            </a:prstTxWarp>
          </a:bodyPr>
          <a:lstStyle/>
          <a:p>
            <a:pPr algn="ctr" rtl="0"/>
            <a:r>
              <a:rPr lang="es-CO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-  SERAP  -</a:t>
            </a:r>
          </a:p>
        </xdr:txBody>
      </xdr:sp>
      <xdr:sp macro="" textlink="">
        <xdr:nvSpPr>
          <xdr:cNvPr id="27" name="Oval 4"/>
          <xdr:cNvSpPr>
            <a:spLocks noChangeArrowheads="1"/>
          </xdr:cNvSpPr>
        </xdr:nvSpPr>
        <xdr:spPr bwMode="auto">
          <a:xfrm>
            <a:off x="4761" y="10237"/>
            <a:ext cx="1687" cy="1758"/>
          </a:xfrm>
          <a:prstGeom prst="ellips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28" name="Group 5"/>
          <xdr:cNvGrpSpPr>
            <a:grpSpLocks/>
          </xdr:cNvGrpSpPr>
        </xdr:nvGrpSpPr>
        <xdr:grpSpPr bwMode="auto">
          <a:xfrm>
            <a:off x="4941" y="10412"/>
            <a:ext cx="1383" cy="1636"/>
            <a:chOff x="5460" y="4277"/>
            <a:chExt cx="1416" cy="1610"/>
          </a:xfrm>
        </xdr:grpSpPr>
        <xdr:sp macro="" textlink="">
          <xdr:nvSpPr>
            <xdr:cNvPr id="29" name="WordArt 6"/>
            <xdr:cNvSpPr>
              <a:spLocks noChangeArrowheads="1" noChangeShapeType="1" noTextEdit="1"/>
            </xdr:cNvSpPr>
          </xdr:nvSpPr>
          <xdr:spPr bwMode="auto">
            <a:xfrm>
              <a:off x="5817" y="4558"/>
              <a:ext cx="684" cy="36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800000"/>
                </a:avLst>
              </a:prstTxWarp>
            </a:bodyPr>
            <a:lstStyle/>
            <a:p>
              <a:pPr algn="ctr" rtl="0"/>
              <a:r>
                <a:rPr lang="es-CO" sz="8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REPUBLICA DEL PERU</a:t>
              </a:r>
            </a:p>
          </xdr:txBody>
        </xdr:sp>
        <xdr:pic>
          <xdr:nvPicPr>
            <xdr:cNvPr id="30" name="Picture 7" descr="Sello de Estad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9FBFA"/>
                </a:clrFrom>
                <a:clrTo>
                  <a:srgbClr val="F9FBFA">
                    <a:alpha val="0"/>
                  </a:srgbClr>
                </a:clrTo>
              </a:clrChange>
              <a:lum bright="18000"/>
              <a:grayscl/>
              <a:biLevel thresh="50000"/>
            </a:blip>
            <a:srcRect/>
            <a:stretch>
              <a:fillRect/>
            </a:stretch>
          </xdr:blipFill>
          <xdr:spPr bwMode="auto">
            <a:xfrm>
              <a:off x="5821" y="4738"/>
              <a:ext cx="680" cy="7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31" name="Oval 8"/>
            <xdr:cNvSpPr>
              <a:spLocks noChangeArrowheads="1"/>
            </xdr:cNvSpPr>
          </xdr:nvSpPr>
          <xdr:spPr bwMode="auto">
            <a:xfrm>
              <a:off x="5581" y="4418"/>
              <a:ext cx="1160" cy="11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2" name="WordArt 9"/>
            <xdr:cNvSpPr>
              <a:spLocks noChangeArrowheads="1" noChangeShapeType="1" noTextEdit="1"/>
            </xdr:cNvSpPr>
          </xdr:nvSpPr>
          <xdr:spPr bwMode="auto">
            <a:xfrm>
              <a:off x="5460" y="4277"/>
              <a:ext cx="1416" cy="161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538277"/>
                </a:avLst>
              </a:prstTxWarp>
            </a:bodyPr>
            <a:lstStyle/>
            <a:p>
              <a:pPr algn="ctr" rtl="0"/>
              <a:r>
                <a:rPr lang="es-CO" sz="12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REGION MILITAR DEL SUR </a:t>
              </a:r>
            </a:p>
          </xdr:txBody>
        </xdr:sp>
      </xdr:grpSp>
    </xdr:grpSp>
    <xdr:clientData/>
  </xdr:twoCellAnchor>
  <xdr:twoCellAnchor>
    <xdr:from>
      <xdr:col>27</xdr:col>
      <xdr:colOff>380999</xdr:colOff>
      <xdr:row>1</xdr:row>
      <xdr:rowOff>122464</xdr:rowOff>
    </xdr:from>
    <xdr:to>
      <xdr:col>28</xdr:col>
      <xdr:colOff>495299</xdr:colOff>
      <xdr:row>3</xdr:row>
      <xdr:rowOff>39460</xdr:rowOff>
    </xdr:to>
    <xdr:sp macro="" textlink="">
      <xdr:nvSpPr>
        <xdr:cNvPr id="10" name="9 Flecha izquierda">
          <a:hlinkClick xmlns:r="http://schemas.openxmlformats.org/officeDocument/2006/relationships" r:id="rId2"/>
        </xdr:cNvPr>
        <xdr:cNvSpPr/>
      </xdr:nvSpPr>
      <xdr:spPr>
        <a:xfrm>
          <a:off x="19192874" y="387803"/>
          <a:ext cx="781050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ATRAS</a:t>
          </a:r>
        </a:p>
        <a:p>
          <a:pPr algn="l"/>
          <a:endParaRPr lang="es-PE" sz="1100"/>
        </a:p>
        <a:p>
          <a:pPr algn="l"/>
          <a:r>
            <a:rPr lang="es-PE" sz="1100"/>
            <a:t>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1495425</xdr:colOff>
      <xdr:row>12</xdr:row>
      <xdr:rowOff>123825</xdr:rowOff>
    </xdr:from>
    <xdr:to>
      <xdr:col>2</xdr:col>
      <xdr:colOff>2476500</xdr:colOff>
      <xdr:row>19</xdr:row>
      <xdr:rowOff>19051</xdr:rowOff>
    </xdr:to>
    <xdr:grpSp>
      <xdr:nvGrpSpPr>
        <xdr:cNvPr id="14" name="Group 2"/>
        <xdr:cNvGrpSpPr>
          <a:grpSpLocks/>
        </xdr:cNvGrpSpPr>
      </xdr:nvGrpSpPr>
      <xdr:grpSpPr bwMode="auto">
        <a:xfrm>
          <a:off x="2924175" y="2397125"/>
          <a:ext cx="981075" cy="1050926"/>
          <a:chOff x="4761" y="10237"/>
          <a:chExt cx="1687" cy="1818"/>
        </a:xfrm>
      </xdr:grpSpPr>
      <xdr:sp macro="" textlink="">
        <xdr:nvSpPr>
          <xdr:cNvPr id="15" name="WordArt 3"/>
          <xdr:cNvSpPr>
            <a:spLocks noChangeArrowheads="1" noChangeShapeType="1" noTextEdit="1"/>
          </xdr:cNvSpPr>
        </xdr:nvSpPr>
        <xdr:spPr bwMode="auto">
          <a:xfrm>
            <a:off x="5054" y="11132"/>
            <a:ext cx="1093" cy="668"/>
          </a:xfrm>
          <a:prstGeom prst="rect">
            <a:avLst/>
          </a:prstGeom>
        </xdr:spPr>
        <xdr:txBody>
          <a:bodyPr wrap="none" fromWordArt="1">
            <a:prstTxWarp prst="textArchDown">
              <a:avLst>
                <a:gd name="adj" fmla="val 248158"/>
              </a:avLst>
            </a:prstTxWarp>
          </a:bodyPr>
          <a:lstStyle/>
          <a:p>
            <a:pPr algn="ctr" rtl="0"/>
            <a:r>
              <a:rPr lang="es-CO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-  SERAP  -</a:t>
            </a:r>
          </a:p>
        </xdr:txBody>
      </xdr:sp>
      <xdr:sp macro="" textlink="">
        <xdr:nvSpPr>
          <xdr:cNvPr id="16" name="Oval 4"/>
          <xdr:cNvSpPr>
            <a:spLocks noChangeArrowheads="1"/>
          </xdr:cNvSpPr>
        </xdr:nvSpPr>
        <xdr:spPr bwMode="auto">
          <a:xfrm>
            <a:off x="4761" y="10237"/>
            <a:ext cx="1687" cy="1758"/>
          </a:xfrm>
          <a:prstGeom prst="ellips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7" name="Group 5"/>
          <xdr:cNvGrpSpPr>
            <a:grpSpLocks/>
          </xdr:cNvGrpSpPr>
        </xdr:nvGrpSpPr>
        <xdr:grpSpPr bwMode="auto">
          <a:xfrm>
            <a:off x="4941" y="10412"/>
            <a:ext cx="1383" cy="1636"/>
            <a:chOff x="5460" y="4277"/>
            <a:chExt cx="1416" cy="1610"/>
          </a:xfrm>
        </xdr:grpSpPr>
        <xdr:sp macro="" textlink="">
          <xdr:nvSpPr>
            <xdr:cNvPr id="18" name="WordArt 6"/>
            <xdr:cNvSpPr>
              <a:spLocks noChangeArrowheads="1" noChangeShapeType="1" noTextEdit="1"/>
            </xdr:cNvSpPr>
          </xdr:nvSpPr>
          <xdr:spPr bwMode="auto">
            <a:xfrm>
              <a:off x="5817" y="4558"/>
              <a:ext cx="684" cy="36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800000"/>
                </a:avLst>
              </a:prstTxWarp>
            </a:bodyPr>
            <a:lstStyle/>
            <a:p>
              <a:pPr algn="ctr" rtl="0"/>
              <a:r>
                <a:rPr lang="es-CO" sz="8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REPUBLICA DEL PERU</a:t>
              </a:r>
            </a:p>
          </xdr:txBody>
        </xdr:sp>
        <xdr:pic>
          <xdr:nvPicPr>
            <xdr:cNvPr id="19" name="Picture 7" descr="Sello de Estad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9FBFA"/>
                </a:clrFrom>
                <a:clrTo>
                  <a:srgbClr val="F9FBFA">
                    <a:alpha val="0"/>
                  </a:srgbClr>
                </a:clrTo>
              </a:clrChange>
              <a:lum bright="18000"/>
              <a:grayscl/>
              <a:biLevel thresh="50000"/>
            </a:blip>
            <a:srcRect/>
            <a:stretch>
              <a:fillRect/>
            </a:stretch>
          </xdr:blipFill>
          <xdr:spPr bwMode="auto">
            <a:xfrm>
              <a:off x="5821" y="4738"/>
              <a:ext cx="680" cy="7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0" name="Oval 8"/>
            <xdr:cNvSpPr>
              <a:spLocks noChangeArrowheads="1"/>
            </xdr:cNvSpPr>
          </xdr:nvSpPr>
          <xdr:spPr bwMode="auto">
            <a:xfrm>
              <a:off x="5581" y="4418"/>
              <a:ext cx="1160" cy="11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" name="WordArt 9"/>
            <xdr:cNvSpPr>
              <a:spLocks noChangeArrowheads="1" noChangeShapeType="1" noTextEdit="1"/>
            </xdr:cNvSpPr>
          </xdr:nvSpPr>
          <xdr:spPr bwMode="auto">
            <a:xfrm>
              <a:off x="5460" y="4277"/>
              <a:ext cx="1416" cy="161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538277"/>
                </a:avLst>
              </a:prstTxWarp>
            </a:bodyPr>
            <a:lstStyle/>
            <a:p>
              <a:pPr algn="ctr" rtl="0"/>
              <a:r>
                <a:rPr lang="es-CO" sz="12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REGION MILITAR DEL SUR </a:t>
              </a:r>
            </a:p>
          </xdr:txBody>
        </xdr:sp>
      </xdr:grpSp>
    </xdr:grpSp>
    <xdr:clientData/>
  </xdr:twoCellAnchor>
  <xdr:twoCellAnchor>
    <xdr:from>
      <xdr:col>4</xdr:col>
      <xdr:colOff>781050</xdr:colOff>
      <xdr:row>2</xdr:row>
      <xdr:rowOff>9525</xdr:rowOff>
    </xdr:from>
    <xdr:to>
      <xdr:col>5</xdr:col>
      <xdr:colOff>676275</xdr:colOff>
      <xdr:row>4</xdr:row>
      <xdr:rowOff>142875</xdr:rowOff>
    </xdr:to>
    <xdr:sp macro="" textlink="">
      <xdr:nvSpPr>
        <xdr:cNvPr id="10" name="9 Flecha izquierda">
          <a:hlinkClick xmlns:r="http://schemas.openxmlformats.org/officeDocument/2006/relationships" r:id="rId2"/>
        </xdr:cNvPr>
        <xdr:cNvSpPr/>
      </xdr:nvSpPr>
      <xdr:spPr>
        <a:xfrm>
          <a:off x="6457950" y="333375"/>
          <a:ext cx="781050" cy="457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INICIO</a:t>
          </a:r>
        </a:p>
        <a:p>
          <a:pPr algn="l"/>
          <a:endParaRPr lang="es-PE" sz="1100"/>
        </a:p>
        <a:p>
          <a:pPr algn="l"/>
          <a:r>
            <a:rPr lang="es-PE" sz="1100"/>
            <a:t>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50</xdr:row>
      <xdr:rowOff>0</xdr:rowOff>
    </xdr:from>
    <xdr:to>
      <xdr:col>13</xdr:col>
      <xdr:colOff>981075</xdr:colOff>
      <xdr:row>57</xdr:row>
      <xdr:rowOff>28576</xdr:rowOff>
    </xdr:to>
    <xdr:grpSp>
      <xdr:nvGrpSpPr>
        <xdr:cNvPr id="14" name="Group 2"/>
        <xdr:cNvGrpSpPr>
          <a:grpSpLocks/>
        </xdr:cNvGrpSpPr>
      </xdr:nvGrpSpPr>
      <xdr:grpSpPr bwMode="auto">
        <a:xfrm>
          <a:off x="15395864" y="8745682"/>
          <a:ext cx="981075" cy="1059008"/>
          <a:chOff x="4761" y="10237"/>
          <a:chExt cx="1687" cy="1818"/>
        </a:xfrm>
      </xdr:grpSpPr>
      <xdr:sp macro="" textlink="">
        <xdr:nvSpPr>
          <xdr:cNvPr id="15" name="WordArt 3"/>
          <xdr:cNvSpPr>
            <a:spLocks noChangeArrowheads="1" noChangeShapeType="1" noTextEdit="1"/>
          </xdr:cNvSpPr>
        </xdr:nvSpPr>
        <xdr:spPr bwMode="auto">
          <a:xfrm>
            <a:off x="5054" y="11132"/>
            <a:ext cx="1093" cy="668"/>
          </a:xfrm>
          <a:prstGeom prst="rect">
            <a:avLst/>
          </a:prstGeom>
        </xdr:spPr>
        <xdr:txBody>
          <a:bodyPr wrap="none" fromWordArt="1">
            <a:prstTxWarp prst="textArchDown">
              <a:avLst>
                <a:gd name="adj" fmla="val 248158"/>
              </a:avLst>
            </a:prstTxWarp>
          </a:bodyPr>
          <a:lstStyle/>
          <a:p>
            <a:pPr algn="ctr" rtl="0"/>
            <a:r>
              <a:rPr lang="es-CO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-  SERAP  -</a:t>
            </a:r>
          </a:p>
        </xdr:txBody>
      </xdr:sp>
      <xdr:sp macro="" textlink="">
        <xdr:nvSpPr>
          <xdr:cNvPr id="16" name="Oval 4"/>
          <xdr:cNvSpPr>
            <a:spLocks noChangeArrowheads="1"/>
          </xdr:cNvSpPr>
        </xdr:nvSpPr>
        <xdr:spPr bwMode="auto">
          <a:xfrm>
            <a:off x="4761" y="10237"/>
            <a:ext cx="1687" cy="1758"/>
          </a:xfrm>
          <a:prstGeom prst="ellips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7" name="Group 5"/>
          <xdr:cNvGrpSpPr>
            <a:grpSpLocks/>
          </xdr:cNvGrpSpPr>
        </xdr:nvGrpSpPr>
        <xdr:grpSpPr bwMode="auto">
          <a:xfrm>
            <a:off x="4941" y="10412"/>
            <a:ext cx="1383" cy="1636"/>
            <a:chOff x="5460" y="4277"/>
            <a:chExt cx="1416" cy="1610"/>
          </a:xfrm>
        </xdr:grpSpPr>
        <xdr:sp macro="" textlink="">
          <xdr:nvSpPr>
            <xdr:cNvPr id="18" name="WordArt 6"/>
            <xdr:cNvSpPr>
              <a:spLocks noChangeArrowheads="1" noChangeShapeType="1" noTextEdit="1"/>
            </xdr:cNvSpPr>
          </xdr:nvSpPr>
          <xdr:spPr bwMode="auto">
            <a:xfrm>
              <a:off x="5817" y="4558"/>
              <a:ext cx="684" cy="36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800000"/>
                </a:avLst>
              </a:prstTxWarp>
            </a:bodyPr>
            <a:lstStyle/>
            <a:p>
              <a:pPr algn="ctr" rtl="0"/>
              <a:r>
                <a:rPr lang="es-CO" sz="8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REPUBLICA DEL PERU</a:t>
              </a:r>
            </a:p>
          </xdr:txBody>
        </xdr:sp>
        <xdr:pic>
          <xdr:nvPicPr>
            <xdr:cNvPr id="19" name="Picture 7" descr="Sello de Estad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9FBFA"/>
                </a:clrFrom>
                <a:clrTo>
                  <a:srgbClr val="F9FBFA">
                    <a:alpha val="0"/>
                  </a:srgbClr>
                </a:clrTo>
              </a:clrChange>
              <a:lum bright="18000"/>
              <a:grayscl/>
              <a:biLevel thresh="50000"/>
            </a:blip>
            <a:srcRect/>
            <a:stretch>
              <a:fillRect/>
            </a:stretch>
          </xdr:blipFill>
          <xdr:spPr bwMode="auto">
            <a:xfrm>
              <a:off x="5821" y="4738"/>
              <a:ext cx="680" cy="7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0" name="Oval 8"/>
            <xdr:cNvSpPr>
              <a:spLocks noChangeArrowheads="1"/>
            </xdr:cNvSpPr>
          </xdr:nvSpPr>
          <xdr:spPr bwMode="auto">
            <a:xfrm>
              <a:off x="5581" y="4418"/>
              <a:ext cx="1160" cy="11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" name="WordArt 9"/>
            <xdr:cNvSpPr>
              <a:spLocks noChangeArrowheads="1" noChangeShapeType="1" noTextEdit="1"/>
            </xdr:cNvSpPr>
          </xdr:nvSpPr>
          <xdr:spPr bwMode="auto">
            <a:xfrm>
              <a:off x="5460" y="4277"/>
              <a:ext cx="1416" cy="161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538277"/>
                </a:avLst>
              </a:prstTxWarp>
            </a:bodyPr>
            <a:lstStyle/>
            <a:p>
              <a:pPr algn="ctr" rtl="0"/>
              <a:r>
                <a:rPr lang="es-CO" sz="12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REGION MILITAR DEL SUR </a:t>
              </a: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13</xdr:row>
      <xdr:rowOff>142875</xdr:rowOff>
    </xdr:from>
    <xdr:to>
      <xdr:col>2</xdr:col>
      <xdr:colOff>3162300</xdr:colOff>
      <xdr:row>20</xdr:row>
      <xdr:rowOff>38101</xdr:rowOff>
    </xdr:to>
    <xdr:grpSp>
      <xdr:nvGrpSpPr>
        <xdr:cNvPr id="14" name="Group 2"/>
        <xdr:cNvGrpSpPr>
          <a:grpSpLocks/>
        </xdr:cNvGrpSpPr>
      </xdr:nvGrpSpPr>
      <xdr:grpSpPr bwMode="auto">
        <a:xfrm>
          <a:off x="3784600" y="2643188"/>
          <a:ext cx="981075" cy="1006476"/>
          <a:chOff x="4761" y="10237"/>
          <a:chExt cx="1687" cy="1818"/>
        </a:xfrm>
      </xdr:grpSpPr>
      <xdr:sp macro="" textlink="">
        <xdr:nvSpPr>
          <xdr:cNvPr id="15" name="WordArt 3"/>
          <xdr:cNvSpPr>
            <a:spLocks noChangeArrowheads="1" noChangeShapeType="1" noTextEdit="1"/>
          </xdr:cNvSpPr>
        </xdr:nvSpPr>
        <xdr:spPr bwMode="auto">
          <a:xfrm>
            <a:off x="5054" y="11132"/>
            <a:ext cx="1093" cy="668"/>
          </a:xfrm>
          <a:prstGeom prst="rect">
            <a:avLst/>
          </a:prstGeom>
        </xdr:spPr>
        <xdr:txBody>
          <a:bodyPr wrap="none" fromWordArt="1">
            <a:prstTxWarp prst="textArchDown">
              <a:avLst>
                <a:gd name="adj" fmla="val 248158"/>
              </a:avLst>
            </a:prstTxWarp>
          </a:bodyPr>
          <a:lstStyle/>
          <a:p>
            <a:pPr algn="ctr" rtl="0"/>
            <a:r>
              <a:rPr lang="es-CO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-  SERAP  -</a:t>
            </a:r>
          </a:p>
        </xdr:txBody>
      </xdr:sp>
      <xdr:sp macro="" textlink="">
        <xdr:nvSpPr>
          <xdr:cNvPr id="16" name="Oval 4"/>
          <xdr:cNvSpPr>
            <a:spLocks noChangeArrowheads="1"/>
          </xdr:cNvSpPr>
        </xdr:nvSpPr>
        <xdr:spPr bwMode="auto">
          <a:xfrm>
            <a:off x="4761" y="10237"/>
            <a:ext cx="1687" cy="1758"/>
          </a:xfrm>
          <a:prstGeom prst="ellips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7" name="Group 5"/>
          <xdr:cNvGrpSpPr>
            <a:grpSpLocks/>
          </xdr:cNvGrpSpPr>
        </xdr:nvGrpSpPr>
        <xdr:grpSpPr bwMode="auto">
          <a:xfrm>
            <a:off x="4941" y="10412"/>
            <a:ext cx="1383" cy="1636"/>
            <a:chOff x="5460" y="4277"/>
            <a:chExt cx="1416" cy="1610"/>
          </a:xfrm>
        </xdr:grpSpPr>
        <xdr:sp macro="" textlink="">
          <xdr:nvSpPr>
            <xdr:cNvPr id="18" name="WordArt 6"/>
            <xdr:cNvSpPr>
              <a:spLocks noChangeArrowheads="1" noChangeShapeType="1" noTextEdit="1"/>
            </xdr:cNvSpPr>
          </xdr:nvSpPr>
          <xdr:spPr bwMode="auto">
            <a:xfrm>
              <a:off x="5817" y="4558"/>
              <a:ext cx="684" cy="36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800000"/>
                </a:avLst>
              </a:prstTxWarp>
            </a:bodyPr>
            <a:lstStyle/>
            <a:p>
              <a:pPr algn="ctr" rtl="0"/>
              <a:r>
                <a:rPr lang="es-CO" sz="8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REPUBLICA DEL PERU</a:t>
              </a:r>
            </a:p>
          </xdr:txBody>
        </xdr:sp>
        <xdr:pic>
          <xdr:nvPicPr>
            <xdr:cNvPr id="19" name="Picture 7" descr="Sello de Estad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9FBFA"/>
                </a:clrFrom>
                <a:clrTo>
                  <a:srgbClr val="F9FBFA">
                    <a:alpha val="0"/>
                  </a:srgbClr>
                </a:clrTo>
              </a:clrChange>
              <a:lum bright="18000"/>
              <a:grayscl/>
              <a:biLevel thresh="50000"/>
            </a:blip>
            <a:srcRect/>
            <a:stretch>
              <a:fillRect/>
            </a:stretch>
          </xdr:blipFill>
          <xdr:spPr bwMode="auto">
            <a:xfrm>
              <a:off x="5821" y="4738"/>
              <a:ext cx="680" cy="7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0" name="Oval 8"/>
            <xdr:cNvSpPr>
              <a:spLocks noChangeArrowheads="1"/>
            </xdr:cNvSpPr>
          </xdr:nvSpPr>
          <xdr:spPr bwMode="auto">
            <a:xfrm>
              <a:off x="5581" y="4418"/>
              <a:ext cx="1160" cy="11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" name="WordArt 9"/>
            <xdr:cNvSpPr>
              <a:spLocks noChangeArrowheads="1" noChangeShapeType="1" noTextEdit="1"/>
            </xdr:cNvSpPr>
          </xdr:nvSpPr>
          <xdr:spPr bwMode="auto">
            <a:xfrm>
              <a:off x="5460" y="4277"/>
              <a:ext cx="1416" cy="161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538277"/>
                </a:avLst>
              </a:prstTxWarp>
            </a:bodyPr>
            <a:lstStyle/>
            <a:p>
              <a:pPr algn="ctr" rtl="0"/>
              <a:r>
                <a:rPr lang="es-CO" sz="12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REGION MILITAR DEL SUR </a:t>
              </a:r>
            </a:p>
          </xdr:txBody>
        </xdr:sp>
      </xdr:grpSp>
    </xdr:grpSp>
    <xdr:clientData/>
  </xdr:twoCellAnchor>
  <xdr:twoCellAnchor>
    <xdr:from>
      <xdr:col>4</xdr:col>
      <xdr:colOff>600075</xdr:colOff>
      <xdr:row>1</xdr:row>
      <xdr:rowOff>133350</xdr:rowOff>
    </xdr:from>
    <xdr:to>
      <xdr:col>5</xdr:col>
      <xdr:colOff>619125</xdr:colOff>
      <xdr:row>4</xdr:row>
      <xdr:rowOff>104775</xdr:rowOff>
    </xdr:to>
    <xdr:sp macro="" textlink="">
      <xdr:nvSpPr>
        <xdr:cNvPr id="10" name="9 Flecha izquierda">
          <a:hlinkClick xmlns:r="http://schemas.openxmlformats.org/officeDocument/2006/relationships" r:id="rId2"/>
        </xdr:cNvPr>
        <xdr:cNvSpPr/>
      </xdr:nvSpPr>
      <xdr:spPr>
        <a:xfrm>
          <a:off x="6791325" y="295275"/>
          <a:ext cx="781050" cy="457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INICIO</a:t>
          </a:r>
        </a:p>
        <a:p>
          <a:pPr algn="l"/>
          <a:endParaRPr lang="es-PE" sz="1100"/>
        </a:p>
        <a:p>
          <a:pPr algn="l"/>
          <a:r>
            <a:rPr lang="es-PE" sz="1100"/>
            <a:t>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75</xdr:row>
      <xdr:rowOff>57150</xdr:rowOff>
    </xdr:from>
    <xdr:to>
      <xdr:col>2</xdr:col>
      <xdr:colOff>342900</xdr:colOff>
      <xdr:row>82</xdr:row>
      <xdr:rowOff>85726</xdr:rowOff>
    </xdr:to>
    <xdr:grpSp>
      <xdr:nvGrpSpPr>
        <xdr:cNvPr id="14" name="Group 2"/>
        <xdr:cNvGrpSpPr>
          <a:grpSpLocks/>
        </xdr:cNvGrpSpPr>
      </xdr:nvGrpSpPr>
      <xdr:grpSpPr bwMode="auto">
        <a:xfrm>
          <a:off x="2409825" y="11874500"/>
          <a:ext cx="708025" cy="1050926"/>
          <a:chOff x="4761" y="10237"/>
          <a:chExt cx="1687" cy="1818"/>
        </a:xfrm>
      </xdr:grpSpPr>
      <xdr:sp macro="" textlink="">
        <xdr:nvSpPr>
          <xdr:cNvPr id="15" name="WordArt 3"/>
          <xdr:cNvSpPr>
            <a:spLocks noChangeArrowheads="1" noChangeShapeType="1" noTextEdit="1"/>
          </xdr:cNvSpPr>
        </xdr:nvSpPr>
        <xdr:spPr bwMode="auto">
          <a:xfrm>
            <a:off x="5054" y="11132"/>
            <a:ext cx="1093" cy="668"/>
          </a:xfrm>
          <a:prstGeom prst="rect">
            <a:avLst/>
          </a:prstGeom>
        </xdr:spPr>
        <xdr:txBody>
          <a:bodyPr wrap="none" fromWordArt="1">
            <a:prstTxWarp prst="textArchDown">
              <a:avLst>
                <a:gd name="adj" fmla="val 248158"/>
              </a:avLst>
            </a:prstTxWarp>
          </a:bodyPr>
          <a:lstStyle/>
          <a:p>
            <a:pPr algn="ctr" rtl="0"/>
            <a:r>
              <a:rPr lang="es-CO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-  SERAP  -</a:t>
            </a:r>
          </a:p>
        </xdr:txBody>
      </xdr:sp>
      <xdr:sp macro="" textlink="">
        <xdr:nvSpPr>
          <xdr:cNvPr id="16" name="Oval 4"/>
          <xdr:cNvSpPr>
            <a:spLocks noChangeArrowheads="1"/>
          </xdr:cNvSpPr>
        </xdr:nvSpPr>
        <xdr:spPr bwMode="auto">
          <a:xfrm>
            <a:off x="4761" y="10237"/>
            <a:ext cx="1687" cy="1758"/>
          </a:xfrm>
          <a:prstGeom prst="ellips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7" name="Group 5"/>
          <xdr:cNvGrpSpPr>
            <a:grpSpLocks/>
          </xdr:cNvGrpSpPr>
        </xdr:nvGrpSpPr>
        <xdr:grpSpPr bwMode="auto">
          <a:xfrm>
            <a:off x="4941" y="10412"/>
            <a:ext cx="1383" cy="1636"/>
            <a:chOff x="5460" y="4277"/>
            <a:chExt cx="1416" cy="1610"/>
          </a:xfrm>
        </xdr:grpSpPr>
        <xdr:sp macro="" textlink="">
          <xdr:nvSpPr>
            <xdr:cNvPr id="18" name="WordArt 6"/>
            <xdr:cNvSpPr>
              <a:spLocks noChangeArrowheads="1" noChangeShapeType="1" noTextEdit="1"/>
            </xdr:cNvSpPr>
          </xdr:nvSpPr>
          <xdr:spPr bwMode="auto">
            <a:xfrm>
              <a:off x="5817" y="4558"/>
              <a:ext cx="684" cy="36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800000"/>
                </a:avLst>
              </a:prstTxWarp>
            </a:bodyPr>
            <a:lstStyle/>
            <a:p>
              <a:pPr algn="ctr" rtl="0"/>
              <a:r>
                <a:rPr lang="es-CO" sz="8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REPUBLICA DEL PERU</a:t>
              </a:r>
            </a:p>
          </xdr:txBody>
        </xdr:sp>
        <xdr:pic>
          <xdr:nvPicPr>
            <xdr:cNvPr id="19" name="Picture 7" descr="Sello de Estad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9FBFA"/>
                </a:clrFrom>
                <a:clrTo>
                  <a:srgbClr val="F9FBFA">
                    <a:alpha val="0"/>
                  </a:srgbClr>
                </a:clrTo>
              </a:clrChange>
              <a:lum bright="18000"/>
              <a:grayscl/>
              <a:biLevel thresh="50000"/>
            </a:blip>
            <a:srcRect/>
            <a:stretch>
              <a:fillRect/>
            </a:stretch>
          </xdr:blipFill>
          <xdr:spPr bwMode="auto">
            <a:xfrm>
              <a:off x="5821" y="4738"/>
              <a:ext cx="680" cy="7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20" name="Oval 8"/>
            <xdr:cNvSpPr>
              <a:spLocks noChangeArrowheads="1"/>
            </xdr:cNvSpPr>
          </xdr:nvSpPr>
          <xdr:spPr bwMode="auto">
            <a:xfrm>
              <a:off x="5581" y="4418"/>
              <a:ext cx="1160" cy="11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" name="WordArt 9"/>
            <xdr:cNvSpPr>
              <a:spLocks noChangeArrowheads="1" noChangeShapeType="1" noTextEdit="1"/>
            </xdr:cNvSpPr>
          </xdr:nvSpPr>
          <xdr:spPr bwMode="auto">
            <a:xfrm>
              <a:off x="5460" y="4277"/>
              <a:ext cx="1416" cy="161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538277"/>
                </a:avLst>
              </a:prstTxWarp>
            </a:bodyPr>
            <a:lstStyle/>
            <a:p>
              <a:pPr algn="ctr" rtl="0"/>
              <a:r>
                <a:rPr lang="es-CO" sz="12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REGION MILITAR DEL SUR </a:t>
              </a:r>
            </a:p>
          </xdr:txBody>
        </xdr:sp>
      </xdr:grpSp>
    </xdr:grpSp>
    <xdr:clientData/>
  </xdr:twoCellAnchor>
  <xdr:twoCellAnchor>
    <xdr:from>
      <xdr:col>4</xdr:col>
      <xdr:colOff>711200</xdr:colOff>
      <xdr:row>2</xdr:row>
      <xdr:rowOff>101600</xdr:rowOff>
    </xdr:from>
    <xdr:to>
      <xdr:col>5</xdr:col>
      <xdr:colOff>730250</xdr:colOff>
      <xdr:row>5</xdr:row>
      <xdr:rowOff>92075</xdr:rowOff>
    </xdr:to>
    <xdr:sp macro="" textlink="">
      <xdr:nvSpPr>
        <xdr:cNvPr id="10" name="9 Flecha izquierda">
          <a:hlinkClick xmlns:r="http://schemas.openxmlformats.org/officeDocument/2006/relationships" r:id="rId2"/>
        </xdr:cNvPr>
        <xdr:cNvSpPr/>
      </xdr:nvSpPr>
      <xdr:spPr>
        <a:xfrm>
          <a:off x="5022850" y="412750"/>
          <a:ext cx="781050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ATRAS</a:t>
          </a:r>
        </a:p>
        <a:p>
          <a:pPr algn="l"/>
          <a:endParaRPr lang="es-PE" sz="1100"/>
        </a:p>
        <a:p>
          <a:pPr algn="l"/>
          <a:r>
            <a:rPr lang="es-PE" sz="1100"/>
            <a:t>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36</xdr:row>
      <xdr:rowOff>142874</xdr:rowOff>
    </xdr:from>
    <xdr:to>
      <xdr:col>3</xdr:col>
      <xdr:colOff>523875</xdr:colOff>
      <xdr:row>43</xdr:row>
      <xdr:rowOff>38100</xdr:rowOff>
    </xdr:to>
    <xdr:grpSp>
      <xdr:nvGrpSpPr>
        <xdr:cNvPr id="2" name="Group 2"/>
        <xdr:cNvGrpSpPr>
          <a:grpSpLocks/>
        </xdr:cNvGrpSpPr>
      </xdr:nvGrpSpPr>
      <xdr:grpSpPr bwMode="auto">
        <a:xfrm>
          <a:off x="3095625" y="6296024"/>
          <a:ext cx="981075" cy="1028701"/>
          <a:chOff x="4761" y="10237"/>
          <a:chExt cx="1687" cy="1818"/>
        </a:xfrm>
      </xdr:grpSpPr>
      <xdr:sp macro="" textlink="">
        <xdr:nvSpPr>
          <xdr:cNvPr id="3" name="WordArt 3"/>
          <xdr:cNvSpPr>
            <a:spLocks noChangeArrowheads="1" noChangeShapeType="1" noTextEdit="1"/>
          </xdr:cNvSpPr>
        </xdr:nvSpPr>
        <xdr:spPr bwMode="auto">
          <a:xfrm>
            <a:off x="5054" y="11132"/>
            <a:ext cx="1093" cy="668"/>
          </a:xfrm>
          <a:prstGeom prst="rect">
            <a:avLst/>
          </a:prstGeom>
        </xdr:spPr>
        <xdr:txBody>
          <a:bodyPr wrap="none" fromWordArt="1">
            <a:prstTxWarp prst="textArchDown">
              <a:avLst>
                <a:gd name="adj" fmla="val 248158"/>
              </a:avLst>
            </a:prstTxWarp>
          </a:bodyPr>
          <a:lstStyle/>
          <a:p>
            <a:pPr algn="ctr" rtl="0"/>
            <a:r>
              <a:rPr lang="es-CO" sz="10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"/>
                <a:cs typeface="Arial"/>
              </a:rPr>
              <a:t>-  SERAP  -</a:t>
            </a:r>
          </a:p>
        </xdr:txBody>
      </xdr:sp>
      <xdr:sp macro="" textlink="">
        <xdr:nvSpPr>
          <xdr:cNvPr id="4" name="Oval 4"/>
          <xdr:cNvSpPr>
            <a:spLocks noChangeArrowheads="1"/>
          </xdr:cNvSpPr>
        </xdr:nvSpPr>
        <xdr:spPr bwMode="auto">
          <a:xfrm>
            <a:off x="4761" y="10237"/>
            <a:ext cx="1687" cy="1758"/>
          </a:xfrm>
          <a:prstGeom prst="ellips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5" name="Group 5"/>
          <xdr:cNvGrpSpPr>
            <a:grpSpLocks/>
          </xdr:cNvGrpSpPr>
        </xdr:nvGrpSpPr>
        <xdr:grpSpPr bwMode="auto">
          <a:xfrm>
            <a:off x="4941" y="10412"/>
            <a:ext cx="1383" cy="1636"/>
            <a:chOff x="5460" y="4277"/>
            <a:chExt cx="1416" cy="1610"/>
          </a:xfrm>
        </xdr:grpSpPr>
        <xdr:sp macro="" textlink="">
          <xdr:nvSpPr>
            <xdr:cNvPr id="6" name="WordArt 6"/>
            <xdr:cNvSpPr>
              <a:spLocks noChangeArrowheads="1" noChangeShapeType="1" noTextEdit="1"/>
            </xdr:cNvSpPr>
          </xdr:nvSpPr>
          <xdr:spPr bwMode="auto">
            <a:xfrm>
              <a:off x="5817" y="4558"/>
              <a:ext cx="684" cy="36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800000"/>
                </a:avLst>
              </a:prstTxWarp>
            </a:bodyPr>
            <a:lstStyle/>
            <a:p>
              <a:pPr algn="ctr" rtl="0"/>
              <a:r>
                <a:rPr lang="es-CO" sz="8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REPUBLICA DEL PERU</a:t>
              </a:r>
            </a:p>
          </xdr:txBody>
        </xdr:sp>
        <xdr:pic>
          <xdr:nvPicPr>
            <xdr:cNvPr id="7" name="Picture 7" descr="Sello de Estad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clrChange>
                <a:clrFrom>
                  <a:srgbClr val="F9FBFA"/>
                </a:clrFrom>
                <a:clrTo>
                  <a:srgbClr val="F9FBFA">
                    <a:alpha val="0"/>
                  </a:srgbClr>
                </a:clrTo>
              </a:clrChange>
              <a:lum bright="18000"/>
              <a:grayscl/>
              <a:biLevel thresh="50000"/>
            </a:blip>
            <a:srcRect/>
            <a:stretch>
              <a:fillRect/>
            </a:stretch>
          </xdr:blipFill>
          <xdr:spPr bwMode="auto">
            <a:xfrm>
              <a:off x="5821" y="4738"/>
              <a:ext cx="680" cy="7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sp macro="" textlink="">
          <xdr:nvSpPr>
            <xdr:cNvPr id="8" name="Oval 8"/>
            <xdr:cNvSpPr>
              <a:spLocks noChangeArrowheads="1"/>
            </xdr:cNvSpPr>
          </xdr:nvSpPr>
          <xdr:spPr bwMode="auto">
            <a:xfrm>
              <a:off x="5581" y="4418"/>
              <a:ext cx="1160" cy="11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" name="WordArt 9"/>
            <xdr:cNvSpPr>
              <a:spLocks noChangeArrowheads="1" noChangeShapeType="1" noTextEdit="1"/>
            </xdr:cNvSpPr>
          </xdr:nvSpPr>
          <xdr:spPr bwMode="auto">
            <a:xfrm>
              <a:off x="5460" y="4277"/>
              <a:ext cx="1416" cy="1610"/>
            </a:xfrm>
            <a:prstGeom prst="rect">
              <a:avLst/>
            </a:prstGeom>
          </xdr:spPr>
          <xdr:txBody>
            <a:bodyPr wrap="none" fromWordArt="1">
              <a:prstTxWarp prst="textArchUp">
                <a:avLst>
                  <a:gd name="adj" fmla="val 10538277"/>
                </a:avLst>
              </a:prstTxWarp>
            </a:bodyPr>
            <a:lstStyle/>
            <a:p>
              <a:pPr algn="ctr" rtl="0"/>
              <a:r>
                <a:rPr lang="es-CO" sz="1200" kern="10" spc="0"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solidFill>
                    <a:srgbClr val="000000"/>
                  </a:solidFill>
                  <a:effectLst/>
                  <a:latin typeface="Arial"/>
                  <a:cs typeface="Arial"/>
                </a:rPr>
                <a:t>REGION MILITAR DEL SUR 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0"/>
  <sheetViews>
    <sheetView showGridLines="0" tabSelected="1" zoomScale="110" zoomScaleNormal="11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12" sqref="K12"/>
    </sheetView>
  </sheetViews>
  <sheetFormatPr baseColWidth="10" defaultRowHeight="11.25" x14ac:dyDescent="0.2"/>
  <cols>
    <col min="1" max="1" width="3.5703125" style="12" customWidth="1"/>
    <col min="2" max="2" width="12.28515625" style="12" customWidth="1"/>
    <col min="3" max="3" width="6" style="12" bestFit="1" customWidth="1"/>
    <col min="4" max="4" width="7.85546875" style="12" customWidth="1"/>
    <col min="5" max="5" width="14" style="12" customWidth="1"/>
    <col min="6" max="6" width="5.85546875" style="12" customWidth="1"/>
    <col min="7" max="7" width="7" style="12" customWidth="1"/>
    <col min="8" max="8" width="25.5703125" style="12" customWidth="1"/>
    <col min="9" max="9" width="5.28515625" style="12" customWidth="1"/>
    <col min="10" max="11" width="8.28515625" style="12" customWidth="1"/>
    <col min="12" max="12" width="5.42578125" style="12" customWidth="1"/>
    <col min="13" max="13" width="8.85546875" style="12" bestFit="1" customWidth="1"/>
    <col min="14" max="14" width="8.5703125" style="12" customWidth="1"/>
    <col min="15" max="15" width="5.85546875" style="12" customWidth="1"/>
    <col min="16" max="16" width="8.85546875" style="12" bestFit="1" customWidth="1"/>
    <col min="17" max="17" width="8.7109375" style="12" customWidth="1"/>
    <col min="18" max="16384" width="11.42578125" style="12"/>
  </cols>
  <sheetData>
    <row r="1" spans="1:19" ht="29.25" customHeight="1" x14ac:dyDescent="0.2">
      <c r="A1" s="228" t="s">
        <v>613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19" ht="12.75" x14ac:dyDescent="0.2">
      <c r="A2" s="9" t="s">
        <v>614</v>
      </c>
      <c r="B2" s="106"/>
      <c r="C2" s="106"/>
      <c r="D2" s="106"/>
      <c r="E2" s="106"/>
      <c r="F2" s="106"/>
      <c r="G2" s="106"/>
      <c r="H2" s="106"/>
      <c r="I2" s="203"/>
      <c r="J2" s="203"/>
      <c r="K2" s="203"/>
      <c r="L2" s="205"/>
      <c r="M2" s="205"/>
      <c r="N2" s="205"/>
      <c r="O2" s="106"/>
      <c r="P2" s="106"/>
      <c r="Q2" s="106"/>
    </row>
    <row r="3" spans="1:19" ht="10.5" customHeight="1" x14ac:dyDescent="0.2"/>
    <row r="4" spans="1:19" ht="12.75" x14ac:dyDescent="0.2">
      <c r="A4" s="254" t="s">
        <v>606</v>
      </c>
      <c r="B4" s="14"/>
      <c r="C4" s="201" t="s">
        <v>211</v>
      </c>
      <c r="D4" s="1"/>
    </row>
    <row r="5" spans="1:19" ht="32.25" customHeight="1" x14ac:dyDescent="0.2">
      <c r="I5" s="259" t="s">
        <v>610</v>
      </c>
      <c r="J5" s="231"/>
      <c r="K5" s="231"/>
      <c r="L5" s="259" t="s">
        <v>608</v>
      </c>
      <c r="M5" s="231"/>
      <c r="N5" s="231"/>
      <c r="O5" s="259" t="s">
        <v>609</v>
      </c>
      <c r="P5" s="231"/>
      <c r="Q5" s="231"/>
    </row>
    <row r="6" spans="1:19" s="55" customFormat="1" ht="36.75" customHeight="1" x14ac:dyDescent="0.25">
      <c r="A6" s="59" t="s">
        <v>193</v>
      </c>
      <c r="B6" s="59" t="s">
        <v>202</v>
      </c>
      <c r="C6" s="59" t="s">
        <v>189</v>
      </c>
      <c r="D6" s="59" t="s">
        <v>0</v>
      </c>
      <c r="E6" s="59" t="s">
        <v>192</v>
      </c>
      <c r="F6" s="59" t="s">
        <v>189</v>
      </c>
      <c r="G6" s="59" t="s">
        <v>0</v>
      </c>
      <c r="H6" s="59" t="s">
        <v>607</v>
      </c>
      <c r="I6" s="59" t="s">
        <v>189</v>
      </c>
      <c r="J6" s="59" t="s">
        <v>0</v>
      </c>
      <c r="K6" s="59" t="s">
        <v>611</v>
      </c>
      <c r="L6" s="59" t="s">
        <v>189</v>
      </c>
      <c r="M6" s="59" t="s">
        <v>0</v>
      </c>
      <c r="N6" s="59" t="s">
        <v>612</v>
      </c>
      <c r="O6" s="59" t="s">
        <v>189</v>
      </c>
      <c r="P6" s="59" t="s">
        <v>0</v>
      </c>
      <c r="Q6" s="59" t="s">
        <v>611</v>
      </c>
    </row>
    <row r="7" spans="1:19" s="54" customFormat="1" ht="18" customHeight="1" x14ac:dyDescent="0.25">
      <c r="A7" s="229">
        <v>1</v>
      </c>
      <c r="B7" s="260" t="s">
        <v>204</v>
      </c>
      <c r="C7" s="261">
        <v>12</v>
      </c>
      <c r="D7" s="261" t="s">
        <v>185</v>
      </c>
      <c r="E7" s="262" t="s">
        <v>205</v>
      </c>
      <c r="F7" s="263">
        <v>12</v>
      </c>
      <c r="G7" s="263" t="s">
        <v>185</v>
      </c>
      <c r="H7" s="258" t="str">
        <f>+'RESUMEN 13'!C5</f>
        <v>013 FUNCIONAMIENTO</v>
      </c>
      <c r="I7" s="257">
        <v>12</v>
      </c>
      <c r="J7" s="257" t="s">
        <v>185</v>
      </c>
      <c r="K7" s="210">
        <f>+'RESUMEN 13'!D20</f>
        <v>650348.00000000023</v>
      </c>
      <c r="L7" s="257">
        <v>0</v>
      </c>
      <c r="M7" s="257" t="s">
        <v>185</v>
      </c>
      <c r="N7" s="210">
        <v>0</v>
      </c>
      <c r="O7" s="257">
        <f>+L7+I7</f>
        <v>12</v>
      </c>
      <c r="P7" s="257" t="str">
        <f>+M7</f>
        <v>ACCION</v>
      </c>
      <c r="Q7" s="255">
        <f>+N7+K7</f>
        <v>650348.00000000023</v>
      </c>
      <c r="R7" s="100"/>
      <c r="S7" s="100"/>
    </row>
    <row r="8" spans="1:19" s="54" customFormat="1" ht="30.75" customHeight="1" x14ac:dyDescent="0.25">
      <c r="A8" s="230"/>
      <c r="B8" s="264"/>
      <c r="C8" s="265"/>
      <c r="D8" s="265"/>
      <c r="E8" s="266"/>
      <c r="F8" s="267"/>
      <c r="G8" s="267"/>
      <c r="H8" s="68" t="str">
        <f>+'RESUMEN 14'!C5</f>
        <v>014 REGISTRO DE SUMINISTROS DE SERVICIOS BÁSICOS</v>
      </c>
      <c r="I8" s="204">
        <v>0</v>
      </c>
      <c r="J8" s="204" t="s">
        <v>185</v>
      </c>
      <c r="K8" s="202">
        <v>0</v>
      </c>
      <c r="L8" s="206">
        <v>12</v>
      </c>
      <c r="M8" s="206" t="s">
        <v>185</v>
      </c>
      <c r="N8" s="202">
        <f>+'RESUMEN 14'!D11</f>
        <v>2042089</v>
      </c>
      <c r="O8" s="107">
        <f>+L8+I8</f>
        <v>12</v>
      </c>
      <c r="P8" s="107" t="s">
        <v>185</v>
      </c>
      <c r="Q8" s="256">
        <f>+N8+K8</f>
        <v>2042089</v>
      </c>
    </row>
    <row r="9" spans="1:19" s="54" customFormat="1" ht="26.25" customHeight="1" x14ac:dyDescent="0.25">
      <c r="A9" s="230"/>
      <c r="B9" s="264"/>
      <c r="C9" s="265"/>
      <c r="D9" s="265"/>
      <c r="E9" s="266"/>
      <c r="F9" s="267"/>
      <c r="G9" s="267"/>
      <c r="H9" s="258" t="str">
        <f>+'RESUMEN 19'!C5</f>
        <v>019 MANTO DE INFRAESTRUCTURA CONSTRUIDA</v>
      </c>
      <c r="I9" s="257">
        <v>1</v>
      </c>
      <c r="J9" s="257" t="s">
        <v>599</v>
      </c>
      <c r="K9" s="210">
        <f>+'RESUMEN 19'!D10</f>
        <v>30000</v>
      </c>
      <c r="L9" s="257">
        <v>2</v>
      </c>
      <c r="M9" s="257" t="s">
        <v>599</v>
      </c>
      <c r="N9" s="210">
        <v>20000</v>
      </c>
      <c r="O9" s="257">
        <f>+L9+I9</f>
        <v>3</v>
      </c>
      <c r="P9" s="257" t="s">
        <v>599</v>
      </c>
      <c r="Q9" s="210">
        <f>+N9+K9</f>
        <v>50000</v>
      </c>
    </row>
    <row r="10" spans="1:19" s="55" customFormat="1" ht="20.25" customHeight="1" x14ac:dyDescent="0.25">
      <c r="A10" s="69"/>
      <c r="B10" s="69"/>
      <c r="C10" s="69"/>
      <c r="D10" s="69"/>
      <c r="E10" s="69"/>
      <c r="F10" s="69"/>
      <c r="G10" s="69"/>
      <c r="H10" s="207" t="s">
        <v>201</v>
      </c>
      <c r="I10" s="208"/>
      <c r="J10" s="208"/>
      <c r="K10" s="200">
        <f>SUM(K7:K9)</f>
        <v>680348.00000000023</v>
      </c>
      <c r="L10" s="208"/>
      <c r="M10" s="209"/>
      <c r="N10" s="200">
        <f>SUM(N7:N9)</f>
        <v>2062089</v>
      </c>
      <c r="O10" s="208"/>
      <c r="P10" s="209"/>
      <c r="Q10" s="200">
        <f>SUM(Q7:Q9)</f>
        <v>2742437</v>
      </c>
    </row>
  </sheetData>
  <mergeCells count="11">
    <mergeCell ref="A1:Q1"/>
    <mergeCell ref="A7:A9"/>
    <mergeCell ref="B7:B9"/>
    <mergeCell ref="C7:C9"/>
    <mergeCell ref="D7:D9"/>
    <mergeCell ref="F7:F9"/>
    <mergeCell ref="G7:G9"/>
    <mergeCell ref="E7:E9"/>
    <mergeCell ref="I5:K5"/>
    <mergeCell ref="O5:Q5"/>
    <mergeCell ref="L5:N5"/>
  </mergeCells>
  <hyperlinks>
    <hyperlink ref="K9" location="'RESUMEN 19'!A1" display="'RESUMEN 19'!A1"/>
    <hyperlink ref="K7" location="'RESUMEN 13'!A1" display="'RESUMEN 13'!A1"/>
    <hyperlink ref="N8" location="'RESUMEN 14'!A1" display="'RESUMEN 14'!A1"/>
  </hyperlink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22"/>
  <sheetViews>
    <sheetView showGridLines="0" zoomScale="130" zoomScaleNormal="130" workbookViewId="0">
      <selection activeCell="A2" sqref="A2"/>
    </sheetView>
  </sheetViews>
  <sheetFormatPr baseColWidth="10" defaultRowHeight="12.75" x14ac:dyDescent="0.2"/>
  <cols>
    <col min="1" max="1" width="8.5703125" style="1" customWidth="1"/>
    <col min="2" max="2" width="14" style="1" customWidth="1"/>
    <col min="3" max="3" width="50.42578125" style="1" customWidth="1"/>
    <col min="4" max="4" width="13.7109375" style="1" customWidth="1"/>
    <col min="5" max="5" width="9.5703125" style="1" customWidth="1"/>
    <col min="6" max="16384" width="11.42578125" style="1"/>
  </cols>
  <sheetData>
    <row r="1" spans="1:6" x14ac:dyDescent="0.2">
      <c r="A1" s="233" t="s">
        <v>626</v>
      </c>
      <c r="B1" s="233"/>
      <c r="C1" s="233"/>
      <c r="D1" s="233"/>
      <c r="E1" s="233"/>
      <c r="F1" s="233"/>
    </row>
    <row r="3" spans="1:6" x14ac:dyDescent="0.2">
      <c r="A3" s="234" t="s">
        <v>208</v>
      </c>
      <c r="B3" s="234"/>
      <c r="C3" s="9" t="s">
        <v>615</v>
      </c>
    </row>
    <row r="4" spans="1:6" x14ac:dyDescent="0.2">
      <c r="A4" s="9"/>
    </row>
    <row r="5" spans="1:6" x14ac:dyDescent="0.2">
      <c r="A5" s="234" t="s">
        <v>206</v>
      </c>
      <c r="B5" s="234"/>
      <c r="C5" s="9" t="s">
        <v>207</v>
      </c>
    </row>
    <row r="7" spans="1:6" s="57" customFormat="1" ht="33.75" x14ac:dyDescent="0.25">
      <c r="A7" s="58" t="s">
        <v>193</v>
      </c>
      <c r="B7" s="58" t="s">
        <v>194</v>
      </c>
      <c r="C7" s="58" t="s">
        <v>195</v>
      </c>
      <c r="D7" s="58" t="s">
        <v>197</v>
      </c>
      <c r="E7" s="59" t="s">
        <v>188</v>
      </c>
      <c r="F7" s="59" t="s">
        <v>198</v>
      </c>
    </row>
    <row r="8" spans="1:6" x14ac:dyDescent="0.2">
      <c r="A8" s="52">
        <v>1</v>
      </c>
      <c r="B8" s="52" t="s">
        <v>196</v>
      </c>
      <c r="C8" s="60" t="str">
        <f>+'TAREA 13'!A9</f>
        <v>2.3.1.5.1.1 REPUESTOS DE ACCESORIOS (MATERIAL PAD)</v>
      </c>
      <c r="D8" s="30">
        <f>+'TAREA 13'!AC9</f>
        <v>122863.00000000003</v>
      </c>
      <c r="E8" s="232">
        <v>12</v>
      </c>
      <c r="F8" s="232" t="s">
        <v>252</v>
      </c>
    </row>
    <row r="9" spans="1:6" x14ac:dyDescent="0.2">
      <c r="A9" s="52">
        <v>2</v>
      </c>
      <c r="B9" s="52" t="s">
        <v>196</v>
      </c>
      <c r="C9" s="60" t="str">
        <f>+'TAREA 13'!A41</f>
        <v>2.3.1.5.1.2 PAPELERIA EN GENERAL, UTILES Y MATERIALES DE OFICINA</v>
      </c>
      <c r="D9" s="30">
        <f>+'TAREA 13'!AC41</f>
        <v>322069.00000000017</v>
      </c>
      <c r="E9" s="232"/>
      <c r="F9" s="232"/>
    </row>
    <row r="10" spans="1:6" x14ac:dyDescent="0.2">
      <c r="A10" s="52">
        <v>3</v>
      </c>
      <c r="B10" s="52" t="s">
        <v>196</v>
      </c>
      <c r="C10" s="50" t="str">
        <f>+'TAREA 13'!A192</f>
        <v>2.3.1.5.3.1 ASEO, LIMPIEZA Y TOCADOR</v>
      </c>
      <c r="D10" s="30">
        <f>+'TAREA 13'!AC192</f>
        <v>97718</v>
      </c>
      <c r="E10" s="232"/>
      <c r="F10" s="232"/>
    </row>
    <row r="11" spans="1:6" x14ac:dyDescent="0.2">
      <c r="A11" s="52">
        <v>4</v>
      </c>
      <c r="B11" s="52" t="s">
        <v>196</v>
      </c>
      <c r="C11" s="60" t="str">
        <f>+'TAREA 13'!A232</f>
        <v>2.3.1.5.4.1 ELECTRICIDAD, ILUMINACIÓN Y ELECTRÓNICA</v>
      </c>
      <c r="D11" s="30">
        <f>+'TAREA 13'!AC232</f>
        <v>44529</v>
      </c>
      <c r="E11" s="232"/>
      <c r="F11" s="232"/>
    </row>
    <row r="12" spans="1:6" x14ac:dyDescent="0.2">
      <c r="A12" s="52">
        <v>5</v>
      </c>
      <c r="B12" s="52" t="s">
        <v>196</v>
      </c>
      <c r="C12" s="60" t="str">
        <f>+'TAREA 13'!A267</f>
        <v>2.3.1.6.1.1 DE VEHICULOS</v>
      </c>
      <c r="D12" s="30">
        <f>+'TAREA 13'!AC267</f>
        <v>9285</v>
      </c>
      <c r="E12" s="232"/>
      <c r="F12" s="232"/>
    </row>
    <row r="13" spans="1:6" x14ac:dyDescent="0.2">
      <c r="A13" s="52">
        <v>6</v>
      </c>
      <c r="B13" s="52" t="s">
        <v>196</v>
      </c>
      <c r="C13" s="60" t="str">
        <f>+'TAREA 13'!A278</f>
        <v>2.3.1.99.1.2 PRODUCTOS QUIMICOS</v>
      </c>
      <c r="D13" s="30">
        <f>+'TAREA 13'!AC278</f>
        <v>12117</v>
      </c>
      <c r="E13" s="232"/>
      <c r="F13" s="232"/>
    </row>
    <row r="14" spans="1:6" x14ac:dyDescent="0.2">
      <c r="A14" s="52">
        <v>7</v>
      </c>
      <c r="B14" s="52" t="s">
        <v>196</v>
      </c>
      <c r="C14" s="60" t="str">
        <f>+'TAREA 13'!A291</f>
        <v>2.3.1.99.1.3 LIBROS, DIARIOS, REVISTAS Y OTROS BIENES IMPRESOS NO VINCULADOS A ENSEÑANZA</v>
      </c>
      <c r="D14" s="30">
        <f>+'TAREA 13'!AC291</f>
        <v>2120</v>
      </c>
      <c r="E14" s="232"/>
      <c r="F14" s="232"/>
    </row>
    <row r="15" spans="1:6" x14ac:dyDescent="0.2">
      <c r="A15" s="52">
        <v>8</v>
      </c>
      <c r="B15" s="52" t="s">
        <v>196</v>
      </c>
      <c r="C15" s="60" t="str">
        <f>+'TAREA 13'!A297</f>
        <v>2.3.2.2.4.2 OTROS SERVICIOS DE PUBLICIDAD Y DIFUSION</v>
      </c>
      <c r="D15" s="30">
        <f>+'TAREA 13'!AC297</f>
        <v>1800</v>
      </c>
      <c r="E15" s="232"/>
      <c r="F15" s="232"/>
    </row>
    <row r="16" spans="1:6" x14ac:dyDescent="0.2">
      <c r="A16" s="52">
        <v>9</v>
      </c>
      <c r="B16" s="52" t="s">
        <v>196</v>
      </c>
      <c r="C16" s="60" t="str">
        <f>+'TAREA 13'!A301</f>
        <v>2.3.2.2.4.4 SERVICIO DE IMPRESIÓN, ENCUADERNACIÓN Y EMPASTADO</v>
      </c>
      <c r="D16" s="30">
        <f>+'TAREA 13'!AC301</f>
        <v>5347</v>
      </c>
      <c r="E16" s="232"/>
      <c r="F16" s="232"/>
    </row>
    <row r="17" spans="1:6" x14ac:dyDescent="0.2">
      <c r="A17" s="52">
        <v>10</v>
      </c>
      <c r="B17" s="52" t="s">
        <v>196</v>
      </c>
      <c r="C17" s="60" t="str">
        <f>+'TAREA 13'!A310</f>
        <v>2.3.2.4.1.3 DE VEHICULOS</v>
      </c>
      <c r="D17" s="30">
        <f>+'TAREA 13'!AC310</f>
        <v>7700</v>
      </c>
      <c r="E17" s="232"/>
      <c r="F17" s="232"/>
    </row>
    <row r="18" spans="1:6" x14ac:dyDescent="0.2">
      <c r="A18" s="52">
        <v>11</v>
      </c>
      <c r="B18" s="52" t="s">
        <v>196</v>
      </c>
      <c r="C18" s="60" t="str">
        <f>+'TAREA 13'!A320</f>
        <v>2.3.2.4.1.5 DE MAQUINARIAS Y EQUIPOS (MANTENIMIENTO DE EQUIPOS)</v>
      </c>
      <c r="D18" s="30">
        <f>+'TAREA 13'!AC320</f>
        <v>20000</v>
      </c>
      <c r="E18" s="232"/>
      <c r="F18" s="232"/>
    </row>
    <row r="19" spans="1:6" x14ac:dyDescent="0.2">
      <c r="A19" s="52">
        <v>12</v>
      </c>
      <c r="B19" s="52" t="s">
        <v>196</v>
      </c>
      <c r="C19" s="60" t="str">
        <f>+'TAREA 13'!A366</f>
        <v>2.3.2.6.1.2 GASTOS NOTARIALES</v>
      </c>
      <c r="D19" s="30">
        <f>+'TAREA 13'!AC366</f>
        <v>4800</v>
      </c>
      <c r="E19" s="232"/>
      <c r="F19" s="232"/>
    </row>
    <row r="20" spans="1:6" s="2" customFormat="1" ht="15" x14ac:dyDescent="0.25">
      <c r="A20" s="45"/>
      <c r="B20" s="45"/>
      <c r="C20" s="48" t="s">
        <v>201</v>
      </c>
      <c r="D20" s="226">
        <f>SUM(D8:D19)</f>
        <v>650348.00000000023</v>
      </c>
      <c r="E20" s="76"/>
      <c r="F20" s="48" t="s">
        <v>185</v>
      </c>
    </row>
    <row r="21" spans="1:6" x14ac:dyDescent="0.2">
      <c r="D21" s="70"/>
    </row>
    <row r="22" spans="1:6" x14ac:dyDescent="0.2">
      <c r="D22" s="71"/>
    </row>
  </sheetData>
  <mergeCells count="5">
    <mergeCell ref="E8:E19"/>
    <mergeCell ref="F8:F19"/>
    <mergeCell ref="A1:F1"/>
    <mergeCell ref="A3:B3"/>
    <mergeCell ref="A5:B5"/>
  </mergeCells>
  <hyperlinks>
    <hyperlink ref="D20" location="'TAREA 13'!A1" display="'TAREA 13'!A1"/>
  </hyperlinks>
  <pageMargins left="0.9055118110236221" right="0.70866141732283472" top="0.55118110236220474" bottom="0.55118110236220474" header="0.31496062992125984" footer="0.31496062992125984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C64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5" sqref="A15"/>
    </sheetView>
  </sheetViews>
  <sheetFormatPr baseColWidth="10" defaultColWidth="12.42578125" defaultRowHeight="11.25" x14ac:dyDescent="0.25"/>
  <cols>
    <col min="1" max="1" width="47.7109375" style="157" customWidth="1"/>
    <col min="2" max="2" width="8.85546875" style="56" customWidth="1"/>
    <col min="3" max="3" width="8.85546875" style="56" bestFit="1" customWidth="1"/>
    <col min="4" max="4" width="9.140625" style="56" bestFit="1" customWidth="1"/>
    <col min="5" max="11" width="8" style="56" bestFit="1" customWidth="1"/>
    <col min="12" max="12" width="10.140625" style="56" bestFit="1" customWidth="1"/>
    <col min="13" max="13" width="10" style="56" bestFit="1" customWidth="1"/>
    <col min="14" max="14" width="10.140625" style="56" customWidth="1"/>
    <col min="15" max="15" width="8" style="56" bestFit="1" customWidth="1"/>
    <col min="16" max="16" width="7.140625" style="56" bestFit="1" customWidth="1"/>
    <col min="17" max="17" width="9" style="56" bestFit="1" customWidth="1"/>
    <col min="18" max="18" width="9.7109375" style="56" bestFit="1" customWidth="1"/>
    <col min="19" max="19" width="9.85546875" style="56" bestFit="1" customWidth="1"/>
    <col min="20" max="20" width="10.140625" style="56" customWidth="1"/>
    <col min="21" max="21" width="7.85546875" style="56" bestFit="1" customWidth="1"/>
    <col min="22" max="23" width="8.140625" style="56" bestFit="1" customWidth="1"/>
    <col min="24" max="24" width="7.42578125" style="56" bestFit="1" customWidth="1"/>
    <col min="25" max="25" width="9.85546875" style="56" bestFit="1" customWidth="1"/>
    <col min="26" max="26" width="9" style="56" bestFit="1" customWidth="1"/>
    <col min="27" max="27" width="11.5703125" style="56" bestFit="1" customWidth="1"/>
    <col min="28" max="28" width="10" style="111" bestFit="1" customWidth="1"/>
    <col min="29" max="29" width="8.7109375" style="111" bestFit="1" customWidth="1"/>
    <col min="30" max="16384" width="12.42578125" style="56"/>
  </cols>
  <sheetData>
    <row r="1" spans="1:29" ht="21" customHeight="1" x14ac:dyDescent="0.25">
      <c r="A1" s="159" t="s">
        <v>625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9"/>
      <c r="AC1" s="109"/>
    </row>
    <row r="2" spans="1:29" ht="21" customHeight="1" x14ac:dyDescent="0.25">
      <c r="A2" s="162" t="s">
        <v>253</v>
      </c>
      <c r="B2" s="163" t="s">
        <v>254</v>
      </c>
      <c r="C2" s="114"/>
      <c r="D2" s="114"/>
      <c r="E2" s="110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2"/>
      <c r="AC2" s="112"/>
    </row>
    <row r="3" spans="1:29" ht="21" customHeight="1" x14ac:dyDescent="0.25">
      <c r="A3" s="160" t="s">
        <v>598</v>
      </c>
      <c r="B3" s="161" t="s">
        <v>616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spans="1:29" x14ac:dyDescent="0.25">
      <c r="A4" s="112"/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2"/>
      <c r="AC4" s="112"/>
    </row>
    <row r="5" spans="1:29" ht="15" customHeight="1" x14ac:dyDescent="0.25">
      <c r="A5" s="115" t="s">
        <v>186</v>
      </c>
      <c r="B5" s="164" t="s">
        <v>251</v>
      </c>
      <c r="C5" s="164" t="s">
        <v>251</v>
      </c>
      <c r="D5" s="164" t="s">
        <v>251</v>
      </c>
      <c r="E5" s="164" t="s">
        <v>251</v>
      </c>
      <c r="F5" s="164" t="s">
        <v>251</v>
      </c>
      <c r="G5" s="164" t="s">
        <v>251</v>
      </c>
      <c r="H5" s="164" t="s">
        <v>251</v>
      </c>
      <c r="I5" s="164" t="s">
        <v>251</v>
      </c>
      <c r="J5" s="164" t="s">
        <v>251</v>
      </c>
      <c r="K5" s="164" t="s">
        <v>251</v>
      </c>
      <c r="L5" s="164" t="s">
        <v>251</v>
      </c>
      <c r="M5" s="164" t="s">
        <v>251</v>
      </c>
      <c r="N5" s="164" t="s">
        <v>251</v>
      </c>
      <c r="O5" s="164" t="s">
        <v>251</v>
      </c>
      <c r="P5" s="164" t="s">
        <v>251</v>
      </c>
      <c r="Q5" s="164" t="s">
        <v>251</v>
      </c>
      <c r="R5" s="164" t="s">
        <v>251</v>
      </c>
      <c r="S5" s="164" t="s">
        <v>251</v>
      </c>
      <c r="T5" s="164" t="s">
        <v>251</v>
      </c>
      <c r="U5" s="164" t="s">
        <v>251</v>
      </c>
      <c r="V5" s="164" t="s">
        <v>251</v>
      </c>
      <c r="W5" s="164" t="s">
        <v>251</v>
      </c>
      <c r="X5" s="164" t="s">
        <v>251</v>
      </c>
      <c r="Y5" s="164" t="s">
        <v>251</v>
      </c>
      <c r="Z5" s="227" t="s">
        <v>605</v>
      </c>
      <c r="AA5" s="236" t="s">
        <v>0</v>
      </c>
      <c r="AB5" s="236" t="s">
        <v>260</v>
      </c>
      <c r="AC5" s="236" t="s">
        <v>261</v>
      </c>
    </row>
    <row r="6" spans="1:29" s="117" customFormat="1" ht="22.5" x14ac:dyDescent="0.25">
      <c r="A6" s="115" t="s">
        <v>192</v>
      </c>
      <c r="B6" s="116" t="s">
        <v>1</v>
      </c>
      <c r="C6" s="116" t="s">
        <v>255</v>
      </c>
      <c r="D6" s="116" t="s">
        <v>256</v>
      </c>
      <c r="E6" s="116" t="s">
        <v>45</v>
      </c>
      <c r="F6" s="116" t="s">
        <v>78</v>
      </c>
      <c r="G6" s="116" t="s">
        <v>257</v>
      </c>
      <c r="H6" s="116" t="s">
        <v>79</v>
      </c>
      <c r="I6" s="116" t="s">
        <v>80</v>
      </c>
      <c r="J6" s="116" t="s">
        <v>81</v>
      </c>
      <c r="K6" s="116" t="s">
        <v>83</v>
      </c>
      <c r="L6" s="116" t="s">
        <v>60</v>
      </c>
      <c r="M6" s="116" t="s">
        <v>65</v>
      </c>
      <c r="N6" s="116" t="s">
        <v>66</v>
      </c>
      <c r="O6" s="116" t="s">
        <v>84</v>
      </c>
      <c r="P6" s="116" t="s">
        <v>46</v>
      </c>
      <c r="Q6" s="116" t="s">
        <v>55</v>
      </c>
      <c r="R6" s="116" t="s">
        <v>56</v>
      </c>
      <c r="S6" s="116" t="s">
        <v>57</v>
      </c>
      <c r="T6" s="116" t="s">
        <v>58</v>
      </c>
      <c r="U6" s="116" t="s">
        <v>59</v>
      </c>
      <c r="V6" s="116" t="s">
        <v>67</v>
      </c>
      <c r="W6" s="116" t="s">
        <v>68</v>
      </c>
      <c r="X6" s="116" t="s">
        <v>69</v>
      </c>
      <c r="Y6" s="116" t="s">
        <v>258</v>
      </c>
      <c r="Z6" s="116" t="s">
        <v>259</v>
      </c>
      <c r="AA6" s="237"/>
      <c r="AB6" s="237"/>
      <c r="AC6" s="237"/>
    </row>
    <row r="7" spans="1:29" hidden="1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x14ac:dyDescent="0.25">
      <c r="A8" s="120" t="s">
        <v>190</v>
      </c>
      <c r="B8" s="121">
        <f t="shared" ref="B8:Y8" si="0">SUM(B9+B41+B192+B232+B267+B278+B291+B297+B301+B310+B320+B366)</f>
        <v>199020.00000000003</v>
      </c>
      <c r="C8" s="121">
        <f t="shared" si="0"/>
        <v>105839.99999999999</v>
      </c>
      <c r="D8" s="121">
        <f t="shared" si="0"/>
        <v>105840</v>
      </c>
      <c r="E8" s="121">
        <f t="shared" si="0"/>
        <v>13728</v>
      </c>
      <c r="F8" s="121">
        <f t="shared" si="0"/>
        <v>13728</v>
      </c>
      <c r="G8" s="121">
        <f t="shared" si="0"/>
        <v>13728</v>
      </c>
      <c r="H8" s="121">
        <f t="shared" si="0"/>
        <v>13728</v>
      </c>
      <c r="I8" s="121">
        <f t="shared" si="0"/>
        <v>13728</v>
      </c>
      <c r="J8" s="121">
        <f t="shared" si="0"/>
        <v>13728</v>
      </c>
      <c r="K8" s="121">
        <f t="shared" si="0"/>
        <v>13727.999999999996</v>
      </c>
      <c r="L8" s="121">
        <f t="shared" si="0"/>
        <v>13728.000000000002</v>
      </c>
      <c r="M8" s="121">
        <f t="shared" si="0"/>
        <v>13727.999999999998</v>
      </c>
      <c r="N8" s="121">
        <f t="shared" si="0"/>
        <v>13727.999999999998</v>
      </c>
      <c r="O8" s="121">
        <f t="shared" si="0"/>
        <v>33728</v>
      </c>
      <c r="P8" s="121">
        <f t="shared" si="0"/>
        <v>6864</v>
      </c>
      <c r="Q8" s="121">
        <f t="shared" si="0"/>
        <v>6863.9999999999982</v>
      </c>
      <c r="R8" s="121">
        <f t="shared" si="0"/>
        <v>6864</v>
      </c>
      <c r="S8" s="121">
        <f t="shared" si="0"/>
        <v>6863.9999999999982</v>
      </c>
      <c r="T8" s="121">
        <f t="shared" si="0"/>
        <v>6864.0000000000009</v>
      </c>
      <c r="U8" s="121">
        <f t="shared" si="0"/>
        <v>6863.9999999999991</v>
      </c>
      <c r="V8" s="121">
        <f t="shared" si="0"/>
        <v>6863.9999999999991</v>
      </c>
      <c r="W8" s="121">
        <f t="shared" si="0"/>
        <v>6864.0000000000009</v>
      </c>
      <c r="X8" s="121">
        <f t="shared" si="0"/>
        <v>6864</v>
      </c>
      <c r="Y8" s="121">
        <f t="shared" si="0"/>
        <v>6863.9999999999991</v>
      </c>
      <c r="Z8" s="121"/>
      <c r="AA8" s="121"/>
      <c r="AB8" s="122"/>
      <c r="AC8" s="122">
        <f>SUM(AC9+AC41+AC192+AC232+AC267+AC278+AC291+AC297+AC301+AC310+AC320+AC366)</f>
        <v>650348.00000000023</v>
      </c>
    </row>
    <row r="9" spans="1:29" x14ac:dyDescent="0.25">
      <c r="A9" s="123" t="s">
        <v>262</v>
      </c>
      <c r="B9" s="124">
        <f t="shared" ref="B9:Y9" si="1">SUMPRODUCT(B10:B40,$AB10:$AB40)</f>
        <v>51402.849999999991</v>
      </c>
      <c r="C9" s="124">
        <f t="shared" si="1"/>
        <v>32424.799999999999</v>
      </c>
      <c r="D9" s="124">
        <f t="shared" si="1"/>
        <v>28363.219999999998</v>
      </c>
      <c r="E9" s="124">
        <f t="shared" si="1"/>
        <v>623.04</v>
      </c>
      <c r="F9" s="124">
        <f t="shared" si="1"/>
        <v>778.8</v>
      </c>
      <c r="G9" s="124">
        <f t="shared" si="1"/>
        <v>778.8</v>
      </c>
      <c r="H9" s="124">
        <f t="shared" si="1"/>
        <v>778.8</v>
      </c>
      <c r="I9" s="124">
        <f t="shared" si="1"/>
        <v>778.8</v>
      </c>
      <c r="J9" s="124">
        <f t="shared" si="1"/>
        <v>778.8</v>
      </c>
      <c r="K9" s="124">
        <f t="shared" si="1"/>
        <v>1557.6</v>
      </c>
      <c r="L9" s="124">
        <f t="shared" si="1"/>
        <v>426</v>
      </c>
      <c r="M9" s="124">
        <f t="shared" si="1"/>
        <v>0</v>
      </c>
      <c r="N9" s="124">
        <f t="shared" si="1"/>
        <v>0</v>
      </c>
      <c r="O9" s="124">
        <f t="shared" si="1"/>
        <v>0</v>
      </c>
      <c r="P9" s="124">
        <f t="shared" si="1"/>
        <v>934.56</v>
      </c>
      <c r="Q9" s="124">
        <f t="shared" si="1"/>
        <v>0</v>
      </c>
      <c r="R9" s="124">
        <f t="shared" si="1"/>
        <v>0</v>
      </c>
      <c r="S9" s="124">
        <f t="shared" si="1"/>
        <v>0</v>
      </c>
      <c r="T9" s="124">
        <f t="shared" si="1"/>
        <v>19.47</v>
      </c>
      <c r="U9" s="124">
        <f t="shared" si="1"/>
        <v>0</v>
      </c>
      <c r="V9" s="124">
        <f t="shared" si="1"/>
        <v>681.45</v>
      </c>
      <c r="W9" s="124">
        <f t="shared" si="1"/>
        <v>666.89</v>
      </c>
      <c r="X9" s="124">
        <f t="shared" si="1"/>
        <v>934.56</v>
      </c>
      <c r="Y9" s="124">
        <f t="shared" si="1"/>
        <v>934.56</v>
      </c>
      <c r="Z9" s="124"/>
      <c r="AA9" s="125"/>
      <c r="AB9" s="126"/>
      <c r="AC9" s="127">
        <f>SUM(AC10:AC40)</f>
        <v>122863.00000000003</v>
      </c>
    </row>
    <row r="10" spans="1:29" ht="36" x14ac:dyDescent="0.25">
      <c r="A10" s="128" t="s">
        <v>263</v>
      </c>
      <c r="B10" s="129">
        <v>95</v>
      </c>
      <c r="C10" s="129">
        <v>60</v>
      </c>
      <c r="D10" s="129"/>
      <c r="E10" s="129"/>
      <c r="F10" s="129">
        <v>40</v>
      </c>
      <c r="G10" s="129">
        <v>40</v>
      </c>
      <c r="H10" s="130">
        <v>40</v>
      </c>
      <c r="I10" s="129">
        <v>40</v>
      </c>
      <c r="J10" s="129">
        <v>40</v>
      </c>
      <c r="K10" s="129">
        <v>40</v>
      </c>
      <c r="L10" s="129"/>
      <c r="M10" s="129"/>
      <c r="N10" s="129"/>
      <c r="O10" s="129"/>
      <c r="P10" s="129">
        <v>12</v>
      </c>
      <c r="Q10" s="129"/>
      <c r="R10" s="129"/>
      <c r="S10" s="129"/>
      <c r="T10" s="129"/>
      <c r="U10" s="129"/>
      <c r="V10" s="129">
        <v>6</v>
      </c>
      <c r="W10" s="129"/>
      <c r="X10" s="129">
        <v>12</v>
      </c>
      <c r="Y10" s="129">
        <v>12</v>
      </c>
      <c r="Z10" s="129">
        <f t="shared" ref="Z10:Z40" si="2">SUM(B10:Y10)</f>
        <v>437</v>
      </c>
      <c r="AA10" s="129" t="s">
        <v>264</v>
      </c>
      <c r="AB10" s="131">
        <v>19.47</v>
      </c>
      <c r="AC10" s="132">
        <f t="shared" ref="AC10:AC40" si="3">SUM(Z10*$AB10)</f>
        <v>8508.39</v>
      </c>
    </row>
    <row r="11" spans="1:29" ht="33.75" x14ac:dyDescent="0.25">
      <c r="A11" s="133" t="s">
        <v>265</v>
      </c>
      <c r="B11" s="129">
        <v>95</v>
      </c>
      <c r="C11" s="129">
        <v>60</v>
      </c>
      <c r="D11" s="129"/>
      <c r="E11" s="129">
        <v>12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>
        <v>12</v>
      </c>
      <c r="Q11" s="129"/>
      <c r="R11" s="129"/>
      <c r="S11" s="129"/>
      <c r="T11" s="129"/>
      <c r="U11" s="129"/>
      <c r="V11" s="129">
        <v>5</v>
      </c>
      <c r="W11" s="129"/>
      <c r="X11" s="129">
        <v>12</v>
      </c>
      <c r="Y11" s="129">
        <v>12</v>
      </c>
      <c r="Z11" s="129">
        <f t="shared" si="2"/>
        <v>208</v>
      </c>
      <c r="AA11" s="129" t="s">
        <v>264</v>
      </c>
      <c r="AB11" s="131">
        <v>19.47</v>
      </c>
      <c r="AC11" s="132">
        <f t="shared" si="3"/>
        <v>4049.7599999999998</v>
      </c>
    </row>
    <row r="12" spans="1:29" ht="33.75" x14ac:dyDescent="0.25">
      <c r="A12" s="134" t="s">
        <v>266</v>
      </c>
      <c r="B12" s="129">
        <v>95</v>
      </c>
      <c r="C12" s="129">
        <v>60</v>
      </c>
      <c r="D12" s="129"/>
      <c r="E12" s="129">
        <v>8</v>
      </c>
      <c r="F12" s="129"/>
      <c r="G12" s="129"/>
      <c r="H12" s="129"/>
      <c r="I12" s="129"/>
      <c r="J12" s="129"/>
      <c r="K12" s="129">
        <v>40</v>
      </c>
      <c r="L12" s="129"/>
      <c r="M12" s="129"/>
      <c r="N12" s="129"/>
      <c r="O12" s="129"/>
      <c r="P12" s="129">
        <v>12</v>
      </c>
      <c r="Q12" s="129"/>
      <c r="R12" s="129"/>
      <c r="S12" s="129"/>
      <c r="T12" s="129"/>
      <c r="U12" s="129"/>
      <c r="V12" s="129">
        <v>18</v>
      </c>
      <c r="W12" s="129">
        <v>10</v>
      </c>
      <c r="X12" s="129">
        <v>12</v>
      </c>
      <c r="Y12" s="129">
        <v>12</v>
      </c>
      <c r="Z12" s="129">
        <f t="shared" si="2"/>
        <v>267</v>
      </c>
      <c r="AA12" s="129" t="s">
        <v>264</v>
      </c>
      <c r="AB12" s="131">
        <v>19.47</v>
      </c>
      <c r="AC12" s="132">
        <f t="shared" si="3"/>
        <v>5198.49</v>
      </c>
    </row>
    <row r="13" spans="1:29" ht="33.75" x14ac:dyDescent="0.25">
      <c r="A13" s="134" t="s">
        <v>266</v>
      </c>
      <c r="B13" s="129">
        <v>95</v>
      </c>
      <c r="C13" s="129">
        <v>60</v>
      </c>
      <c r="D13" s="129"/>
      <c r="E13" s="129">
        <v>12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>
        <v>12</v>
      </c>
      <c r="Q13" s="129"/>
      <c r="R13" s="129"/>
      <c r="S13" s="129"/>
      <c r="T13" s="129">
        <v>1</v>
      </c>
      <c r="U13" s="129"/>
      <c r="V13" s="129">
        <v>6</v>
      </c>
      <c r="W13" s="129"/>
      <c r="X13" s="129">
        <v>12</v>
      </c>
      <c r="Y13" s="129">
        <v>12</v>
      </c>
      <c r="Z13" s="129">
        <f t="shared" si="2"/>
        <v>210</v>
      </c>
      <c r="AA13" s="129" t="s">
        <v>264</v>
      </c>
      <c r="AB13" s="131">
        <v>19.47</v>
      </c>
      <c r="AC13" s="132">
        <f t="shared" si="3"/>
        <v>4088.7</v>
      </c>
    </row>
    <row r="14" spans="1:29" ht="33.75" x14ac:dyDescent="0.25">
      <c r="A14" s="134" t="s">
        <v>267</v>
      </c>
      <c r="B14" s="129">
        <v>95</v>
      </c>
      <c r="C14" s="129">
        <v>65</v>
      </c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>
        <f t="shared" si="2"/>
        <v>160</v>
      </c>
      <c r="AA14" s="129" t="s">
        <v>264</v>
      </c>
      <c r="AB14" s="135">
        <v>19.47</v>
      </c>
      <c r="AC14" s="132">
        <f t="shared" si="3"/>
        <v>3115.2</v>
      </c>
    </row>
    <row r="15" spans="1:29" ht="22.5" x14ac:dyDescent="0.25">
      <c r="A15" s="134" t="s">
        <v>268</v>
      </c>
      <c r="B15" s="129">
        <v>95</v>
      </c>
      <c r="C15" s="129">
        <v>65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>
        <f t="shared" si="2"/>
        <v>160</v>
      </c>
      <c r="AA15" s="129" t="s">
        <v>264</v>
      </c>
      <c r="AB15" s="135">
        <v>14.87</v>
      </c>
      <c r="AC15" s="132">
        <f t="shared" si="3"/>
        <v>2379.1999999999998</v>
      </c>
    </row>
    <row r="16" spans="1:29" ht="22.5" x14ac:dyDescent="0.25">
      <c r="A16" s="134" t="s">
        <v>269</v>
      </c>
      <c r="B16" s="129">
        <v>95</v>
      </c>
      <c r="C16" s="129">
        <v>65</v>
      </c>
      <c r="D16" s="129"/>
      <c r="E16" s="129"/>
      <c r="F16" s="129"/>
      <c r="G16" s="129"/>
      <c r="H16" s="129"/>
      <c r="I16" s="129"/>
      <c r="J16" s="129"/>
      <c r="K16" s="129"/>
      <c r="L16" s="129">
        <v>15</v>
      </c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>
        <f t="shared" si="2"/>
        <v>175</v>
      </c>
      <c r="AA16" s="129" t="s">
        <v>264</v>
      </c>
      <c r="AB16" s="135">
        <v>12.98</v>
      </c>
      <c r="AC16" s="132">
        <f t="shared" si="3"/>
        <v>2271.5</v>
      </c>
    </row>
    <row r="17" spans="1:29" ht="22.5" x14ac:dyDescent="0.25">
      <c r="A17" s="134" t="s">
        <v>270</v>
      </c>
      <c r="B17" s="129">
        <v>110</v>
      </c>
      <c r="C17" s="129">
        <v>70</v>
      </c>
      <c r="D17" s="129"/>
      <c r="E17" s="129"/>
      <c r="F17" s="129"/>
      <c r="G17" s="129"/>
      <c r="H17" s="129"/>
      <c r="I17" s="129"/>
      <c r="J17" s="129"/>
      <c r="K17" s="129"/>
      <c r="L17" s="129">
        <v>10</v>
      </c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>
        <f t="shared" si="2"/>
        <v>190</v>
      </c>
      <c r="AA17" s="129" t="s">
        <v>264</v>
      </c>
      <c r="AB17" s="135">
        <v>23.13</v>
      </c>
      <c r="AC17" s="132">
        <f t="shared" si="3"/>
        <v>4394.7</v>
      </c>
    </row>
    <row r="18" spans="1:29" ht="22.5" x14ac:dyDescent="0.25">
      <c r="A18" s="134" t="s">
        <v>271</v>
      </c>
      <c r="B18" s="129">
        <v>110</v>
      </c>
      <c r="C18" s="129">
        <v>70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>
        <f t="shared" si="2"/>
        <v>180</v>
      </c>
      <c r="AA18" s="129" t="s">
        <v>264</v>
      </c>
      <c r="AB18" s="135">
        <v>21.24</v>
      </c>
      <c r="AC18" s="132">
        <f t="shared" si="3"/>
        <v>3823.2</v>
      </c>
    </row>
    <row r="19" spans="1:29" ht="22.5" x14ac:dyDescent="0.25">
      <c r="A19" s="134" t="s">
        <v>272</v>
      </c>
      <c r="B19" s="129">
        <v>110</v>
      </c>
      <c r="C19" s="129">
        <v>70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>
        <f t="shared" si="2"/>
        <v>180</v>
      </c>
      <c r="AA19" s="129" t="s">
        <v>264</v>
      </c>
      <c r="AB19" s="135">
        <v>17.11</v>
      </c>
      <c r="AC19" s="132">
        <f t="shared" si="3"/>
        <v>3079.7999999999997</v>
      </c>
    </row>
    <row r="20" spans="1:29" ht="33.75" x14ac:dyDescent="0.25">
      <c r="A20" s="134" t="s">
        <v>273</v>
      </c>
      <c r="B20" s="129">
        <v>110</v>
      </c>
      <c r="C20" s="129">
        <v>70</v>
      </c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>
        <f t="shared" si="2"/>
        <v>180</v>
      </c>
      <c r="AA20" s="129" t="s">
        <v>264</v>
      </c>
      <c r="AB20" s="135">
        <v>27.73</v>
      </c>
      <c r="AC20" s="132">
        <f t="shared" si="3"/>
        <v>4991.3999999999996</v>
      </c>
    </row>
    <row r="21" spans="1:29" ht="22.5" x14ac:dyDescent="0.2">
      <c r="A21" s="136" t="s">
        <v>274</v>
      </c>
      <c r="B21" s="129"/>
      <c r="C21" s="129"/>
      <c r="D21" s="129">
        <v>10</v>
      </c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>
        <f t="shared" si="2"/>
        <v>10</v>
      </c>
      <c r="AA21" s="129" t="s">
        <v>264</v>
      </c>
      <c r="AB21" s="135">
        <v>318.25</v>
      </c>
      <c r="AC21" s="132">
        <f t="shared" si="3"/>
        <v>3182.5</v>
      </c>
    </row>
    <row r="22" spans="1:29" ht="33.75" x14ac:dyDescent="0.2">
      <c r="A22" s="136" t="s">
        <v>275</v>
      </c>
      <c r="B22" s="129"/>
      <c r="C22" s="129"/>
      <c r="D22" s="129">
        <v>10</v>
      </c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>
        <f t="shared" si="2"/>
        <v>10</v>
      </c>
      <c r="AA22" s="129" t="s">
        <v>264</v>
      </c>
      <c r="AB22" s="135">
        <v>411.82</v>
      </c>
      <c r="AC22" s="132">
        <f t="shared" si="3"/>
        <v>4118.2</v>
      </c>
    </row>
    <row r="23" spans="1:29" ht="22.5" x14ac:dyDescent="0.2">
      <c r="A23" s="136" t="s">
        <v>276</v>
      </c>
      <c r="B23" s="129"/>
      <c r="C23" s="129"/>
      <c r="D23" s="129">
        <v>10</v>
      </c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>
        <f t="shared" si="2"/>
        <v>10</v>
      </c>
      <c r="AA23" s="129" t="s">
        <v>264</v>
      </c>
      <c r="AB23" s="135">
        <v>263.14</v>
      </c>
      <c r="AC23" s="132">
        <f t="shared" si="3"/>
        <v>2631.3999999999996</v>
      </c>
    </row>
    <row r="24" spans="1:29" ht="22.5" x14ac:dyDescent="0.2">
      <c r="A24" s="136" t="s">
        <v>277</v>
      </c>
      <c r="B24" s="129"/>
      <c r="C24" s="129"/>
      <c r="D24" s="129">
        <v>10</v>
      </c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>
        <f t="shared" si="2"/>
        <v>10</v>
      </c>
      <c r="AA24" s="129" t="s">
        <v>264</v>
      </c>
      <c r="AB24" s="135">
        <v>329.22</v>
      </c>
      <c r="AC24" s="132">
        <f t="shared" si="3"/>
        <v>3292.2000000000003</v>
      </c>
    </row>
    <row r="25" spans="1:29" ht="33.75" x14ac:dyDescent="0.2">
      <c r="A25" s="136" t="s">
        <v>278</v>
      </c>
      <c r="B25" s="129"/>
      <c r="C25" s="129"/>
      <c r="D25" s="129">
        <v>10</v>
      </c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>
        <f t="shared" si="2"/>
        <v>10</v>
      </c>
      <c r="AA25" s="129" t="s">
        <v>264</v>
      </c>
      <c r="AB25" s="135">
        <v>411.82</v>
      </c>
      <c r="AC25" s="132">
        <f t="shared" si="3"/>
        <v>4118.2</v>
      </c>
    </row>
    <row r="26" spans="1:29" ht="22.5" x14ac:dyDescent="0.2">
      <c r="A26" s="136" t="s">
        <v>279</v>
      </c>
      <c r="B26" s="129"/>
      <c r="C26" s="129"/>
      <c r="D26" s="129">
        <v>10</v>
      </c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>
        <f t="shared" si="2"/>
        <v>10</v>
      </c>
      <c r="AA26" s="129" t="s">
        <v>264</v>
      </c>
      <c r="AB26" s="135">
        <v>512.71</v>
      </c>
      <c r="AC26" s="132">
        <f t="shared" si="3"/>
        <v>5127.1000000000004</v>
      </c>
    </row>
    <row r="27" spans="1:29" ht="22.5" x14ac:dyDescent="0.2">
      <c r="A27" s="136" t="s">
        <v>280</v>
      </c>
      <c r="B27" s="129"/>
      <c r="C27" s="129"/>
      <c r="D27" s="129">
        <v>10</v>
      </c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>
        <f t="shared" si="2"/>
        <v>10</v>
      </c>
      <c r="AA27" s="129" t="s">
        <v>264</v>
      </c>
      <c r="AB27" s="135">
        <v>577.73</v>
      </c>
      <c r="AC27" s="132">
        <f t="shared" si="3"/>
        <v>5777.3</v>
      </c>
    </row>
    <row r="28" spans="1:29" ht="22.5" x14ac:dyDescent="0.2">
      <c r="A28" s="136" t="s">
        <v>281</v>
      </c>
      <c r="B28" s="129"/>
      <c r="C28" s="129"/>
      <c r="D28" s="129">
        <v>1</v>
      </c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>
        <f t="shared" si="2"/>
        <v>1</v>
      </c>
      <c r="AA28" s="129" t="s">
        <v>264</v>
      </c>
      <c r="AB28" s="135">
        <v>116.32</v>
      </c>
      <c r="AC28" s="132">
        <f t="shared" si="3"/>
        <v>116.32</v>
      </c>
    </row>
    <row r="29" spans="1:29" ht="22.5" x14ac:dyDescent="0.25">
      <c r="A29" s="134" t="s">
        <v>282</v>
      </c>
      <c r="B29" s="129">
        <v>110</v>
      </c>
      <c r="C29" s="129">
        <v>70</v>
      </c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>
        <f t="shared" si="2"/>
        <v>180</v>
      </c>
      <c r="AA29" s="129" t="s">
        <v>264</v>
      </c>
      <c r="AB29" s="135">
        <v>22.07</v>
      </c>
      <c r="AC29" s="132">
        <f t="shared" si="3"/>
        <v>3972.6</v>
      </c>
    </row>
    <row r="30" spans="1:29" ht="22.5" x14ac:dyDescent="0.25">
      <c r="A30" s="134" t="s">
        <v>283</v>
      </c>
      <c r="B30" s="129">
        <v>110</v>
      </c>
      <c r="C30" s="129">
        <v>70</v>
      </c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>
        <f t="shared" si="2"/>
        <v>180</v>
      </c>
      <c r="AA30" s="129" t="s">
        <v>264</v>
      </c>
      <c r="AB30" s="135">
        <v>28.91</v>
      </c>
      <c r="AC30" s="132">
        <f t="shared" si="3"/>
        <v>5203.8</v>
      </c>
    </row>
    <row r="31" spans="1:29" ht="22.5" x14ac:dyDescent="0.25">
      <c r="A31" s="134" t="s">
        <v>284</v>
      </c>
      <c r="B31" s="129">
        <v>110</v>
      </c>
      <c r="C31" s="129">
        <v>70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>
        <f t="shared" si="2"/>
        <v>180</v>
      </c>
      <c r="AA31" s="129" t="s">
        <v>264</v>
      </c>
      <c r="AB31" s="135">
        <v>34.81</v>
      </c>
      <c r="AC31" s="132">
        <f t="shared" si="3"/>
        <v>6265.8</v>
      </c>
    </row>
    <row r="32" spans="1:29" ht="22.5" x14ac:dyDescent="0.25">
      <c r="A32" s="137" t="s">
        <v>285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>
        <f t="shared" si="2"/>
        <v>0</v>
      </c>
      <c r="AA32" s="129" t="s">
        <v>264</v>
      </c>
      <c r="AB32" s="135">
        <v>37.76</v>
      </c>
      <c r="AC32" s="132">
        <f t="shared" si="3"/>
        <v>0</v>
      </c>
    </row>
    <row r="33" spans="1:29" ht="22.5" x14ac:dyDescent="0.2">
      <c r="A33" s="136" t="s">
        <v>286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>
        <f t="shared" si="2"/>
        <v>0</v>
      </c>
      <c r="AA33" s="129" t="s">
        <v>264</v>
      </c>
      <c r="AB33" s="135">
        <v>43.66</v>
      </c>
      <c r="AC33" s="132">
        <f t="shared" si="3"/>
        <v>0</v>
      </c>
    </row>
    <row r="34" spans="1:29" ht="22.5" x14ac:dyDescent="0.25">
      <c r="A34" s="134" t="s">
        <v>287</v>
      </c>
      <c r="B34" s="129">
        <v>150</v>
      </c>
      <c r="C34" s="129">
        <v>100</v>
      </c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>
        <f t="shared" si="2"/>
        <v>250</v>
      </c>
      <c r="AA34" s="129" t="s">
        <v>264</v>
      </c>
      <c r="AB34" s="132">
        <v>59.48</v>
      </c>
      <c r="AC34" s="132">
        <f>SUM(Z34*$AB34)</f>
        <v>14870</v>
      </c>
    </row>
    <row r="35" spans="1:29" ht="24" x14ac:dyDescent="0.2">
      <c r="A35" s="138" t="s">
        <v>288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>
        <v>2</v>
      </c>
      <c r="X35" s="129"/>
      <c r="Y35" s="129"/>
      <c r="Z35" s="129">
        <f t="shared" si="2"/>
        <v>2</v>
      </c>
      <c r="AA35" s="129" t="s">
        <v>264</v>
      </c>
      <c r="AB35" s="132">
        <v>87.32</v>
      </c>
      <c r="AC35" s="132">
        <f>SUM(Z35*$AB35)</f>
        <v>174.64</v>
      </c>
    </row>
    <row r="36" spans="1:29" ht="22.5" x14ac:dyDescent="0.25">
      <c r="A36" s="134" t="s">
        <v>289</v>
      </c>
      <c r="B36" s="129">
        <v>35</v>
      </c>
      <c r="C36" s="129">
        <v>20</v>
      </c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>
        <f t="shared" si="2"/>
        <v>55</v>
      </c>
      <c r="AA36" s="129" t="s">
        <v>264</v>
      </c>
      <c r="AB36" s="135">
        <v>73.16</v>
      </c>
      <c r="AC36" s="132">
        <f t="shared" si="3"/>
        <v>4023.7999999999997</v>
      </c>
    </row>
    <row r="37" spans="1:29" ht="22.5" x14ac:dyDescent="0.25">
      <c r="A37" s="134" t="s">
        <v>290</v>
      </c>
      <c r="B37" s="129">
        <v>35</v>
      </c>
      <c r="C37" s="129">
        <v>20</v>
      </c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>
        <f t="shared" si="2"/>
        <v>55</v>
      </c>
      <c r="AA37" s="129" t="s">
        <v>264</v>
      </c>
      <c r="AB37" s="135">
        <v>74.34</v>
      </c>
      <c r="AC37" s="132">
        <f t="shared" si="3"/>
        <v>4088.7000000000003</v>
      </c>
    </row>
    <row r="38" spans="1:29" ht="22.5" x14ac:dyDescent="0.25">
      <c r="A38" s="134" t="s">
        <v>291</v>
      </c>
      <c r="B38" s="129">
        <v>35</v>
      </c>
      <c r="C38" s="129">
        <v>20</v>
      </c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>
        <f t="shared" si="2"/>
        <v>55</v>
      </c>
      <c r="AA38" s="129" t="s">
        <v>264</v>
      </c>
      <c r="AB38" s="135">
        <v>84.96</v>
      </c>
      <c r="AC38" s="132">
        <f t="shared" si="3"/>
        <v>4672.7999999999993</v>
      </c>
    </row>
    <row r="39" spans="1:29" ht="24" x14ac:dyDescent="0.2">
      <c r="A39" s="138" t="s">
        <v>292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>
        <v>1</v>
      </c>
      <c r="X39" s="129"/>
      <c r="Y39" s="129"/>
      <c r="Z39" s="129">
        <f t="shared" si="2"/>
        <v>1</v>
      </c>
      <c r="AA39" s="129" t="s">
        <v>264</v>
      </c>
      <c r="AB39" s="135">
        <v>297.55</v>
      </c>
      <c r="AC39" s="132">
        <f t="shared" si="3"/>
        <v>297.55</v>
      </c>
    </row>
    <row r="40" spans="1:29" ht="22.5" x14ac:dyDescent="0.25">
      <c r="A40" s="134" t="s">
        <v>293</v>
      </c>
      <c r="B40" s="129">
        <v>35</v>
      </c>
      <c r="C40" s="129">
        <v>20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>
        <f t="shared" si="2"/>
        <v>55</v>
      </c>
      <c r="AA40" s="129" t="s">
        <v>264</v>
      </c>
      <c r="AB40" s="135">
        <v>91.45</v>
      </c>
      <c r="AC40" s="132">
        <f t="shared" si="3"/>
        <v>5029.75</v>
      </c>
    </row>
    <row r="41" spans="1:29" ht="22.5" x14ac:dyDescent="0.25">
      <c r="A41" s="123" t="s">
        <v>6</v>
      </c>
      <c r="B41" s="124">
        <f t="shared" ref="B41:Y41" si="4">SUMPRODUCT(B42:B191,$AB42:$AB191)</f>
        <v>90501.550000000017</v>
      </c>
      <c r="C41" s="124">
        <f t="shared" si="4"/>
        <v>48757.899999999987</v>
      </c>
      <c r="D41" s="124">
        <f t="shared" si="4"/>
        <v>63730.780000000006</v>
      </c>
      <c r="E41" s="124">
        <f t="shared" si="4"/>
        <v>6885.7599999999984</v>
      </c>
      <c r="F41" s="124">
        <f t="shared" si="4"/>
        <v>8289.0000000000018</v>
      </c>
      <c r="G41" s="124">
        <f t="shared" si="4"/>
        <v>8289.0000000000018</v>
      </c>
      <c r="H41" s="124">
        <f t="shared" si="4"/>
        <v>8289.0000000000018</v>
      </c>
      <c r="I41" s="124">
        <f t="shared" si="4"/>
        <v>8289.0000000000018</v>
      </c>
      <c r="J41" s="124">
        <f t="shared" si="4"/>
        <v>8289.0000000000018</v>
      </c>
      <c r="K41" s="124">
        <f t="shared" si="4"/>
        <v>7589.699999999998</v>
      </c>
      <c r="L41" s="124">
        <f t="shared" si="4"/>
        <v>9679.5000000000018</v>
      </c>
      <c r="M41" s="124">
        <f t="shared" si="4"/>
        <v>5793.4999999999991</v>
      </c>
      <c r="N41" s="124">
        <f t="shared" si="4"/>
        <v>5793.4999999999991</v>
      </c>
      <c r="O41" s="124">
        <f t="shared" si="4"/>
        <v>6849.0000000000009</v>
      </c>
      <c r="P41" s="124">
        <f t="shared" si="4"/>
        <v>2182.2400000000002</v>
      </c>
      <c r="Q41" s="124">
        <f t="shared" si="4"/>
        <v>4058.7999999999979</v>
      </c>
      <c r="R41" s="124">
        <f t="shared" si="4"/>
        <v>2464.5</v>
      </c>
      <c r="S41" s="124">
        <f t="shared" si="4"/>
        <v>5683.4999999999982</v>
      </c>
      <c r="T41" s="124">
        <f t="shared" si="4"/>
        <v>5209.0300000000007</v>
      </c>
      <c r="U41" s="124">
        <f t="shared" si="4"/>
        <v>5117.6999999999989</v>
      </c>
      <c r="V41" s="124">
        <f t="shared" si="4"/>
        <v>2707.6499999999992</v>
      </c>
      <c r="W41" s="124">
        <f t="shared" si="4"/>
        <v>3258.110000000001</v>
      </c>
      <c r="X41" s="124">
        <f t="shared" si="4"/>
        <v>2182.2400000000002</v>
      </c>
      <c r="Y41" s="124">
        <f t="shared" si="4"/>
        <v>2179.0399999999995</v>
      </c>
      <c r="Z41" s="124"/>
      <c r="AA41" s="125"/>
      <c r="AB41" s="126"/>
      <c r="AC41" s="127">
        <f>SUM(AC42:AC191)</f>
        <v>322069.00000000017</v>
      </c>
    </row>
    <row r="42" spans="1:29" ht="12" x14ac:dyDescent="0.25">
      <c r="A42" s="134" t="s">
        <v>294</v>
      </c>
      <c r="B42" s="139">
        <v>100</v>
      </c>
      <c r="C42" s="139">
        <v>240</v>
      </c>
      <c r="D42" s="139">
        <v>290</v>
      </c>
      <c r="E42" s="130">
        <v>100</v>
      </c>
      <c r="F42" s="130">
        <v>100</v>
      </c>
      <c r="G42" s="130">
        <v>100</v>
      </c>
      <c r="H42" s="130">
        <v>100</v>
      </c>
      <c r="I42" s="130">
        <v>100</v>
      </c>
      <c r="J42" s="102">
        <v>100</v>
      </c>
      <c r="K42" s="102">
        <v>19</v>
      </c>
      <c r="L42" s="139">
        <v>30</v>
      </c>
      <c r="M42" s="139">
        <v>30</v>
      </c>
      <c r="N42" s="139">
        <v>30</v>
      </c>
      <c r="O42" s="102">
        <v>60</v>
      </c>
      <c r="P42" s="139">
        <v>10</v>
      </c>
      <c r="Q42" s="139">
        <v>10</v>
      </c>
      <c r="R42" s="139">
        <v>10</v>
      </c>
      <c r="S42" s="139">
        <v>20</v>
      </c>
      <c r="T42" s="140">
        <v>10</v>
      </c>
      <c r="U42" s="139">
        <v>20</v>
      </c>
      <c r="V42" s="139">
        <v>8</v>
      </c>
      <c r="W42" s="139">
        <v>30</v>
      </c>
      <c r="X42" s="139">
        <v>10</v>
      </c>
      <c r="Y42" s="139">
        <v>10</v>
      </c>
      <c r="Z42" s="129">
        <f t="shared" ref="Z42:Z105" si="5">SUM(B42:Y42)</f>
        <v>1537</v>
      </c>
      <c r="AA42" s="141" t="s">
        <v>4</v>
      </c>
      <c r="AB42" s="142">
        <v>3.66</v>
      </c>
      <c r="AC42" s="132">
        <f t="shared" ref="AC42:AC104" si="6">SUM(Z42*$AB42)</f>
        <v>5625.42</v>
      </c>
    </row>
    <row r="43" spans="1:29" ht="22.5" x14ac:dyDescent="0.25">
      <c r="A43" s="134" t="s">
        <v>295</v>
      </c>
      <c r="B43" s="129">
        <v>150</v>
      </c>
      <c r="C43" s="129">
        <v>75</v>
      </c>
      <c r="D43" s="129"/>
      <c r="E43" s="130"/>
      <c r="F43" s="130"/>
      <c r="G43" s="130"/>
      <c r="H43" s="130"/>
      <c r="I43" s="130"/>
      <c r="J43" s="102"/>
      <c r="K43" s="102"/>
      <c r="L43" s="129">
        <v>10</v>
      </c>
      <c r="M43" s="129">
        <v>25</v>
      </c>
      <c r="N43" s="129">
        <v>25</v>
      </c>
      <c r="O43" s="102">
        <v>6</v>
      </c>
      <c r="P43" s="129">
        <v>15</v>
      </c>
      <c r="Q43" s="129">
        <v>10</v>
      </c>
      <c r="R43" s="129"/>
      <c r="S43" s="129">
        <v>10</v>
      </c>
      <c r="T43" s="129">
        <v>10</v>
      </c>
      <c r="U43" s="129">
        <v>20</v>
      </c>
      <c r="V43" s="129">
        <v>2</v>
      </c>
      <c r="W43" s="129"/>
      <c r="X43" s="129">
        <v>15</v>
      </c>
      <c r="Y43" s="129">
        <v>15</v>
      </c>
      <c r="Z43" s="129">
        <f t="shared" si="5"/>
        <v>388</v>
      </c>
      <c r="AA43" s="141" t="s">
        <v>296</v>
      </c>
      <c r="AB43" s="142">
        <v>2.93</v>
      </c>
      <c r="AC43" s="132">
        <f t="shared" si="6"/>
        <v>1136.8400000000001</v>
      </c>
    </row>
    <row r="44" spans="1:29" ht="12" x14ac:dyDescent="0.25">
      <c r="A44" s="134" t="s">
        <v>297</v>
      </c>
      <c r="B44" s="129"/>
      <c r="C44" s="129"/>
      <c r="D44" s="129"/>
      <c r="E44" s="130"/>
      <c r="F44" s="130"/>
      <c r="G44" s="130"/>
      <c r="H44" s="130"/>
      <c r="I44" s="130"/>
      <c r="J44" s="102"/>
      <c r="K44" s="102"/>
      <c r="L44" s="129"/>
      <c r="M44" s="129"/>
      <c r="N44" s="129"/>
      <c r="O44" s="102"/>
      <c r="P44" s="129"/>
      <c r="Q44" s="140">
        <v>10</v>
      </c>
      <c r="R44" s="129"/>
      <c r="S44" s="140">
        <v>10</v>
      </c>
      <c r="T44" s="140">
        <v>10</v>
      </c>
      <c r="U44" s="140">
        <v>10</v>
      </c>
      <c r="V44" s="129"/>
      <c r="W44" s="129"/>
      <c r="X44" s="129"/>
      <c r="Y44" s="129"/>
      <c r="Z44" s="129">
        <f t="shared" si="5"/>
        <v>40</v>
      </c>
      <c r="AA44" s="141" t="s">
        <v>4</v>
      </c>
      <c r="AB44" s="142">
        <v>2.37</v>
      </c>
      <c r="AC44" s="132">
        <f t="shared" si="6"/>
        <v>94.800000000000011</v>
      </c>
    </row>
    <row r="45" spans="1:29" ht="22.5" x14ac:dyDescent="0.25">
      <c r="A45" s="134" t="s">
        <v>298</v>
      </c>
      <c r="B45" s="129">
        <v>200</v>
      </c>
      <c r="C45" s="129">
        <v>100</v>
      </c>
      <c r="D45" s="129"/>
      <c r="E45" s="130"/>
      <c r="F45" s="130"/>
      <c r="G45" s="130"/>
      <c r="H45" s="130"/>
      <c r="I45" s="130"/>
      <c r="J45" s="102"/>
      <c r="K45" s="102"/>
      <c r="L45" s="129"/>
      <c r="M45" s="129"/>
      <c r="N45" s="129"/>
      <c r="O45" s="102"/>
      <c r="P45" s="129">
        <v>8</v>
      </c>
      <c r="Q45" s="129">
        <v>10</v>
      </c>
      <c r="R45" s="129"/>
      <c r="S45" s="129">
        <v>10</v>
      </c>
      <c r="T45" s="129">
        <v>10</v>
      </c>
      <c r="U45" s="129">
        <v>10</v>
      </c>
      <c r="V45" s="129">
        <v>8</v>
      </c>
      <c r="W45" s="129"/>
      <c r="X45" s="129">
        <v>8</v>
      </c>
      <c r="Y45" s="129">
        <v>8</v>
      </c>
      <c r="Z45" s="129">
        <f t="shared" si="5"/>
        <v>372</v>
      </c>
      <c r="AA45" s="141" t="s">
        <v>299</v>
      </c>
      <c r="AB45" s="142">
        <v>1.06</v>
      </c>
      <c r="AC45" s="132">
        <f t="shared" si="6"/>
        <v>394.32</v>
      </c>
    </row>
    <row r="46" spans="1:29" ht="22.5" x14ac:dyDescent="0.25">
      <c r="A46" s="134" t="s">
        <v>300</v>
      </c>
      <c r="B46" s="129">
        <v>200</v>
      </c>
      <c r="C46" s="129">
        <v>100</v>
      </c>
      <c r="D46" s="129">
        <v>50</v>
      </c>
      <c r="E46" s="130">
        <v>25</v>
      </c>
      <c r="F46" s="130"/>
      <c r="G46" s="130"/>
      <c r="H46" s="130"/>
      <c r="I46" s="130"/>
      <c r="J46" s="102"/>
      <c r="K46" s="102"/>
      <c r="L46" s="129"/>
      <c r="M46" s="129"/>
      <c r="N46" s="129"/>
      <c r="O46" s="102"/>
      <c r="P46" s="129"/>
      <c r="Q46" s="140">
        <v>10</v>
      </c>
      <c r="R46" s="129"/>
      <c r="S46" s="140">
        <v>10</v>
      </c>
      <c r="T46" s="140">
        <v>10</v>
      </c>
      <c r="U46" s="140">
        <v>10</v>
      </c>
      <c r="V46" s="129"/>
      <c r="W46" s="129"/>
      <c r="X46" s="129"/>
      <c r="Y46" s="129"/>
      <c r="Z46" s="129">
        <f t="shared" si="5"/>
        <v>415</v>
      </c>
      <c r="AA46" s="141" t="s">
        <v>299</v>
      </c>
      <c r="AB46" s="142">
        <v>2.9</v>
      </c>
      <c r="AC46" s="132">
        <f t="shared" si="6"/>
        <v>1203.5</v>
      </c>
    </row>
    <row r="47" spans="1:29" ht="22.5" x14ac:dyDescent="0.25">
      <c r="A47" s="134" t="s">
        <v>301</v>
      </c>
      <c r="B47" s="129">
        <v>200</v>
      </c>
      <c r="C47" s="129">
        <v>100</v>
      </c>
      <c r="D47" s="129"/>
      <c r="E47" s="130">
        <v>20</v>
      </c>
      <c r="F47" s="130">
        <v>10</v>
      </c>
      <c r="G47" s="130">
        <v>10</v>
      </c>
      <c r="H47" s="130">
        <v>10</v>
      </c>
      <c r="I47" s="130">
        <v>10</v>
      </c>
      <c r="J47" s="102">
        <v>10</v>
      </c>
      <c r="K47" s="102">
        <v>10</v>
      </c>
      <c r="L47" s="129">
        <v>50</v>
      </c>
      <c r="M47" s="129">
        <v>20</v>
      </c>
      <c r="N47" s="129">
        <v>20</v>
      </c>
      <c r="O47" s="102"/>
      <c r="P47" s="129">
        <v>14</v>
      </c>
      <c r="Q47" s="129">
        <v>10</v>
      </c>
      <c r="R47" s="129"/>
      <c r="S47" s="129">
        <v>10</v>
      </c>
      <c r="T47" s="129">
        <v>10</v>
      </c>
      <c r="U47" s="129">
        <v>10</v>
      </c>
      <c r="V47" s="129">
        <v>3</v>
      </c>
      <c r="W47" s="129"/>
      <c r="X47" s="129">
        <v>14</v>
      </c>
      <c r="Y47" s="129">
        <v>14</v>
      </c>
      <c r="Z47" s="129">
        <f t="shared" si="5"/>
        <v>555</v>
      </c>
      <c r="AA47" s="141" t="s">
        <v>302</v>
      </c>
      <c r="AB47" s="142">
        <v>4.5999999999999996</v>
      </c>
      <c r="AC47" s="132">
        <f t="shared" si="6"/>
        <v>2553</v>
      </c>
    </row>
    <row r="48" spans="1:29" ht="22.5" x14ac:dyDescent="0.25">
      <c r="A48" s="134" t="s">
        <v>303</v>
      </c>
      <c r="B48" s="129">
        <v>200</v>
      </c>
      <c r="C48" s="129">
        <v>100</v>
      </c>
      <c r="D48" s="129">
        <v>304</v>
      </c>
      <c r="E48" s="130">
        <v>20</v>
      </c>
      <c r="F48" s="130">
        <v>10</v>
      </c>
      <c r="G48" s="130">
        <v>10</v>
      </c>
      <c r="H48" s="130">
        <v>10</v>
      </c>
      <c r="I48" s="130">
        <v>10</v>
      </c>
      <c r="J48" s="102">
        <v>10</v>
      </c>
      <c r="K48" s="102">
        <v>10</v>
      </c>
      <c r="L48" s="129">
        <v>50</v>
      </c>
      <c r="M48" s="129">
        <v>20</v>
      </c>
      <c r="N48" s="129">
        <v>20</v>
      </c>
      <c r="O48" s="102">
        <v>10</v>
      </c>
      <c r="P48" s="129">
        <v>13</v>
      </c>
      <c r="Q48" s="129">
        <v>10</v>
      </c>
      <c r="R48" s="129"/>
      <c r="S48" s="129">
        <v>10</v>
      </c>
      <c r="T48" s="140">
        <v>10</v>
      </c>
      <c r="U48" s="140">
        <v>10</v>
      </c>
      <c r="V48" s="129">
        <v>2</v>
      </c>
      <c r="W48" s="129"/>
      <c r="X48" s="129">
        <v>13</v>
      </c>
      <c r="Y48" s="129">
        <v>13</v>
      </c>
      <c r="Z48" s="129">
        <f t="shared" si="5"/>
        <v>865</v>
      </c>
      <c r="AA48" s="141" t="s">
        <v>302</v>
      </c>
      <c r="AB48" s="142">
        <v>4.25</v>
      </c>
      <c r="AC48" s="132">
        <f t="shared" si="6"/>
        <v>3676.25</v>
      </c>
    </row>
    <row r="49" spans="1:29" ht="22.5" x14ac:dyDescent="0.25">
      <c r="A49" s="134" t="s">
        <v>304</v>
      </c>
      <c r="B49" s="129">
        <v>200</v>
      </c>
      <c r="C49" s="129">
        <v>100</v>
      </c>
      <c r="D49" s="129"/>
      <c r="E49" s="130"/>
      <c r="F49" s="130">
        <v>5</v>
      </c>
      <c r="G49" s="130">
        <v>5</v>
      </c>
      <c r="H49" s="130">
        <v>5</v>
      </c>
      <c r="I49" s="130">
        <v>5</v>
      </c>
      <c r="J49" s="102">
        <v>5</v>
      </c>
      <c r="K49" s="102">
        <v>5</v>
      </c>
      <c r="L49" s="129"/>
      <c r="M49" s="129"/>
      <c r="N49" s="129"/>
      <c r="O49" s="102"/>
      <c r="P49" s="129"/>
      <c r="Q49" s="129"/>
      <c r="R49" s="129"/>
      <c r="S49" s="129"/>
      <c r="T49" s="129">
        <v>10</v>
      </c>
      <c r="U49" s="129">
        <v>10</v>
      </c>
      <c r="V49" s="129"/>
      <c r="W49" s="129"/>
      <c r="X49" s="129"/>
      <c r="Y49" s="129"/>
      <c r="Z49" s="129">
        <f t="shared" si="5"/>
        <v>350</v>
      </c>
      <c r="AA49" s="141" t="s">
        <v>302</v>
      </c>
      <c r="AB49" s="142">
        <v>4.72</v>
      </c>
      <c r="AC49" s="132">
        <f t="shared" si="6"/>
        <v>1652</v>
      </c>
    </row>
    <row r="50" spans="1:29" ht="22.5" x14ac:dyDescent="0.25">
      <c r="A50" s="134" t="s">
        <v>305</v>
      </c>
      <c r="B50" s="129"/>
      <c r="C50" s="129"/>
      <c r="D50" s="129"/>
      <c r="E50" s="130"/>
      <c r="F50" s="130">
        <v>5</v>
      </c>
      <c r="G50" s="130">
        <v>5</v>
      </c>
      <c r="H50" s="130">
        <v>5</v>
      </c>
      <c r="I50" s="130">
        <v>5</v>
      </c>
      <c r="J50" s="102">
        <v>5</v>
      </c>
      <c r="K50" s="102">
        <v>5</v>
      </c>
      <c r="L50" s="129"/>
      <c r="M50" s="129"/>
      <c r="N50" s="129"/>
      <c r="O50" s="102">
        <v>6</v>
      </c>
      <c r="P50" s="129"/>
      <c r="Q50" s="129"/>
      <c r="R50" s="129"/>
      <c r="S50" s="129"/>
      <c r="T50" s="140">
        <v>4</v>
      </c>
      <c r="U50" s="129"/>
      <c r="V50" s="129"/>
      <c r="W50" s="129"/>
      <c r="X50" s="129"/>
      <c r="Y50" s="129"/>
      <c r="Z50" s="129">
        <f t="shared" si="5"/>
        <v>40</v>
      </c>
      <c r="AA50" s="141" t="s">
        <v>306</v>
      </c>
      <c r="AB50" s="142">
        <v>9.7899999999999991</v>
      </c>
      <c r="AC50" s="132">
        <f t="shared" si="6"/>
        <v>391.59999999999997</v>
      </c>
    </row>
    <row r="51" spans="1:29" ht="12" x14ac:dyDescent="0.25">
      <c r="A51" s="134" t="s">
        <v>307</v>
      </c>
      <c r="B51" s="129"/>
      <c r="C51" s="129"/>
      <c r="D51" s="129"/>
      <c r="E51" s="130">
        <v>10</v>
      </c>
      <c r="F51" s="130">
        <v>10</v>
      </c>
      <c r="G51" s="130">
        <v>10</v>
      </c>
      <c r="H51" s="130">
        <v>10</v>
      </c>
      <c r="I51" s="130">
        <v>10</v>
      </c>
      <c r="J51" s="102">
        <v>10</v>
      </c>
      <c r="K51" s="102">
        <v>10</v>
      </c>
      <c r="L51" s="129"/>
      <c r="M51" s="129"/>
      <c r="N51" s="129"/>
      <c r="O51" s="102"/>
      <c r="P51" s="129"/>
      <c r="Q51" s="129"/>
      <c r="R51" s="129"/>
      <c r="S51" s="129"/>
      <c r="T51" s="129">
        <v>4</v>
      </c>
      <c r="U51" s="129">
        <v>3</v>
      </c>
      <c r="V51" s="129"/>
      <c r="W51" s="129"/>
      <c r="X51" s="129"/>
      <c r="Y51" s="129"/>
      <c r="Z51" s="129">
        <f t="shared" si="5"/>
        <v>77</v>
      </c>
      <c r="AA51" s="141" t="s">
        <v>308</v>
      </c>
      <c r="AB51" s="142">
        <v>0.76</v>
      </c>
      <c r="AC51" s="132">
        <f t="shared" si="6"/>
        <v>58.52</v>
      </c>
    </row>
    <row r="52" spans="1:29" ht="22.5" x14ac:dyDescent="0.25">
      <c r="A52" s="134" t="s">
        <v>309</v>
      </c>
      <c r="B52" s="129">
        <v>200</v>
      </c>
      <c r="C52" s="129">
        <v>100</v>
      </c>
      <c r="D52" s="129"/>
      <c r="E52" s="130">
        <v>20</v>
      </c>
      <c r="F52" s="130">
        <v>15</v>
      </c>
      <c r="G52" s="130">
        <v>15</v>
      </c>
      <c r="H52" s="130">
        <v>15</v>
      </c>
      <c r="I52" s="130">
        <v>15</v>
      </c>
      <c r="J52" s="102">
        <v>15</v>
      </c>
      <c r="K52" s="102">
        <v>10</v>
      </c>
      <c r="L52" s="129">
        <v>10</v>
      </c>
      <c r="M52" s="129"/>
      <c r="N52" s="129"/>
      <c r="O52" s="102"/>
      <c r="P52" s="129">
        <v>6</v>
      </c>
      <c r="Q52" s="129"/>
      <c r="R52" s="129">
        <v>10</v>
      </c>
      <c r="S52" s="129"/>
      <c r="T52" s="140">
        <v>4</v>
      </c>
      <c r="U52" s="129"/>
      <c r="V52" s="129"/>
      <c r="W52" s="129"/>
      <c r="X52" s="129">
        <v>6</v>
      </c>
      <c r="Y52" s="129">
        <v>6</v>
      </c>
      <c r="Z52" s="129">
        <f t="shared" si="5"/>
        <v>447</v>
      </c>
      <c r="AA52" s="141" t="s">
        <v>310</v>
      </c>
      <c r="AB52" s="142">
        <v>3.12</v>
      </c>
      <c r="AC52" s="132">
        <f t="shared" si="6"/>
        <v>1394.64</v>
      </c>
    </row>
    <row r="53" spans="1:29" ht="22.5" x14ac:dyDescent="0.25">
      <c r="A53" s="134" t="s">
        <v>311</v>
      </c>
      <c r="B53" s="129">
        <v>100</v>
      </c>
      <c r="C53" s="129">
        <v>50</v>
      </c>
      <c r="D53" s="129">
        <v>305</v>
      </c>
      <c r="E53" s="130">
        <v>24</v>
      </c>
      <c r="F53" s="130">
        <v>20</v>
      </c>
      <c r="G53" s="130">
        <v>20</v>
      </c>
      <c r="H53" s="130">
        <v>20</v>
      </c>
      <c r="I53" s="130">
        <v>20</v>
      </c>
      <c r="J53" s="102">
        <v>20</v>
      </c>
      <c r="K53" s="102">
        <v>14</v>
      </c>
      <c r="L53" s="129">
        <v>10</v>
      </c>
      <c r="M53" s="129">
        <v>9</v>
      </c>
      <c r="N53" s="129">
        <v>9</v>
      </c>
      <c r="O53" s="102"/>
      <c r="P53" s="129">
        <v>7</v>
      </c>
      <c r="Q53" s="129">
        <v>5</v>
      </c>
      <c r="R53" s="129">
        <v>20</v>
      </c>
      <c r="S53" s="129"/>
      <c r="T53" s="129">
        <v>3</v>
      </c>
      <c r="U53" s="129"/>
      <c r="V53" s="129"/>
      <c r="W53" s="129">
        <v>3</v>
      </c>
      <c r="X53" s="129">
        <v>7</v>
      </c>
      <c r="Y53" s="129">
        <v>7</v>
      </c>
      <c r="Z53" s="129">
        <f t="shared" si="5"/>
        <v>673</v>
      </c>
      <c r="AA53" s="141" t="s">
        <v>312</v>
      </c>
      <c r="AB53" s="142">
        <v>1.36</v>
      </c>
      <c r="AC53" s="132">
        <f t="shared" si="6"/>
        <v>915.28000000000009</v>
      </c>
    </row>
    <row r="54" spans="1:29" ht="22.5" x14ac:dyDescent="0.25">
      <c r="A54" s="134" t="s">
        <v>313</v>
      </c>
      <c r="B54" s="129">
        <v>200</v>
      </c>
      <c r="C54" s="129">
        <v>100</v>
      </c>
      <c r="D54" s="129">
        <v>300</v>
      </c>
      <c r="E54" s="130">
        <v>12</v>
      </c>
      <c r="F54" s="130">
        <v>20</v>
      </c>
      <c r="G54" s="130">
        <v>20</v>
      </c>
      <c r="H54" s="130">
        <v>20</v>
      </c>
      <c r="I54" s="130">
        <v>20</v>
      </c>
      <c r="J54" s="102">
        <v>20</v>
      </c>
      <c r="K54" s="102">
        <v>14</v>
      </c>
      <c r="L54" s="129">
        <v>10</v>
      </c>
      <c r="M54" s="129">
        <v>12</v>
      </c>
      <c r="N54" s="129">
        <v>12</v>
      </c>
      <c r="O54" s="102">
        <v>50</v>
      </c>
      <c r="P54" s="129"/>
      <c r="Q54" s="129">
        <v>5</v>
      </c>
      <c r="R54" s="129">
        <v>10</v>
      </c>
      <c r="S54" s="129"/>
      <c r="T54" s="140">
        <v>4</v>
      </c>
      <c r="U54" s="129">
        <v>10</v>
      </c>
      <c r="V54" s="129">
        <v>2</v>
      </c>
      <c r="W54" s="129">
        <v>4</v>
      </c>
      <c r="X54" s="129"/>
      <c r="Y54" s="129"/>
      <c r="Z54" s="129">
        <f t="shared" si="5"/>
        <v>845</v>
      </c>
      <c r="AA54" s="141" t="s">
        <v>312</v>
      </c>
      <c r="AB54" s="142">
        <v>0.53</v>
      </c>
      <c r="AC54" s="132">
        <f t="shared" si="6"/>
        <v>447.85</v>
      </c>
    </row>
    <row r="55" spans="1:29" ht="22.5" x14ac:dyDescent="0.25">
      <c r="A55" s="134" t="s">
        <v>314</v>
      </c>
      <c r="B55" s="129">
        <v>200</v>
      </c>
      <c r="C55" s="129">
        <v>100</v>
      </c>
      <c r="D55" s="129">
        <v>300</v>
      </c>
      <c r="E55" s="130">
        <v>6</v>
      </c>
      <c r="F55" s="130">
        <v>15</v>
      </c>
      <c r="G55" s="130">
        <v>15</v>
      </c>
      <c r="H55" s="130">
        <v>15</v>
      </c>
      <c r="I55" s="130">
        <v>15</v>
      </c>
      <c r="J55" s="102">
        <v>15</v>
      </c>
      <c r="K55" s="102">
        <v>10</v>
      </c>
      <c r="L55" s="129">
        <v>49</v>
      </c>
      <c r="M55" s="129"/>
      <c r="N55" s="129"/>
      <c r="O55" s="102">
        <v>15</v>
      </c>
      <c r="P55" s="129">
        <v>12</v>
      </c>
      <c r="Q55" s="129">
        <v>5</v>
      </c>
      <c r="R55" s="129">
        <v>30</v>
      </c>
      <c r="S55" s="129">
        <v>5</v>
      </c>
      <c r="T55" s="129">
        <v>4</v>
      </c>
      <c r="U55" s="129">
        <v>10</v>
      </c>
      <c r="V55" s="129">
        <v>2</v>
      </c>
      <c r="W55" s="129">
        <v>5</v>
      </c>
      <c r="X55" s="129">
        <v>12</v>
      </c>
      <c r="Y55" s="129">
        <v>12</v>
      </c>
      <c r="Z55" s="129">
        <f t="shared" si="5"/>
        <v>852</v>
      </c>
      <c r="AA55" s="141" t="s">
        <v>315</v>
      </c>
      <c r="AB55" s="142">
        <v>3</v>
      </c>
      <c r="AC55" s="132">
        <f t="shared" si="6"/>
        <v>2556</v>
      </c>
    </row>
    <row r="56" spans="1:29" ht="22.5" x14ac:dyDescent="0.25">
      <c r="A56" s="134" t="s">
        <v>316</v>
      </c>
      <c r="B56" s="129"/>
      <c r="C56" s="129"/>
      <c r="D56" s="129"/>
      <c r="E56" s="130"/>
      <c r="F56" s="130">
        <v>15</v>
      </c>
      <c r="G56" s="130">
        <v>15</v>
      </c>
      <c r="H56" s="130">
        <v>15</v>
      </c>
      <c r="I56" s="130">
        <v>15</v>
      </c>
      <c r="J56" s="102">
        <v>15</v>
      </c>
      <c r="K56" s="102">
        <v>10</v>
      </c>
      <c r="L56" s="129"/>
      <c r="M56" s="129">
        <v>10</v>
      </c>
      <c r="N56" s="129">
        <v>10</v>
      </c>
      <c r="O56" s="102"/>
      <c r="P56" s="129"/>
      <c r="Q56" s="129"/>
      <c r="R56" s="129">
        <v>20</v>
      </c>
      <c r="S56" s="129"/>
      <c r="T56" s="140">
        <v>3</v>
      </c>
      <c r="U56" s="129"/>
      <c r="V56" s="129">
        <v>2</v>
      </c>
      <c r="W56" s="129">
        <v>5</v>
      </c>
      <c r="X56" s="129"/>
      <c r="Y56" s="129"/>
      <c r="Z56" s="129">
        <f t="shared" si="5"/>
        <v>135</v>
      </c>
      <c r="AA56" s="141" t="s">
        <v>317</v>
      </c>
      <c r="AB56" s="142">
        <v>2.54</v>
      </c>
      <c r="AC56" s="132">
        <f t="shared" si="6"/>
        <v>342.9</v>
      </c>
    </row>
    <row r="57" spans="1:29" ht="22.5" x14ac:dyDescent="0.25">
      <c r="A57" s="134" t="s">
        <v>318</v>
      </c>
      <c r="B57" s="129"/>
      <c r="C57" s="129"/>
      <c r="D57" s="129"/>
      <c r="E57" s="130"/>
      <c r="F57" s="130">
        <v>15</v>
      </c>
      <c r="G57" s="130">
        <v>15</v>
      </c>
      <c r="H57" s="130">
        <v>15</v>
      </c>
      <c r="I57" s="130">
        <v>15</v>
      </c>
      <c r="J57" s="102">
        <v>15</v>
      </c>
      <c r="K57" s="102">
        <v>10</v>
      </c>
      <c r="L57" s="129"/>
      <c r="M57" s="129"/>
      <c r="N57" s="129"/>
      <c r="O57" s="102"/>
      <c r="P57" s="129"/>
      <c r="Q57" s="129"/>
      <c r="R57" s="129"/>
      <c r="S57" s="129">
        <v>5</v>
      </c>
      <c r="T57" s="129"/>
      <c r="U57" s="129"/>
      <c r="V57" s="129"/>
      <c r="W57" s="129">
        <v>5</v>
      </c>
      <c r="X57" s="129"/>
      <c r="Y57" s="129"/>
      <c r="Z57" s="129">
        <f t="shared" si="5"/>
        <v>95</v>
      </c>
      <c r="AA57" s="141" t="s">
        <v>317</v>
      </c>
      <c r="AB57" s="142">
        <v>3.43</v>
      </c>
      <c r="AC57" s="132">
        <f t="shared" si="6"/>
        <v>325.85000000000002</v>
      </c>
    </row>
    <row r="58" spans="1:29" ht="22.5" x14ac:dyDescent="0.25">
      <c r="A58" s="134" t="s">
        <v>319</v>
      </c>
      <c r="B58" s="129"/>
      <c r="C58" s="129"/>
      <c r="D58" s="129">
        <v>10</v>
      </c>
      <c r="E58" s="130"/>
      <c r="F58" s="130">
        <v>10</v>
      </c>
      <c r="G58" s="130">
        <v>10</v>
      </c>
      <c r="H58" s="130">
        <v>10</v>
      </c>
      <c r="I58" s="130">
        <v>10</v>
      </c>
      <c r="J58" s="102">
        <v>10</v>
      </c>
      <c r="K58" s="102">
        <v>10</v>
      </c>
      <c r="L58" s="129"/>
      <c r="M58" s="129"/>
      <c r="N58" s="129"/>
      <c r="O58" s="102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>
        <f t="shared" si="5"/>
        <v>70</v>
      </c>
      <c r="AA58" s="141" t="s">
        <v>317</v>
      </c>
      <c r="AB58" s="142">
        <v>3.53</v>
      </c>
      <c r="AC58" s="132">
        <f t="shared" si="6"/>
        <v>247.1</v>
      </c>
    </row>
    <row r="59" spans="1:29" ht="22.5" x14ac:dyDescent="0.25">
      <c r="A59" s="134" t="s">
        <v>320</v>
      </c>
      <c r="B59" s="129"/>
      <c r="C59" s="129"/>
      <c r="D59" s="129">
        <v>10</v>
      </c>
      <c r="E59" s="130"/>
      <c r="F59" s="130">
        <v>5</v>
      </c>
      <c r="G59" s="130">
        <v>5</v>
      </c>
      <c r="H59" s="130">
        <v>5</v>
      </c>
      <c r="I59" s="130">
        <v>5</v>
      </c>
      <c r="J59" s="102">
        <v>5</v>
      </c>
      <c r="K59" s="102">
        <v>5</v>
      </c>
      <c r="L59" s="129"/>
      <c r="M59" s="129"/>
      <c r="N59" s="129"/>
      <c r="O59" s="102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>
        <f t="shared" si="5"/>
        <v>40</v>
      </c>
      <c r="AA59" s="141" t="s">
        <v>317</v>
      </c>
      <c r="AB59" s="142">
        <v>1.63</v>
      </c>
      <c r="AC59" s="132">
        <f t="shared" si="6"/>
        <v>65.199999999999989</v>
      </c>
    </row>
    <row r="60" spans="1:29" ht="22.5" x14ac:dyDescent="0.25">
      <c r="A60" s="134" t="s">
        <v>321</v>
      </c>
      <c r="B60" s="129"/>
      <c r="C60" s="129"/>
      <c r="D60" s="129">
        <v>10</v>
      </c>
      <c r="E60" s="130"/>
      <c r="F60" s="130">
        <v>5</v>
      </c>
      <c r="G60" s="130">
        <v>5</v>
      </c>
      <c r="H60" s="130">
        <v>5</v>
      </c>
      <c r="I60" s="130">
        <v>5</v>
      </c>
      <c r="J60" s="102">
        <v>5</v>
      </c>
      <c r="K60" s="102">
        <v>5</v>
      </c>
      <c r="L60" s="129"/>
      <c r="M60" s="129"/>
      <c r="N60" s="129"/>
      <c r="O60" s="102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>
        <f t="shared" si="5"/>
        <v>40</v>
      </c>
      <c r="AA60" s="141" t="s">
        <v>317</v>
      </c>
      <c r="AB60" s="142">
        <v>1.79</v>
      </c>
      <c r="AC60" s="132">
        <f t="shared" si="6"/>
        <v>71.599999999999994</v>
      </c>
    </row>
    <row r="61" spans="1:29" ht="22.5" x14ac:dyDescent="0.25">
      <c r="A61" s="134" t="s">
        <v>322</v>
      </c>
      <c r="B61" s="129">
        <v>200</v>
      </c>
      <c r="C61" s="129">
        <v>100</v>
      </c>
      <c r="D61" s="129">
        <v>299</v>
      </c>
      <c r="E61" s="130">
        <v>12</v>
      </c>
      <c r="F61" s="130">
        <v>5</v>
      </c>
      <c r="G61" s="130">
        <v>5</v>
      </c>
      <c r="H61" s="130">
        <v>5</v>
      </c>
      <c r="I61" s="130">
        <v>5</v>
      </c>
      <c r="J61" s="102">
        <v>5</v>
      </c>
      <c r="K61" s="102">
        <v>5</v>
      </c>
      <c r="L61" s="129"/>
      <c r="M61" s="129">
        <v>20</v>
      </c>
      <c r="N61" s="129">
        <v>20</v>
      </c>
      <c r="O61" s="102">
        <v>60</v>
      </c>
      <c r="P61" s="129">
        <v>10</v>
      </c>
      <c r="Q61" s="129"/>
      <c r="R61" s="129"/>
      <c r="S61" s="129"/>
      <c r="T61" s="129"/>
      <c r="U61" s="129">
        <v>15</v>
      </c>
      <c r="V61" s="129"/>
      <c r="W61" s="129"/>
      <c r="X61" s="129">
        <v>10</v>
      </c>
      <c r="Y61" s="129">
        <v>10</v>
      </c>
      <c r="Z61" s="129">
        <f t="shared" si="5"/>
        <v>786</v>
      </c>
      <c r="AA61" s="141" t="s">
        <v>323</v>
      </c>
      <c r="AB61" s="142">
        <v>2.42</v>
      </c>
      <c r="AC61" s="132">
        <f t="shared" si="6"/>
        <v>1902.12</v>
      </c>
    </row>
    <row r="62" spans="1:29" ht="22.5" x14ac:dyDescent="0.25">
      <c r="A62" s="134" t="s">
        <v>324</v>
      </c>
      <c r="B62" s="129"/>
      <c r="C62" s="129"/>
      <c r="D62" s="129"/>
      <c r="E62" s="130">
        <v>40</v>
      </c>
      <c r="F62" s="130">
        <v>50</v>
      </c>
      <c r="G62" s="130">
        <v>50</v>
      </c>
      <c r="H62" s="130">
        <v>50</v>
      </c>
      <c r="I62" s="130">
        <v>50</v>
      </c>
      <c r="J62" s="102">
        <v>50</v>
      </c>
      <c r="K62" s="102">
        <v>20</v>
      </c>
      <c r="L62" s="129">
        <v>21</v>
      </c>
      <c r="M62" s="129">
        <v>4</v>
      </c>
      <c r="N62" s="129">
        <v>4</v>
      </c>
      <c r="O62" s="102">
        <v>6</v>
      </c>
      <c r="P62" s="129">
        <v>17</v>
      </c>
      <c r="Q62" s="129">
        <v>15</v>
      </c>
      <c r="R62" s="129"/>
      <c r="S62" s="129"/>
      <c r="T62" s="129">
        <v>5</v>
      </c>
      <c r="U62" s="129">
        <v>15</v>
      </c>
      <c r="V62" s="129"/>
      <c r="W62" s="129"/>
      <c r="X62" s="129">
        <v>17</v>
      </c>
      <c r="Y62" s="129">
        <v>17</v>
      </c>
      <c r="Z62" s="129">
        <f t="shared" si="5"/>
        <v>431</v>
      </c>
      <c r="AA62" s="141" t="s">
        <v>325</v>
      </c>
      <c r="AB62" s="142">
        <v>2.83</v>
      </c>
      <c r="AC62" s="132">
        <f t="shared" si="6"/>
        <v>1219.73</v>
      </c>
    </row>
    <row r="63" spans="1:29" ht="22.5" x14ac:dyDescent="0.25">
      <c r="A63" s="134" t="s">
        <v>326</v>
      </c>
      <c r="B63" s="129"/>
      <c r="C63" s="129"/>
      <c r="D63" s="129"/>
      <c r="E63" s="130">
        <v>20</v>
      </c>
      <c r="F63" s="130">
        <v>25</v>
      </c>
      <c r="G63" s="130">
        <v>25</v>
      </c>
      <c r="H63" s="130">
        <v>25</v>
      </c>
      <c r="I63" s="130">
        <v>25</v>
      </c>
      <c r="J63" s="102">
        <v>25</v>
      </c>
      <c r="K63" s="102">
        <v>20</v>
      </c>
      <c r="L63" s="129"/>
      <c r="M63" s="129"/>
      <c r="N63" s="129"/>
      <c r="O63" s="102"/>
      <c r="P63" s="129"/>
      <c r="Q63" s="129">
        <v>15</v>
      </c>
      <c r="R63" s="129">
        <v>10</v>
      </c>
      <c r="S63" s="129"/>
      <c r="T63" s="129">
        <v>4</v>
      </c>
      <c r="U63" s="129"/>
      <c r="V63" s="129">
        <v>3</v>
      </c>
      <c r="W63" s="129"/>
      <c r="X63" s="129"/>
      <c r="Y63" s="129"/>
      <c r="Z63" s="129">
        <f t="shared" si="5"/>
        <v>197</v>
      </c>
      <c r="AA63" s="141" t="s">
        <v>325</v>
      </c>
      <c r="AB63" s="142">
        <v>4.1100000000000003</v>
      </c>
      <c r="AC63" s="132">
        <f t="shared" si="6"/>
        <v>809.67000000000007</v>
      </c>
    </row>
    <row r="64" spans="1:29" ht="22.5" x14ac:dyDescent="0.25">
      <c r="A64" s="134" t="s">
        <v>327</v>
      </c>
      <c r="B64" s="129"/>
      <c r="C64" s="129"/>
      <c r="D64" s="129">
        <v>100</v>
      </c>
      <c r="E64" s="130">
        <v>20</v>
      </c>
      <c r="F64" s="130">
        <v>25</v>
      </c>
      <c r="G64" s="130">
        <v>25</v>
      </c>
      <c r="H64" s="130">
        <v>25</v>
      </c>
      <c r="I64" s="130">
        <v>25</v>
      </c>
      <c r="J64" s="102">
        <v>25</v>
      </c>
      <c r="K64" s="102">
        <v>20</v>
      </c>
      <c r="L64" s="129">
        <v>30</v>
      </c>
      <c r="M64" s="129"/>
      <c r="N64" s="129"/>
      <c r="O64" s="102">
        <v>4</v>
      </c>
      <c r="P64" s="129"/>
      <c r="Q64" s="129"/>
      <c r="R64" s="129">
        <v>10</v>
      </c>
      <c r="S64" s="129"/>
      <c r="T64" s="129">
        <v>4</v>
      </c>
      <c r="U64" s="129"/>
      <c r="V64" s="129"/>
      <c r="W64" s="129">
        <v>3</v>
      </c>
      <c r="X64" s="129"/>
      <c r="Y64" s="129"/>
      <c r="Z64" s="129">
        <f t="shared" si="5"/>
        <v>316</v>
      </c>
      <c r="AA64" s="141" t="s">
        <v>325</v>
      </c>
      <c r="AB64" s="142">
        <v>4.1100000000000003</v>
      </c>
      <c r="AC64" s="132">
        <f t="shared" si="6"/>
        <v>1298.76</v>
      </c>
    </row>
    <row r="65" spans="1:29" ht="22.5" x14ac:dyDescent="0.25">
      <c r="A65" s="134" t="s">
        <v>328</v>
      </c>
      <c r="B65" s="129"/>
      <c r="C65" s="129"/>
      <c r="D65" s="129">
        <v>10</v>
      </c>
      <c r="E65" s="130"/>
      <c r="F65" s="130"/>
      <c r="G65" s="130"/>
      <c r="H65" s="130"/>
      <c r="I65" s="130"/>
      <c r="J65" s="102"/>
      <c r="K65" s="102"/>
      <c r="L65" s="129">
        <v>50</v>
      </c>
      <c r="M65" s="129"/>
      <c r="N65" s="129"/>
      <c r="O65" s="102"/>
      <c r="P65" s="129"/>
      <c r="Q65" s="129">
        <v>10</v>
      </c>
      <c r="R65" s="129"/>
      <c r="S65" s="129"/>
      <c r="T65" s="129">
        <v>4</v>
      </c>
      <c r="U65" s="129"/>
      <c r="V65" s="129"/>
      <c r="W65" s="129">
        <v>10</v>
      </c>
      <c r="X65" s="129"/>
      <c r="Y65" s="129"/>
      <c r="Z65" s="129">
        <f t="shared" si="5"/>
        <v>84</v>
      </c>
      <c r="AA65" s="141" t="s">
        <v>310</v>
      </c>
      <c r="AB65" s="142">
        <v>2.37</v>
      </c>
      <c r="AC65" s="132">
        <f t="shared" si="6"/>
        <v>199.08</v>
      </c>
    </row>
    <row r="66" spans="1:29" ht="22.5" x14ac:dyDescent="0.25">
      <c r="A66" s="134" t="s">
        <v>329</v>
      </c>
      <c r="B66" s="129"/>
      <c r="C66" s="129"/>
      <c r="D66" s="129">
        <v>10</v>
      </c>
      <c r="E66" s="130"/>
      <c r="F66" s="130"/>
      <c r="G66" s="130"/>
      <c r="H66" s="130"/>
      <c r="I66" s="130"/>
      <c r="J66" s="102"/>
      <c r="K66" s="102"/>
      <c r="L66" s="129">
        <v>30</v>
      </c>
      <c r="M66" s="129"/>
      <c r="N66" s="129"/>
      <c r="O66" s="102">
        <v>4</v>
      </c>
      <c r="P66" s="129"/>
      <c r="Q66" s="129">
        <v>4</v>
      </c>
      <c r="R66" s="129"/>
      <c r="S66" s="129"/>
      <c r="T66" s="129">
        <v>4</v>
      </c>
      <c r="U66" s="129"/>
      <c r="V66" s="129"/>
      <c r="W66" s="129">
        <v>10</v>
      </c>
      <c r="X66" s="129"/>
      <c r="Y66" s="129"/>
      <c r="Z66" s="129">
        <f t="shared" si="5"/>
        <v>62</v>
      </c>
      <c r="AA66" s="141" t="s">
        <v>310</v>
      </c>
      <c r="AB66" s="142">
        <v>4.41</v>
      </c>
      <c r="AC66" s="132">
        <f t="shared" si="6"/>
        <v>273.42</v>
      </c>
    </row>
    <row r="67" spans="1:29" ht="12" x14ac:dyDescent="0.25">
      <c r="A67" s="134" t="s">
        <v>330</v>
      </c>
      <c r="B67" s="129">
        <v>50</v>
      </c>
      <c r="C67" s="129"/>
      <c r="D67" s="129">
        <v>100</v>
      </c>
      <c r="E67" s="130">
        <v>6</v>
      </c>
      <c r="F67" s="130">
        <v>5</v>
      </c>
      <c r="G67" s="130">
        <v>5</v>
      </c>
      <c r="H67" s="130">
        <v>5</v>
      </c>
      <c r="I67" s="130">
        <v>5</v>
      </c>
      <c r="J67" s="102">
        <v>5</v>
      </c>
      <c r="K67" s="102">
        <v>10</v>
      </c>
      <c r="L67" s="129"/>
      <c r="M67" s="129"/>
      <c r="N67" s="129"/>
      <c r="O67" s="102"/>
      <c r="P67" s="129"/>
      <c r="Q67" s="129">
        <v>4</v>
      </c>
      <c r="R67" s="129"/>
      <c r="S67" s="129">
        <v>15</v>
      </c>
      <c r="T67" s="129">
        <v>4</v>
      </c>
      <c r="U67" s="129">
        <v>10</v>
      </c>
      <c r="V67" s="129"/>
      <c r="W67" s="129">
        <v>2</v>
      </c>
      <c r="X67" s="129"/>
      <c r="Y67" s="129"/>
      <c r="Z67" s="129">
        <f t="shared" si="5"/>
        <v>226</v>
      </c>
      <c r="AA67" s="141" t="s">
        <v>4</v>
      </c>
      <c r="AB67" s="142">
        <v>26.34</v>
      </c>
      <c r="AC67" s="132">
        <f t="shared" si="6"/>
        <v>5952.84</v>
      </c>
    </row>
    <row r="68" spans="1:29" ht="22.5" x14ac:dyDescent="0.25">
      <c r="A68" s="134" t="s">
        <v>331</v>
      </c>
      <c r="B68" s="129"/>
      <c r="C68" s="129"/>
      <c r="D68" s="129"/>
      <c r="E68" s="130"/>
      <c r="F68" s="130">
        <v>5</v>
      </c>
      <c r="G68" s="130">
        <v>5</v>
      </c>
      <c r="H68" s="130">
        <v>5</v>
      </c>
      <c r="I68" s="130">
        <v>5</v>
      </c>
      <c r="J68" s="102">
        <v>5</v>
      </c>
      <c r="K68" s="102">
        <v>6</v>
      </c>
      <c r="L68" s="129"/>
      <c r="M68" s="129"/>
      <c r="N68" s="129"/>
      <c r="O68" s="102"/>
      <c r="P68" s="129"/>
      <c r="Q68" s="129">
        <v>4</v>
      </c>
      <c r="R68" s="129"/>
      <c r="S68" s="129"/>
      <c r="T68" s="129">
        <v>4</v>
      </c>
      <c r="U68" s="129"/>
      <c r="V68" s="129"/>
      <c r="W68" s="129"/>
      <c r="X68" s="129"/>
      <c r="Y68" s="129"/>
      <c r="Z68" s="129">
        <f t="shared" si="5"/>
        <v>39</v>
      </c>
      <c r="AA68" s="141" t="s">
        <v>332</v>
      </c>
      <c r="AB68" s="142">
        <v>2.16</v>
      </c>
      <c r="AC68" s="132">
        <f t="shared" si="6"/>
        <v>84.240000000000009</v>
      </c>
    </row>
    <row r="69" spans="1:29" ht="22.5" x14ac:dyDescent="0.25">
      <c r="A69" s="134" t="s">
        <v>333</v>
      </c>
      <c r="B69" s="129"/>
      <c r="C69" s="129"/>
      <c r="D69" s="129"/>
      <c r="E69" s="130"/>
      <c r="F69" s="130">
        <v>5</v>
      </c>
      <c r="G69" s="130">
        <v>5</v>
      </c>
      <c r="H69" s="130">
        <v>5</v>
      </c>
      <c r="I69" s="130">
        <v>5</v>
      </c>
      <c r="J69" s="102">
        <v>5</v>
      </c>
      <c r="K69" s="102">
        <v>6</v>
      </c>
      <c r="L69" s="129"/>
      <c r="M69" s="129"/>
      <c r="N69" s="129"/>
      <c r="O69" s="102"/>
      <c r="P69" s="129"/>
      <c r="Q69" s="129">
        <v>4</v>
      </c>
      <c r="R69" s="129"/>
      <c r="S69" s="129"/>
      <c r="T69" s="129">
        <v>4</v>
      </c>
      <c r="U69" s="129">
        <v>2</v>
      </c>
      <c r="V69" s="129"/>
      <c r="W69" s="129"/>
      <c r="X69" s="129"/>
      <c r="Y69" s="129"/>
      <c r="Z69" s="129">
        <f t="shared" si="5"/>
        <v>41</v>
      </c>
      <c r="AA69" s="141" t="s">
        <v>332</v>
      </c>
      <c r="AB69" s="142">
        <v>1.37</v>
      </c>
      <c r="AC69" s="132">
        <f t="shared" si="6"/>
        <v>56.17</v>
      </c>
    </row>
    <row r="70" spans="1:29" ht="22.5" x14ac:dyDescent="0.25">
      <c r="A70" s="134" t="s">
        <v>334</v>
      </c>
      <c r="B70" s="129"/>
      <c r="C70" s="129"/>
      <c r="D70" s="129"/>
      <c r="E70" s="130">
        <v>20</v>
      </c>
      <c r="F70" s="130">
        <v>10</v>
      </c>
      <c r="G70" s="130">
        <v>10</v>
      </c>
      <c r="H70" s="130">
        <v>10</v>
      </c>
      <c r="I70" s="130">
        <v>10</v>
      </c>
      <c r="J70" s="102">
        <v>10</v>
      </c>
      <c r="K70" s="102">
        <v>8</v>
      </c>
      <c r="L70" s="129">
        <v>30</v>
      </c>
      <c r="M70" s="129"/>
      <c r="N70" s="129"/>
      <c r="O70" s="102"/>
      <c r="P70" s="129"/>
      <c r="Q70" s="129">
        <v>4</v>
      </c>
      <c r="R70" s="129"/>
      <c r="S70" s="129"/>
      <c r="T70" s="129">
        <v>4</v>
      </c>
      <c r="U70" s="129">
        <v>2</v>
      </c>
      <c r="V70" s="129"/>
      <c r="W70" s="129"/>
      <c r="X70" s="129"/>
      <c r="Y70" s="129"/>
      <c r="Z70" s="129">
        <f t="shared" si="5"/>
        <v>118</v>
      </c>
      <c r="AA70" s="141" t="s">
        <v>332</v>
      </c>
      <c r="AB70" s="142">
        <v>1.95</v>
      </c>
      <c r="AC70" s="132">
        <f t="shared" si="6"/>
        <v>230.1</v>
      </c>
    </row>
    <row r="71" spans="1:29" ht="22.5" x14ac:dyDescent="0.25">
      <c r="A71" s="134" t="s">
        <v>335</v>
      </c>
      <c r="B71" s="129"/>
      <c r="C71" s="129"/>
      <c r="D71" s="129"/>
      <c r="E71" s="130">
        <v>20</v>
      </c>
      <c r="F71" s="130">
        <v>10</v>
      </c>
      <c r="G71" s="130">
        <v>10</v>
      </c>
      <c r="H71" s="130">
        <v>10</v>
      </c>
      <c r="I71" s="130">
        <v>10</v>
      </c>
      <c r="J71" s="102">
        <v>10</v>
      </c>
      <c r="K71" s="102">
        <v>8</v>
      </c>
      <c r="L71" s="129"/>
      <c r="M71" s="129"/>
      <c r="N71" s="129"/>
      <c r="O71" s="102"/>
      <c r="P71" s="129"/>
      <c r="Q71" s="129">
        <v>4</v>
      </c>
      <c r="R71" s="129"/>
      <c r="S71" s="129"/>
      <c r="T71" s="129">
        <v>4</v>
      </c>
      <c r="U71" s="129">
        <v>2</v>
      </c>
      <c r="V71" s="129"/>
      <c r="W71" s="129"/>
      <c r="X71" s="129"/>
      <c r="Y71" s="129"/>
      <c r="Z71" s="129">
        <f t="shared" si="5"/>
        <v>88</v>
      </c>
      <c r="AA71" s="141" t="s">
        <v>332</v>
      </c>
      <c r="AB71" s="142">
        <v>2.48</v>
      </c>
      <c r="AC71" s="132">
        <f t="shared" si="6"/>
        <v>218.24</v>
      </c>
    </row>
    <row r="72" spans="1:29" ht="22.5" x14ac:dyDescent="0.25">
      <c r="A72" s="134" t="s">
        <v>336</v>
      </c>
      <c r="B72" s="129"/>
      <c r="C72" s="129"/>
      <c r="D72" s="129">
        <v>100</v>
      </c>
      <c r="E72" s="130">
        <v>20</v>
      </c>
      <c r="F72" s="130">
        <v>10</v>
      </c>
      <c r="G72" s="130">
        <v>10</v>
      </c>
      <c r="H72" s="130">
        <v>10</v>
      </c>
      <c r="I72" s="130">
        <v>10</v>
      </c>
      <c r="J72" s="102">
        <v>10</v>
      </c>
      <c r="K72" s="102">
        <v>8</v>
      </c>
      <c r="L72" s="129"/>
      <c r="M72" s="129"/>
      <c r="N72" s="129"/>
      <c r="O72" s="102"/>
      <c r="P72" s="129"/>
      <c r="Q72" s="129">
        <v>4</v>
      </c>
      <c r="R72" s="129"/>
      <c r="S72" s="129"/>
      <c r="T72" s="129">
        <v>4</v>
      </c>
      <c r="U72" s="129"/>
      <c r="V72" s="129"/>
      <c r="W72" s="129"/>
      <c r="X72" s="129"/>
      <c r="Y72" s="129"/>
      <c r="Z72" s="129">
        <f t="shared" si="5"/>
        <v>186</v>
      </c>
      <c r="AA72" s="141" t="s">
        <v>332</v>
      </c>
      <c r="AB72" s="142">
        <v>1.51</v>
      </c>
      <c r="AC72" s="132">
        <f t="shared" si="6"/>
        <v>280.86</v>
      </c>
    </row>
    <row r="73" spans="1:29" ht="22.5" x14ac:dyDescent="0.25">
      <c r="A73" s="134" t="s">
        <v>337</v>
      </c>
      <c r="B73" s="129"/>
      <c r="C73" s="129"/>
      <c r="D73" s="129"/>
      <c r="E73" s="130"/>
      <c r="F73" s="130">
        <v>10</v>
      </c>
      <c r="G73" s="130">
        <v>10</v>
      </c>
      <c r="H73" s="130">
        <v>10</v>
      </c>
      <c r="I73" s="130">
        <v>10</v>
      </c>
      <c r="J73" s="102">
        <v>10</v>
      </c>
      <c r="K73" s="102">
        <v>8</v>
      </c>
      <c r="L73" s="129"/>
      <c r="M73" s="129"/>
      <c r="N73" s="129"/>
      <c r="O73" s="102"/>
      <c r="P73" s="129"/>
      <c r="Q73" s="129">
        <v>4</v>
      </c>
      <c r="R73" s="129"/>
      <c r="S73" s="129"/>
      <c r="T73" s="129">
        <v>4</v>
      </c>
      <c r="U73" s="129"/>
      <c r="V73" s="129"/>
      <c r="W73" s="129"/>
      <c r="X73" s="129"/>
      <c r="Y73" s="129"/>
      <c r="Z73" s="129">
        <f t="shared" si="5"/>
        <v>66</v>
      </c>
      <c r="AA73" s="141" t="s">
        <v>338</v>
      </c>
      <c r="AB73" s="142">
        <v>17.11</v>
      </c>
      <c r="AC73" s="132">
        <f t="shared" si="6"/>
        <v>1129.26</v>
      </c>
    </row>
    <row r="74" spans="1:29" ht="22.5" x14ac:dyDescent="0.25">
      <c r="A74" s="143" t="s">
        <v>339</v>
      </c>
      <c r="B74" s="129">
        <v>30</v>
      </c>
      <c r="C74" s="129">
        <v>10</v>
      </c>
      <c r="D74" s="129"/>
      <c r="E74" s="130"/>
      <c r="F74" s="130">
        <v>5</v>
      </c>
      <c r="G74" s="130">
        <v>5</v>
      </c>
      <c r="H74" s="130">
        <v>5</v>
      </c>
      <c r="I74" s="130">
        <v>5</v>
      </c>
      <c r="J74" s="102">
        <v>5</v>
      </c>
      <c r="K74" s="102">
        <v>5</v>
      </c>
      <c r="L74" s="129"/>
      <c r="M74" s="129">
        <v>10</v>
      </c>
      <c r="N74" s="129">
        <v>10</v>
      </c>
      <c r="O74" s="102"/>
      <c r="P74" s="129"/>
      <c r="Q74" s="129">
        <v>4</v>
      </c>
      <c r="R74" s="129"/>
      <c r="S74" s="129">
        <v>10</v>
      </c>
      <c r="T74" s="129">
        <v>4</v>
      </c>
      <c r="U74" s="129">
        <v>10</v>
      </c>
      <c r="V74" s="129">
        <v>1</v>
      </c>
      <c r="W74" s="129"/>
      <c r="X74" s="129"/>
      <c r="Y74" s="129"/>
      <c r="Z74" s="129">
        <f t="shared" si="5"/>
        <v>119</v>
      </c>
      <c r="AA74" s="141" t="s">
        <v>332</v>
      </c>
      <c r="AB74" s="142">
        <v>24.45</v>
      </c>
      <c r="AC74" s="132">
        <f t="shared" si="6"/>
        <v>2909.5499999999997</v>
      </c>
    </row>
    <row r="75" spans="1:29" ht="33.75" x14ac:dyDescent="0.25">
      <c r="A75" s="134" t="s">
        <v>340</v>
      </c>
      <c r="B75" s="129"/>
      <c r="C75" s="129"/>
      <c r="D75" s="129">
        <v>10</v>
      </c>
      <c r="E75" s="130"/>
      <c r="F75" s="130">
        <v>15</v>
      </c>
      <c r="G75" s="130">
        <v>15</v>
      </c>
      <c r="H75" s="130">
        <v>15</v>
      </c>
      <c r="I75" s="130">
        <v>15</v>
      </c>
      <c r="J75" s="102">
        <v>15</v>
      </c>
      <c r="K75" s="102">
        <v>10</v>
      </c>
      <c r="L75" s="129"/>
      <c r="M75" s="129"/>
      <c r="N75" s="129"/>
      <c r="O75" s="102"/>
      <c r="P75" s="129">
        <v>10</v>
      </c>
      <c r="Q75" s="129">
        <v>4</v>
      </c>
      <c r="R75" s="129"/>
      <c r="S75" s="129"/>
      <c r="T75" s="129">
        <v>4</v>
      </c>
      <c r="U75" s="129">
        <v>10</v>
      </c>
      <c r="V75" s="129"/>
      <c r="W75" s="129">
        <v>10</v>
      </c>
      <c r="X75" s="129">
        <v>10</v>
      </c>
      <c r="Y75" s="129">
        <v>10</v>
      </c>
      <c r="Z75" s="129">
        <f t="shared" si="5"/>
        <v>153</v>
      </c>
      <c r="AA75" s="141" t="s">
        <v>341</v>
      </c>
      <c r="AB75" s="142">
        <v>11.45</v>
      </c>
      <c r="AC75" s="132">
        <f t="shared" si="6"/>
        <v>1751.85</v>
      </c>
    </row>
    <row r="76" spans="1:29" ht="12" x14ac:dyDescent="0.25">
      <c r="A76" s="134" t="s">
        <v>342</v>
      </c>
      <c r="B76" s="129">
        <v>500</v>
      </c>
      <c r="C76" s="129">
        <v>100</v>
      </c>
      <c r="D76" s="129">
        <v>300</v>
      </c>
      <c r="E76" s="130">
        <v>400</v>
      </c>
      <c r="F76" s="130">
        <v>500</v>
      </c>
      <c r="G76" s="130">
        <v>500</v>
      </c>
      <c r="H76" s="130">
        <v>500</v>
      </c>
      <c r="I76" s="130">
        <v>500</v>
      </c>
      <c r="J76" s="102">
        <v>500</v>
      </c>
      <c r="K76" s="102">
        <v>250</v>
      </c>
      <c r="L76" s="129">
        <v>100</v>
      </c>
      <c r="M76" s="129">
        <v>200</v>
      </c>
      <c r="N76" s="129">
        <v>200</v>
      </c>
      <c r="O76" s="102">
        <v>96</v>
      </c>
      <c r="P76" s="129">
        <v>26</v>
      </c>
      <c r="Q76" s="129">
        <v>100</v>
      </c>
      <c r="R76" s="129"/>
      <c r="S76" s="129">
        <v>200</v>
      </c>
      <c r="T76" s="129">
        <v>4</v>
      </c>
      <c r="U76" s="129">
        <v>50</v>
      </c>
      <c r="V76" s="129">
        <v>20</v>
      </c>
      <c r="W76" s="129">
        <v>26</v>
      </c>
      <c r="X76" s="129">
        <v>26</v>
      </c>
      <c r="Y76" s="129">
        <v>26</v>
      </c>
      <c r="Z76" s="129">
        <f t="shared" si="5"/>
        <v>5124</v>
      </c>
      <c r="AA76" s="141" t="s">
        <v>343</v>
      </c>
      <c r="AB76" s="142">
        <v>0.22</v>
      </c>
      <c r="AC76" s="132">
        <f t="shared" si="6"/>
        <v>1127.28</v>
      </c>
    </row>
    <row r="77" spans="1:29" ht="22.5" x14ac:dyDescent="0.25">
      <c r="A77" s="143" t="s">
        <v>344</v>
      </c>
      <c r="B77" s="129"/>
      <c r="C77" s="129">
        <v>100</v>
      </c>
      <c r="D77" s="129">
        <v>100</v>
      </c>
      <c r="E77" s="130"/>
      <c r="F77" s="130">
        <v>5</v>
      </c>
      <c r="G77" s="130">
        <v>5</v>
      </c>
      <c r="H77" s="130">
        <v>5</v>
      </c>
      <c r="I77" s="130">
        <v>5</v>
      </c>
      <c r="J77" s="102">
        <v>5</v>
      </c>
      <c r="K77" s="102">
        <v>5</v>
      </c>
      <c r="L77" s="129">
        <v>50</v>
      </c>
      <c r="M77" s="129">
        <v>10</v>
      </c>
      <c r="N77" s="129">
        <v>10</v>
      </c>
      <c r="O77" s="102"/>
      <c r="P77" s="129"/>
      <c r="Q77" s="129"/>
      <c r="R77" s="129"/>
      <c r="S77" s="129">
        <v>5</v>
      </c>
      <c r="T77" s="129">
        <v>4</v>
      </c>
      <c r="U77" s="129">
        <v>5</v>
      </c>
      <c r="V77" s="129">
        <v>1</v>
      </c>
      <c r="W77" s="129"/>
      <c r="X77" s="129"/>
      <c r="Y77" s="129"/>
      <c r="Z77" s="129">
        <f t="shared" si="5"/>
        <v>315</v>
      </c>
      <c r="AA77" s="141" t="s">
        <v>345</v>
      </c>
      <c r="AB77" s="142">
        <v>60.95</v>
      </c>
      <c r="AC77" s="132">
        <f t="shared" si="6"/>
        <v>19199.25</v>
      </c>
    </row>
    <row r="78" spans="1:29" ht="22.5" x14ac:dyDescent="0.25">
      <c r="A78" s="143" t="s">
        <v>346</v>
      </c>
      <c r="B78" s="129"/>
      <c r="C78" s="129"/>
      <c r="D78" s="129">
        <v>100</v>
      </c>
      <c r="E78" s="130"/>
      <c r="F78" s="130">
        <v>5</v>
      </c>
      <c r="G78" s="130">
        <v>5</v>
      </c>
      <c r="H78" s="130">
        <v>5</v>
      </c>
      <c r="I78" s="130">
        <v>5</v>
      </c>
      <c r="J78" s="102">
        <v>5</v>
      </c>
      <c r="K78" s="102">
        <v>5</v>
      </c>
      <c r="L78" s="129"/>
      <c r="M78" s="129"/>
      <c r="N78" s="129"/>
      <c r="O78" s="102"/>
      <c r="P78" s="129"/>
      <c r="Q78" s="129"/>
      <c r="R78" s="129"/>
      <c r="S78" s="129">
        <v>5</v>
      </c>
      <c r="T78" s="129">
        <v>4</v>
      </c>
      <c r="U78" s="129">
        <v>5</v>
      </c>
      <c r="V78" s="129">
        <v>1</v>
      </c>
      <c r="W78" s="129"/>
      <c r="X78" s="129"/>
      <c r="Y78" s="129"/>
      <c r="Z78" s="129">
        <f t="shared" si="5"/>
        <v>145</v>
      </c>
      <c r="AA78" s="141" t="s">
        <v>345</v>
      </c>
      <c r="AB78" s="142">
        <v>75.52</v>
      </c>
      <c r="AC78" s="132">
        <f t="shared" si="6"/>
        <v>10950.4</v>
      </c>
    </row>
    <row r="79" spans="1:29" ht="22.5" x14ac:dyDescent="0.25">
      <c r="A79" s="143" t="s">
        <v>347</v>
      </c>
      <c r="B79" s="129"/>
      <c r="C79" s="129"/>
      <c r="D79" s="129">
        <v>100</v>
      </c>
      <c r="E79" s="130"/>
      <c r="F79" s="130">
        <v>5</v>
      </c>
      <c r="G79" s="130">
        <v>5</v>
      </c>
      <c r="H79" s="130">
        <v>5</v>
      </c>
      <c r="I79" s="130">
        <v>5</v>
      </c>
      <c r="J79" s="102">
        <v>5</v>
      </c>
      <c r="K79" s="102">
        <v>5</v>
      </c>
      <c r="L79" s="129"/>
      <c r="M79" s="129"/>
      <c r="N79" s="129"/>
      <c r="O79" s="102"/>
      <c r="P79" s="129"/>
      <c r="Q79" s="129"/>
      <c r="R79" s="129"/>
      <c r="S79" s="129">
        <v>5</v>
      </c>
      <c r="T79" s="129">
        <v>4</v>
      </c>
      <c r="U79" s="129">
        <v>5</v>
      </c>
      <c r="V79" s="129"/>
      <c r="W79" s="129"/>
      <c r="X79" s="129"/>
      <c r="Y79" s="129"/>
      <c r="Z79" s="129">
        <f t="shared" si="5"/>
        <v>144</v>
      </c>
      <c r="AA79" s="141" t="s">
        <v>345</v>
      </c>
      <c r="AB79" s="142">
        <v>112.1</v>
      </c>
      <c r="AC79" s="132">
        <f t="shared" si="6"/>
        <v>16142.4</v>
      </c>
    </row>
    <row r="80" spans="1:29" ht="22.5" x14ac:dyDescent="0.25">
      <c r="A80" s="143" t="s">
        <v>348</v>
      </c>
      <c r="B80" s="129"/>
      <c r="C80" s="129"/>
      <c r="D80" s="129"/>
      <c r="E80" s="130"/>
      <c r="F80" s="130">
        <v>5</v>
      </c>
      <c r="G80" s="130">
        <v>5</v>
      </c>
      <c r="H80" s="130">
        <v>5</v>
      </c>
      <c r="I80" s="130">
        <v>5</v>
      </c>
      <c r="J80" s="102">
        <v>5</v>
      </c>
      <c r="K80" s="102">
        <v>5</v>
      </c>
      <c r="L80" s="129">
        <v>2</v>
      </c>
      <c r="M80" s="129"/>
      <c r="N80" s="129"/>
      <c r="O80" s="102"/>
      <c r="P80" s="129"/>
      <c r="Q80" s="129"/>
      <c r="R80" s="129"/>
      <c r="S80" s="129"/>
      <c r="T80" s="129">
        <v>4</v>
      </c>
      <c r="U80" s="129"/>
      <c r="V80" s="129"/>
      <c r="W80" s="129"/>
      <c r="X80" s="129"/>
      <c r="Y80" s="129"/>
      <c r="Z80" s="129">
        <f t="shared" si="5"/>
        <v>36</v>
      </c>
      <c r="AA80" s="141" t="s">
        <v>349</v>
      </c>
      <c r="AB80" s="142">
        <v>8.9700000000000006</v>
      </c>
      <c r="AC80" s="132">
        <f t="shared" si="6"/>
        <v>322.92</v>
      </c>
    </row>
    <row r="81" spans="1:29" ht="22.5" x14ac:dyDescent="0.25">
      <c r="A81" s="143" t="s">
        <v>350</v>
      </c>
      <c r="B81" s="129"/>
      <c r="C81" s="129"/>
      <c r="D81" s="129"/>
      <c r="E81" s="130"/>
      <c r="F81" s="130">
        <v>5</v>
      </c>
      <c r="G81" s="130">
        <v>5</v>
      </c>
      <c r="H81" s="130">
        <v>5</v>
      </c>
      <c r="I81" s="130">
        <v>5</v>
      </c>
      <c r="J81" s="102">
        <v>5</v>
      </c>
      <c r="K81" s="102">
        <v>5</v>
      </c>
      <c r="L81" s="129"/>
      <c r="M81" s="129"/>
      <c r="N81" s="129"/>
      <c r="O81" s="102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>
        <f t="shared" si="5"/>
        <v>30</v>
      </c>
      <c r="AA81" s="141" t="s">
        <v>351</v>
      </c>
      <c r="AB81" s="142">
        <v>2.54</v>
      </c>
      <c r="AC81" s="132">
        <f t="shared" si="6"/>
        <v>76.2</v>
      </c>
    </row>
    <row r="82" spans="1:29" ht="33.75" x14ac:dyDescent="0.25">
      <c r="A82" s="143" t="s">
        <v>352</v>
      </c>
      <c r="B82" s="129"/>
      <c r="C82" s="129"/>
      <c r="D82" s="129"/>
      <c r="E82" s="130"/>
      <c r="F82" s="130">
        <v>5</v>
      </c>
      <c r="G82" s="130">
        <v>5</v>
      </c>
      <c r="H82" s="130">
        <v>5</v>
      </c>
      <c r="I82" s="130">
        <v>5</v>
      </c>
      <c r="J82" s="102">
        <v>5</v>
      </c>
      <c r="K82" s="102">
        <v>5</v>
      </c>
      <c r="L82" s="129"/>
      <c r="M82" s="129"/>
      <c r="N82" s="129"/>
      <c r="O82" s="102">
        <v>10</v>
      </c>
      <c r="P82" s="129"/>
      <c r="Q82" s="129"/>
      <c r="R82" s="129"/>
      <c r="S82" s="129"/>
      <c r="T82" s="129">
        <v>4</v>
      </c>
      <c r="U82" s="129"/>
      <c r="V82" s="129"/>
      <c r="W82" s="129">
        <v>3</v>
      </c>
      <c r="X82" s="129"/>
      <c r="Y82" s="129"/>
      <c r="Z82" s="129">
        <f t="shared" si="5"/>
        <v>47</v>
      </c>
      <c r="AA82" s="141" t="s">
        <v>353</v>
      </c>
      <c r="AB82" s="142">
        <v>8.1</v>
      </c>
      <c r="AC82" s="132">
        <f t="shared" si="6"/>
        <v>380.7</v>
      </c>
    </row>
    <row r="83" spans="1:29" ht="33.75" x14ac:dyDescent="0.25">
      <c r="A83" s="143" t="s">
        <v>354</v>
      </c>
      <c r="B83" s="129"/>
      <c r="C83" s="129"/>
      <c r="D83" s="129"/>
      <c r="E83" s="130"/>
      <c r="F83" s="130">
        <v>5</v>
      </c>
      <c r="G83" s="130">
        <v>5</v>
      </c>
      <c r="H83" s="130">
        <v>5</v>
      </c>
      <c r="I83" s="130">
        <v>5</v>
      </c>
      <c r="J83" s="102">
        <v>5</v>
      </c>
      <c r="K83" s="102">
        <v>4</v>
      </c>
      <c r="L83" s="129">
        <v>2</v>
      </c>
      <c r="M83" s="129"/>
      <c r="N83" s="129"/>
      <c r="O83" s="102">
        <v>6</v>
      </c>
      <c r="P83" s="129"/>
      <c r="Q83" s="129"/>
      <c r="R83" s="129"/>
      <c r="S83" s="129"/>
      <c r="T83" s="129"/>
      <c r="U83" s="129"/>
      <c r="V83" s="129"/>
      <c r="W83" s="129">
        <v>4</v>
      </c>
      <c r="X83" s="129"/>
      <c r="Y83" s="129"/>
      <c r="Z83" s="129">
        <f t="shared" si="5"/>
        <v>41</v>
      </c>
      <c r="AA83" s="141" t="s">
        <v>353</v>
      </c>
      <c r="AB83" s="142">
        <v>20.2</v>
      </c>
      <c r="AC83" s="132">
        <f t="shared" si="6"/>
        <v>828.19999999999993</v>
      </c>
    </row>
    <row r="84" spans="1:29" ht="22.5" x14ac:dyDescent="0.25">
      <c r="A84" s="143" t="s">
        <v>355</v>
      </c>
      <c r="B84" s="129">
        <v>60</v>
      </c>
      <c r="C84" s="129">
        <v>24</v>
      </c>
      <c r="D84" s="129"/>
      <c r="E84" s="130"/>
      <c r="F84" s="130">
        <v>2</v>
      </c>
      <c r="G84" s="130">
        <v>2</v>
      </c>
      <c r="H84" s="130">
        <v>2</v>
      </c>
      <c r="I84" s="130">
        <v>2</v>
      </c>
      <c r="J84" s="102">
        <v>2</v>
      </c>
      <c r="K84" s="102">
        <v>6</v>
      </c>
      <c r="L84" s="129"/>
      <c r="M84" s="129"/>
      <c r="N84" s="129"/>
      <c r="O84" s="102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>
        <f t="shared" si="5"/>
        <v>100</v>
      </c>
      <c r="AA84" s="141" t="s">
        <v>356</v>
      </c>
      <c r="AB84" s="142">
        <v>74.75</v>
      </c>
      <c r="AC84" s="132">
        <f t="shared" si="6"/>
        <v>7475</v>
      </c>
    </row>
    <row r="85" spans="1:29" ht="22.5" x14ac:dyDescent="0.25">
      <c r="A85" s="143" t="s">
        <v>357</v>
      </c>
      <c r="B85" s="129">
        <v>60</v>
      </c>
      <c r="C85" s="129">
        <v>25</v>
      </c>
      <c r="D85" s="129"/>
      <c r="E85" s="130"/>
      <c r="F85" s="130">
        <v>2</v>
      </c>
      <c r="G85" s="130">
        <v>2</v>
      </c>
      <c r="H85" s="130">
        <v>2</v>
      </c>
      <c r="I85" s="130">
        <v>2</v>
      </c>
      <c r="J85" s="102">
        <v>2</v>
      </c>
      <c r="K85" s="102">
        <v>2</v>
      </c>
      <c r="L85" s="129"/>
      <c r="M85" s="129"/>
      <c r="N85" s="129"/>
      <c r="O85" s="102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>
        <f t="shared" si="5"/>
        <v>97</v>
      </c>
      <c r="AA85" s="141" t="s">
        <v>356</v>
      </c>
      <c r="AB85" s="142">
        <v>86.26</v>
      </c>
      <c r="AC85" s="132">
        <f t="shared" si="6"/>
        <v>8367.2200000000012</v>
      </c>
    </row>
    <row r="86" spans="1:29" ht="22.5" x14ac:dyDescent="0.25">
      <c r="A86" s="143" t="s">
        <v>358</v>
      </c>
      <c r="B86" s="129">
        <v>50</v>
      </c>
      <c r="C86" s="129">
        <v>25</v>
      </c>
      <c r="D86" s="129"/>
      <c r="E86" s="130"/>
      <c r="F86" s="130">
        <v>2</v>
      </c>
      <c r="G86" s="130">
        <v>2</v>
      </c>
      <c r="H86" s="130">
        <v>2</v>
      </c>
      <c r="I86" s="130">
        <v>2</v>
      </c>
      <c r="J86" s="102">
        <v>2</v>
      </c>
      <c r="K86" s="102">
        <v>2</v>
      </c>
      <c r="L86" s="129"/>
      <c r="M86" s="129"/>
      <c r="N86" s="129"/>
      <c r="O86" s="102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>
        <f t="shared" si="5"/>
        <v>87</v>
      </c>
      <c r="AA86" s="141" t="s">
        <v>356</v>
      </c>
      <c r="AB86" s="142">
        <v>103.5</v>
      </c>
      <c r="AC86" s="132">
        <f t="shared" si="6"/>
        <v>9004.5</v>
      </c>
    </row>
    <row r="87" spans="1:29" ht="22.5" x14ac:dyDescent="0.25">
      <c r="A87" s="143" t="s">
        <v>359</v>
      </c>
      <c r="B87" s="129">
        <v>60</v>
      </c>
      <c r="C87" s="129">
        <v>25</v>
      </c>
      <c r="D87" s="129"/>
      <c r="E87" s="130">
        <v>100</v>
      </c>
      <c r="F87" s="130">
        <v>100</v>
      </c>
      <c r="G87" s="130">
        <v>100</v>
      </c>
      <c r="H87" s="130">
        <v>100</v>
      </c>
      <c r="I87" s="130">
        <v>100</v>
      </c>
      <c r="J87" s="102">
        <v>100</v>
      </c>
      <c r="K87" s="102">
        <v>110</v>
      </c>
      <c r="L87" s="129"/>
      <c r="M87" s="129"/>
      <c r="N87" s="129"/>
      <c r="O87" s="102">
        <v>10</v>
      </c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>
        <f t="shared" si="5"/>
        <v>805</v>
      </c>
      <c r="AA87" s="141" t="s">
        <v>356</v>
      </c>
      <c r="AB87" s="142">
        <v>8.6300000000000008</v>
      </c>
      <c r="AC87" s="132">
        <f t="shared" si="6"/>
        <v>6947.1500000000005</v>
      </c>
    </row>
    <row r="88" spans="1:29" ht="22.5" x14ac:dyDescent="0.25">
      <c r="A88" s="143" t="s">
        <v>360</v>
      </c>
      <c r="B88" s="129"/>
      <c r="C88" s="129"/>
      <c r="D88" s="129"/>
      <c r="E88" s="130"/>
      <c r="F88" s="130">
        <v>3</v>
      </c>
      <c r="G88" s="130">
        <v>3</v>
      </c>
      <c r="H88" s="130">
        <v>3</v>
      </c>
      <c r="I88" s="130">
        <v>3</v>
      </c>
      <c r="J88" s="102">
        <v>3</v>
      </c>
      <c r="K88" s="102">
        <v>3</v>
      </c>
      <c r="L88" s="129"/>
      <c r="M88" s="129"/>
      <c r="N88" s="129"/>
      <c r="O88" s="102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>
        <f t="shared" si="5"/>
        <v>18</v>
      </c>
      <c r="AA88" s="141" t="s">
        <v>356</v>
      </c>
      <c r="AB88" s="142">
        <v>10.23</v>
      </c>
      <c r="AC88" s="132">
        <f t="shared" si="6"/>
        <v>184.14000000000001</v>
      </c>
    </row>
    <row r="89" spans="1:29" ht="22.5" x14ac:dyDescent="0.25">
      <c r="A89" s="143" t="s">
        <v>361</v>
      </c>
      <c r="B89" s="129">
        <v>110</v>
      </c>
      <c r="C89" s="129">
        <v>40</v>
      </c>
      <c r="D89" s="129">
        <v>300</v>
      </c>
      <c r="E89" s="130">
        <v>10</v>
      </c>
      <c r="F89" s="130">
        <v>5</v>
      </c>
      <c r="G89" s="130">
        <v>5</v>
      </c>
      <c r="H89" s="130">
        <v>5</v>
      </c>
      <c r="I89" s="130">
        <v>5</v>
      </c>
      <c r="J89" s="102">
        <v>5</v>
      </c>
      <c r="K89" s="102">
        <v>8</v>
      </c>
      <c r="L89" s="129">
        <v>10</v>
      </c>
      <c r="M89" s="129">
        <v>20</v>
      </c>
      <c r="N89" s="129">
        <v>20</v>
      </c>
      <c r="O89" s="102">
        <v>8</v>
      </c>
      <c r="P89" s="129">
        <v>15</v>
      </c>
      <c r="Q89" s="129"/>
      <c r="R89" s="129"/>
      <c r="S89" s="129"/>
      <c r="T89" s="129"/>
      <c r="U89" s="129">
        <v>6</v>
      </c>
      <c r="V89" s="129"/>
      <c r="W89" s="129">
        <v>2</v>
      </c>
      <c r="X89" s="129">
        <v>15</v>
      </c>
      <c r="Y89" s="129">
        <v>15</v>
      </c>
      <c r="Z89" s="129">
        <f t="shared" si="5"/>
        <v>604</v>
      </c>
      <c r="AA89" s="141" t="s">
        <v>356</v>
      </c>
      <c r="AB89" s="142">
        <v>13.69</v>
      </c>
      <c r="AC89" s="132">
        <f t="shared" si="6"/>
        <v>8268.76</v>
      </c>
    </row>
    <row r="90" spans="1:29" ht="22.5" x14ac:dyDescent="0.25">
      <c r="A90" s="143" t="s">
        <v>362</v>
      </c>
      <c r="B90" s="129">
        <v>100</v>
      </c>
      <c r="C90" s="129">
        <v>35</v>
      </c>
      <c r="D90" s="129"/>
      <c r="E90" s="130"/>
      <c r="F90" s="130">
        <v>2</v>
      </c>
      <c r="G90" s="130">
        <v>2</v>
      </c>
      <c r="H90" s="130">
        <v>2</v>
      </c>
      <c r="I90" s="130">
        <v>2</v>
      </c>
      <c r="J90" s="102">
        <v>2</v>
      </c>
      <c r="K90" s="102"/>
      <c r="L90" s="129"/>
      <c r="M90" s="129"/>
      <c r="N90" s="129"/>
      <c r="O90" s="102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>
        <f t="shared" si="5"/>
        <v>145</v>
      </c>
      <c r="AA90" s="141" t="s">
        <v>356</v>
      </c>
      <c r="AB90" s="142">
        <v>86.14</v>
      </c>
      <c r="AC90" s="132">
        <f t="shared" si="6"/>
        <v>12490.3</v>
      </c>
    </row>
    <row r="91" spans="1:29" ht="22.5" x14ac:dyDescent="0.25">
      <c r="A91" s="143" t="s">
        <v>363</v>
      </c>
      <c r="B91" s="129">
        <v>80</v>
      </c>
      <c r="C91" s="129">
        <v>20</v>
      </c>
      <c r="D91" s="129"/>
      <c r="E91" s="130"/>
      <c r="F91" s="130">
        <v>2</v>
      </c>
      <c r="G91" s="130">
        <v>2</v>
      </c>
      <c r="H91" s="130">
        <v>2</v>
      </c>
      <c r="I91" s="130">
        <v>2</v>
      </c>
      <c r="J91" s="102">
        <v>2</v>
      </c>
      <c r="K91" s="102"/>
      <c r="L91" s="129"/>
      <c r="M91" s="129"/>
      <c r="N91" s="129"/>
      <c r="O91" s="102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>
        <f t="shared" si="5"/>
        <v>110</v>
      </c>
      <c r="AA91" s="141" t="s">
        <v>356</v>
      </c>
      <c r="AB91" s="142">
        <v>92.04</v>
      </c>
      <c r="AC91" s="132">
        <f t="shared" si="6"/>
        <v>10124.400000000001</v>
      </c>
    </row>
    <row r="92" spans="1:29" ht="22.5" x14ac:dyDescent="0.25">
      <c r="A92" s="143" t="s">
        <v>364</v>
      </c>
      <c r="B92" s="129">
        <v>40</v>
      </c>
      <c r="C92" s="129">
        <v>20</v>
      </c>
      <c r="D92" s="129"/>
      <c r="E92" s="130"/>
      <c r="F92" s="130">
        <v>2</v>
      </c>
      <c r="G92" s="130">
        <v>2</v>
      </c>
      <c r="H92" s="130">
        <v>2</v>
      </c>
      <c r="I92" s="130">
        <v>2</v>
      </c>
      <c r="J92" s="102">
        <v>2</v>
      </c>
      <c r="K92" s="102">
        <v>2</v>
      </c>
      <c r="L92" s="129"/>
      <c r="M92" s="129"/>
      <c r="N92" s="129"/>
      <c r="O92" s="102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>
        <f t="shared" si="5"/>
        <v>72</v>
      </c>
      <c r="AA92" s="141" t="s">
        <v>356</v>
      </c>
      <c r="AB92" s="142">
        <v>114.37</v>
      </c>
      <c r="AC92" s="132">
        <f t="shared" si="6"/>
        <v>8234.64</v>
      </c>
    </row>
    <row r="93" spans="1:29" ht="22.5" x14ac:dyDescent="0.25">
      <c r="A93" s="143" t="s">
        <v>365</v>
      </c>
      <c r="B93" s="129">
        <v>22</v>
      </c>
      <c r="C93" s="129">
        <v>12</v>
      </c>
      <c r="D93" s="129"/>
      <c r="E93" s="130"/>
      <c r="F93" s="130">
        <v>2</v>
      </c>
      <c r="G93" s="130">
        <v>2</v>
      </c>
      <c r="H93" s="130">
        <v>2</v>
      </c>
      <c r="I93" s="130">
        <v>2</v>
      </c>
      <c r="J93" s="102">
        <v>2</v>
      </c>
      <c r="K93" s="102">
        <v>0</v>
      </c>
      <c r="L93" s="129"/>
      <c r="M93" s="129"/>
      <c r="N93" s="129"/>
      <c r="O93" s="102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>
        <f t="shared" si="5"/>
        <v>44</v>
      </c>
      <c r="AA93" s="141" t="s">
        <v>356</v>
      </c>
      <c r="AB93" s="142">
        <v>24.96</v>
      </c>
      <c r="AC93" s="132">
        <f t="shared" si="6"/>
        <v>1098.24</v>
      </c>
    </row>
    <row r="94" spans="1:29" ht="22.5" x14ac:dyDescent="0.25">
      <c r="A94" s="143" t="s">
        <v>366</v>
      </c>
      <c r="B94" s="129">
        <v>1150</v>
      </c>
      <c r="C94" s="129">
        <v>760</v>
      </c>
      <c r="D94" s="129">
        <v>1000</v>
      </c>
      <c r="E94" s="130">
        <v>200</v>
      </c>
      <c r="F94" s="130">
        <v>10</v>
      </c>
      <c r="G94" s="130">
        <v>10</v>
      </c>
      <c r="H94" s="130">
        <v>10</v>
      </c>
      <c r="I94" s="130">
        <v>10</v>
      </c>
      <c r="J94" s="102">
        <v>10</v>
      </c>
      <c r="K94" s="102">
        <v>10</v>
      </c>
      <c r="L94" s="129">
        <v>190</v>
      </c>
      <c r="M94" s="129">
        <v>150</v>
      </c>
      <c r="N94" s="129">
        <v>150</v>
      </c>
      <c r="O94" s="102"/>
      <c r="P94" s="129">
        <v>70</v>
      </c>
      <c r="Q94" s="129">
        <v>80</v>
      </c>
      <c r="R94" s="129">
        <v>60</v>
      </c>
      <c r="S94" s="129">
        <v>70</v>
      </c>
      <c r="T94" s="129">
        <v>80</v>
      </c>
      <c r="U94" s="129">
        <v>100</v>
      </c>
      <c r="V94" s="129">
        <v>80</v>
      </c>
      <c r="W94" s="129">
        <v>80</v>
      </c>
      <c r="X94" s="129">
        <v>70</v>
      </c>
      <c r="Y94" s="129">
        <v>69</v>
      </c>
      <c r="Z94" s="129">
        <f t="shared" si="5"/>
        <v>4419</v>
      </c>
      <c r="AA94" s="141" t="s">
        <v>356</v>
      </c>
      <c r="AB94" s="142">
        <v>11.51</v>
      </c>
      <c r="AC94" s="132">
        <f t="shared" si="6"/>
        <v>50862.69</v>
      </c>
    </row>
    <row r="95" spans="1:29" ht="22.5" x14ac:dyDescent="0.25">
      <c r="A95" s="143" t="s">
        <v>367</v>
      </c>
      <c r="B95" s="129">
        <v>30</v>
      </c>
      <c r="C95" s="129">
        <v>20</v>
      </c>
      <c r="D95" s="129"/>
      <c r="E95" s="130"/>
      <c r="F95" s="130">
        <v>2</v>
      </c>
      <c r="G95" s="130">
        <v>2</v>
      </c>
      <c r="H95" s="130">
        <v>2</v>
      </c>
      <c r="I95" s="130">
        <v>2</v>
      </c>
      <c r="J95" s="102">
        <v>2</v>
      </c>
      <c r="K95" s="102">
        <v>2</v>
      </c>
      <c r="L95" s="129"/>
      <c r="M95" s="129"/>
      <c r="N95" s="129"/>
      <c r="O95" s="102"/>
      <c r="P95" s="129"/>
      <c r="Q95" s="129">
        <v>30</v>
      </c>
      <c r="R95" s="129"/>
      <c r="S95" s="129">
        <v>10</v>
      </c>
      <c r="T95" s="129"/>
      <c r="U95" s="129">
        <v>10</v>
      </c>
      <c r="V95" s="129">
        <v>10</v>
      </c>
      <c r="W95" s="129">
        <v>10</v>
      </c>
      <c r="X95" s="129"/>
      <c r="Y95" s="129"/>
      <c r="Z95" s="129">
        <f t="shared" si="5"/>
        <v>132</v>
      </c>
      <c r="AA95" s="141" t="s">
        <v>356</v>
      </c>
      <c r="AB95" s="142">
        <v>13.23</v>
      </c>
      <c r="AC95" s="132">
        <f t="shared" si="6"/>
        <v>1746.3600000000001</v>
      </c>
    </row>
    <row r="96" spans="1:29" ht="22.5" x14ac:dyDescent="0.25">
      <c r="A96" s="143" t="s">
        <v>368</v>
      </c>
      <c r="B96" s="129">
        <v>75</v>
      </c>
      <c r="C96" s="129">
        <v>45</v>
      </c>
      <c r="D96" s="129"/>
      <c r="E96" s="130"/>
      <c r="F96" s="130">
        <v>1</v>
      </c>
      <c r="G96" s="130">
        <v>1</v>
      </c>
      <c r="H96" s="130">
        <v>1</v>
      </c>
      <c r="I96" s="130">
        <v>1</v>
      </c>
      <c r="J96" s="102">
        <v>1</v>
      </c>
      <c r="K96" s="102">
        <v>1</v>
      </c>
      <c r="L96" s="129"/>
      <c r="M96" s="129"/>
      <c r="N96" s="129"/>
      <c r="O96" s="102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>
        <f t="shared" si="5"/>
        <v>126</v>
      </c>
      <c r="AA96" s="141" t="s">
        <v>356</v>
      </c>
      <c r="AB96" s="142">
        <v>24.15</v>
      </c>
      <c r="AC96" s="132">
        <f t="shared" si="6"/>
        <v>3042.8999999999996</v>
      </c>
    </row>
    <row r="97" spans="1:29" ht="22.5" x14ac:dyDescent="0.25">
      <c r="A97" s="143" t="s">
        <v>369</v>
      </c>
      <c r="B97" s="129"/>
      <c r="C97" s="129"/>
      <c r="D97" s="129"/>
      <c r="E97" s="130"/>
      <c r="F97" s="130">
        <v>10</v>
      </c>
      <c r="G97" s="130">
        <v>10</v>
      </c>
      <c r="H97" s="130">
        <v>10</v>
      </c>
      <c r="I97" s="130">
        <v>10</v>
      </c>
      <c r="J97" s="102">
        <v>10</v>
      </c>
      <c r="K97" s="102">
        <v>10</v>
      </c>
      <c r="L97" s="129">
        <v>50</v>
      </c>
      <c r="M97" s="129">
        <v>20</v>
      </c>
      <c r="N97" s="129">
        <v>20</v>
      </c>
      <c r="O97" s="102">
        <v>300</v>
      </c>
      <c r="P97" s="129"/>
      <c r="Q97" s="129">
        <v>20</v>
      </c>
      <c r="R97" s="129"/>
      <c r="S97" s="129">
        <v>20</v>
      </c>
      <c r="T97" s="129"/>
      <c r="U97" s="129"/>
      <c r="V97" s="129"/>
      <c r="W97" s="129"/>
      <c r="X97" s="129"/>
      <c r="Y97" s="129"/>
      <c r="Z97" s="129">
        <f t="shared" si="5"/>
        <v>490</v>
      </c>
      <c r="AA97" s="141" t="s">
        <v>356</v>
      </c>
      <c r="AB97" s="142">
        <v>11.51</v>
      </c>
      <c r="AC97" s="132">
        <f t="shared" si="6"/>
        <v>5639.9</v>
      </c>
    </row>
    <row r="98" spans="1:29" ht="22.5" x14ac:dyDescent="0.25">
      <c r="A98" s="143" t="s">
        <v>370</v>
      </c>
      <c r="B98" s="129"/>
      <c r="C98" s="129"/>
      <c r="D98" s="129"/>
      <c r="E98" s="130"/>
      <c r="F98" s="130">
        <v>1</v>
      </c>
      <c r="G98" s="130">
        <v>1</v>
      </c>
      <c r="H98" s="130">
        <v>1</v>
      </c>
      <c r="I98" s="130">
        <v>1</v>
      </c>
      <c r="J98" s="102">
        <v>1</v>
      </c>
      <c r="K98" s="102">
        <v>1</v>
      </c>
      <c r="L98" s="129"/>
      <c r="M98" s="129"/>
      <c r="N98" s="129"/>
      <c r="O98" s="102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>
        <f t="shared" si="5"/>
        <v>6</v>
      </c>
      <c r="AA98" s="141" t="s">
        <v>356</v>
      </c>
      <c r="AB98" s="142">
        <v>13.23</v>
      </c>
      <c r="AC98" s="132">
        <f t="shared" si="6"/>
        <v>79.38</v>
      </c>
    </row>
    <row r="99" spans="1:29" ht="22.5" x14ac:dyDescent="0.25">
      <c r="A99" s="143" t="s">
        <v>371</v>
      </c>
      <c r="B99" s="129">
        <v>200</v>
      </c>
      <c r="C99" s="129">
        <v>120</v>
      </c>
      <c r="D99" s="129"/>
      <c r="E99" s="130"/>
      <c r="F99" s="130">
        <v>15</v>
      </c>
      <c r="G99" s="130">
        <v>15</v>
      </c>
      <c r="H99" s="130">
        <v>15</v>
      </c>
      <c r="I99" s="130">
        <v>15</v>
      </c>
      <c r="J99" s="102">
        <v>15</v>
      </c>
      <c r="K99" s="102">
        <v>15</v>
      </c>
      <c r="L99" s="129">
        <v>6</v>
      </c>
      <c r="M99" s="129"/>
      <c r="N99" s="129"/>
      <c r="O99" s="102"/>
      <c r="P99" s="129"/>
      <c r="Q99" s="129"/>
      <c r="R99" s="129"/>
      <c r="S99" s="129">
        <v>50</v>
      </c>
      <c r="T99" s="129"/>
      <c r="U99" s="129">
        <v>10</v>
      </c>
      <c r="V99" s="129"/>
      <c r="W99" s="129"/>
      <c r="X99" s="129"/>
      <c r="Y99" s="129"/>
      <c r="Z99" s="129">
        <f t="shared" si="5"/>
        <v>476</v>
      </c>
      <c r="AA99" s="141" t="s">
        <v>356</v>
      </c>
      <c r="AB99" s="142">
        <v>13.11</v>
      </c>
      <c r="AC99" s="132">
        <f t="shared" si="6"/>
        <v>6240.36</v>
      </c>
    </row>
    <row r="100" spans="1:29" ht="22.5" x14ac:dyDescent="0.25">
      <c r="A100" s="143" t="s">
        <v>372</v>
      </c>
      <c r="B100" s="129"/>
      <c r="C100" s="129"/>
      <c r="D100" s="129"/>
      <c r="E100" s="130"/>
      <c r="F100" s="130">
        <v>2</v>
      </c>
      <c r="G100" s="130">
        <v>2</v>
      </c>
      <c r="H100" s="130">
        <v>2</v>
      </c>
      <c r="I100" s="130">
        <v>2</v>
      </c>
      <c r="J100" s="102">
        <v>2</v>
      </c>
      <c r="K100" s="102">
        <v>2</v>
      </c>
      <c r="L100" s="129"/>
      <c r="M100" s="129"/>
      <c r="N100" s="129"/>
      <c r="O100" s="102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>
        <f t="shared" si="5"/>
        <v>12</v>
      </c>
      <c r="AA100" s="141" t="s">
        <v>356</v>
      </c>
      <c r="AB100" s="142">
        <v>8.02</v>
      </c>
      <c r="AC100" s="132">
        <f t="shared" si="6"/>
        <v>96.24</v>
      </c>
    </row>
    <row r="101" spans="1:29" ht="22.5" x14ac:dyDescent="0.25">
      <c r="A101" s="143" t="s">
        <v>373</v>
      </c>
      <c r="B101" s="129"/>
      <c r="C101" s="129"/>
      <c r="D101" s="129"/>
      <c r="E101" s="130"/>
      <c r="F101" s="130">
        <v>5</v>
      </c>
      <c r="G101" s="130">
        <v>5</v>
      </c>
      <c r="H101" s="130">
        <v>5</v>
      </c>
      <c r="I101" s="130">
        <v>5</v>
      </c>
      <c r="J101" s="102">
        <v>5</v>
      </c>
      <c r="K101" s="102">
        <v>6</v>
      </c>
      <c r="L101" s="129"/>
      <c r="M101" s="129"/>
      <c r="N101" s="129"/>
      <c r="O101" s="102"/>
      <c r="P101" s="129"/>
      <c r="Q101" s="129"/>
      <c r="R101" s="129">
        <v>5</v>
      </c>
      <c r="S101" s="129"/>
      <c r="T101" s="129"/>
      <c r="U101" s="129"/>
      <c r="V101" s="129"/>
      <c r="W101" s="129"/>
      <c r="X101" s="129"/>
      <c r="Y101" s="129"/>
      <c r="Z101" s="129">
        <f t="shared" si="5"/>
        <v>36</v>
      </c>
      <c r="AA101" s="141" t="s">
        <v>374</v>
      </c>
      <c r="AB101" s="142">
        <v>4.04</v>
      </c>
      <c r="AC101" s="132">
        <f t="shared" si="6"/>
        <v>145.44</v>
      </c>
    </row>
    <row r="102" spans="1:29" ht="22.5" x14ac:dyDescent="0.25">
      <c r="A102" s="143" t="s">
        <v>375</v>
      </c>
      <c r="B102" s="129">
        <v>50</v>
      </c>
      <c r="C102" s="129">
        <v>30</v>
      </c>
      <c r="D102" s="129">
        <v>5</v>
      </c>
      <c r="E102" s="130">
        <v>1</v>
      </c>
      <c r="F102" s="130">
        <v>2</v>
      </c>
      <c r="G102" s="130">
        <v>2</v>
      </c>
      <c r="H102" s="130">
        <v>2</v>
      </c>
      <c r="I102" s="130">
        <v>2</v>
      </c>
      <c r="J102" s="102">
        <v>2</v>
      </c>
      <c r="K102" s="102">
        <v>2</v>
      </c>
      <c r="L102" s="129"/>
      <c r="M102" s="129">
        <v>2</v>
      </c>
      <c r="N102" s="129">
        <v>2</v>
      </c>
      <c r="O102" s="102">
        <v>2</v>
      </c>
      <c r="P102" s="129"/>
      <c r="Q102" s="129"/>
      <c r="R102" s="129"/>
      <c r="S102" s="129">
        <v>2</v>
      </c>
      <c r="T102" s="129">
        <v>10</v>
      </c>
      <c r="U102" s="129"/>
      <c r="V102" s="129">
        <v>1</v>
      </c>
      <c r="W102" s="129">
        <v>2</v>
      </c>
      <c r="X102" s="129"/>
      <c r="Y102" s="129"/>
      <c r="Z102" s="129">
        <f t="shared" si="5"/>
        <v>119</v>
      </c>
      <c r="AA102" s="141" t="s">
        <v>356</v>
      </c>
      <c r="AB102" s="142">
        <v>95.45</v>
      </c>
      <c r="AC102" s="132">
        <f t="shared" si="6"/>
        <v>11358.550000000001</v>
      </c>
    </row>
    <row r="103" spans="1:29" ht="22.5" x14ac:dyDescent="0.25">
      <c r="A103" s="143" t="s">
        <v>376</v>
      </c>
      <c r="B103" s="129">
        <v>30</v>
      </c>
      <c r="C103" s="129">
        <v>20</v>
      </c>
      <c r="D103" s="129"/>
      <c r="E103" s="130"/>
      <c r="F103" s="130">
        <v>5</v>
      </c>
      <c r="G103" s="130">
        <v>5</v>
      </c>
      <c r="H103" s="130">
        <v>5</v>
      </c>
      <c r="I103" s="130">
        <v>5</v>
      </c>
      <c r="J103" s="102">
        <v>5</v>
      </c>
      <c r="K103" s="102">
        <v>5</v>
      </c>
      <c r="L103" s="129"/>
      <c r="M103" s="129"/>
      <c r="N103" s="129"/>
      <c r="O103" s="102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>
        <f t="shared" si="5"/>
        <v>80</v>
      </c>
      <c r="AA103" s="141" t="s">
        <v>356</v>
      </c>
      <c r="AB103" s="142">
        <v>7.94</v>
      </c>
      <c r="AC103" s="132">
        <f t="shared" si="6"/>
        <v>635.20000000000005</v>
      </c>
    </row>
    <row r="104" spans="1:29" ht="22.5" x14ac:dyDescent="0.25">
      <c r="A104" s="143" t="s">
        <v>377</v>
      </c>
      <c r="B104" s="129"/>
      <c r="C104" s="129"/>
      <c r="D104" s="129"/>
      <c r="E104" s="130"/>
      <c r="F104" s="130"/>
      <c r="G104" s="130"/>
      <c r="H104" s="130"/>
      <c r="I104" s="130"/>
      <c r="J104" s="102"/>
      <c r="K104" s="102">
        <v>5</v>
      </c>
      <c r="L104" s="129"/>
      <c r="M104" s="129"/>
      <c r="N104" s="129"/>
      <c r="O104" s="102">
        <v>120</v>
      </c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>
        <f t="shared" si="5"/>
        <v>125</v>
      </c>
      <c r="AA104" s="141" t="s">
        <v>356</v>
      </c>
      <c r="AB104" s="142">
        <v>6.44</v>
      </c>
      <c r="AC104" s="132">
        <f t="shared" si="6"/>
        <v>805</v>
      </c>
    </row>
    <row r="105" spans="1:29" ht="22.5" x14ac:dyDescent="0.25">
      <c r="A105" s="143" t="s">
        <v>378</v>
      </c>
      <c r="B105" s="129"/>
      <c r="C105" s="129"/>
      <c r="D105" s="129"/>
      <c r="E105" s="130"/>
      <c r="F105" s="130"/>
      <c r="G105" s="130"/>
      <c r="H105" s="130"/>
      <c r="I105" s="130"/>
      <c r="J105" s="102"/>
      <c r="K105" s="102"/>
      <c r="L105" s="129"/>
      <c r="M105" s="129"/>
      <c r="N105" s="129"/>
      <c r="O105" s="102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>
        <f t="shared" si="5"/>
        <v>0</v>
      </c>
      <c r="AA105" s="141" t="s">
        <v>379</v>
      </c>
      <c r="AB105" s="142">
        <v>1.53</v>
      </c>
      <c r="AC105" s="132">
        <f t="shared" ref="AC105:AC168" si="7">SUM(Z105*$AB105)</f>
        <v>0</v>
      </c>
    </row>
    <row r="106" spans="1:29" ht="22.5" x14ac:dyDescent="0.25">
      <c r="A106" s="143" t="s">
        <v>380</v>
      </c>
      <c r="B106" s="129"/>
      <c r="C106" s="129"/>
      <c r="D106" s="129"/>
      <c r="E106" s="130"/>
      <c r="F106" s="130"/>
      <c r="G106" s="130"/>
      <c r="H106" s="130"/>
      <c r="I106" s="130"/>
      <c r="J106" s="102"/>
      <c r="K106" s="102"/>
      <c r="L106" s="129"/>
      <c r="M106" s="129"/>
      <c r="N106" s="129"/>
      <c r="O106" s="102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>
        <f t="shared" ref="Z106:Z137" si="8">SUM(B106:Y106)</f>
        <v>0</v>
      </c>
      <c r="AA106" s="141" t="s">
        <v>379</v>
      </c>
      <c r="AB106" s="142">
        <v>2.0699999999999998</v>
      </c>
      <c r="AC106" s="132">
        <f t="shared" si="7"/>
        <v>0</v>
      </c>
    </row>
    <row r="107" spans="1:29" ht="22.5" x14ac:dyDescent="0.25">
      <c r="A107" s="143" t="s">
        <v>381</v>
      </c>
      <c r="B107" s="129">
        <v>100</v>
      </c>
      <c r="C107" s="129">
        <v>60</v>
      </c>
      <c r="D107" s="129">
        <v>301</v>
      </c>
      <c r="E107" s="130">
        <v>20</v>
      </c>
      <c r="F107" s="130">
        <v>10</v>
      </c>
      <c r="G107" s="130">
        <v>10</v>
      </c>
      <c r="H107" s="130">
        <v>10</v>
      </c>
      <c r="I107" s="130">
        <v>10</v>
      </c>
      <c r="J107" s="102">
        <v>10</v>
      </c>
      <c r="K107" s="102">
        <v>10</v>
      </c>
      <c r="L107" s="129">
        <v>200</v>
      </c>
      <c r="M107" s="129">
        <v>20</v>
      </c>
      <c r="N107" s="129">
        <v>20</v>
      </c>
      <c r="O107" s="102">
        <v>8</v>
      </c>
      <c r="P107" s="129">
        <v>15</v>
      </c>
      <c r="Q107" s="129">
        <v>50</v>
      </c>
      <c r="R107" s="129"/>
      <c r="S107" s="129">
        <v>15</v>
      </c>
      <c r="T107" s="129">
        <v>40</v>
      </c>
      <c r="U107" s="129">
        <v>10</v>
      </c>
      <c r="V107" s="129">
        <v>5</v>
      </c>
      <c r="W107" s="129">
        <v>5</v>
      </c>
      <c r="X107" s="129">
        <v>15</v>
      </c>
      <c r="Y107" s="129">
        <v>15</v>
      </c>
      <c r="Z107" s="129">
        <f t="shared" si="8"/>
        <v>959</v>
      </c>
      <c r="AA107" s="141" t="s">
        <v>379</v>
      </c>
      <c r="AB107" s="142">
        <v>5.75</v>
      </c>
      <c r="AC107" s="132">
        <f t="shared" si="7"/>
        <v>5514.25</v>
      </c>
    </row>
    <row r="108" spans="1:29" ht="22.5" x14ac:dyDescent="0.25">
      <c r="A108" s="143" t="s">
        <v>382</v>
      </c>
      <c r="B108" s="129">
        <v>100</v>
      </c>
      <c r="C108" s="129">
        <v>60</v>
      </c>
      <c r="D108" s="129"/>
      <c r="E108" s="130"/>
      <c r="F108" s="130">
        <v>5</v>
      </c>
      <c r="G108" s="130">
        <v>5</v>
      </c>
      <c r="H108" s="130">
        <v>5</v>
      </c>
      <c r="I108" s="130">
        <v>5</v>
      </c>
      <c r="J108" s="102">
        <v>5</v>
      </c>
      <c r="K108" s="102">
        <v>5</v>
      </c>
      <c r="L108" s="129"/>
      <c r="M108" s="129"/>
      <c r="N108" s="129"/>
      <c r="O108" s="102">
        <v>2</v>
      </c>
      <c r="P108" s="129"/>
      <c r="Q108" s="129">
        <v>10</v>
      </c>
      <c r="R108" s="129"/>
      <c r="S108" s="129"/>
      <c r="T108" s="129"/>
      <c r="U108" s="129">
        <v>10</v>
      </c>
      <c r="V108" s="129"/>
      <c r="W108" s="129"/>
      <c r="X108" s="129"/>
      <c r="Y108" s="129"/>
      <c r="Z108" s="129">
        <f t="shared" si="8"/>
        <v>212</v>
      </c>
      <c r="AA108" s="141" t="s">
        <v>379</v>
      </c>
      <c r="AB108" s="142">
        <v>8.9700000000000006</v>
      </c>
      <c r="AC108" s="132">
        <f t="shared" si="7"/>
        <v>1901.64</v>
      </c>
    </row>
    <row r="109" spans="1:29" ht="22.5" x14ac:dyDescent="0.25">
      <c r="A109" s="143" t="s">
        <v>383</v>
      </c>
      <c r="B109" s="129">
        <v>50</v>
      </c>
      <c r="C109" s="129">
        <v>25</v>
      </c>
      <c r="D109" s="129"/>
      <c r="E109" s="130">
        <v>6</v>
      </c>
      <c r="F109" s="130"/>
      <c r="G109" s="130"/>
      <c r="H109" s="130"/>
      <c r="I109" s="130"/>
      <c r="J109" s="102"/>
      <c r="K109" s="102"/>
      <c r="L109" s="129"/>
      <c r="M109" s="129"/>
      <c r="N109" s="129"/>
      <c r="O109" s="102"/>
      <c r="P109" s="129"/>
      <c r="Q109" s="129"/>
      <c r="R109" s="129"/>
      <c r="S109" s="129"/>
      <c r="T109" s="129"/>
      <c r="U109" s="129"/>
      <c r="V109" s="129">
        <v>1</v>
      </c>
      <c r="W109" s="129"/>
      <c r="X109" s="129"/>
      <c r="Y109" s="129">
        <v>1</v>
      </c>
      <c r="Z109" s="129">
        <f t="shared" si="8"/>
        <v>83</v>
      </c>
      <c r="AA109" s="141" t="s">
        <v>379</v>
      </c>
      <c r="AB109" s="142">
        <v>6.79</v>
      </c>
      <c r="AC109" s="132">
        <f t="shared" si="7"/>
        <v>563.57000000000005</v>
      </c>
    </row>
    <row r="110" spans="1:29" ht="22.5" x14ac:dyDescent="0.25">
      <c r="A110" s="143" t="s">
        <v>384</v>
      </c>
      <c r="B110" s="129">
        <v>20</v>
      </c>
      <c r="C110" s="129">
        <v>10</v>
      </c>
      <c r="D110" s="129"/>
      <c r="E110" s="130"/>
      <c r="F110" s="130"/>
      <c r="G110" s="130"/>
      <c r="H110" s="130"/>
      <c r="I110" s="130"/>
      <c r="J110" s="102"/>
      <c r="K110" s="102"/>
      <c r="L110" s="129"/>
      <c r="M110" s="129"/>
      <c r="N110" s="129"/>
      <c r="O110" s="102"/>
      <c r="P110" s="129"/>
      <c r="Q110" s="129"/>
      <c r="R110" s="129"/>
      <c r="S110" s="129"/>
      <c r="T110" s="129"/>
      <c r="U110" s="129"/>
      <c r="V110" s="129"/>
      <c r="W110" s="129">
        <v>2</v>
      </c>
      <c r="X110" s="129"/>
      <c r="Y110" s="129"/>
      <c r="Z110" s="129">
        <f t="shared" si="8"/>
        <v>32</v>
      </c>
      <c r="AA110" s="141" t="s">
        <v>379</v>
      </c>
      <c r="AB110" s="142">
        <v>3.01</v>
      </c>
      <c r="AC110" s="132">
        <f t="shared" si="7"/>
        <v>96.32</v>
      </c>
    </row>
    <row r="111" spans="1:29" ht="22.5" x14ac:dyDescent="0.25">
      <c r="A111" s="134" t="s">
        <v>385</v>
      </c>
      <c r="B111" s="129">
        <v>100</v>
      </c>
      <c r="C111" s="129">
        <v>60</v>
      </c>
      <c r="D111" s="129"/>
      <c r="E111" s="130"/>
      <c r="F111" s="130">
        <v>5</v>
      </c>
      <c r="G111" s="130">
        <v>5</v>
      </c>
      <c r="H111" s="130">
        <v>5</v>
      </c>
      <c r="I111" s="130">
        <v>5</v>
      </c>
      <c r="J111" s="102">
        <v>5</v>
      </c>
      <c r="K111" s="102">
        <v>4</v>
      </c>
      <c r="L111" s="129"/>
      <c r="M111" s="129"/>
      <c r="N111" s="129"/>
      <c r="O111" s="102">
        <v>2</v>
      </c>
      <c r="P111" s="129">
        <v>6</v>
      </c>
      <c r="Q111" s="129">
        <v>10</v>
      </c>
      <c r="R111" s="129">
        <v>5</v>
      </c>
      <c r="S111" s="129">
        <v>10</v>
      </c>
      <c r="T111" s="129"/>
      <c r="U111" s="129">
        <v>10</v>
      </c>
      <c r="V111" s="129">
        <v>10</v>
      </c>
      <c r="W111" s="129">
        <v>10</v>
      </c>
      <c r="X111" s="129">
        <v>6</v>
      </c>
      <c r="Y111" s="129">
        <v>6</v>
      </c>
      <c r="Z111" s="129">
        <f t="shared" si="8"/>
        <v>264</v>
      </c>
      <c r="AA111" s="141" t="s">
        <v>4</v>
      </c>
      <c r="AB111" s="142">
        <v>19.47</v>
      </c>
      <c r="AC111" s="132">
        <f t="shared" si="7"/>
        <v>5140.08</v>
      </c>
    </row>
    <row r="112" spans="1:29" ht="22.5" x14ac:dyDescent="0.25">
      <c r="A112" s="134" t="s">
        <v>386</v>
      </c>
      <c r="B112" s="129">
        <v>200</v>
      </c>
      <c r="C112" s="129">
        <v>100</v>
      </c>
      <c r="D112" s="129">
        <v>100</v>
      </c>
      <c r="E112" s="130">
        <v>50</v>
      </c>
      <c r="F112" s="130"/>
      <c r="G112" s="130"/>
      <c r="H112" s="130"/>
      <c r="I112" s="130"/>
      <c r="J112" s="102"/>
      <c r="K112" s="102"/>
      <c r="L112" s="129"/>
      <c r="M112" s="129">
        <v>24</v>
      </c>
      <c r="N112" s="129">
        <v>24</v>
      </c>
      <c r="O112" s="102"/>
      <c r="P112" s="129"/>
      <c r="Q112" s="129">
        <v>30</v>
      </c>
      <c r="R112" s="129"/>
      <c r="S112" s="129">
        <v>40</v>
      </c>
      <c r="T112" s="129">
        <v>50</v>
      </c>
      <c r="U112" s="129">
        <v>10</v>
      </c>
      <c r="V112" s="129">
        <v>20</v>
      </c>
      <c r="W112" s="129">
        <v>20</v>
      </c>
      <c r="X112" s="129"/>
      <c r="Y112" s="129"/>
      <c r="Z112" s="129">
        <f t="shared" si="8"/>
        <v>668</v>
      </c>
      <c r="AA112" s="141" t="s">
        <v>4</v>
      </c>
      <c r="AB112" s="142">
        <v>1.64</v>
      </c>
      <c r="AC112" s="132">
        <f t="shared" si="7"/>
        <v>1095.52</v>
      </c>
    </row>
    <row r="113" spans="1:29" ht="22.5" x14ac:dyDescent="0.25">
      <c r="A113" s="134" t="s">
        <v>387</v>
      </c>
      <c r="B113" s="129">
        <v>200</v>
      </c>
      <c r="C113" s="129">
        <v>100</v>
      </c>
      <c r="D113" s="129">
        <v>100</v>
      </c>
      <c r="E113" s="130">
        <v>50</v>
      </c>
      <c r="F113" s="130">
        <v>25</v>
      </c>
      <c r="G113" s="130">
        <v>25</v>
      </c>
      <c r="H113" s="130">
        <v>25</v>
      </c>
      <c r="I113" s="130">
        <v>25</v>
      </c>
      <c r="J113" s="102">
        <v>25</v>
      </c>
      <c r="K113" s="102">
        <v>25</v>
      </c>
      <c r="L113" s="129">
        <v>200</v>
      </c>
      <c r="M113" s="129">
        <v>24</v>
      </c>
      <c r="N113" s="129">
        <v>24</v>
      </c>
      <c r="O113" s="102">
        <v>12</v>
      </c>
      <c r="P113" s="129"/>
      <c r="Q113" s="129">
        <v>30</v>
      </c>
      <c r="R113" s="129">
        <v>20</v>
      </c>
      <c r="S113" s="129">
        <v>40</v>
      </c>
      <c r="T113" s="129">
        <v>50</v>
      </c>
      <c r="U113" s="129">
        <v>20</v>
      </c>
      <c r="V113" s="129">
        <v>20</v>
      </c>
      <c r="W113" s="129">
        <v>20</v>
      </c>
      <c r="X113" s="129"/>
      <c r="Y113" s="129"/>
      <c r="Z113" s="129">
        <f t="shared" si="8"/>
        <v>1060</v>
      </c>
      <c r="AA113" s="141" t="s">
        <v>4</v>
      </c>
      <c r="AB113" s="142">
        <v>1.64</v>
      </c>
      <c r="AC113" s="132">
        <f t="shared" si="7"/>
        <v>1738.3999999999999</v>
      </c>
    </row>
    <row r="114" spans="1:29" ht="22.5" x14ac:dyDescent="0.25">
      <c r="A114" s="134" t="s">
        <v>388</v>
      </c>
      <c r="B114" s="129">
        <v>200</v>
      </c>
      <c r="C114" s="129">
        <v>100</v>
      </c>
      <c r="D114" s="129">
        <v>100</v>
      </c>
      <c r="E114" s="130">
        <v>50</v>
      </c>
      <c r="F114" s="130">
        <v>25</v>
      </c>
      <c r="G114" s="130">
        <v>25</v>
      </c>
      <c r="H114" s="130">
        <v>25</v>
      </c>
      <c r="I114" s="130">
        <v>25</v>
      </c>
      <c r="J114" s="102">
        <v>25</v>
      </c>
      <c r="K114" s="102">
        <v>25</v>
      </c>
      <c r="L114" s="129">
        <v>100</v>
      </c>
      <c r="M114" s="129">
        <v>24</v>
      </c>
      <c r="N114" s="129">
        <v>24</v>
      </c>
      <c r="O114" s="102">
        <v>6</v>
      </c>
      <c r="P114" s="129"/>
      <c r="Q114" s="129">
        <v>30</v>
      </c>
      <c r="R114" s="129">
        <v>29</v>
      </c>
      <c r="S114" s="129">
        <v>40</v>
      </c>
      <c r="T114" s="129">
        <v>50</v>
      </c>
      <c r="U114" s="129">
        <v>10</v>
      </c>
      <c r="V114" s="129">
        <v>20</v>
      </c>
      <c r="W114" s="129">
        <v>20</v>
      </c>
      <c r="X114" s="129"/>
      <c r="Y114" s="129"/>
      <c r="Z114" s="129">
        <f t="shared" si="8"/>
        <v>953</v>
      </c>
      <c r="AA114" s="141" t="s">
        <v>4</v>
      </c>
      <c r="AB114" s="142">
        <v>1.64</v>
      </c>
      <c r="AC114" s="132">
        <f t="shared" si="7"/>
        <v>1562.9199999999998</v>
      </c>
    </row>
    <row r="115" spans="1:29" ht="22.5" x14ac:dyDescent="0.25">
      <c r="A115" s="134" t="s">
        <v>389</v>
      </c>
      <c r="B115" s="129">
        <v>200</v>
      </c>
      <c r="C115" s="129">
        <v>100</v>
      </c>
      <c r="D115" s="129">
        <v>300</v>
      </c>
      <c r="E115" s="130">
        <v>50</v>
      </c>
      <c r="F115" s="130"/>
      <c r="G115" s="130"/>
      <c r="H115" s="130"/>
      <c r="I115" s="130"/>
      <c r="J115" s="102"/>
      <c r="K115" s="102"/>
      <c r="L115" s="129"/>
      <c r="M115" s="129">
        <v>24</v>
      </c>
      <c r="N115" s="129">
        <v>24</v>
      </c>
      <c r="O115" s="102"/>
      <c r="P115" s="129"/>
      <c r="Q115" s="129">
        <v>30</v>
      </c>
      <c r="R115" s="129"/>
      <c r="S115" s="129">
        <v>40</v>
      </c>
      <c r="T115" s="129">
        <v>50</v>
      </c>
      <c r="U115" s="129">
        <v>10</v>
      </c>
      <c r="V115" s="129">
        <v>20</v>
      </c>
      <c r="W115" s="129">
        <v>20</v>
      </c>
      <c r="X115" s="129"/>
      <c r="Y115" s="129"/>
      <c r="Z115" s="129">
        <f t="shared" si="8"/>
        <v>868</v>
      </c>
      <c r="AA115" s="141" t="s">
        <v>4</v>
      </c>
      <c r="AB115" s="142">
        <v>0.34</v>
      </c>
      <c r="AC115" s="132">
        <f t="shared" si="7"/>
        <v>295.12</v>
      </c>
    </row>
    <row r="116" spans="1:29" ht="22.5" x14ac:dyDescent="0.25">
      <c r="A116" s="134" t="s">
        <v>390</v>
      </c>
      <c r="B116" s="129">
        <v>500</v>
      </c>
      <c r="C116" s="129">
        <v>280</v>
      </c>
      <c r="D116" s="129">
        <v>300</v>
      </c>
      <c r="E116" s="130">
        <v>50</v>
      </c>
      <c r="F116" s="130">
        <v>25</v>
      </c>
      <c r="G116" s="130">
        <v>25</v>
      </c>
      <c r="H116" s="130">
        <v>25</v>
      </c>
      <c r="I116" s="130">
        <v>25</v>
      </c>
      <c r="J116" s="102">
        <v>25</v>
      </c>
      <c r="K116" s="102">
        <v>22</v>
      </c>
      <c r="L116" s="129">
        <v>1</v>
      </c>
      <c r="M116" s="129">
        <v>24</v>
      </c>
      <c r="N116" s="129">
        <v>24</v>
      </c>
      <c r="O116" s="102">
        <v>200</v>
      </c>
      <c r="P116" s="129"/>
      <c r="Q116" s="129">
        <v>30</v>
      </c>
      <c r="R116" s="129"/>
      <c r="S116" s="129">
        <v>42</v>
      </c>
      <c r="T116" s="129">
        <v>50</v>
      </c>
      <c r="U116" s="129">
        <v>120</v>
      </c>
      <c r="V116" s="129">
        <v>20</v>
      </c>
      <c r="W116" s="129">
        <v>20</v>
      </c>
      <c r="X116" s="129"/>
      <c r="Y116" s="129"/>
      <c r="Z116" s="129">
        <f t="shared" si="8"/>
        <v>1808</v>
      </c>
      <c r="AA116" s="141" t="s">
        <v>4</v>
      </c>
      <c r="AB116" s="142">
        <v>0.34</v>
      </c>
      <c r="AC116" s="132">
        <f t="shared" si="7"/>
        <v>614.72</v>
      </c>
    </row>
    <row r="117" spans="1:29" ht="22.5" x14ac:dyDescent="0.25">
      <c r="A117" s="134" t="s">
        <v>391</v>
      </c>
      <c r="B117" s="129">
        <v>200</v>
      </c>
      <c r="C117" s="129">
        <v>150</v>
      </c>
      <c r="D117" s="129">
        <v>300</v>
      </c>
      <c r="E117" s="130">
        <v>50</v>
      </c>
      <c r="F117" s="130">
        <v>25</v>
      </c>
      <c r="G117" s="130">
        <v>25</v>
      </c>
      <c r="H117" s="130">
        <v>25</v>
      </c>
      <c r="I117" s="130">
        <v>25</v>
      </c>
      <c r="J117" s="102">
        <v>25</v>
      </c>
      <c r="K117" s="102">
        <v>22</v>
      </c>
      <c r="L117" s="129"/>
      <c r="M117" s="129">
        <v>24</v>
      </c>
      <c r="N117" s="129">
        <v>24</v>
      </c>
      <c r="O117" s="102">
        <v>100</v>
      </c>
      <c r="P117" s="129"/>
      <c r="Q117" s="129">
        <v>30</v>
      </c>
      <c r="R117" s="129"/>
      <c r="S117" s="129">
        <v>40</v>
      </c>
      <c r="T117" s="129">
        <v>20</v>
      </c>
      <c r="U117" s="129">
        <v>120</v>
      </c>
      <c r="V117" s="129">
        <v>20</v>
      </c>
      <c r="W117" s="129">
        <v>20</v>
      </c>
      <c r="X117" s="129"/>
      <c r="Y117" s="129"/>
      <c r="Z117" s="129">
        <f t="shared" si="8"/>
        <v>1245</v>
      </c>
      <c r="AA117" s="141" t="s">
        <v>4</v>
      </c>
      <c r="AB117" s="142">
        <v>0.34</v>
      </c>
      <c r="AC117" s="132">
        <f t="shared" si="7"/>
        <v>423.3</v>
      </c>
    </row>
    <row r="118" spans="1:29" ht="22.5" x14ac:dyDescent="0.25">
      <c r="A118" s="134" t="s">
        <v>392</v>
      </c>
      <c r="B118" s="129">
        <v>200</v>
      </c>
      <c r="C118" s="129">
        <v>100</v>
      </c>
      <c r="D118" s="129"/>
      <c r="E118" s="130"/>
      <c r="F118" s="130">
        <v>25</v>
      </c>
      <c r="G118" s="130">
        <v>25</v>
      </c>
      <c r="H118" s="130">
        <v>25</v>
      </c>
      <c r="I118" s="130">
        <v>25</v>
      </c>
      <c r="J118" s="102">
        <v>25</v>
      </c>
      <c r="K118" s="102">
        <v>22</v>
      </c>
      <c r="L118" s="129">
        <v>30</v>
      </c>
      <c r="M118" s="129">
        <v>6</v>
      </c>
      <c r="N118" s="129">
        <v>6</v>
      </c>
      <c r="O118" s="102">
        <v>12</v>
      </c>
      <c r="P118" s="129"/>
      <c r="Q118" s="129">
        <v>10</v>
      </c>
      <c r="R118" s="129"/>
      <c r="S118" s="129"/>
      <c r="T118" s="129">
        <v>5</v>
      </c>
      <c r="U118" s="129"/>
      <c r="V118" s="129">
        <v>4</v>
      </c>
      <c r="W118" s="129">
        <v>6</v>
      </c>
      <c r="X118" s="129"/>
      <c r="Y118" s="129"/>
      <c r="Z118" s="129">
        <f t="shared" si="8"/>
        <v>526</v>
      </c>
      <c r="AA118" s="141" t="s">
        <v>4</v>
      </c>
      <c r="AB118" s="142">
        <v>0.26</v>
      </c>
      <c r="AC118" s="132">
        <f t="shared" si="7"/>
        <v>136.76</v>
      </c>
    </row>
    <row r="119" spans="1:29" ht="22.5" x14ac:dyDescent="0.25">
      <c r="A119" s="134" t="s">
        <v>393</v>
      </c>
      <c r="B119" s="129">
        <v>200</v>
      </c>
      <c r="C119" s="129">
        <v>100</v>
      </c>
      <c r="D119" s="129"/>
      <c r="E119" s="130"/>
      <c r="F119" s="130">
        <v>25</v>
      </c>
      <c r="G119" s="130">
        <v>25</v>
      </c>
      <c r="H119" s="130">
        <v>25</v>
      </c>
      <c r="I119" s="130">
        <v>25</v>
      </c>
      <c r="J119" s="102">
        <v>25</v>
      </c>
      <c r="K119" s="102">
        <v>20</v>
      </c>
      <c r="L119" s="129"/>
      <c r="M119" s="129">
        <v>6</v>
      </c>
      <c r="N119" s="129">
        <v>6</v>
      </c>
      <c r="O119" s="102">
        <v>24</v>
      </c>
      <c r="P119" s="129"/>
      <c r="Q119" s="129"/>
      <c r="R119" s="129"/>
      <c r="S119" s="129"/>
      <c r="T119" s="129">
        <v>5</v>
      </c>
      <c r="U119" s="129"/>
      <c r="V119" s="129">
        <v>1</v>
      </c>
      <c r="W119" s="129">
        <v>5</v>
      </c>
      <c r="X119" s="129"/>
      <c r="Y119" s="129"/>
      <c r="Z119" s="129">
        <f t="shared" si="8"/>
        <v>492</v>
      </c>
      <c r="AA119" s="141" t="s">
        <v>4</v>
      </c>
      <c r="AB119" s="142">
        <v>0.42</v>
      </c>
      <c r="AC119" s="132">
        <f t="shared" si="7"/>
        <v>206.64</v>
      </c>
    </row>
    <row r="120" spans="1:29" ht="22.5" x14ac:dyDescent="0.25">
      <c r="A120" s="134" t="s">
        <v>394</v>
      </c>
      <c r="B120" s="129">
        <v>500</v>
      </c>
      <c r="C120" s="129">
        <v>250</v>
      </c>
      <c r="D120" s="129"/>
      <c r="E120" s="130">
        <v>110</v>
      </c>
      <c r="F120" s="130"/>
      <c r="G120" s="130"/>
      <c r="H120" s="130"/>
      <c r="I120" s="130"/>
      <c r="J120" s="102"/>
      <c r="K120" s="102"/>
      <c r="L120" s="129"/>
      <c r="M120" s="129">
        <v>100</v>
      </c>
      <c r="N120" s="129">
        <v>100</v>
      </c>
      <c r="O120" s="102"/>
      <c r="P120" s="129"/>
      <c r="Q120" s="129">
        <v>50</v>
      </c>
      <c r="R120" s="129"/>
      <c r="S120" s="129"/>
      <c r="T120" s="129"/>
      <c r="U120" s="129"/>
      <c r="V120" s="129"/>
      <c r="W120" s="129">
        <v>10</v>
      </c>
      <c r="X120" s="129"/>
      <c r="Y120" s="129"/>
      <c r="Z120" s="129">
        <f t="shared" si="8"/>
        <v>1120</v>
      </c>
      <c r="AA120" s="141" t="s">
        <v>4</v>
      </c>
      <c r="AB120" s="142">
        <v>0.26</v>
      </c>
      <c r="AC120" s="132">
        <f t="shared" si="7"/>
        <v>291.2</v>
      </c>
    </row>
    <row r="121" spans="1:29" ht="12" x14ac:dyDescent="0.25">
      <c r="A121" s="134" t="s">
        <v>395</v>
      </c>
      <c r="B121" s="129">
        <v>100</v>
      </c>
      <c r="C121" s="129">
        <v>50</v>
      </c>
      <c r="D121" s="129"/>
      <c r="E121" s="130"/>
      <c r="F121" s="130"/>
      <c r="G121" s="130"/>
      <c r="H121" s="130"/>
      <c r="I121" s="130"/>
      <c r="J121" s="102"/>
      <c r="K121" s="102"/>
      <c r="L121" s="129"/>
      <c r="M121" s="129">
        <v>20</v>
      </c>
      <c r="N121" s="129">
        <v>20</v>
      </c>
      <c r="O121" s="102"/>
      <c r="P121" s="129"/>
      <c r="Q121" s="129">
        <v>10</v>
      </c>
      <c r="R121" s="129"/>
      <c r="S121" s="129"/>
      <c r="T121" s="129"/>
      <c r="U121" s="129"/>
      <c r="V121" s="129">
        <v>5</v>
      </c>
      <c r="W121" s="129"/>
      <c r="X121" s="129"/>
      <c r="Y121" s="129"/>
      <c r="Z121" s="129">
        <f t="shared" si="8"/>
        <v>205</v>
      </c>
      <c r="AA121" s="141" t="s">
        <v>4</v>
      </c>
      <c r="AB121" s="142">
        <v>1.36</v>
      </c>
      <c r="AC121" s="132">
        <f t="shared" si="7"/>
        <v>278.8</v>
      </c>
    </row>
    <row r="122" spans="1:29" ht="12" x14ac:dyDescent="0.25">
      <c r="A122" s="134" t="s">
        <v>396</v>
      </c>
      <c r="B122" s="129">
        <v>200</v>
      </c>
      <c r="C122" s="129">
        <v>100</v>
      </c>
      <c r="D122" s="129"/>
      <c r="E122" s="130">
        <v>24</v>
      </c>
      <c r="F122" s="130">
        <v>5</v>
      </c>
      <c r="G122" s="130">
        <v>5</v>
      </c>
      <c r="H122" s="130">
        <v>5</v>
      </c>
      <c r="I122" s="130">
        <v>5</v>
      </c>
      <c r="J122" s="102">
        <v>5</v>
      </c>
      <c r="K122" s="102">
        <v>5</v>
      </c>
      <c r="L122" s="129"/>
      <c r="M122" s="129"/>
      <c r="N122" s="129"/>
      <c r="O122" s="102">
        <v>10</v>
      </c>
      <c r="P122" s="129">
        <v>20</v>
      </c>
      <c r="Q122" s="129"/>
      <c r="R122" s="129"/>
      <c r="S122" s="129"/>
      <c r="T122" s="129"/>
      <c r="U122" s="129"/>
      <c r="V122" s="129">
        <v>4</v>
      </c>
      <c r="W122" s="129">
        <v>5</v>
      </c>
      <c r="X122" s="129">
        <v>20</v>
      </c>
      <c r="Y122" s="129">
        <v>20</v>
      </c>
      <c r="Z122" s="129">
        <f t="shared" si="8"/>
        <v>433</v>
      </c>
      <c r="AA122" s="141" t="s">
        <v>4</v>
      </c>
      <c r="AB122" s="142">
        <v>5.68</v>
      </c>
      <c r="AC122" s="132">
        <f t="shared" si="7"/>
        <v>2459.44</v>
      </c>
    </row>
    <row r="123" spans="1:29" ht="12" x14ac:dyDescent="0.25">
      <c r="A123" s="134" t="s">
        <v>397</v>
      </c>
      <c r="B123" s="129">
        <v>200</v>
      </c>
      <c r="C123" s="129">
        <v>93</v>
      </c>
      <c r="D123" s="129">
        <v>100</v>
      </c>
      <c r="E123" s="130">
        <v>12</v>
      </c>
      <c r="F123" s="130">
        <v>12</v>
      </c>
      <c r="G123" s="130">
        <v>12</v>
      </c>
      <c r="H123" s="130">
        <v>12</v>
      </c>
      <c r="I123" s="130">
        <v>12</v>
      </c>
      <c r="J123" s="102">
        <v>12</v>
      </c>
      <c r="K123" s="102">
        <v>15</v>
      </c>
      <c r="L123" s="129">
        <v>20</v>
      </c>
      <c r="M123" s="129"/>
      <c r="N123" s="129"/>
      <c r="O123" s="102">
        <v>30</v>
      </c>
      <c r="P123" s="129"/>
      <c r="Q123" s="129">
        <v>20</v>
      </c>
      <c r="R123" s="129">
        <v>20</v>
      </c>
      <c r="S123" s="129"/>
      <c r="T123" s="129"/>
      <c r="U123" s="129">
        <v>12</v>
      </c>
      <c r="V123" s="129">
        <v>8</v>
      </c>
      <c r="W123" s="129">
        <v>5</v>
      </c>
      <c r="X123" s="129"/>
      <c r="Y123" s="129"/>
      <c r="Z123" s="129">
        <f t="shared" si="8"/>
        <v>595</v>
      </c>
      <c r="AA123" s="141" t="s">
        <v>4</v>
      </c>
      <c r="AB123" s="142">
        <v>1.7</v>
      </c>
      <c r="AC123" s="132">
        <f t="shared" si="7"/>
        <v>1011.5</v>
      </c>
    </row>
    <row r="124" spans="1:29" ht="12" x14ac:dyDescent="0.25">
      <c r="A124" s="134" t="s">
        <v>398</v>
      </c>
      <c r="B124" s="129">
        <v>100</v>
      </c>
      <c r="C124" s="129">
        <v>50</v>
      </c>
      <c r="D124" s="129">
        <v>102</v>
      </c>
      <c r="E124" s="130">
        <v>24</v>
      </c>
      <c r="F124" s="130">
        <v>15</v>
      </c>
      <c r="G124" s="130">
        <v>15</v>
      </c>
      <c r="H124" s="130">
        <v>15</v>
      </c>
      <c r="I124" s="130">
        <v>15</v>
      </c>
      <c r="J124" s="102">
        <v>15</v>
      </c>
      <c r="K124" s="102">
        <v>15</v>
      </c>
      <c r="L124" s="129"/>
      <c r="M124" s="129">
        <v>20</v>
      </c>
      <c r="N124" s="129">
        <v>20</v>
      </c>
      <c r="O124" s="102">
        <v>40</v>
      </c>
      <c r="P124" s="129"/>
      <c r="Q124" s="129">
        <v>10</v>
      </c>
      <c r="R124" s="129"/>
      <c r="S124" s="129"/>
      <c r="T124" s="129"/>
      <c r="U124" s="129"/>
      <c r="V124" s="129">
        <v>8</v>
      </c>
      <c r="W124" s="129">
        <v>2</v>
      </c>
      <c r="X124" s="129"/>
      <c r="Y124" s="129"/>
      <c r="Z124" s="129">
        <f t="shared" si="8"/>
        <v>466</v>
      </c>
      <c r="AA124" s="141" t="s">
        <v>4</v>
      </c>
      <c r="AB124" s="142">
        <v>1.65</v>
      </c>
      <c r="AC124" s="132">
        <f t="shared" si="7"/>
        <v>768.9</v>
      </c>
    </row>
    <row r="125" spans="1:29" ht="12" x14ac:dyDescent="0.25">
      <c r="A125" s="134" t="s">
        <v>399</v>
      </c>
      <c r="B125" s="129"/>
      <c r="C125" s="129"/>
      <c r="D125" s="129">
        <v>1</v>
      </c>
      <c r="E125" s="130"/>
      <c r="F125" s="130">
        <v>5</v>
      </c>
      <c r="G125" s="130">
        <v>5</v>
      </c>
      <c r="H125" s="130">
        <v>5</v>
      </c>
      <c r="I125" s="130">
        <v>5</v>
      </c>
      <c r="J125" s="102">
        <v>5</v>
      </c>
      <c r="K125" s="102">
        <v>6</v>
      </c>
      <c r="L125" s="129"/>
      <c r="M125" s="129"/>
      <c r="N125" s="129"/>
      <c r="O125" s="102"/>
      <c r="P125" s="129">
        <v>10</v>
      </c>
      <c r="Q125" s="129"/>
      <c r="R125" s="129"/>
      <c r="S125" s="129"/>
      <c r="T125" s="129"/>
      <c r="U125" s="129"/>
      <c r="V125" s="129"/>
      <c r="W125" s="129">
        <v>1</v>
      </c>
      <c r="X125" s="129">
        <v>10</v>
      </c>
      <c r="Y125" s="129">
        <v>10</v>
      </c>
      <c r="Z125" s="129">
        <f t="shared" si="8"/>
        <v>63</v>
      </c>
      <c r="AA125" s="141" t="s">
        <v>4</v>
      </c>
      <c r="AB125" s="142">
        <v>5.75</v>
      </c>
      <c r="AC125" s="132">
        <f t="shared" si="7"/>
        <v>362.25</v>
      </c>
    </row>
    <row r="126" spans="1:29" ht="12" x14ac:dyDescent="0.25">
      <c r="A126" s="134" t="s">
        <v>400</v>
      </c>
      <c r="B126" s="129">
        <v>200</v>
      </c>
      <c r="C126" s="129">
        <v>100</v>
      </c>
      <c r="D126" s="129">
        <v>100</v>
      </c>
      <c r="E126" s="130">
        <v>24</v>
      </c>
      <c r="F126" s="130">
        <v>25</v>
      </c>
      <c r="G126" s="130">
        <v>25</v>
      </c>
      <c r="H126" s="130">
        <v>25</v>
      </c>
      <c r="I126" s="130">
        <v>25</v>
      </c>
      <c r="J126" s="102">
        <v>25</v>
      </c>
      <c r="K126" s="102">
        <v>20</v>
      </c>
      <c r="L126" s="129">
        <v>20</v>
      </c>
      <c r="M126" s="129">
        <v>50</v>
      </c>
      <c r="N126" s="129">
        <v>50</v>
      </c>
      <c r="O126" s="102">
        <v>24</v>
      </c>
      <c r="P126" s="129">
        <v>15</v>
      </c>
      <c r="Q126" s="129">
        <v>20</v>
      </c>
      <c r="R126" s="129">
        <v>20</v>
      </c>
      <c r="S126" s="129">
        <v>6</v>
      </c>
      <c r="T126" s="129"/>
      <c r="U126" s="129">
        <v>10</v>
      </c>
      <c r="V126" s="129">
        <v>9</v>
      </c>
      <c r="W126" s="129">
        <v>10</v>
      </c>
      <c r="X126" s="129">
        <v>15</v>
      </c>
      <c r="Y126" s="129">
        <v>15</v>
      </c>
      <c r="Z126" s="129">
        <f t="shared" si="8"/>
        <v>833</v>
      </c>
      <c r="AA126" s="141" t="s">
        <v>4</v>
      </c>
      <c r="AB126" s="142">
        <v>1.18</v>
      </c>
      <c r="AC126" s="132">
        <f t="shared" si="7"/>
        <v>982.93999999999994</v>
      </c>
    </row>
    <row r="127" spans="1:29" ht="22.5" x14ac:dyDescent="0.25">
      <c r="A127" s="134" t="s">
        <v>401</v>
      </c>
      <c r="B127" s="129"/>
      <c r="C127" s="129"/>
      <c r="D127" s="129"/>
      <c r="E127" s="130"/>
      <c r="F127" s="130">
        <v>5</v>
      </c>
      <c r="G127" s="130">
        <v>5</v>
      </c>
      <c r="H127" s="130">
        <v>5</v>
      </c>
      <c r="I127" s="130">
        <v>5</v>
      </c>
      <c r="J127" s="102">
        <v>5</v>
      </c>
      <c r="K127" s="102">
        <v>5</v>
      </c>
      <c r="L127" s="129"/>
      <c r="M127" s="129"/>
      <c r="N127" s="129"/>
      <c r="O127" s="102"/>
      <c r="P127" s="129"/>
      <c r="Q127" s="129">
        <v>20</v>
      </c>
      <c r="R127" s="129">
        <v>30</v>
      </c>
      <c r="S127" s="129"/>
      <c r="T127" s="129">
        <v>10</v>
      </c>
      <c r="U127" s="129"/>
      <c r="V127" s="129"/>
      <c r="W127" s="129">
        <v>10</v>
      </c>
      <c r="X127" s="129"/>
      <c r="Y127" s="129"/>
      <c r="Z127" s="129">
        <f t="shared" si="8"/>
        <v>100</v>
      </c>
      <c r="AA127" s="141" t="s">
        <v>4</v>
      </c>
      <c r="AB127" s="142">
        <v>2.62</v>
      </c>
      <c r="AC127" s="132">
        <f t="shared" si="7"/>
        <v>262</v>
      </c>
    </row>
    <row r="128" spans="1:29" ht="22.5" x14ac:dyDescent="0.25">
      <c r="A128" s="134" t="s">
        <v>402</v>
      </c>
      <c r="B128" s="129"/>
      <c r="C128" s="129"/>
      <c r="D128" s="129"/>
      <c r="E128" s="130">
        <v>48</v>
      </c>
      <c r="F128" s="130">
        <v>5</v>
      </c>
      <c r="G128" s="130">
        <v>5</v>
      </c>
      <c r="H128" s="130">
        <v>5</v>
      </c>
      <c r="I128" s="130">
        <v>5</v>
      </c>
      <c r="J128" s="102">
        <v>5</v>
      </c>
      <c r="K128" s="102">
        <v>15</v>
      </c>
      <c r="L128" s="129"/>
      <c r="M128" s="129"/>
      <c r="N128" s="129"/>
      <c r="O128" s="102">
        <v>50</v>
      </c>
      <c r="P128" s="129"/>
      <c r="Q128" s="129"/>
      <c r="R128" s="129">
        <v>10</v>
      </c>
      <c r="S128" s="129"/>
      <c r="T128" s="129">
        <v>10</v>
      </c>
      <c r="U128" s="129">
        <v>12</v>
      </c>
      <c r="V128" s="129"/>
      <c r="W128" s="129">
        <v>10</v>
      </c>
      <c r="X128" s="129"/>
      <c r="Y128" s="129"/>
      <c r="Z128" s="129">
        <f t="shared" si="8"/>
        <v>180</v>
      </c>
      <c r="AA128" s="141" t="s">
        <v>4</v>
      </c>
      <c r="AB128" s="142">
        <v>4.26</v>
      </c>
      <c r="AC128" s="132">
        <f t="shared" si="7"/>
        <v>766.8</v>
      </c>
    </row>
    <row r="129" spans="1:29" ht="22.5" x14ac:dyDescent="0.25">
      <c r="A129" s="134" t="s">
        <v>403</v>
      </c>
      <c r="B129" s="129">
        <v>150</v>
      </c>
      <c r="C129" s="129">
        <v>75</v>
      </c>
      <c r="D129" s="129">
        <v>100</v>
      </c>
      <c r="E129" s="130">
        <v>48</v>
      </c>
      <c r="F129" s="130">
        <v>25</v>
      </c>
      <c r="G129" s="130">
        <v>25</v>
      </c>
      <c r="H129" s="130">
        <v>25</v>
      </c>
      <c r="I129" s="130">
        <v>25</v>
      </c>
      <c r="J129" s="102">
        <v>25</v>
      </c>
      <c r="K129" s="102">
        <v>20</v>
      </c>
      <c r="L129" s="129"/>
      <c r="M129" s="129">
        <v>50</v>
      </c>
      <c r="N129" s="129">
        <v>50</v>
      </c>
      <c r="O129" s="102">
        <v>6</v>
      </c>
      <c r="P129" s="129"/>
      <c r="Q129" s="129"/>
      <c r="R129" s="129">
        <v>30</v>
      </c>
      <c r="S129" s="129"/>
      <c r="T129" s="129">
        <v>10</v>
      </c>
      <c r="U129" s="129"/>
      <c r="V129" s="129"/>
      <c r="W129" s="129">
        <v>20</v>
      </c>
      <c r="X129" s="129"/>
      <c r="Y129" s="129"/>
      <c r="Z129" s="129">
        <f t="shared" si="8"/>
        <v>684</v>
      </c>
      <c r="AA129" s="141" t="s">
        <v>4</v>
      </c>
      <c r="AB129" s="142">
        <v>3.77</v>
      </c>
      <c r="AC129" s="132">
        <f t="shared" si="7"/>
        <v>2578.6799999999998</v>
      </c>
    </row>
    <row r="130" spans="1:29" ht="22.5" x14ac:dyDescent="0.25">
      <c r="A130" s="134" t="s">
        <v>404</v>
      </c>
      <c r="B130" s="129">
        <v>250</v>
      </c>
      <c r="C130" s="129">
        <v>130</v>
      </c>
      <c r="D130" s="129"/>
      <c r="E130" s="130"/>
      <c r="F130" s="130">
        <v>25</v>
      </c>
      <c r="G130" s="130">
        <v>25</v>
      </c>
      <c r="H130" s="130">
        <v>25</v>
      </c>
      <c r="I130" s="130">
        <v>25</v>
      </c>
      <c r="J130" s="102">
        <v>25</v>
      </c>
      <c r="K130" s="102">
        <v>10</v>
      </c>
      <c r="L130" s="129"/>
      <c r="M130" s="129">
        <v>12</v>
      </c>
      <c r="N130" s="129">
        <v>12</v>
      </c>
      <c r="O130" s="102">
        <v>30</v>
      </c>
      <c r="P130" s="129"/>
      <c r="Q130" s="129">
        <v>10</v>
      </c>
      <c r="R130" s="129"/>
      <c r="S130" s="129"/>
      <c r="T130" s="129">
        <v>10</v>
      </c>
      <c r="U130" s="129"/>
      <c r="V130" s="129"/>
      <c r="W130" s="129">
        <v>15</v>
      </c>
      <c r="X130" s="129"/>
      <c r="Y130" s="129"/>
      <c r="Z130" s="129">
        <f t="shared" si="8"/>
        <v>604</v>
      </c>
      <c r="AA130" s="141" t="s">
        <v>4</v>
      </c>
      <c r="AB130" s="142">
        <v>1.26</v>
      </c>
      <c r="AC130" s="132">
        <f t="shared" si="7"/>
        <v>761.04</v>
      </c>
    </row>
    <row r="131" spans="1:29" ht="22.5" x14ac:dyDescent="0.25">
      <c r="A131" s="134" t="s">
        <v>405</v>
      </c>
      <c r="B131" s="129">
        <v>45</v>
      </c>
      <c r="C131" s="129">
        <v>25</v>
      </c>
      <c r="D131" s="129">
        <v>100</v>
      </c>
      <c r="E131" s="130">
        <v>24</v>
      </c>
      <c r="F131" s="130">
        <v>15</v>
      </c>
      <c r="G131" s="130">
        <v>15</v>
      </c>
      <c r="H131" s="130">
        <v>15</v>
      </c>
      <c r="I131" s="130">
        <v>15</v>
      </c>
      <c r="J131" s="102">
        <v>15</v>
      </c>
      <c r="K131" s="102">
        <v>10</v>
      </c>
      <c r="L131" s="129"/>
      <c r="M131" s="129">
        <v>10</v>
      </c>
      <c r="N131" s="129">
        <v>10</v>
      </c>
      <c r="O131" s="102">
        <v>50</v>
      </c>
      <c r="P131" s="129">
        <v>15</v>
      </c>
      <c r="Q131" s="129">
        <v>10</v>
      </c>
      <c r="R131" s="129">
        <v>10</v>
      </c>
      <c r="S131" s="129">
        <v>10</v>
      </c>
      <c r="T131" s="129">
        <v>10</v>
      </c>
      <c r="U131" s="129">
        <v>10</v>
      </c>
      <c r="V131" s="129">
        <v>10</v>
      </c>
      <c r="W131" s="129">
        <v>10</v>
      </c>
      <c r="X131" s="129">
        <v>15</v>
      </c>
      <c r="Y131" s="129">
        <v>15</v>
      </c>
      <c r="Z131" s="129">
        <f t="shared" si="8"/>
        <v>464</v>
      </c>
      <c r="AA131" s="141" t="s">
        <v>4</v>
      </c>
      <c r="AB131" s="142">
        <v>1.83</v>
      </c>
      <c r="AC131" s="132">
        <f t="shared" si="7"/>
        <v>849.12</v>
      </c>
    </row>
    <row r="132" spans="1:29" ht="12" x14ac:dyDescent="0.25">
      <c r="A132" s="134" t="s">
        <v>406</v>
      </c>
      <c r="B132" s="129"/>
      <c r="C132" s="129"/>
      <c r="D132" s="129">
        <v>100</v>
      </c>
      <c r="E132" s="130">
        <v>3</v>
      </c>
      <c r="F132" s="130">
        <v>5</v>
      </c>
      <c r="G132" s="130">
        <v>5</v>
      </c>
      <c r="H132" s="130">
        <v>5</v>
      </c>
      <c r="I132" s="130">
        <v>5</v>
      </c>
      <c r="J132" s="102">
        <v>5</v>
      </c>
      <c r="K132" s="102">
        <v>5</v>
      </c>
      <c r="L132" s="129"/>
      <c r="M132" s="129"/>
      <c r="N132" s="129"/>
      <c r="O132" s="102">
        <v>2</v>
      </c>
      <c r="P132" s="129">
        <v>5</v>
      </c>
      <c r="Q132" s="129"/>
      <c r="R132" s="129">
        <v>10</v>
      </c>
      <c r="S132" s="129">
        <v>2</v>
      </c>
      <c r="T132" s="129">
        <v>4</v>
      </c>
      <c r="U132" s="129"/>
      <c r="V132" s="129"/>
      <c r="W132" s="129">
        <v>2</v>
      </c>
      <c r="X132" s="129">
        <v>5</v>
      </c>
      <c r="Y132" s="129">
        <v>5</v>
      </c>
      <c r="Z132" s="129">
        <f t="shared" si="8"/>
        <v>168</v>
      </c>
      <c r="AA132" s="141" t="s">
        <v>4</v>
      </c>
      <c r="AB132" s="142">
        <v>2.96</v>
      </c>
      <c r="AC132" s="132">
        <f t="shared" si="7"/>
        <v>497.28</v>
      </c>
    </row>
    <row r="133" spans="1:29" ht="22.5" x14ac:dyDescent="0.25">
      <c r="A133" s="134" t="s">
        <v>407</v>
      </c>
      <c r="B133" s="129">
        <v>100</v>
      </c>
      <c r="C133" s="129">
        <v>20</v>
      </c>
      <c r="D133" s="129">
        <v>50</v>
      </c>
      <c r="E133" s="130"/>
      <c r="F133" s="130">
        <v>5</v>
      </c>
      <c r="G133" s="130">
        <v>5</v>
      </c>
      <c r="H133" s="130">
        <v>5</v>
      </c>
      <c r="I133" s="130">
        <v>5</v>
      </c>
      <c r="J133" s="102">
        <v>5</v>
      </c>
      <c r="K133" s="102">
        <v>5</v>
      </c>
      <c r="L133" s="129"/>
      <c r="M133" s="129">
        <v>4</v>
      </c>
      <c r="N133" s="129">
        <v>4</v>
      </c>
      <c r="O133" s="102"/>
      <c r="P133" s="129"/>
      <c r="Q133" s="129">
        <v>10</v>
      </c>
      <c r="R133" s="129"/>
      <c r="S133" s="129">
        <v>1</v>
      </c>
      <c r="T133" s="129">
        <v>1</v>
      </c>
      <c r="U133" s="129">
        <v>4</v>
      </c>
      <c r="V133" s="129">
        <v>4</v>
      </c>
      <c r="W133" s="129">
        <v>4</v>
      </c>
      <c r="X133" s="129"/>
      <c r="Y133" s="129"/>
      <c r="Z133" s="129">
        <f t="shared" si="8"/>
        <v>232</v>
      </c>
      <c r="AA133" s="141" t="s">
        <v>4</v>
      </c>
      <c r="AB133" s="142">
        <v>51.91</v>
      </c>
      <c r="AC133" s="132">
        <f t="shared" si="7"/>
        <v>12043.119999999999</v>
      </c>
    </row>
    <row r="134" spans="1:29" ht="22.5" x14ac:dyDescent="0.25">
      <c r="A134" s="134" t="s">
        <v>408</v>
      </c>
      <c r="B134" s="129">
        <v>70</v>
      </c>
      <c r="C134" s="129">
        <v>20</v>
      </c>
      <c r="D134" s="129">
        <v>100</v>
      </c>
      <c r="E134" s="130"/>
      <c r="F134" s="130">
        <v>5</v>
      </c>
      <c r="G134" s="130">
        <v>5</v>
      </c>
      <c r="H134" s="130">
        <v>5</v>
      </c>
      <c r="I134" s="130">
        <v>5</v>
      </c>
      <c r="J134" s="102">
        <v>5</v>
      </c>
      <c r="K134" s="102">
        <v>4</v>
      </c>
      <c r="L134" s="129">
        <v>5</v>
      </c>
      <c r="M134" s="129">
        <v>4</v>
      </c>
      <c r="N134" s="129">
        <v>4</v>
      </c>
      <c r="O134" s="102">
        <v>4</v>
      </c>
      <c r="P134" s="129"/>
      <c r="Q134" s="129">
        <v>5</v>
      </c>
      <c r="R134" s="129">
        <v>10</v>
      </c>
      <c r="S134" s="129">
        <v>3</v>
      </c>
      <c r="T134" s="129">
        <v>1</v>
      </c>
      <c r="U134" s="129">
        <v>6</v>
      </c>
      <c r="V134" s="129">
        <v>6</v>
      </c>
      <c r="W134" s="129">
        <v>6</v>
      </c>
      <c r="X134" s="129"/>
      <c r="Y134" s="129"/>
      <c r="Z134" s="129">
        <f t="shared" si="8"/>
        <v>273</v>
      </c>
      <c r="AA134" s="141" t="s">
        <v>4</v>
      </c>
      <c r="AB134" s="142">
        <v>11.4</v>
      </c>
      <c r="AC134" s="132">
        <f t="shared" si="7"/>
        <v>3112.2000000000003</v>
      </c>
    </row>
    <row r="135" spans="1:29" ht="12" x14ac:dyDescent="0.25">
      <c r="A135" s="134" t="s">
        <v>409</v>
      </c>
      <c r="B135" s="129"/>
      <c r="C135" s="129"/>
      <c r="D135" s="129">
        <v>10</v>
      </c>
      <c r="E135" s="130"/>
      <c r="F135" s="130">
        <v>5</v>
      </c>
      <c r="G135" s="130">
        <v>5</v>
      </c>
      <c r="H135" s="130">
        <v>5</v>
      </c>
      <c r="I135" s="130">
        <v>5</v>
      </c>
      <c r="J135" s="102">
        <v>5</v>
      </c>
      <c r="K135" s="102">
        <v>5</v>
      </c>
      <c r="L135" s="129"/>
      <c r="M135" s="129"/>
      <c r="N135" s="129"/>
      <c r="O135" s="102"/>
      <c r="P135" s="129">
        <v>5</v>
      </c>
      <c r="Q135" s="129">
        <v>5</v>
      </c>
      <c r="R135" s="129"/>
      <c r="S135" s="129"/>
      <c r="T135" s="129">
        <v>1</v>
      </c>
      <c r="U135" s="129"/>
      <c r="V135" s="129"/>
      <c r="W135" s="129"/>
      <c r="X135" s="129">
        <v>5</v>
      </c>
      <c r="Y135" s="129">
        <v>5</v>
      </c>
      <c r="Z135" s="129">
        <f t="shared" si="8"/>
        <v>61</v>
      </c>
      <c r="AA135" s="141" t="s">
        <v>4</v>
      </c>
      <c r="AB135" s="142">
        <v>1.29</v>
      </c>
      <c r="AC135" s="132">
        <f t="shared" si="7"/>
        <v>78.69</v>
      </c>
    </row>
    <row r="136" spans="1:29" ht="22.5" x14ac:dyDescent="0.25">
      <c r="A136" s="134" t="s">
        <v>410</v>
      </c>
      <c r="B136" s="129"/>
      <c r="C136" s="129"/>
      <c r="D136" s="129">
        <v>50</v>
      </c>
      <c r="E136" s="130"/>
      <c r="F136" s="130">
        <v>15</v>
      </c>
      <c r="G136" s="130">
        <v>15</v>
      </c>
      <c r="H136" s="130">
        <v>15</v>
      </c>
      <c r="I136" s="130">
        <v>15</v>
      </c>
      <c r="J136" s="102">
        <v>15</v>
      </c>
      <c r="K136" s="102"/>
      <c r="L136" s="129"/>
      <c r="M136" s="129">
        <v>150</v>
      </c>
      <c r="N136" s="129">
        <v>150</v>
      </c>
      <c r="O136" s="102"/>
      <c r="P136" s="129"/>
      <c r="Q136" s="129">
        <v>10</v>
      </c>
      <c r="R136" s="129"/>
      <c r="S136" s="129">
        <v>5</v>
      </c>
      <c r="T136" s="129">
        <v>10</v>
      </c>
      <c r="U136" s="129"/>
      <c r="V136" s="129">
        <v>24</v>
      </c>
      <c r="W136" s="129"/>
      <c r="X136" s="129"/>
      <c r="Y136" s="129"/>
      <c r="Z136" s="129">
        <f t="shared" si="8"/>
        <v>474</v>
      </c>
      <c r="AA136" s="141" t="s">
        <v>4</v>
      </c>
      <c r="AB136" s="142">
        <v>2.89</v>
      </c>
      <c r="AC136" s="132">
        <f t="shared" si="7"/>
        <v>1369.8600000000001</v>
      </c>
    </row>
    <row r="137" spans="1:29" ht="22.5" x14ac:dyDescent="0.25">
      <c r="A137" s="134" t="s">
        <v>411</v>
      </c>
      <c r="B137" s="129"/>
      <c r="C137" s="129"/>
      <c r="D137" s="129">
        <v>50</v>
      </c>
      <c r="E137" s="130"/>
      <c r="F137" s="130">
        <v>15</v>
      </c>
      <c r="G137" s="130">
        <v>15</v>
      </c>
      <c r="H137" s="130">
        <v>15</v>
      </c>
      <c r="I137" s="130">
        <v>15</v>
      </c>
      <c r="J137" s="102">
        <v>15</v>
      </c>
      <c r="K137" s="102"/>
      <c r="L137" s="129"/>
      <c r="M137" s="129">
        <v>50</v>
      </c>
      <c r="N137" s="129">
        <v>50</v>
      </c>
      <c r="O137" s="102"/>
      <c r="P137" s="129"/>
      <c r="Q137" s="129">
        <v>10</v>
      </c>
      <c r="R137" s="129"/>
      <c r="S137" s="129"/>
      <c r="T137" s="129">
        <v>10</v>
      </c>
      <c r="U137" s="129">
        <v>10</v>
      </c>
      <c r="V137" s="129"/>
      <c r="W137" s="129"/>
      <c r="X137" s="129"/>
      <c r="Y137" s="129"/>
      <c r="Z137" s="129">
        <f t="shared" si="8"/>
        <v>255</v>
      </c>
      <c r="AA137" s="141" t="s">
        <v>4</v>
      </c>
      <c r="AB137" s="142">
        <v>2.4900000000000002</v>
      </c>
      <c r="AC137" s="132">
        <f t="shared" si="7"/>
        <v>634.95000000000005</v>
      </c>
    </row>
    <row r="138" spans="1:29" ht="22.5" x14ac:dyDescent="0.25">
      <c r="A138" s="134" t="s">
        <v>412</v>
      </c>
      <c r="B138" s="129"/>
      <c r="C138" s="129"/>
      <c r="D138" s="129">
        <v>50</v>
      </c>
      <c r="E138" s="130"/>
      <c r="F138" s="130">
        <v>15</v>
      </c>
      <c r="G138" s="130">
        <v>15</v>
      </c>
      <c r="H138" s="130">
        <v>15</v>
      </c>
      <c r="I138" s="130">
        <v>15</v>
      </c>
      <c r="J138" s="102">
        <v>15</v>
      </c>
      <c r="K138" s="102"/>
      <c r="L138" s="129"/>
      <c r="M138" s="129">
        <v>10</v>
      </c>
      <c r="N138" s="129">
        <v>10</v>
      </c>
      <c r="O138" s="102"/>
      <c r="P138" s="129"/>
      <c r="Q138" s="129">
        <v>10</v>
      </c>
      <c r="R138" s="129">
        <v>20</v>
      </c>
      <c r="S138" s="129">
        <v>5</v>
      </c>
      <c r="T138" s="129">
        <v>10</v>
      </c>
      <c r="U138" s="129"/>
      <c r="V138" s="129">
        <v>20</v>
      </c>
      <c r="W138" s="129"/>
      <c r="X138" s="129"/>
      <c r="Y138" s="129"/>
      <c r="Z138" s="129">
        <f t="shared" ref="Z138:Z168" si="9">SUM(B138:Y138)</f>
        <v>210</v>
      </c>
      <c r="AA138" s="141" t="s">
        <v>4</v>
      </c>
      <c r="AB138" s="142">
        <v>1.78</v>
      </c>
      <c r="AC138" s="132">
        <f t="shared" si="7"/>
        <v>373.8</v>
      </c>
    </row>
    <row r="139" spans="1:29" ht="22.5" x14ac:dyDescent="0.25">
      <c r="A139" s="134" t="s">
        <v>413</v>
      </c>
      <c r="B139" s="129"/>
      <c r="C139" s="129"/>
      <c r="D139" s="129">
        <v>50</v>
      </c>
      <c r="E139" s="130"/>
      <c r="F139" s="130">
        <v>15</v>
      </c>
      <c r="G139" s="130">
        <v>15</v>
      </c>
      <c r="H139" s="130">
        <v>15</v>
      </c>
      <c r="I139" s="130">
        <v>15</v>
      </c>
      <c r="J139" s="102">
        <v>15</v>
      </c>
      <c r="K139" s="102"/>
      <c r="L139" s="129"/>
      <c r="M139" s="129"/>
      <c r="N139" s="129"/>
      <c r="O139" s="102"/>
      <c r="P139" s="129"/>
      <c r="Q139" s="129"/>
      <c r="R139" s="129">
        <v>10</v>
      </c>
      <c r="S139" s="129"/>
      <c r="T139" s="129">
        <v>10</v>
      </c>
      <c r="U139" s="129"/>
      <c r="V139" s="129"/>
      <c r="W139" s="129"/>
      <c r="X139" s="129"/>
      <c r="Y139" s="129"/>
      <c r="Z139" s="129">
        <f t="shared" si="9"/>
        <v>145</v>
      </c>
      <c r="AA139" s="141" t="s">
        <v>4</v>
      </c>
      <c r="AB139" s="142">
        <v>1.89</v>
      </c>
      <c r="AC139" s="132">
        <f t="shared" si="7"/>
        <v>274.05</v>
      </c>
    </row>
    <row r="140" spans="1:29" ht="22.5" x14ac:dyDescent="0.25">
      <c r="A140" s="134" t="s">
        <v>414</v>
      </c>
      <c r="B140" s="129"/>
      <c r="C140" s="129"/>
      <c r="D140" s="129">
        <v>50</v>
      </c>
      <c r="E140" s="130"/>
      <c r="F140" s="130">
        <v>15</v>
      </c>
      <c r="G140" s="130">
        <v>15</v>
      </c>
      <c r="H140" s="130">
        <v>15</v>
      </c>
      <c r="I140" s="130">
        <v>15</v>
      </c>
      <c r="J140" s="102">
        <v>15</v>
      </c>
      <c r="K140" s="102"/>
      <c r="L140" s="129"/>
      <c r="M140" s="129"/>
      <c r="N140" s="129"/>
      <c r="O140" s="102"/>
      <c r="P140" s="129"/>
      <c r="Q140" s="129"/>
      <c r="R140" s="129"/>
      <c r="S140" s="129"/>
      <c r="T140" s="129">
        <v>10</v>
      </c>
      <c r="U140" s="129"/>
      <c r="V140" s="129"/>
      <c r="W140" s="129"/>
      <c r="X140" s="129"/>
      <c r="Y140" s="129"/>
      <c r="Z140" s="129">
        <f t="shared" si="9"/>
        <v>135</v>
      </c>
      <c r="AA140" s="141" t="s">
        <v>4</v>
      </c>
      <c r="AB140" s="142">
        <v>1.18</v>
      </c>
      <c r="AC140" s="132">
        <f t="shared" si="7"/>
        <v>159.29999999999998</v>
      </c>
    </row>
    <row r="141" spans="1:29" ht="22.5" x14ac:dyDescent="0.25">
      <c r="A141" s="134" t="s">
        <v>415</v>
      </c>
      <c r="B141" s="129"/>
      <c r="C141" s="129"/>
      <c r="D141" s="129">
        <v>50</v>
      </c>
      <c r="E141" s="130"/>
      <c r="F141" s="130">
        <v>15</v>
      </c>
      <c r="G141" s="130">
        <v>15</v>
      </c>
      <c r="H141" s="130">
        <v>15</v>
      </c>
      <c r="I141" s="130">
        <v>15</v>
      </c>
      <c r="J141" s="102">
        <v>15</v>
      </c>
      <c r="K141" s="102"/>
      <c r="L141" s="129"/>
      <c r="M141" s="129"/>
      <c r="N141" s="129"/>
      <c r="O141" s="102"/>
      <c r="P141" s="129"/>
      <c r="Q141" s="129"/>
      <c r="R141" s="129"/>
      <c r="S141" s="129"/>
      <c r="T141" s="129">
        <v>10</v>
      </c>
      <c r="U141" s="129"/>
      <c r="V141" s="129">
        <v>10</v>
      </c>
      <c r="W141" s="129">
        <v>5</v>
      </c>
      <c r="X141" s="129"/>
      <c r="Y141" s="129"/>
      <c r="Z141" s="129">
        <f t="shared" si="9"/>
        <v>150</v>
      </c>
      <c r="AA141" s="141" t="s">
        <v>4</v>
      </c>
      <c r="AB141" s="142">
        <v>1.1100000000000001</v>
      </c>
      <c r="AC141" s="132">
        <f t="shared" si="7"/>
        <v>166.50000000000003</v>
      </c>
    </row>
    <row r="142" spans="1:29" ht="22.5" x14ac:dyDescent="0.25">
      <c r="A142" s="134" t="s">
        <v>416</v>
      </c>
      <c r="B142" s="129"/>
      <c r="C142" s="129"/>
      <c r="D142" s="129">
        <v>50</v>
      </c>
      <c r="E142" s="130"/>
      <c r="F142" s="130">
        <v>5</v>
      </c>
      <c r="G142" s="130">
        <v>5</v>
      </c>
      <c r="H142" s="130">
        <v>5</v>
      </c>
      <c r="I142" s="130">
        <v>5</v>
      </c>
      <c r="J142" s="102">
        <v>5</v>
      </c>
      <c r="K142" s="102">
        <v>5</v>
      </c>
      <c r="L142" s="129"/>
      <c r="M142" s="129"/>
      <c r="N142" s="129"/>
      <c r="O142" s="102"/>
      <c r="P142" s="129"/>
      <c r="Q142" s="129"/>
      <c r="R142" s="129"/>
      <c r="S142" s="129"/>
      <c r="T142" s="129">
        <v>10</v>
      </c>
      <c r="U142" s="129"/>
      <c r="V142" s="129"/>
      <c r="W142" s="129"/>
      <c r="X142" s="129"/>
      <c r="Y142" s="129"/>
      <c r="Z142" s="129">
        <f t="shared" si="9"/>
        <v>90</v>
      </c>
      <c r="AA142" s="141" t="s">
        <v>4</v>
      </c>
      <c r="AB142" s="142">
        <v>6.79</v>
      </c>
      <c r="AC142" s="132">
        <f t="shared" si="7"/>
        <v>611.1</v>
      </c>
    </row>
    <row r="143" spans="1:29" ht="22.5" x14ac:dyDescent="0.25">
      <c r="A143" s="134" t="s">
        <v>417</v>
      </c>
      <c r="B143" s="129"/>
      <c r="C143" s="129"/>
      <c r="D143" s="129">
        <v>50</v>
      </c>
      <c r="E143" s="130"/>
      <c r="F143" s="130">
        <v>5</v>
      </c>
      <c r="G143" s="130">
        <v>5</v>
      </c>
      <c r="H143" s="130">
        <v>5</v>
      </c>
      <c r="I143" s="130">
        <v>5</v>
      </c>
      <c r="J143" s="102">
        <v>5</v>
      </c>
      <c r="K143" s="102">
        <v>4</v>
      </c>
      <c r="L143" s="129"/>
      <c r="M143" s="129"/>
      <c r="N143" s="129"/>
      <c r="O143" s="102"/>
      <c r="P143" s="129"/>
      <c r="Q143" s="129"/>
      <c r="R143" s="129"/>
      <c r="S143" s="129"/>
      <c r="T143" s="129">
        <v>10</v>
      </c>
      <c r="U143" s="129">
        <v>6</v>
      </c>
      <c r="V143" s="129">
        <v>6</v>
      </c>
      <c r="W143" s="129"/>
      <c r="X143" s="129"/>
      <c r="Y143" s="129"/>
      <c r="Z143" s="129">
        <f t="shared" si="9"/>
        <v>101</v>
      </c>
      <c r="AA143" s="141" t="s">
        <v>4</v>
      </c>
      <c r="AB143" s="142">
        <v>14.82</v>
      </c>
      <c r="AC143" s="132">
        <f t="shared" si="7"/>
        <v>1496.82</v>
      </c>
    </row>
    <row r="144" spans="1:29" ht="12" x14ac:dyDescent="0.25">
      <c r="A144" s="134" t="s">
        <v>418</v>
      </c>
      <c r="B144" s="129">
        <v>500</v>
      </c>
      <c r="C144" s="129">
        <v>250</v>
      </c>
      <c r="D144" s="129">
        <v>100</v>
      </c>
      <c r="E144" s="130"/>
      <c r="F144" s="130">
        <v>5</v>
      </c>
      <c r="G144" s="130">
        <v>5</v>
      </c>
      <c r="H144" s="130">
        <v>5</v>
      </c>
      <c r="I144" s="130">
        <v>5</v>
      </c>
      <c r="J144" s="102">
        <v>5</v>
      </c>
      <c r="K144" s="102">
        <v>5</v>
      </c>
      <c r="L144" s="129"/>
      <c r="M144" s="129">
        <v>9</v>
      </c>
      <c r="N144" s="129">
        <v>9</v>
      </c>
      <c r="O144" s="102"/>
      <c r="P144" s="129">
        <v>6</v>
      </c>
      <c r="Q144" s="129">
        <v>10</v>
      </c>
      <c r="R144" s="129"/>
      <c r="S144" s="129">
        <v>20</v>
      </c>
      <c r="T144" s="129">
        <v>20</v>
      </c>
      <c r="U144" s="129">
        <v>21</v>
      </c>
      <c r="V144" s="129">
        <v>10</v>
      </c>
      <c r="W144" s="129">
        <v>10</v>
      </c>
      <c r="X144" s="129">
        <v>6</v>
      </c>
      <c r="Y144" s="129">
        <v>6</v>
      </c>
      <c r="Z144" s="129">
        <f t="shared" si="9"/>
        <v>1007</v>
      </c>
      <c r="AA144" s="141" t="s">
        <v>4</v>
      </c>
      <c r="AB144" s="142">
        <v>2.0099999999999998</v>
      </c>
      <c r="AC144" s="132">
        <f t="shared" si="7"/>
        <v>2024.0699999999997</v>
      </c>
    </row>
    <row r="145" spans="1:29" ht="12" x14ac:dyDescent="0.25">
      <c r="A145" s="134" t="s">
        <v>419</v>
      </c>
      <c r="B145" s="129">
        <v>200</v>
      </c>
      <c r="C145" s="129">
        <v>100</v>
      </c>
      <c r="D145" s="129">
        <v>100</v>
      </c>
      <c r="E145" s="130"/>
      <c r="F145" s="130">
        <v>5</v>
      </c>
      <c r="G145" s="130">
        <v>5</v>
      </c>
      <c r="H145" s="130">
        <v>5</v>
      </c>
      <c r="I145" s="130">
        <v>5</v>
      </c>
      <c r="J145" s="102">
        <v>5</v>
      </c>
      <c r="K145" s="102">
        <v>5</v>
      </c>
      <c r="L145" s="129"/>
      <c r="M145" s="129"/>
      <c r="N145" s="129"/>
      <c r="O145" s="102"/>
      <c r="P145" s="129">
        <v>10</v>
      </c>
      <c r="Q145" s="129">
        <v>10</v>
      </c>
      <c r="R145" s="129"/>
      <c r="S145" s="129">
        <v>19</v>
      </c>
      <c r="T145" s="129">
        <v>20</v>
      </c>
      <c r="U145" s="129"/>
      <c r="V145" s="129"/>
      <c r="W145" s="129">
        <v>5</v>
      </c>
      <c r="X145" s="129">
        <v>10</v>
      </c>
      <c r="Y145" s="129">
        <v>10</v>
      </c>
      <c r="Z145" s="129">
        <f t="shared" si="9"/>
        <v>514</v>
      </c>
      <c r="AA145" s="141" t="s">
        <v>4</v>
      </c>
      <c r="AB145" s="142">
        <v>4.74</v>
      </c>
      <c r="AC145" s="132">
        <f t="shared" si="7"/>
        <v>2436.36</v>
      </c>
    </row>
    <row r="146" spans="1:29" ht="22.5" x14ac:dyDescent="0.25">
      <c r="A146" s="134" t="s">
        <v>420</v>
      </c>
      <c r="B146" s="129">
        <v>99</v>
      </c>
      <c r="C146" s="129">
        <v>80</v>
      </c>
      <c r="D146" s="129">
        <v>200</v>
      </c>
      <c r="E146" s="130"/>
      <c r="F146" s="130">
        <v>10</v>
      </c>
      <c r="G146" s="130">
        <v>10</v>
      </c>
      <c r="H146" s="130">
        <v>10</v>
      </c>
      <c r="I146" s="130">
        <v>10</v>
      </c>
      <c r="J146" s="102">
        <v>10</v>
      </c>
      <c r="K146" s="102">
        <v>11</v>
      </c>
      <c r="L146" s="129">
        <v>8</v>
      </c>
      <c r="M146" s="129">
        <v>16</v>
      </c>
      <c r="N146" s="129">
        <v>16</v>
      </c>
      <c r="O146" s="102">
        <v>60</v>
      </c>
      <c r="P146" s="129"/>
      <c r="Q146" s="129"/>
      <c r="R146" s="129"/>
      <c r="S146" s="129">
        <v>3</v>
      </c>
      <c r="T146" s="129">
        <v>9</v>
      </c>
      <c r="U146" s="129">
        <v>50</v>
      </c>
      <c r="V146" s="129"/>
      <c r="W146" s="129"/>
      <c r="X146" s="129"/>
      <c r="Y146" s="129">
        <v>20</v>
      </c>
      <c r="Z146" s="129">
        <f t="shared" si="9"/>
        <v>622</v>
      </c>
      <c r="AA146" s="141" t="s">
        <v>4</v>
      </c>
      <c r="AB146" s="142">
        <v>0.3</v>
      </c>
      <c r="AC146" s="132">
        <f t="shared" si="7"/>
        <v>186.6</v>
      </c>
    </row>
    <row r="147" spans="1:29" ht="22.5" x14ac:dyDescent="0.25">
      <c r="A147" s="134" t="s">
        <v>421</v>
      </c>
      <c r="B147" s="129"/>
      <c r="C147" s="129"/>
      <c r="D147" s="129"/>
      <c r="E147" s="130">
        <v>15</v>
      </c>
      <c r="F147" s="130">
        <v>5</v>
      </c>
      <c r="G147" s="130">
        <v>5</v>
      </c>
      <c r="H147" s="130">
        <v>5</v>
      </c>
      <c r="I147" s="130">
        <v>5</v>
      </c>
      <c r="J147" s="102">
        <v>5</v>
      </c>
      <c r="K147" s="102">
        <v>5</v>
      </c>
      <c r="L147" s="129"/>
      <c r="M147" s="129"/>
      <c r="N147" s="129"/>
      <c r="O147" s="102"/>
      <c r="P147" s="129"/>
      <c r="Q147" s="129"/>
      <c r="R147" s="129">
        <v>5</v>
      </c>
      <c r="S147" s="129">
        <v>20</v>
      </c>
      <c r="T147" s="129">
        <v>11</v>
      </c>
      <c r="U147" s="129"/>
      <c r="V147" s="129">
        <v>10</v>
      </c>
      <c r="W147" s="129"/>
      <c r="X147" s="129"/>
      <c r="Y147" s="129"/>
      <c r="Z147" s="129">
        <f t="shared" si="9"/>
        <v>91</v>
      </c>
      <c r="AA147" s="141" t="s">
        <v>4</v>
      </c>
      <c r="AB147" s="142">
        <v>0.32</v>
      </c>
      <c r="AC147" s="132">
        <f t="shared" si="7"/>
        <v>29.12</v>
      </c>
    </row>
    <row r="148" spans="1:29" ht="12" x14ac:dyDescent="0.25">
      <c r="A148" s="134" t="s">
        <v>422</v>
      </c>
      <c r="B148" s="129">
        <v>150</v>
      </c>
      <c r="C148" s="129">
        <v>30</v>
      </c>
      <c r="D148" s="129">
        <v>100</v>
      </c>
      <c r="E148" s="130">
        <v>24</v>
      </c>
      <c r="F148" s="130">
        <v>5</v>
      </c>
      <c r="G148" s="130">
        <v>5</v>
      </c>
      <c r="H148" s="130">
        <v>5</v>
      </c>
      <c r="I148" s="130">
        <v>5</v>
      </c>
      <c r="J148" s="102">
        <v>5</v>
      </c>
      <c r="K148" s="102">
        <v>10</v>
      </c>
      <c r="L148" s="129"/>
      <c r="M148" s="129"/>
      <c r="N148" s="129"/>
      <c r="O148" s="102">
        <v>12</v>
      </c>
      <c r="P148" s="129"/>
      <c r="Q148" s="129"/>
      <c r="R148" s="129">
        <v>15</v>
      </c>
      <c r="S148" s="129">
        <v>5</v>
      </c>
      <c r="T148" s="129">
        <v>20</v>
      </c>
      <c r="U148" s="129"/>
      <c r="V148" s="129">
        <v>15</v>
      </c>
      <c r="W148" s="129">
        <v>14</v>
      </c>
      <c r="X148" s="129"/>
      <c r="Y148" s="129"/>
      <c r="Z148" s="129">
        <f t="shared" si="9"/>
        <v>420</v>
      </c>
      <c r="AA148" s="141" t="s">
        <v>4</v>
      </c>
      <c r="AB148" s="142">
        <v>1.1599999999999999</v>
      </c>
      <c r="AC148" s="132">
        <f t="shared" si="7"/>
        <v>487.2</v>
      </c>
    </row>
    <row r="149" spans="1:29" ht="12" x14ac:dyDescent="0.25">
      <c r="A149" s="134" t="s">
        <v>423</v>
      </c>
      <c r="B149" s="139">
        <v>150</v>
      </c>
      <c r="C149" s="139">
        <v>40</v>
      </c>
      <c r="D149" s="139"/>
      <c r="E149" s="130">
        <v>24</v>
      </c>
      <c r="F149" s="130">
        <v>5</v>
      </c>
      <c r="G149" s="130">
        <v>5</v>
      </c>
      <c r="H149" s="130">
        <v>5</v>
      </c>
      <c r="I149" s="130">
        <v>5</v>
      </c>
      <c r="J149" s="102">
        <v>5</v>
      </c>
      <c r="K149" s="102">
        <v>10</v>
      </c>
      <c r="L149" s="139">
        <v>20</v>
      </c>
      <c r="M149" s="139">
        <v>12</v>
      </c>
      <c r="N149" s="139">
        <v>12</v>
      </c>
      <c r="O149" s="102">
        <v>6</v>
      </c>
      <c r="P149" s="139">
        <v>15</v>
      </c>
      <c r="Q149" s="139">
        <v>10</v>
      </c>
      <c r="R149" s="139"/>
      <c r="S149" s="139">
        <v>10</v>
      </c>
      <c r="T149" s="129">
        <v>20</v>
      </c>
      <c r="U149" s="139">
        <v>10</v>
      </c>
      <c r="V149" s="139">
        <v>15</v>
      </c>
      <c r="W149" s="139">
        <v>15</v>
      </c>
      <c r="X149" s="139">
        <v>15</v>
      </c>
      <c r="Y149" s="139">
        <v>15</v>
      </c>
      <c r="Z149" s="129">
        <f t="shared" si="9"/>
        <v>424</v>
      </c>
      <c r="AA149" s="141" t="s">
        <v>4</v>
      </c>
      <c r="AB149" s="142">
        <v>2.37</v>
      </c>
      <c r="AC149" s="132">
        <f t="shared" si="7"/>
        <v>1004.88</v>
      </c>
    </row>
    <row r="150" spans="1:29" ht="12" x14ac:dyDescent="0.25">
      <c r="A150" s="134" t="s">
        <v>424</v>
      </c>
      <c r="B150" s="129">
        <v>100</v>
      </c>
      <c r="C150" s="129">
        <v>30</v>
      </c>
      <c r="D150" s="129"/>
      <c r="E150" s="130">
        <v>10</v>
      </c>
      <c r="F150" s="130">
        <v>5</v>
      </c>
      <c r="G150" s="130">
        <v>5</v>
      </c>
      <c r="H150" s="130">
        <v>5</v>
      </c>
      <c r="I150" s="130">
        <v>5</v>
      </c>
      <c r="J150" s="102">
        <v>5</v>
      </c>
      <c r="K150" s="102">
        <v>25</v>
      </c>
      <c r="L150" s="129"/>
      <c r="M150" s="129">
        <v>6</v>
      </c>
      <c r="N150" s="129">
        <v>6</v>
      </c>
      <c r="O150" s="102"/>
      <c r="P150" s="129"/>
      <c r="Q150" s="129">
        <v>18</v>
      </c>
      <c r="R150" s="129">
        <v>10</v>
      </c>
      <c r="S150" s="129">
        <v>9</v>
      </c>
      <c r="T150" s="129">
        <v>15</v>
      </c>
      <c r="U150" s="129"/>
      <c r="V150" s="129">
        <v>10</v>
      </c>
      <c r="W150" s="129">
        <v>10</v>
      </c>
      <c r="X150" s="129"/>
      <c r="Y150" s="129"/>
      <c r="Z150" s="129">
        <f t="shared" si="9"/>
        <v>274</v>
      </c>
      <c r="AA150" s="141" t="s">
        <v>4</v>
      </c>
      <c r="AB150" s="142">
        <v>1.62</v>
      </c>
      <c r="AC150" s="132">
        <f t="shared" si="7"/>
        <v>443.88000000000005</v>
      </c>
    </row>
    <row r="151" spans="1:29" ht="12" x14ac:dyDescent="0.25">
      <c r="A151" s="134" t="s">
        <v>425</v>
      </c>
      <c r="B151" s="129">
        <v>100</v>
      </c>
      <c r="C151" s="129">
        <v>32</v>
      </c>
      <c r="D151" s="129"/>
      <c r="E151" s="130"/>
      <c r="F151" s="130">
        <v>15</v>
      </c>
      <c r="G151" s="130">
        <v>15</v>
      </c>
      <c r="H151" s="130">
        <v>15</v>
      </c>
      <c r="I151" s="130">
        <v>15</v>
      </c>
      <c r="J151" s="102">
        <v>15</v>
      </c>
      <c r="K151" s="102">
        <v>10</v>
      </c>
      <c r="L151" s="129">
        <v>10</v>
      </c>
      <c r="M151" s="129">
        <v>20</v>
      </c>
      <c r="N151" s="129">
        <v>20</v>
      </c>
      <c r="O151" s="102"/>
      <c r="P151" s="129"/>
      <c r="Q151" s="129"/>
      <c r="R151" s="129">
        <v>2</v>
      </c>
      <c r="S151" s="129"/>
      <c r="T151" s="129">
        <v>11</v>
      </c>
      <c r="U151" s="129">
        <v>5</v>
      </c>
      <c r="V151" s="129">
        <v>31</v>
      </c>
      <c r="W151" s="129">
        <v>24</v>
      </c>
      <c r="X151" s="129"/>
      <c r="Y151" s="129"/>
      <c r="Z151" s="129">
        <f t="shared" si="9"/>
        <v>340</v>
      </c>
      <c r="AA151" s="141" t="s">
        <v>4</v>
      </c>
      <c r="AB151" s="142">
        <v>0.45</v>
      </c>
      <c r="AC151" s="132">
        <f t="shared" si="7"/>
        <v>153</v>
      </c>
    </row>
    <row r="152" spans="1:29" ht="12" x14ac:dyDescent="0.25">
      <c r="A152" s="134" t="s">
        <v>426</v>
      </c>
      <c r="B152" s="129">
        <v>520</v>
      </c>
      <c r="C152" s="129">
        <v>180</v>
      </c>
      <c r="D152" s="129"/>
      <c r="E152" s="130">
        <v>40</v>
      </c>
      <c r="F152" s="130"/>
      <c r="G152" s="130"/>
      <c r="H152" s="130"/>
      <c r="I152" s="130"/>
      <c r="J152" s="102"/>
      <c r="K152" s="102"/>
      <c r="L152" s="129">
        <v>20</v>
      </c>
      <c r="M152" s="129">
        <v>40</v>
      </c>
      <c r="N152" s="129">
        <v>40</v>
      </c>
      <c r="O152" s="102"/>
      <c r="P152" s="129"/>
      <c r="Q152" s="129">
        <v>5</v>
      </c>
      <c r="R152" s="129"/>
      <c r="S152" s="129"/>
      <c r="T152" s="129">
        <v>20</v>
      </c>
      <c r="U152" s="129">
        <v>10</v>
      </c>
      <c r="V152" s="129">
        <v>20</v>
      </c>
      <c r="W152" s="129">
        <v>20</v>
      </c>
      <c r="X152" s="129"/>
      <c r="Y152" s="129"/>
      <c r="Z152" s="129">
        <f t="shared" si="9"/>
        <v>915</v>
      </c>
      <c r="AA152" s="141" t="s">
        <v>4</v>
      </c>
      <c r="AB152" s="142">
        <v>0.28000000000000003</v>
      </c>
      <c r="AC152" s="132">
        <f t="shared" si="7"/>
        <v>256.20000000000005</v>
      </c>
    </row>
    <row r="153" spans="1:29" ht="12" x14ac:dyDescent="0.25">
      <c r="A153" s="134" t="s">
        <v>427</v>
      </c>
      <c r="B153" s="129">
        <v>200</v>
      </c>
      <c r="C153" s="129">
        <v>70</v>
      </c>
      <c r="D153" s="129"/>
      <c r="E153" s="130">
        <v>20</v>
      </c>
      <c r="F153" s="130"/>
      <c r="G153" s="130"/>
      <c r="H153" s="130"/>
      <c r="I153" s="130"/>
      <c r="J153" s="102"/>
      <c r="K153" s="102"/>
      <c r="L153" s="129">
        <v>10</v>
      </c>
      <c r="M153" s="129">
        <v>20</v>
      </c>
      <c r="N153" s="129">
        <v>20</v>
      </c>
      <c r="O153" s="102"/>
      <c r="P153" s="129"/>
      <c r="Q153" s="129">
        <v>4</v>
      </c>
      <c r="R153" s="129"/>
      <c r="S153" s="129"/>
      <c r="T153" s="129">
        <v>10</v>
      </c>
      <c r="U153" s="129"/>
      <c r="V153" s="129">
        <v>12</v>
      </c>
      <c r="W153" s="129"/>
      <c r="X153" s="129"/>
      <c r="Y153" s="129"/>
      <c r="Z153" s="129">
        <f t="shared" si="9"/>
        <v>366</v>
      </c>
      <c r="AA153" s="141" t="s">
        <v>4</v>
      </c>
      <c r="AB153" s="142">
        <v>0.21</v>
      </c>
      <c r="AC153" s="132">
        <f t="shared" si="7"/>
        <v>76.86</v>
      </c>
    </row>
    <row r="154" spans="1:29" ht="12" x14ac:dyDescent="0.25">
      <c r="A154" s="134" t="s">
        <v>428</v>
      </c>
      <c r="B154" s="129">
        <v>200</v>
      </c>
      <c r="C154" s="129">
        <v>70</v>
      </c>
      <c r="D154" s="129"/>
      <c r="E154" s="130">
        <v>20</v>
      </c>
      <c r="F154" s="130"/>
      <c r="G154" s="130"/>
      <c r="H154" s="130"/>
      <c r="I154" s="130"/>
      <c r="J154" s="102"/>
      <c r="K154" s="102"/>
      <c r="L154" s="129">
        <v>10</v>
      </c>
      <c r="M154" s="129">
        <v>20</v>
      </c>
      <c r="N154" s="129">
        <v>20</v>
      </c>
      <c r="O154" s="102">
        <v>4</v>
      </c>
      <c r="P154" s="129"/>
      <c r="Q154" s="129"/>
      <c r="R154" s="129"/>
      <c r="S154" s="129"/>
      <c r="T154" s="129">
        <v>10</v>
      </c>
      <c r="U154" s="129"/>
      <c r="V154" s="129"/>
      <c r="W154" s="129">
        <v>10</v>
      </c>
      <c r="X154" s="129"/>
      <c r="Y154" s="129"/>
      <c r="Z154" s="129">
        <f t="shared" si="9"/>
        <v>364</v>
      </c>
      <c r="AA154" s="141" t="s">
        <v>4</v>
      </c>
      <c r="AB154" s="142">
        <v>0.28000000000000003</v>
      </c>
      <c r="AC154" s="132">
        <f t="shared" si="7"/>
        <v>101.92000000000002</v>
      </c>
    </row>
    <row r="155" spans="1:29" ht="12" x14ac:dyDescent="0.25">
      <c r="A155" s="134" t="s">
        <v>429</v>
      </c>
      <c r="B155" s="129">
        <v>330</v>
      </c>
      <c r="C155" s="129">
        <v>100</v>
      </c>
      <c r="D155" s="129"/>
      <c r="E155" s="130"/>
      <c r="F155" s="130">
        <v>25</v>
      </c>
      <c r="G155" s="130">
        <v>25</v>
      </c>
      <c r="H155" s="130">
        <v>25</v>
      </c>
      <c r="I155" s="130">
        <v>25</v>
      </c>
      <c r="J155" s="102">
        <v>25</v>
      </c>
      <c r="K155" s="102">
        <v>25</v>
      </c>
      <c r="L155" s="129">
        <v>10</v>
      </c>
      <c r="M155" s="129">
        <v>20</v>
      </c>
      <c r="N155" s="129">
        <v>20</v>
      </c>
      <c r="O155" s="102"/>
      <c r="P155" s="129"/>
      <c r="Q155" s="129">
        <v>5</v>
      </c>
      <c r="R155" s="129"/>
      <c r="S155" s="129"/>
      <c r="T155" s="129">
        <v>10</v>
      </c>
      <c r="U155" s="129"/>
      <c r="V155" s="129"/>
      <c r="W155" s="129"/>
      <c r="X155" s="129"/>
      <c r="Y155" s="129"/>
      <c r="Z155" s="129">
        <f t="shared" si="9"/>
        <v>645</v>
      </c>
      <c r="AA155" s="141" t="s">
        <v>4</v>
      </c>
      <c r="AB155" s="142">
        <v>0.27</v>
      </c>
      <c r="AC155" s="132">
        <f t="shared" si="7"/>
        <v>174.15</v>
      </c>
    </row>
    <row r="156" spans="1:29" ht="12" x14ac:dyDescent="0.25">
      <c r="A156" s="134" t="s">
        <v>430</v>
      </c>
      <c r="B156" s="129"/>
      <c r="C156" s="129"/>
      <c r="D156" s="129"/>
      <c r="E156" s="130">
        <v>25</v>
      </c>
      <c r="F156" s="130"/>
      <c r="G156" s="130"/>
      <c r="H156" s="130"/>
      <c r="I156" s="130"/>
      <c r="J156" s="102"/>
      <c r="K156" s="102"/>
      <c r="L156" s="129"/>
      <c r="M156" s="129"/>
      <c r="N156" s="129"/>
      <c r="O156" s="102"/>
      <c r="P156" s="129"/>
      <c r="Q156" s="129">
        <v>4</v>
      </c>
      <c r="R156" s="129">
        <v>10</v>
      </c>
      <c r="S156" s="129"/>
      <c r="T156" s="129">
        <v>10</v>
      </c>
      <c r="U156" s="129"/>
      <c r="V156" s="129">
        <v>1</v>
      </c>
      <c r="W156" s="129">
        <v>10</v>
      </c>
      <c r="X156" s="129"/>
      <c r="Y156" s="129"/>
      <c r="Z156" s="129">
        <f t="shared" si="9"/>
        <v>60</v>
      </c>
      <c r="AA156" s="141" t="s">
        <v>4</v>
      </c>
      <c r="AB156" s="142">
        <v>0.09</v>
      </c>
      <c r="AC156" s="132">
        <f t="shared" si="7"/>
        <v>5.3999999999999995</v>
      </c>
    </row>
    <row r="157" spans="1:29" ht="33.75" x14ac:dyDescent="0.25">
      <c r="A157" s="134" t="s">
        <v>431</v>
      </c>
      <c r="B157" s="129"/>
      <c r="C157" s="129"/>
      <c r="D157" s="129"/>
      <c r="E157" s="130"/>
      <c r="F157" s="130">
        <v>5</v>
      </c>
      <c r="G157" s="130">
        <v>5</v>
      </c>
      <c r="H157" s="130">
        <v>5</v>
      </c>
      <c r="I157" s="130">
        <v>5</v>
      </c>
      <c r="J157" s="102">
        <v>5</v>
      </c>
      <c r="K157" s="102">
        <v>5</v>
      </c>
      <c r="L157" s="129"/>
      <c r="M157" s="129"/>
      <c r="N157" s="129"/>
      <c r="O157" s="102"/>
      <c r="P157" s="129"/>
      <c r="Q157" s="129"/>
      <c r="R157" s="129"/>
      <c r="S157" s="129"/>
      <c r="T157" s="129">
        <v>10</v>
      </c>
      <c r="U157" s="129"/>
      <c r="V157" s="129"/>
      <c r="W157" s="129"/>
      <c r="X157" s="129"/>
      <c r="Y157" s="129"/>
      <c r="Z157" s="129">
        <f t="shared" si="9"/>
        <v>40</v>
      </c>
      <c r="AA157" s="141" t="s">
        <v>4</v>
      </c>
      <c r="AB157" s="142">
        <v>2.12</v>
      </c>
      <c r="AC157" s="132">
        <f t="shared" si="7"/>
        <v>84.800000000000011</v>
      </c>
    </row>
    <row r="158" spans="1:29" ht="22.5" x14ac:dyDescent="0.25">
      <c r="A158" s="134" t="s">
        <v>432</v>
      </c>
      <c r="B158" s="129"/>
      <c r="C158" s="129"/>
      <c r="D158" s="129"/>
      <c r="E158" s="130"/>
      <c r="F158" s="130"/>
      <c r="G158" s="130"/>
      <c r="H158" s="130"/>
      <c r="I158" s="130"/>
      <c r="J158" s="102"/>
      <c r="K158" s="102"/>
      <c r="L158" s="129"/>
      <c r="M158" s="129"/>
      <c r="N158" s="129"/>
      <c r="O158" s="102">
        <v>2</v>
      </c>
      <c r="P158" s="129"/>
      <c r="Q158" s="129"/>
      <c r="R158" s="129">
        <v>10</v>
      </c>
      <c r="S158" s="129"/>
      <c r="T158" s="129">
        <v>1</v>
      </c>
      <c r="U158" s="129"/>
      <c r="V158" s="129"/>
      <c r="W158" s="129"/>
      <c r="X158" s="129"/>
      <c r="Y158" s="129"/>
      <c r="Z158" s="129">
        <f t="shared" si="9"/>
        <v>13</v>
      </c>
      <c r="AA158" s="141" t="s">
        <v>4</v>
      </c>
      <c r="AB158" s="142">
        <v>8.0500000000000007</v>
      </c>
      <c r="AC158" s="132">
        <f t="shared" si="7"/>
        <v>104.65</v>
      </c>
    </row>
    <row r="159" spans="1:29" ht="22.5" x14ac:dyDescent="0.25">
      <c r="A159" s="134" t="s">
        <v>433</v>
      </c>
      <c r="B159" s="129"/>
      <c r="C159" s="129"/>
      <c r="D159" s="129"/>
      <c r="E159" s="130"/>
      <c r="F159" s="130"/>
      <c r="G159" s="130"/>
      <c r="H159" s="130"/>
      <c r="I159" s="130"/>
      <c r="J159" s="102"/>
      <c r="K159" s="102"/>
      <c r="L159" s="129"/>
      <c r="M159" s="129"/>
      <c r="N159" s="129"/>
      <c r="O159" s="102"/>
      <c r="P159" s="129"/>
      <c r="Q159" s="129"/>
      <c r="R159" s="129"/>
      <c r="S159" s="129"/>
      <c r="T159" s="129">
        <v>1</v>
      </c>
      <c r="U159" s="129"/>
      <c r="V159" s="129"/>
      <c r="W159" s="129"/>
      <c r="X159" s="129"/>
      <c r="Y159" s="129"/>
      <c r="Z159" s="129">
        <f t="shared" si="9"/>
        <v>1</v>
      </c>
      <c r="AA159" s="141" t="s">
        <v>4</v>
      </c>
      <c r="AB159" s="142">
        <v>5.46</v>
      </c>
      <c r="AC159" s="132">
        <f t="shared" si="7"/>
        <v>5.46</v>
      </c>
    </row>
    <row r="160" spans="1:29" ht="22.5" x14ac:dyDescent="0.25">
      <c r="A160" s="134" t="s">
        <v>434</v>
      </c>
      <c r="B160" s="129"/>
      <c r="C160" s="129"/>
      <c r="D160" s="129"/>
      <c r="E160" s="130"/>
      <c r="F160" s="130"/>
      <c r="G160" s="130"/>
      <c r="H160" s="130"/>
      <c r="I160" s="130"/>
      <c r="J160" s="102"/>
      <c r="K160" s="102"/>
      <c r="L160" s="129"/>
      <c r="M160" s="129"/>
      <c r="N160" s="129"/>
      <c r="O160" s="102">
        <v>2</v>
      </c>
      <c r="P160" s="129"/>
      <c r="Q160" s="129"/>
      <c r="R160" s="129"/>
      <c r="S160" s="129"/>
      <c r="T160" s="129">
        <v>1</v>
      </c>
      <c r="U160" s="129"/>
      <c r="V160" s="129"/>
      <c r="W160" s="129"/>
      <c r="X160" s="129"/>
      <c r="Y160" s="129"/>
      <c r="Z160" s="129">
        <f t="shared" si="9"/>
        <v>3</v>
      </c>
      <c r="AA160" s="141" t="s">
        <v>4</v>
      </c>
      <c r="AB160" s="142">
        <v>8.0500000000000007</v>
      </c>
      <c r="AC160" s="132">
        <f t="shared" si="7"/>
        <v>24.150000000000002</v>
      </c>
    </row>
    <row r="161" spans="1:29" ht="22.5" x14ac:dyDescent="0.25">
      <c r="A161" s="134" t="s">
        <v>435</v>
      </c>
      <c r="B161" s="129"/>
      <c r="C161" s="129"/>
      <c r="D161" s="129"/>
      <c r="E161" s="130"/>
      <c r="F161" s="130"/>
      <c r="G161" s="130"/>
      <c r="H161" s="130"/>
      <c r="I161" s="130"/>
      <c r="J161" s="102"/>
      <c r="K161" s="102"/>
      <c r="L161" s="129"/>
      <c r="M161" s="129"/>
      <c r="N161" s="129"/>
      <c r="O161" s="102"/>
      <c r="P161" s="129"/>
      <c r="Q161" s="129"/>
      <c r="R161" s="129"/>
      <c r="S161" s="129">
        <v>1</v>
      </c>
      <c r="T161" s="129">
        <v>1</v>
      </c>
      <c r="U161" s="129"/>
      <c r="V161" s="129"/>
      <c r="W161" s="129"/>
      <c r="X161" s="129"/>
      <c r="Y161" s="129"/>
      <c r="Z161" s="129">
        <f t="shared" si="9"/>
        <v>2</v>
      </c>
      <c r="AA161" s="141" t="s">
        <v>4</v>
      </c>
      <c r="AB161" s="142">
        <v>4.72</v>
      </c>
      <c r="AC161" s="132">
        <f t="shared" si="7"/>
        <v>9.44</v>
      </c>
    </row>
    <row r="162" spans="1:29" ht="12" x14ac:dyDescent="0.25">
      <c r="A162" s="134" t="s">
        <v>436</v>
      </c>
      <c r="B162" s="129"/>
      <c r="C162" s="129"/>
      <c r="D162" s="129"/>
      <c r="E162" s="130"/>
      <c r="F162" s="130">
        <v>5</v>
      </c>
      <c r="G162" s="130">
        <v>5</v>
      </c>
      <c r="H162" s="130">
        <v>5</v>
      </c>
      <c r="I162" s="130">
        <v>5</v>
      </c>
      <c r="J162" s="102">
        <v>5</v>
      </c>
      <c r="K162" s="102">
        <v>10</v>
      </c>
      <c r="L162" s="129"/>
      <c r="M162" s="129"/>
      <c r="N162" s="129"/>
      <c r="O162" s="102"/>
      <c r="P162" s="129"/>
      <c r="Q162" s="129">
        <v>5</v>
      </c>
      <c r="R162" s="129">
        <v>20</v>
      </c>
      <c r="S162" s="129"/>
      <c r="T162" s="129">
        <v>5</v>
      </c>
      <c r="U162" s="129"/>
      <c r="V162" s="129"/>
      <c r="W162" s="129">
        <v>20</v>
      </c>
      <c r="X162" s="129"/>
      <c r="Y162" s="129"/>
      <c r="Z162" s="129">
        <f t="shared" si="9"/>
        <v>85</v>
      </c>
      <c r="AA162" s="141" t="s">
        <v>4</v>
      </c>
      <c r="AB162" s="142">
        <v>2.12</v>
      </c>
      <c r="AC162" s="132">
        <f t="shared" si="7"/>
        <v>180.20000000000002</v>
      </c>
    </row>
    <row r="163" spans="1:29" ht="12" x14ac:dyDescent="0.25">
      <c r="A163" s="134" t="s">
        <v>437</v>
      </c>
      <c r="B163" s="129"/>
      <c r="C163" s="129"/>
      <c r="D163" s="129"/>
      <c r="E163" s="130"/>
      <c r="F163" s="130">
        <v>5</v>
      </c>
      <c r="G163" s="130">
        <v>5</v>
      </c>
      <c r="H163" s="130">
        <v>5</v>
      </c>
      <c r="I163" s="130">
        <v>5</v>
      </c>
      <c r="J163" s="102">
        <v>5</v>
      </c>
      <c r="K163" s="102">
        <v>10</v>
      </c>
      <c r="L163" s="129"/>
      <c r="M163" s="129"/>
      <c r="N163" s="129"/>
      <c r="O163" s="102"/>
      <c r="P163" s="129"/>
      <c r="Q163" s="129"/>
      <c r="R163" s="129">
        <v>20</v>
      </c>
      <c r="S163" s="129">
        <v>195</v>
      </c>
      <c r="T163" s="129">
        <v>5</v>
      </c>
      <c r="U163" s="129"/>
      <c r="V163" s="129"/>
      <c r="W163" s="129">
        <v>10</v>
      </c>
      <c r="X163" s="129"/>
      <c r="Y163" s="129"/>
      <c r="Z163" s="129">
        <f t="shared" si="9"/>
        <v>265</v>
      </c>
      <c r="AA163" s="141" t="s">
        <v>4</v>
      </c>
      <c r="AB163" s="142">
        <v>2.12</v>
      </c>
      <c r="AC163" s="132">
        <f t="shared" si="7"/>
        <v>561.80000000000007</v>
      </c>
    </row>
    <row r="164" spans="1:29" ht="12" x14ac:dyDescent="0.25">
      <c r="A164" s="134" t="s">
        <v>438</v>
      </c>
      <c r="B164" s="129">
        <v>50</v>
      </c>
      <c r="C164" s="129">
        <v>50</v>
      </c>
      <c r="D164" s="129"/>
      <c r="E164" s="130"/>
      <c r="F164" s="130">
        <v>5</v>
      </c>
      <c r="G164" s="130">
        <v>5</v>
      </c>
      <c r="H164" s="130">
        <v>5</v>
      </c>
      <c r="I164" s="130">
        <v>5</v>
      </c>
      <c r="J164" s="102">
        <v>5</v>
      </c>
      <c r="K164" s="102">
        <v>5</v>
      </c>
      <c r="L164" s="129"/>
      <c r="M164" s="129">
        <v>4</v>
      </c>
      <c r="N164" s="129">
        <v>4</v>
      </c>
      <c r="O164" s="102"/>
      <c r="P164" s="129">
        <v>4</v>
      </c>
      <c r="Q164" s="129"/>
      <c r="R164" s="129"/>
      <c r="S164" s="129"/>
      <c r="T164" s="129">
        <v>5</v>
      </c>
      <c r="U164" s="129"/>
      <c r="V164" s="129"/>
      <c r="W164" s="129">
        <v>3</v>
      </c>
      <c r="X164" s="129">
        <v>4</v>
      </c>
      <c r="Y164" s="129">
        <v>4</v>
      </c>
      <c r="Z164" s="129">
        <f t="shared" si="9"/>
        <v>158</v>
      </c>
      <c r="AA164" s="141" t="s">
        <v>4</v>
      </c>
      <c r="AB164" s="142">
        <v>1.59</v>
      </c>
      <c r="AC164" s="132">
        <f t="shared" si="7"/>
        <v>251.22</v>
      </c>
    </row>
    <row r="165" spans="1:29" ht="22.5" x14ac:dyDescent="0.25">
      <c r="A165" s="134" t="s">
        <v>439</v>
      </c>
      <c r="B165" s="139">
        <v>200</v>
      </c>
      <c r="C165" s="139">
        <v>100</v>
      </c>
      <c r="D165" s="139"/>
      <c r="E165" s="130"/>
      <c r="F165" s="130"/>
      <c r="G165" s="130"/>
      <c r="H165" s="130"/>
      <c r="I165" s="130"/>
      <c r="J165" s="102"/>
      <c r="K165" s="102"/>
      <c r="L165" s="139"/>
      <c r="M165" s="139"/>
      <c r="N165" s="139"/>
      <c r="O165" s="102"/>
      <c r="P165" s="139"/>
      <c r="Q165" s="139"/>
      <c r="R165" s="139"/>
      <c r="S165" s="139"/>
      <c r="T165" s="129">
        <v>2</v>
      </c>
      <c r="U165" s="139"/>
      <c r="V165" s="139"/>
      <c r="W165" s="139"/>
      <c r="X165" s="139"/>
      <c r="Y165" s="139"/>
      <c r="Z165" s="129">
        <f t="shared" si="9"/>
        <v>302</v>
      </c>
      <c r="AA165" s="141" t="s">
        <v>4</v>
      </c>
      <c r="AB165" s="142">
        <v>6.02</v>
      </c>
      <c r="AC165" s="132">
        <f t="shared" si="7"/>
        <v>1818.04</v>
      </c>
    </row>
    <row r="166" spans="1:29" ht="22.5" x14ac:dyDescent="0.25">
      <c r="A166" s="134" t="s">
        <v>440</v>
      </c>
      <c r="B166" s="139">
        <v>100</v>
      </c>
      <c r="C166" s="139">
        <v>20</v>
      </c>
      <c r="D166" s="139"/>
      <c r="E166" s="130">
        <v>20</v>
      </c>
      <c r="F166" s="130">
        <v>10</v>
      </c>
      <c r="G166" s="130">
        <v>10</v>
      </c>
      <c r="H166" s="130">
        <v>10</v>
      </c>
      <c r="I166" s="130">
        <v>10</v>
      </c>
      <c r="J166" s="102">
        <v>10</v>
      </c>
      <c r="K166" s="102">
        <v>20</v>
      </c>
      <c r="L166" s="139"/>
      <c r="M166" s="139"/>
      <c r="N166" s="139"/>
      <c r="O166" s="102"/>
      <c r="P166" s="139">
        <v>10</v>
      </c>
      <c r="Q166" s="139"/>
      <c r="R166" s="139"/>
      <c r="S166" s="139"/>
      <c r="T166" s="129">
        <v>1</v>
      </c>
      <c r="U166" s="139"/>
      <c r="V166" s="139"/>
      <c r="W166" s="139"/>
      <c r="X166" s="139">
        <v>10</v>
      </c>
      <c r="Y166" s="139">
        <v>10</v>
      </c>
      <c r="Z166" s="129">
        <f t="shared" si="9"/>
        <v>241</v>
      </c>
      <c r="AA166" s="141" t="s">
        <v>4</v>
      </c>
      <c r="AB166" s="142">
        <v>1.49</v>
      </c>
      <c r="AC166" s="132">
        <f t="shared" si="7"/>
        <v>359.09</v>
      </c>
    </row>
    <row r="167" spans="1:29" ht="12" x14ac:dyDescent="0.25">
      <c r="A167" s="134" t="s">
        <v>441</v>
      </c>
      <c r="B167" s="129"/>
      <c r="C167" s="129"/>
      <c r="D167" s="129">
        <v>100</v>
      </c>
      <c r="E167" s="130">
        <v>20</v>
      </c>
      <c r="F167" s="130">
        <v>10</v>
      </c>
      <c r="G167" s="130">
        <v>10</v>
      </c>
      <c r="H167" s="130">
        <v>10</v>
      </c>
      <c r="I167" s="130">
        <v>10</v>
      </c>
      <c r="J167" s="102">
        <v>10</v>
      </c>
      <c r="K167" s="102">
        <v>5</v>
      </c>
      <c r="L167" s="129">
        <v>10</v>
      </c>
      <c r="M167" s="129">
        <v>7</v>
      </c>
      <c r="N167" s="129">
        <v>7</v>
      </c>
      <c r="O167" s="102">
        <v>2</v>
      </c>
      <c r="P167" s="129"/>
      <c r="Q167" s="129">
        <v>1</v>
      </c>
      <c r="R167" s="129"/>
      <c r="S167" s="129"/>
      <c r="T167" s="129">
        <v>1</v>
      </c>
      <c r="U167" s="129">
        <v>2</v>
      </c>
      <c r="V167" s="129">
        <v>4</v>
      </c>
      <c r="W167" s="129">
        <v>4</v>
      </c>
      <c r="X167" s="129"/>
      <c r="Y167" s="129"/>
      <c r="Z167" s="129">
        <f t="shared" si="9"/>
        <v>213</v>
      </c>
      <c r="AA167" s="141" t="s">
        <v>4</v>
      </c>
      <c r="AB167" s="142">
        <v>20.27</v>
      </c>
      <c r="AC167" s="132">
        <f t="shared" si="7"/>
        <v>4317.51</v>
      </c>
    </row>
    <row r="168" spans="1:29" ht="12" x14ac:dyDescent="0.25">
      <c r="A168" s="134" t="s">
        <v>442</v>
      </c>
      <c r="B168" s="129">
        <v>50</v>
      </c>
      <c r="C168" s="129">
        <v>10</v>
      </c>
      <c r="D168" s="129">
        <v>100</v>
      </c>
      <c r="E168" s="130">
        <v>12</v>
      </c>
      <c r="F168" s="130">
        <v>10</v>
      </c>
      <c r="G168" s="130">
        <v>10</v>
      </c>
      <c r="H168" s="130">
        <v>10</v>
      </c>
      <c r="I168" s="130">
        <v>10</v>
      </c>
      <c r="J168" s="102">
        <v>10</v>
      </c>
      <c r="K168" s="102">
        <v>5</v>
      </c>
      <c r="L168" s="129"/>
      <c r="M168" s="129">
        <v>10</v>
      </c>
      <c r="N168" s="129">
        <v>10</v>
      </c>
      <c r="O168" s="102">
        <v>16</v>
      </c>
      <c r="P168" s="129"/>
      <c r="Q168" s="129"/>
      <c r="R168" s="129">
        <v>20</v>
      </c>
      <c r="S168" s="129">
        <v>10</v>
      </c>
      <c r="T168" s="129">
        <v>1</v>
      </c>
      <c r="U168" s="129">
        <v>5</v>
      </c>
      <c r="V168" s="129">
        <v>8</v>
      </c>
      <c r="W168" s="129">
        <v>5</v>
      </c>
      <c r="X168" s="129"/>
      <c r="Y168" s="129"/>
      <c r="Z168" s="129">
        <f t="shared" si="9"/>
        <v>312</v>
      </c>
      <c r="AA168" s="141" t="s">
        <v>4</v>
      </c>
      <c r="AB168" s="142">
        <v>7.08</v>
      </c>
      <c r="AC168" s="132">
        <f t="shared" si="7"/>
        <v>2208.96</v>
      </c>
    </row>
    <row r="169" spans="1:29" ht="22.5" x14ac:dyDescent="0.25">
      <c r="A169" s="134" t="s">
        <v>443</v>
      </c>
      <c r="B169" s="139"/>
      <c r="C169" s="139"/>
      <c r="D169" s="139">
        <v>50</v>
      </c>
      <c r="E169" s="130"/>
      <c r="F169" s="130">
        <v>11</v>
      </c>
      <c r="G169" s="130">
        <v>11</v>
      </c>
      <c r="H169" s="130">
        <v>11</v>
      </c>
      <c r="I169" s="130">
        <v>11</v>
      </c>
      <c r="J169" s="102">
        <v>11</v>
      </c>
      <c r="K169" s="102">
        <v>10</v>
      </c>
      <c r="L169" s="139"/>
      <c r="M169" s="139">
        <v>4</v>
      </c>
      <c r="N169" s="139">
        <v>4</v>
      </c>
      <c r="O169" s="102">
        <v>4</v>
      </c>
      <c r="P169" s="139"/>
      <c r="Q169" s="139"/>
      <c r="R169" s="139">
        <v>20</v>
      </c>
      <c r="S169" s="139">
        <v>20</v>
      </c>
      <c r="T169" s="129">
        <v>1</v>
      </c>
      <c r="U169" s="139"/>
      <c r="V169" s="139">
        <v>6</v>
      </c>
      <c r="W169" s="139">
        <v>6</v>
      </c>
      <c r="X169" s="139"/>
      <c r="Y169" s="139"/>
      <c r="Z169" s="129">
        <f t="shared" ref="Z169:Z191" si="10">SUM(B169:Y169)</f>
        <v>180</v>
      </c>
      <c r="AA169" s="141" t="s">
        <v>4</v>
      </c>
      <c r="AB169" s="142">
        <v>1.84</v>
      </c>
      <c r="AC169" s="132">
        <f t="shared" ref="AC169:AC191" si="11">SUM(Z169*$AB169)</f>
        <v>331.2</v>
      </c>
    </row>
    <row r="170" spans="1:29" ht="22.5" x14ac:dyDescent="0.25">
      <c r="A170" s="134" t="s">
        <v>444</v>
      </c>
      <c r="B170" s="129"/>
      <c r="C170" s="129"/>
      <c r="D170" s="129">
        <v>50</v>
      </c>
      <c r="E170" s="130">
        <v>20</v>
      </c>
      <c r="F170" s="130">
        <v>25</v>
      </c>
      <c r="G170" s="130">
        <v>25</v>
      </c>
      <c r="H170" s="130">
        <v>25</v>
      </c>
      <c r="I170" s="130">
        <v>25</v>
      </c>
      <c r="J170" s="102">
        <v>25</v>
      </c>
      <c r="K170" s="102">
        <v>20</v>
      </c>
      <c r="L170" s="129">
        <v>20</v>
      </c>
      <c r="M170" s="129">
        <v>4</v>
      </c>
      <c r="N170" s="129">
        <v>4</v>
      </c>
      <c r="O170" s="102">
        <v>6</v>
      </c>
      <c r="P170" s="129"/>
      <c r="Q170" s="129"/>
      <c r="R170" s="129"/>
      <c r="S170" s="129"/>
      <c r="T170" s="129">
        <v>1</v>
      </c>
      <c r="U170" s="129"/>
      <c r="V170" s="129"/>
      <c r="W170" s="129"/>
      <c r="X170" s="129"/>
      <c r="Y170" s="129"/>
      <c r="Z170" s="129">
        <f t="shared" si="10"/>
        <v>250</v>
      </c>
      <c r="AA170" s="141" t="s">
        <v>4</v>
      </c>
      <c r="AB170" s="142">
        <v>0.97</v>
      </c>
      <c r="AC170" s="132">
        <f t="shared" si="11"/>
        <v>242.5</v>
      </c>
    </row>
    <row r="171" spans="1:29" ht="22.5" x14ac:dyDescent="0.25">
      <c r="A171" s="134" t="s">
        <v>445</v>
      </c>
      <c r="B171" s="129"/>
      <c r="C171" s="129"/>
      <c r="D171" s="129">
        <v>51</v>
      </c>
      <c r="E171" s="130"/>
      <c r="F171" s="130"/>
      <c r="G171" s="130"/>
      <c r="H171" s="130"/>
      <c r="I171" s="130"/>
      <c r="J171" s="102"/>
      <c r="K171" s="102"/>
      <c r="L171" s="129"/>
      <c r="M171" s="129">
        <v>4</v>
      </c>
      <c r="N171" s="129">
        <v>4</v>
      </c>
      <c r="O171" s="102"/>
      <c r="P171" s="129"/>
      <c r="Q171" s="129"/>
      <c r="R171" s="129"/>
      <c r="S171" s="129"/>
      <c r="T171" s="129">
        <v>1</v>
      </c>
      <c r="U171" s="129"/>
      <c r="V171" s="129"/>
      <c r="W171" s="129">
        <v>5</v>
      </c>
      <c r="X171" s="129"/>
      <c r="Y171" s="129"/>
      <c r="Z171" s="129">
        <f t="shared" si="10"/>
        <v>65</v>
      </c>
      <c r="AA171" s="141" t="s">
        <v>4</v>
      </c>
      <c r="AB171" s="142">
        <v>1.45</v>
      </c>
      <c r="AC171" s="132">
        <f t="shared" si="11"/>
        <v>94.25</v>
      </c>
    </row>
    <row r="172" spans="1:29" ht="22.5" x14ac:dyDescent="0.25">
      <c r="A172" s="134" t="s">
        <v>446</v>
      </c>
      <c r="B172" s="139"/>
      <c r="C172" s="139"/>
      <c r="D172" s="139">
        <v>50</v>
      </c>
      <c r="E172" s="130"/>
      <c r="F172" s="130"/>
      <c r="G172" s="130"/>
      <c r="H172" s="130"/>
      <c r="I172" s="130"/>
      <c r="J172" s="102"/>
      <c r="K172" s="102">
        <v>11</v>
      </c>
      <c r="L172" s="139"/>
      <c r="M172" s="139">
        <v>4</v>
      </c>
      <c r="N172" s="139">
        <v>4</v>
      </c>
      <c r="O172" s="102"/>
      <c r="P172" s="139"/>
      <c r="Q172" s="139"/>
      <c r="R172" s="139"/>
      <c r="S172" s="139"/>
      <c r="T172" s="129">
        <v>1</v>
      </c>
      <c r="U172" s="139"/>
      <c r="V172" s="139"/>
      <c r="W172" s="139">
        <v>20</v>
      </c>
      <c r="X172" s="139"/>
      <c r="Y172" s="139"/>
      <c r="Z172" s="129">
        <f t="shared" si="10"/>
        <v>90</v>
      </c>
      <c r="AA172" s="141" t="s">
        <v>4</v>
      </c>
      <c r="AB172" s="142">
        <v>0.31</v>
      </c>
      <c r="AC172" s="132">
        <f t="shared" si="11"/>
        <v>27.9</v>
      </c>
    </row>
    <row r="173" spans="1:29" ht="22.5" x14ac:dyDescent="0.25">
      <c r="A173" s="134" t="s">
        <v>447</v>
      </c>
      <c r="B173" s="129">
        <v>200</v>
      </c>
      <c r="C173" s="129">
        <v>100</v>
      </c>
      <c r="D173" s="129">
        <v>50</v>
      </c>
      <c r="E173" s="130">
        <v>24</v>
      </c>
      <c r="F173" s="130"/>
      <c r="G173" s="130"/>
      <c r="H173" s="130"/>
      <c r="I173" s="130"/>
      <c r="J173" s="102"/>
      <c r="K173" s="102"/>
      <c r="L173" s="129"/>
      <c r="M173" s="129">
        <v>4</v>
      </c>
      <c r="N173" s="129">
        <v>4</v>
      </c>
      <c r="O173" s="102"/>
      <c r="P173" s="129"/>
      <c r="Q173" s="129"/>
      <c r="R173" s="129"/>
      <c r="S173" s="129"/>
      <c r="T173" s="129">
        <v>1</v>
      </c>
      <c r="U173" s="129"/>
      <c r="V173" s="129"/>
      <c r="W173" s="129"/>
      <c r="X173" s="129"/>
      <c r="Y173" s="129"/>
      <c r="Z173" s="129">
        <f t="shared" si="10"/>
        <v>383</v>
      </c>
      <c r="AA173" s="141" t="s">
        <v>4</v>
      </c>
      <c r="AB173" s="142">
        <v>1.17</v>
      </c>
      <c r="AC173" s="132">
        <f t="shared" si="11"/>
        <v>448.10999999999996</v>
      </c>
    </row>
    <row r="174" spans="1:29" ht="22.5" x14ac:dyDescent="0.25">
      <c r="A174" s="134" t="s">
        <v>448</v>
      </c>
      <c r="B174" s="129">
        <v>200</v>
      </c>
      <c r="C174" s="129">
        <v>100</v>
      </c>
      <c r="D174" s="129">
        <v>53</v>
      </c>
      <c r="E174" s="130">
        <v>25</v>
      </c>
      <c r="F174" s="130">
        <v>10</v>
      </c>
      <c r="G174" s="130">
        <v>10</v>
      </c>
      <c r="H174" s="130">
        <v>10</v>
      </c>
      <c r="I174" s="130">
        <v>10</v>
      </c>
      <c r="J174" s="102">
        <v>10</v>
      </c>
      <c r="K174" s="102">
        <v>20</v>
      </c>
      <c r="L174" s="129">
        <v>11</v>
      </c>
      <c r="M174" s="129">
        <v>4</v>
      </c>
      <c r="N174" s="129">
        <v>4</v>
      </c>
      <c r="O174" s="102">
        <v>6</v>
      </c>
      <c r="P174" s="129">
        <v>2</v>
      </c>
      <c r="Q174" s="129"/>
      <c r="R174" s="129"/>
      <c r="S174" s="129">
        <v>4</v>
      </c>
      <c r="T174" s="129">
        <v>1</v>
      </c>
      <c r="U174" s="129">
        <v>4</v>
      </c>
      <c r="V174" s="129">
        <v>20</v>
      </c>
      <c r="W174" s="129">
        <v>18</v>
      </c>
      <c r="X174" s="129">
        <v>2</v>
      </c>
      <c r="Y174" s="129">
        <v>2</v>
      </c>
      <c r="Z174" s="129">
        <f t="shared" si="10"/>
        <v>526</v>
      </c>
      <c r="AA174" s="141" t="s">
        <v>4</v>
      </c>
      <c r="AB174" s="142">
        <v>1.1000000000000001</v>
      </c>
      <c r="AC174" s="132">
        <f t="shared" si="11"/>
        <v>578.6</v>
      </c>
    </row>
    <row r="175" spans="1:29" ht="22.5" x14ac:dyDescent="0.25">
      <c r="A175" s="134" t="s">
        <v>449</v>
      </c>
      <c r="B175" s="139"/>
      <c r="C175" s="139"/>
      <c r="D175" s="139">
        <v>50</v>
      </c>
      <c r="E175" s="130">
        <v>24</v>
      </c>
      <c r="F175" s="130">
        <v>10</v>
      </c>
      <c r="G175" s="130">
        <v>10</v>
      </c>
      <c r="H175" s="130">
        <v>10</v>
      </c>
      <c r="I175" s="130">
        <v>10</v>
      </c>
      <c r="J175" s="102">
        <v>10</v>
      </c>
      <c r="K175" s="102">
        <v>21</v>
      </c>
      <c r="L175" s="139">
        <v>10</v>
      </c>
      <c r="M175" s="139">
        <v>4</v>
      </c>
      <c r="N175" s="139">
        <v>4</v>
      </c>
      <c r="O175" s="102">
        <v>12</v>
      </c>
      <c r="P175" s="139"/>
      <c r="Q175" s="139"/>
      <c r="R175" s="139"/>
      <c r="S175" s="139"/>
      <c r="T175" s="129">
        <v>1</v>
      </c>
      <c r="U175" s="139">
        <v>12</v>
      </c>
      <c r="V175" s="139">
        <v>20</v>
      </c>
      <c r="W175" s="139">
        <v>20</v>
      </c>
      <c r="X175" s="139"/>
      <c r="Y175" s="139"/>
      <c r="Z175" s="129">
        <f t="shared" si="10"/>
        <v>228</v>
      </c>
      <c r="AA175" s="141" t="s">
        <v>4</v>
      </c>
      <c r="AB175" s="142">
        <v>0.77</v>
      </c>
      <c r="AC175" s="132">
        <f t="shared" si="11"/>
        <v>175.56</v>
      </c>
    </row>
    <row r="176" spans="1:29" ht="22.5" x14ac:dyDescent="0.25">
      <c r="A176" s="134" t="s">
        <v>450</v>
      </c>
      <c r="B176" s="129">
        <v>200</v>
      </c>
      <c r="C176" s="129">
        <v>100</v>
      </c>
      <c r="D176" s="129">
        <v>100</v>
      </c>
      <c r="E176" s="130">
        <v>24</v>
      </c>
      <c r="F176" s="130">
        <v>10</v>
      </c>
      <c r="G176" s="130">
        <v>10</v>
      </c>
      <c r="H176" s="130">
        <v>10</v>
      </c>
      <c r="I176" s="130">
        <v>10</v>
      </c>
      <c r="J176" s="102">
        <v>10</v>
      </c>
      <c r="K176" s="102">
        <v>15</v>
      </c>
      <c r="L176" s="129"/>
      <c r="M176" s="129">
        <v>9</v>
      </c>
      <c r="N176" s="129">
        <v>9</v>
      </c>
      <c r="O176" s="102">
        <v>24</v>
      </c>
      <c r="P176" s="129">
        <v>15</v>
      </c>
      <c r="Q176" s="129"/>
      <c r="R176" s="129">
        <v>16</v>
      </c>
      <c r="S176" s="129"/>
      <c r="T176" s="129">
        <v>1</v>
      </c>
      <c r="U176" s="129">
        <v>12</v>
      </c>
      <c r="V176" s="129">
        <v>20</v>
      </c>
      <c r="W176" s="129">
        <v>20</v>
      </c>
      <c r="X176" s="129">
        <v>15</v>
      </c>
      <c r="Y176" s="129">
        <v>15</v>
      </c>
      <c r="Z176" s="129">
        <f t="shared" si="10"/>
        <v>645</v>
      </c>
      <c r="AA176" s="141" t="s">
        <v>4</v>
      </c>
      <c r="AB176" s="142">
        <v>1.32</v>
      </c>
      <c r="AC176" s="132">
        <f t="shared" si="11"/>
        <v>851.40000000000009</v>
      </c>
    </row>
    <row r="177" spans="1:29" ht="12" x14ac:dyDescent="0.25">
      <c r="A177" s="134" t="s">
        <v>451</v>
      </c>
      <c r="B177" s="139"/>
      <c r="C177" s="139"/>
      <c r="D177" s="139">
        <v>100</v>
      </c>
      <c r="E177" s="130">
        <v>10</v>
      </c>
      <c r="F177" s="130">
        <v>10</v>
      </c>
      <c r="G177" s="130">
        <v>10</v>
      </c>
      <c r="H177" s="130">
        <v>10</v>
      </c>
      <c r="I177" s="130">
        <v>10</v>
      </c>
      <c r="J177" s="102">
        <v>10</v>
      </c>
      <c r="K177" s="102">
        <v>5</v>
      </c>
      <c r="L177" s="139">
        <v>10</v>
      </c>
      <c r="M177" s="139"/>
      <c r="N177" s="139"/>
      <c r="O177" s="102"/>
      <c r="P177" s="139">
        <v>6</v>
      </c>
      <c r="Q177" s="139"/>
      <c r="R177" s="139">
        <v>5</v>
      </c>
      <c r="S177" s="139">
        <v>5</v>
      </c>
      <c r="T177" s="129">
        <v>1</v>
      </c>
      <c r="U177" s="139">
        <v>5</v>
      </c>
      <c r="V177" s="139">
        <v>2</v>
      </c>
      <c r="W177" s="139">
        <v>2</v>
      </c>
      <c r="X177" s="139">
        <v>6</v>
      </c>
      <c r="Y177" s="139">
        <v>6</v>
      </c>
      <c r="Z177" s="129">
        <f t="shared" si="10"/>
        <v>213</v>
      </c>
      <c r="AA177" s="141" t="s">
        <v>4</v>
      </c>
      <c r="AB177" s="142">
        <v>1.95</v>
      </c>
      <c r="AC177" s="132">
        <f t="shared" si="11"/>
        <v>415.34999999999997</v>
      </c>
    </row>
    <row r="178" spans="1:29" ht="22.5" x14ac:dyDescent="0.25">
      <c r="A178" s="134" t="s">
        <v>452</v>
      </c>
      <c r="B178" s="129"/>
      <c r="C178" s="129"/>
      <c r="D178" s="129"/>
      <c r="E178" s="130">
        <v>10</v>
      </c>
      <c r="F178" s="130">
        <v>10</v>
      </c>
      <c r="G178" s="130">
        <v>10</v>
      </c>
      <c r="H178" s="130">
        <v>10</v>
      </c>
      <c r="I178" s="130">
        <v>10</v>
      </c>
      <c r="J178" s="102">
        <v>10</v>
      </c>
      <c r="K178" s="102">
        <v>5</v>
      </c>
      <c r="L178" s="129">
        <v>10</v>
      </c>
      <c r="M178" s="129"/>
      <c r="N178" s="129"/>
      <c r="O178" s="102"/>
      <c r="P178" s="129"/>
      <c r="Q178" s="129"/>
      <c r="R178" s="129">
        <v>5</v>
      </c>
      <c r="S178" s="129"/>
      <c r="T178" s="129">
        <v>1</v>
      </c>
      <c r="U178" s="129"/>
      <c r="V178" s="129"/>
      <c r="W178" s="129">
        <v>2</v>
      </c>
      <c r="X178" s="129"/>
      <c r="Y178" s="129"/>
      <c r="Z178" s="129">
        <f t="shared" si="10"/>
        <v>83</v>
      </c>
      <c r="AA178" s="141" t="s">
        <v>4</v>
      </c>
      <c r="AB178" s="142">
        <v>3.12</v>
      </c>
      <c r="AC178" s="132">
        <f t="shared" si="11"/>
        <v>258.96000000000004</v>
      </c>
    </row>
    <row r="179" spans="1:29" ht="12" x14ac:dyDescent="0.25">
      <c r="A179" s="134" t="s">
        <v>453</v>
      </c>
      <c r="B179" s="129"/>
      <c r="C179" s="129"/>
      <c r="D179" s="129"/>
      <c r="E179" s="130"/>
      <c r="F179" s="130"/>
      <c r="G179" s="130"/>
      <c r="H179" s="130"/>
      <c r="I179" s="130"/>
      <c r="J179" s="102">
        <v>0</v>
      </c>
      <c r="K179" s="102">
        <v>0</v>
      </c>
      <c r="L179" s="129"/>
      <c r="M179" s="129"/>
      <c r="N179" s="129"/>
      <c r="O179" s="102">
        <v>6</v>
      </c>
      <c r="P179" s="129"/>
      <c r="Q179" s="129"/>
      <c r="R179" s="129"/>
      <c r="S179" s="129"/>
      <c r="T179" s="129">
        <v>1</v>
      </c>
      <c r="U179" s="129">
        <v>2</v>
      </c>
      <c r="V179" s="129"/>
      <c r="W179" s="129"/>
      <c r="X179" s="129"/>
      <c r="Y179" s="129"/>
      <c r="Z179" s="129">
        <f t="shared" si="10"/>
        <v>9</v>
      </c>
      <c r="AA179" s="141" t="s">
        <v>4</v>
      </c>
      <c r="AB179" s="142">
        <v>3.78</v>
      </c>
      <c r="AC179" s="132">
        <f t="shared" si="11"/>
        <v>34.019999999999996</v>
      </c>
    </row>
    <row r="180" spans="1:29" ht="12" x14ac:dyDescent="0.25">
      <c r="A180" s="134" t="s">
        <v>454</v>
      </c>
      <c r="B180" s="129"/>
      <c r="C180" s="129">
        <v>1</v>
      </c>
      <c r="D180" s="129"/>
      <c r="E180" s="130"/>
      <c r="F180" s="130">
        <v>10</v>
      </c>
      <c r="G180" s="130">
        <v>10</v>
      </c>
      <c r="H180" s="130">
        <v>10</v>
      </c>
      <c r="I180" s="130">
        <v>10</v>
      </c>
      <c r="J180" s="102">
        <v>10</v>
      </c>
      <c r="K180" s="102">
        <v>20</v>
      </c>
      <c r="L180" s="129"/>
      <c r="M180" s="129"/>
      <c r="N180" s="129"/>
      <c r="O180" s="102"/>
      <c r="P180" s="129"/>
      <c r="Q180" s="129"/>
      <c r="R180" s="129"/>
      <c r="S180" s="129">
        <v>10</v>
      </c>
      <c r="T180" s="129">
        <v>1</v>
      </c>
      <c r="U180" s="129"/>
      <c r="V180" s="129">
        <v>2</v>
      </c>
      <c r="W180" s="129">
        <v>6</v>
      </c>
      <c r="X180" s="129"/>
      <c r="Y180" s="129"/>
      <c r="Z180" s="129">
        <f t="shared" si="10"/>
        <v>90</v>
      </c>
      <c r="AA180" s="141" t="s">
        <v>4</v>
      </c>
      <c r="AB180" s="142">
        <v>0.28000000000000003</v>
      </c>
      <c r="AC180" s="132">
        <f t="shared" si="11"/>
        <v>25.200000000000003</v>
      </c>
    </row>
    <row r="181" spans="1:29" ht="12" x14ac:dyDescent="0.25">
      <c r="A181" s="134" t="s">
        <v>455</v>
      </c>
      <c r="B181" s="129">
        <v>100</v>
      </c>
      <c r="C181" s="129">
        <v>60</v>
      </c>
      <c r="D181" s="129">
        <v>90</v>
      </c>
      <c r="E181" s="130">
        <v>24</v>
      </c>
      <c r="F181" s="130">
        <v>10</v>
      </c>
      <c r="G181" s="130">
        <v>10</v>
      </c>
      <c r="H181" s="130">
        <v>10</v>
      </c>
      <c r="I181" s="130">
        <v>10</v>
      </c>
      <c r="J181" s="102">
        <v>10</v>
      </c>
      <c r="K181" s="102">
        <v>15</v>
      </c>
      <c r="L181" s="129">
        <v>20</v>
      </c>
      <c r="M181" s="129">
        <v>25</v>
      </c>
      <c r="N181" s="129">
        <v>25</v>
      </c>
      <c r="O181" s="102">
        <v>24</v>
      </c>
      <c r="P181" s="129">
        <v>9</v>
      </c>
      <c r="Q181" s="129"/>
      <c r="R181" s="129">
        <v>10</v>
      </c>
      <c r="S181" s="129">
        <v>10</v>
      </c>
      <c r="T181" s="129">
        <v>1</v>
      </c>
      <c r="U181" s="129"/>
      <c r="V181" s="129">
        <v>2</v>
      </c>
      <c r="W181" s="129">
        <v>6</v>
      </c>
      <c r="X181" s="129">
        <v>9</v>
      </c>
      <c r="Y181" s="129">
        <v>9</v>
      </c>
      <c r="Z181" s="129">
        <f t="shared" si="10"/>
        <v>489</v>
      </c>
      <c r="AA181" s="141" t="s">
        <v>4</v>
      </c>
      <c r="AB181" s="142">
        <v>0.45</v>
      </c>
      <c r="AC181" s="132">
        <f t="shared" si="11"/>
        <v>220.05</v>
      </c>
    </row>
    <row r="182" spans="1:29" ht="12" x14ac:dyDescent="0.25">
      <c r="A182" s="134" t="s">
        <v>456</v>
      </c>
      <c r="B182" s="129">
        <v>50</v>
      </c>
      <c r="C182" s="129">
        <v>30</v>
      </c>
      <c r="D182" s="129"/>
      <c r="E182" s="130"/>
      <c r="F182" s="130">
        <v>10</v>
      </c>
      <c r="G182" s="130">
        <v>10</v>
      </c>
      <c r="H182" s="130">
        <v>10</v>
      </c>
      <c r="I182" s="130">
        <v>10</v>
      </c>
      <c r="J182" s="102">
        <v>10</v>
      </c>
      <c r="K182" s="102">
        <v>15</v>
      </c>
      <c r="L182" s="129"/>
      <c r="M182" s="129"/>
      <c r="N182" s="129"/>
      <c r="O182" s="102"/>
      <c r="P182" s="129"/>
      <c r="Q182" s="129"/>
      <c r="R182" s="129"/>
      <c r="S182" s="129"/>
      <c r="T182" s="129">
        <v>1</v>
      </c>
      <c r="U182" s="129">
        <v>12</v>
      </c>
      <c r="V182" s="129">
        <v>2</v>
      </c>
      <c r="W182" s="129"/>
      <c r="X182" s="129"/>
      <c r="Y182" s="129"/>
      <c r="Z182" s="129">
        <f t="shared" si="10"/>
        <v>160</v>
      </c>
      <c r="AA182" s="141" t="s">
        <v>4</v>
      </c>
      <c r="AB182" s="142">
        <v>2.83</v>
      </c>
      <c r="AC182" s="132">
        <f t="shared" si="11"/>
        <v>452.8</v>
      </c>
    </row>
    <row r="183" spans="1:29" ht="12" x14ac:dyDescent="0.25">
      <c r="A183" s="134" t="s">
        <v>457</v>
      </c>
      <c r="B183" s="129">
        <v>44</v>
      </c>
      <c r="C183" s="129">
        <v>29</v>
      </c>
      <c r="D183" s="129">
        <v>50</v>
      </c>
      <c r="E183" s="130"/>
      <c r="F183" s="130">
        <v>10</v>
      </c>
      <c r="G183" s="130">
        <v>10</v>
      </c>
      <c r="H183" s="130">
        <v>10</v>
      </c>
      <c r="I183" s="130">
        <v>10</v>
      </c>
      <c r="J183" s="102">
        <v>10</v>
      </c>
      <c r="K183" s="102">
        <v>7</v>
      </c>
      <c r="L183" s="129"/>
      <c r="M183" s="129">
        <v>11</v>
      </c>
      <c r="N183" s="129">
        <v>11</v>
      </c>
      <c r="O183" s="102">
        <v>24</v>
      </c>
      <c r="P183" s="129">
        <v>7</v>
      </c>
      <c r="Q183" s="129"/>
      <c r="R183" s="129">
        <v>10</v>
      </c>
      <c r="S183" s="129"/>
      <c r="T183" s="129">
        <v>1</v>
      </c>
      <c r="U183" s="129">
        <v>5</v>
      </c>
      <c r="V183" s="129">
        <v>6</v>
      </c>
      <c r="W183" s="129">
        <v>5</v>
      </c>
      <c r="X183" s="129">
        <v>7</v>
      </c>
      <c r="Y183" s="129">
        <v>7</v>
      </c>
      <c r="Z183" s="129">
        <f t="shared" si="10"/>
        <v>274</v>
      </c>
      <c r="AA183" s="141" t="s">
        <v>4</v>
      </c>
      <c r="AB183" s="142">
        <v>1.05</v>
      </c>
      <c r="AC183" s="132">
        <f t="shared" si="11"/>
        <v>287.7</v>
      </c>
    </row>
    <row r="184" spans="1:29" ht="22.5" x14ac:dyDescent="0.25">
      <c r="A184" s="134" t="s">
        <v>458</v>
      </c>
      <c r="B184" s="129">
        <v>20</v>
      </c>
      <c r="C184" s="129">
        <v>20</v>
      </c>
      <c r="D184" s="129"/>
      <c r="E184" s="130"/>
      <c r="F184" s="130">
        <v>5</v>
      </c>
      <c r="G184" s="130">
        <v>5</v>
      </c>
      <c r="H184" s="130">
        <v>5</v>
      </c>
      <c r="I184" s="130">
        <v>5</v>
      </c>
      <c r="J184" s="102">
        <v>5</v>
      </c>
      <c r="K184" s="102">
        <v>4</v>
      </c>
      <c r="L184" s="129">
        <v>5</v>
      </c>
      <c r="M184" s="129">
        <v>5</v>
      </c>
      <c r="N184" s="129">
        <v>5</v>
      </c>
      <c r="O184" s="102"/>
      <c r="P184" s="129"/>
      <c r="Q184" s="129"/>
      <c r="R184" s="129">
        <v>10</v>
      </c>
      <c r="S184" s="129"/>
      <c r="T184" s="129">
        <v>1</v>
      </c>
      <c r="U184" s="129">
        <v>2</v>
      </c>
      <c r="V184" s="129"/>
      <c r="W184" s="129">
        <v>6</v>
      </c>
      <c r="X184" s="129"/>
      <c r="Y184" s="129"/>
      <c r="Z184" s="129">
        <f t="shared" si="10"/>
        <v>103</v>
      </c>
      <c r="AA184" s="141" t="s">
        <v>4</v>
      </c>
      <c r="AB184" s="142">
        <v>23.6</v>
      </c>
      <c r="AC184" s="132">
        <f t="shared" si="11"/>
        <v>2430.8000000000002</v>
      </c>
    </row>
    <row r="185" spans="1:29" ht="12" x14ac:dyDescent="0.25">
      <c r="A185" s="134" t="s">
        <v>459</v>
      </c>
      <c r="B185" s="129">
        <v>85</v>
      </c>
      <c r="C185" s="129">
        <v>40</v>
      </c>
      <c r="D185" s="129"/>
      <c r="E185" s="130"/>
      <c r="F185" s="130">
        <v>5</v>
      </c>
      <c r="G185" s="130">
        <v>5</v>
      </c>
      <c r="H185" s="130">
        <v>5</v>
      </c>
      <c r="I185" s="130">
        <v>5</v>
      </c>
      <c r="J185" s="102">
        <v>5</v>
      </c>
      <c r="K185" s="102">
        <v>7</v>
      </c>
      <c r="L185" s="129">
        <v>1</v>
      </c>
      <c r="M185" s="129">
        <v>5</v>
      </c>
      <c r="N185" s="129">
        <v>5</v>
      </c>
      <c r="O185" s="102">
        <v>24</v>
      </c>
      <c r="P185" s="129"/>
      <c r="Q185" s="129"/>
      <c r="R185" s="129"/>
      <c r="S185" s="129"/>
      <c r="T185" s="129">
        <v>1</v>
      </c>
      <c r="U185" s="129"/>
      <c r="V185" s="129">
        <v>6</v>
      </c>
      <c r="W185" s="129">
        <v>4</v>
      </c>
      <c r="X185" s="129"/>
      <c r="Y185" s="129"/>
      <c r="Z185" s="129">
        <f t="shared" si="10"/>
        <v>203</v>
      </c>
      <c r="AA185" s="141" t="s">
        <v>4</v>
      </c>
      <c r="AB185" s="142">
        <v>0.53</v>
      </c>
      <c r="AC185" s="132">
        <f t="shared" si="11"/>
        <v>107.59</v>
      </c>
    </row>
    <row r="186" spans="1:29" ht="22.5" x14ac:dyDescent="0.25">
      <c r="A186" s="134" t="s">
        <v>460</v>
      </c>
      <c r="B186" s="139"/>
      <c r="C186" s="139"/>
      <c r="D186" s="139"/>
      <c r="E186" s="130">
        <v>6</v>
      </c>
      <c r="F186" s="130">
        <v>5</v>
      </c>
      <c r="G186" s="130">
        <v>5</v>
      </c>
      <c r="H186" s="130">
        <v>5</v>
      </c>
      <c r="I186" s="130">
        <v>5</v>
      </c>
      <c r="J186" s="102">
        <v>5</v>
      </c>
      <c r="K186" s="102">
        <v>10</v>
      </c>
      <c r="L186" s="139"/>
      <c r="M186" s="139">
        <v>6</v>
      </c>
      <c r="N186" s="139">
        <v>6</v>
      </c>
      <c r="O186" s="102"/>
      <c r="P186" s="139"/>
      <c r="Q186" s="139"/>
      <c r="R186" s="139">
        <v>8</v>
      </c>
      <c r="S186" s="139">
        <v>10</v>
      </c>
      <c r="T186" s="129">
        <v>1</v>
      </c>
      <c r="U186" s="139"/>
      <c r="V186" s="139"/>
      <c r="W186" s="139"/>
      <c r="X186" s="139"/>
      <c r="Y186" s="139"/>
      <c r="Z186" s="129">
        <f t="shared" si="10"/>
        <v>72</v>
      </c>
      <c r="AA186" s="141" t="s">
        <v>4</v>
      </c>
      <c r="AB186" s="142">
        <v>2.2400000000000002</v>
      </c>
      <c r="AC186" s="132">
        <f t="shared" si="11"/>
        <v>161.28000000000003</v>
      </c>
    </row>
    <row r="187" spans="1:29" ht="22.5" x14ac:dyDescent="0.25">
      <c r="A187" s="134" t="s">
        <v>461</v>
      </c>
      <c r="B187" s="129">
        <v>50</v>
      </c>
      <c r="C187" s="129">
        <v>30</v>
      </c>
      <c r="D187" s="129">
        <v>100</v>
      </c>
      <c r="E187" s="130">
        <v>12</v>
      </c>
      <c r="F187" s="130">
        <v>5</v>
      </c>
      <c r="G187" s="130">
        <v>5</v>
      </c>
      <c r="H187" s="130">
        <v>5</v>
      </c>
      <c r="I187" s="130">
        <v>5</v>
      </c>
      <c r="J187" s="102">
        <v>5</v>
      </c>
      <c r="K187" s="102">
        <v>10</v>
      </c>
      <c r="L187" s="129"/>
      <c r="M187" s="129">
        <v>6</v>
      </c>
      <c r="N187" s="129">
        <v>6</v>
      </c>
      <c r="O187" s="102">
        <v>24</v>
      </c>
      <c r="P187" s="129">
        <v>20</v>
      </c>
      <c r="Q187" s="129"/>
      <c r="R187" s="129">
        <v>8</v>
      </c>
      <c r="S187" s="129">
        <v>10</v>
      </c>
      <c r="T187" s="129">
        <v>1</v>
      </c>
      <c r="U187" s="129"/>
      <c r="V187" s="129">
        <v>5</v>
      </c>
      <c r="W187" s="129">
        <v>1</v>
      </c>
      <c r="X187" s="129">
        <v>20</v>
      </c>
      <c r="Y187" s="129">
        <v>19</v>
      </c>
      <c r="Z187" s="129">
        <f t="shared" si="10"/>
        <v>347</v>
      </c>
      <c r="AA187" s="141" t="s">
        <v>4</v>
      </c>
      <c r="AB187" s="142">
        <v>2.2400000000000002</v>
      </c>
      <c r="AC187" s="132">
        <f t="shared" si="11"/>
        <v>777.28000000000009</v>
      </c>
    </row>
    <row r="188" spans="1:29" ht="22.5" x14ac:dyDescent="0.25">
      <c r="A188" s="134" t="s">
        <v>462</v>
      </c>
      <c r="B188" s="129">
        <v>50</v>
      </c>
      <c r="C188" s="129">
        <v>30</v>
      </c>
      <c r="D188" s="129">
        <v>50</v>
      </c>
      <c r="E188" s="130">
        <v>3</v>
      </c>
      <c r="F188" s="130">
        <v>5</v>
      </c>
      <c r="G188" s="130">
        <v>5</v>
      </c>
      <c r="H188" s="130">
        <v>5</v>
      </c>
      <c r="I188" s="130">
        <v>5</v>
      </c>
      <c r="J188" s="102">
        <v>5</v>
      </c>
      <c r="K188" s="102">
        <v>10</v>
      </c>
      <c r="L188" s="129"/>
      <c r="M188" s="129">
        <v>2</v>
      </c>
      <c r="N188" s="129">
        <v>2</v>
      </c>
      <c r="O188" s="102">
        <v>12</v>
      </c>
      <c r="P188" s="129">
        <v>20</v>
      </c>
      <c r="Q188" s="129"/>
      <c r="R188" s="129">
        <v>8</v>
      </c>
      <c r="S188" s="129">
        <v>10</v>
      </c>
      <c r="T188" s="129">
        <v>1</v>
      </c>
      <c r="U188" s="129"/>
      <c r="V188" s="129">
        <v>5</v>
      </c>
      <c r="W188" s="129"/>
      <c r="X188" s="129">
        <v>20</v>
      </c>
      <c r="Y188" s="129">
        <v>19</v>
      </c>
      <c r="Z188" s="129">
        <f t="shared" si="10"/>
        <v>267</v>
      </c>
      <c r="AA188" s="141" t="s">
        <v>4</v>
      </c>
      <c r="AB188" s="142">
        <v>2.2400000000000002</v>
      </c>
      <c r="AC188" s="132">
        <f t="shared" si="11"/>
        <v>598.08000000000004</v>
      </c>
    </row>
    <row r="189" spans="1:29" ht="12" x14ac:dyDescent="0.25">
      <c r="A189" s="134" t="s">
        <v>463</v>
      </c>
      <c r="B189" s="139">
        <v>50</v>
      </c>
      <c r="C189" s="139">
        <v>31</v>
      </c>
      <c r="D189" s="139">
        <v>100</v>
      </c>
      <c r="E189" s="130"/>
      <c r="F189" s="130">
        <v>5</v>
      </c>
      <c r="G189" s="130">
        <v>5</v>
      </c>
      <c r="H189" s="130">
        <v>5</v>
      </c>
      <c r="I189" s="130">
        <v>5</v>
      </c>
      <c r="J189" s="102">
        <v>5</v>
      </c>
      <c r="K189" s="102">
        <v>10</v>
      </c>
      <c r="L189" s="139"/>
      <c r="M189" s="139">
        <v>2</v>
      </c>
      <c r="N189" s="139">
        <v>2</v>
      </c>
      <c r="O189" s="102"/>
      <c r="P189" s="139"/>
      <c r="Q189" s="139"/>
      <c r="R189" s="139">
        <v>4</v>
      </c>
      <c r="S189" s="129"/>
      <c r="T189" s="129">
        <v>1</v>
      </c>
      <c r="U189" s="139"/>
      <c r="V189" s="139">
        <v>6</v>
      </c>
      <c r="W189" s="139">
        <v>3</v>
      </c>
      <c r="X189" s="139"/>
      <c r="Y189" s="139"/>
      <c r="Z189" s="129">
        <f t="shared" si="10"/>
        <v>234</v>
      </c>
      <c r="AA189" s="141" t="s">
        <v>4</v>
      </c>
      <c r="AB189" s="142">
        <v>2.0499999999999998</v>
      </c>
      <c r="AC189" s="132">
        <f t="shared" si="11"/>
        <v>479.69999999999993</v>
      </c>
    </row>
    <row r="190" spans="1:29" ht="12" x14ac:dyDescent="0.25">
      <c r="A190" s="134" t="s">
        <v>464</v>
      </c>
      <c r="B190" s="139"/>
      <c r="C190" s="139"/>
      <c r="D190" s="139">
        <v>100</v>
      </c>
      <c r="E190" s="130">
        <v>12</v>
      </c>
      <c r="F190" s="130">
        <v>5</v>
      </c>
      <c r="G190" s="130">
        <v>5</v>
      </c>
      <c r="H190" s="130">
        <v>5</v>
      </c>
      <c r="I190" s="130">
        <v>5</v>
      </c>
      <c r="J190" s="102">
        <v>5</v>
      </c>
      <c r="K190" s="102">
        <v>10</v>
      </c>
      <c r="L190" s="139">
        <v>20</v>
      </c>
      <c r="M190" s="139">
        <v>4</v>
      </c>
      <c r="N190" s="139">
        <v>4</v>
      </c>
      <c r="O190" s="102">
        <v>24</v>
      </c>
      <c r="P190" s="139"/>
      <c r="Q190" s="139"/>
      <c r="R190" s="139"/>
      <c r="S190" s="139"/>
      <c r="T190" s="129">
        <v>1</v>
      </c>
      <c r="U190" s="139"/>
      <c r="V190" s="139"/>
      <c r="W190" s="139">
        <v>3</v>
      </c>
      <c r="X190" s="139"/>
      <c r="Y190" s="139"/>
      <c r="Z190" s="129">
        <f t="shared" si="10"/>
        <v>203</v>
      </c>
      <c r="AA190" s="141" t="s">
        <v>4</v>
      </c>
      <c r="AB190" s="142">
        <v>2.5299999999999998</v>
      </c>
      <c r="AC190" s="132">
        <f t="shared" si="11"/>
        <v>513.58999999999992</v>
      </c>
    </row>
    <row r="191" spans="1:29" ht="12" x14ac:dyDescent="0.25">
      <c r="A191" s="134" t="s">
        <v>465</v>
      </c>
      <c r="B191" s="129">
        <v>49</v>
      </c>
      <c r="C191" s="129">
        <v>30</v>
      </c>
      <c r="D191" s="129">
        <v>100</v>
      </c>
      <c r="E191" s="130">
        <v>12</v>
      </c>
      <c r="F191" s="130">
        <v>5</v>
      </c>
      <c r="G191" s="130">
        <v>5</v>
      </c>
      <c r="H191" s="130">
        <v>5</v>
      </c>
      <c r="I191" s="130">
        <v>5</v>
      </c>
      <c r="J191" s="102">
        <v>5</v>
      </c>
      <c r="K191" s="102">
        <v>10</v>
      </c>
      <c r="L191" s="129"/>
      <c r="M191" s="129">
        <v>4</v>
      </c>
      <c r="N191" s="129">
        <v>4</v>
      </c>
      <c r="O191" s="102">
        <v>24</v>
      </c>
      <c r="P191" s="129">
        <v>10</v>
      </c>
      <c r="Q191" s="129"/>
      <c r="R191" s="129">
        <v>3</v>
      </c>
      <c r="S191" s="129"/>
      <c r="T191" s="129">
        <v>1</v>
      </c>
      <c r="U191" s="129">
        <v>5</v>
      </c>
      <c r="V191" s="129">
        <v>3</v>
      </c>
      <c r="W191" s="129">
        <v>3</v>
      </c>
      <c r="X191" s="129">
        <v>10</v>
      </c>
      <c r="Y191" s="129">
        <v>10</v>
      </c>
      <c r="Z191" s="129">
        <f t="shared" si="10"/>
        <v>303</v>
      </c>
      <c r="AA191" s="141" t="s">
        <v>4</v>
      </c>
      <c r="AB191" s="142">
        <v>1.42</v>
      </c>
      <c r="AC191" s="132">
        <f t="shared" si="11"/>
        <v>430.26</v>
      </c>
    </row>
    <row r="192" spans="1:29" x14ac:dyDescent="0.25">
      <c r="A192" s="123" t="s">
        <v>8</v>
      </c>
      <c r="B192" s="124">
        <f t="shared" ref="B192:Y192" si="12">SUMPRODUCT(B193:B231,$AB193:$AB231)</f>
        <v>21542.5</v>
      </c>
      <c r="C192" s="124">
        <f t="shared" si="12"/>
        <v>14114</v>
      </c>
      <c r="D192" s="124">
        <f t="shared" si="12"/>
        <v>12396</v>
      </c>
      <c r="E192" s="124">
        <f t="shared" si="12"/>
        <v>2932.0000000000005</v>
      </c>
      <c r="F192" s="124">
        <f t="shared" si="12"/>
        <v>1720.8</v>
      </c>
      <c r="G192" s="124">
        <f t="shared" si="12"/>
        <v>1720.8</v>
      </c>
      <c r="H192" s="124">
        <f t="shared" si="12"/>
        <v>1720.8</v>
      </c>
      <c r="I192" s="124">
        <f t="shared" si="12"/>
        <v>1720.8</v>
      </c>
      <c r="J192" s="124">
        <f t="shared" si="12"/>
        <v>1720.8</v>
      </c>
      <c r="K192" s="124">
        <f t="shared" si="12"/>
        <v>2023.9</v>
      </c>
      <c r="L192" s="124">
        <f t="shared" si="12"/>
        <v>3622.5</v>
      </c>
      <c r="M192" s="124">
        <f t="shared" si="12"/>
        <v>2000.1</v>
      </c>
      <c r="N192" s="124">
        <f t="shared" si="12"/>
        <v>2000.1</v>
      </c>
      <c r="O192" s="124">
        <f t="shared" si="12"/>
        <v>6879</v>
      </c>
      <c r="P192" s="124">
        <f t="shared" si="12"/>
        <v>3123.2</v>
      </c>
      <c r="Q192" s="124">
        <f t="shared" si="12"/>
        <v>2805.2000000000003</v>
      </c>
      <c r="R192" s="124">
        <f t="shared" si="12"/>
        <v>3425</v>
      </c>
      <c r="S192" s="124">
        <f t="shared" si="12"/>
        <v>446</v>
      </c>
      <c r="T192" s="124">
        <f t="shared" si="12"/>
        <v>1635.5</v>
      </c>
      <c r="U192" s="124">
        <f t="shared" si="12"/>
        <v>1240.5</v>
      </c>
      <c r="V192" s="124">
        <f t="shared" si="12"/>
        <v>1348.8999999999999</v>
      </c>
      <c r="W192" s="124">
        <f t="shared" si="12"/>
        <v>1330</v>
      </c>
      <c r="X192" s="124">
        <f t="shared" si="12"/>
        <v>3123.2</v>
      </c>
      <c r="Y192" s="124">
        <f t="shared" si="12"/>
        <v>3126.3999999999996</v>
      </c>
      <c r="Z192" s="124"/>
      <c r="AA192" s="125"/>
      <c r="AB192" s="126"/>
      <c r="AC192" s="127">
        <f>SUM(AC193:AC231)</f>
        <v>97718</v>
      </c>
    </row>
    <row r="193" spans="1:29" x14ac:dyDescent="0.25">
      <c r="A193" s="134" t="s">
        <v>9</v>
      </c>
      <c r="B193" s="129">
        <v>30</v>
      </c>
      <c r="C193" s="129"/>
      <c r="D193" s="129">
        <v>50</v>
      </c>
      <c r="E193" s="129">
        <v>12</v>
      </c>
      <c r="F193" s="129"/>
      <c r="G193" s="129"/>
      <c r="H193" s="129"/>
      <c r="I193" s="129"/>
      <c r="J193" s="129"/>
      <c r="K193" s="144">
        <v>8</v>
      </c>
      <c r="L193" s="129">
        <v>50</v>
      </c>
      <c r="M193" s="129">
        <v>30</v>
      </c>
      <c r="N193" s="129">
        <v>30</v>
      </c>
      <c r="O193" s="102">
        <v>24</v>
      </c>
      <c r="P193" s="129">
        <v>20</v>
      </c>
      <c r="Q193" s="129"/>
      <c r="R193" s="129">
        <v>24</v>
      </c>
      <c r="S193" s="129">
        <v>10</v>
      </c>
      <c r="T193" s="129">
        <v>5</v>
      </c>
      <c r="U193" s="129">
        <v>10</v>
      </c>
      <c r="V193" s="129">
        <v>24</v>
      </c>
      <c r="W193" s="129">
        <v>20</v>
      </c>
      <c r="X193" s="129">
        <v>20</v>
      </c>
      <c r="Y193" s="129">
        <v>20</v>
      </c>
      <c r="Z193" s="129">
        <f t="shared" ref="Z193:Z231" si="13">SUM(B193:Y193)</f>
        <v>387</v>
      </c>
      <c r="AA193" s="141" t="s">
        <v>10</v>
      </c>
      <c r="AB193" s="135">
        <v>4.5999999999999996</v>
      </c>
      <c r="AC193" s="132">
        <f t="shared" ref="AC193:AC231" si="14">SUM(Z193*$AB193)</f>
        <v>1780.1999999999998</v>
      </c>
    </row>
    <row r="194" spans="1:29" x14ac:dyDescent="0.25">
      <c r="A194" s="134" t="s">
        <v>466</v>
      </c>
      <c r="B194" s="129">
        <v>300</v>
      </c>
      <c r="C194" s="129">
        <v>200</v>
      </c>
      <c r="D194" s="129">
        <v>51</v>
      </c>
      <c r="E194" s="129">
        <v>100</v>
      </c>
      <c r="F194" s="129"/>
      <c r="G194" s="129"/>
      <c r="H194" s="129"/>
      <c r="I194" s="129"/>
      <c r="J194" s="129"/>
      <c r="K194" s="144">
        <v>15</v>
      </c>
      <c r="L194" s="129">
        <v>10</v>
      </c>
      <c r="M194" s="129">
        <v>10</v>
      </c>
      <c r="N194" s="129">
        <v>10</v>
      </c>
      <c r="O194" s="102">
        <v>288</v>
      </c>
      <c r="P194" s="129">
        <v>19</v>
      </c>
      <c r="Q194" s="129">
        <v>20</v>
      </c>
      <c r="R194" s="129">
        <v>24</v>
      </c>
      <c r="S194" s="129">
        <v>30</v>
      </c>
      <c r="T194" s="129">
        <v>5</v>
      </c>
      <c r="U194" s="129"/>
      <c r="V194" s="129">
        <v>12</v>
      </c>
      <c r="W194" s="129">
        <v>12</v>
      </c>
      <c r="X194" s="129">
        <v>19</v>
      </c>
      <c r="Y194" s="129">
        <v>19</v>
      </c>
      <c r="Z194" s="129">
        <f t="shared" si="13"/>
        <v>1144</v>
      </c>
      <c r="AA194" s="141" t="s">
        <v>264</v>
      </c>
      <c r="AB194" s="135">
        <v>1</v>
      </c>
      <c r="AC194" s="132">
        <f t="shared" si="14"/>
        <v>1144</v>
      </c>
    </row>
    <row r="195" spans="1:29" x14ac:dyDescent="0.25">
      <c r="A195" s="134" t="s">
        <v>467</v>
      </c>
      <c r="B195" s="129">
        <v>120</v>
      </c>
      <c r="C195" s="129">
        <v>70</v>
      </c>
      <c r="D195" s="129">
        <v>100</v>
      </c>
      <c r="E195" s="129">
        <v>96</v>
      </c>
      <c r="F195" s="129"/>
      <c r="G195" s="129"/>
      <c r="H195" s="129"/>
      <c r="I195" s="129"/>
      <c r="J195" s="129"/>
      <c r="K195" s="144"/>
      <c r="L195" s="129">
        <v>10</v>
      </c>
      <c r="M195" s="129">
        <v>8</v>
      </c>
      <c r="N195" s="129">
        <v>8</v>
      </c>
      <c r="O195" s="102">
        <v>12</v>
      </c>
      <c r="P195" s="129">
        <v>5</v>
      </c>
      <c r="Q195" s="129">
        <v>20</v>
      </c>
      <c r="R195" s="129">
        <v>24</v>
      </c>
      <c r="S195" s="129">
        <v>20</v>
      </c>
      <c r="T195" s="129">
        <v>5</v>
      </c>
      <c r="U195" s="129">
        <v>10</v>
      </c>
      <c r="V195" s="129">
        <v>12</v>
      </c>
      <c r="W195" s="129">
        <v>6</v>
      </c>
      <c r="X195" s="129">
        <v>5</v>
      </c>
      <c r="Y195" s="129">
        <v>5</v>
      </c>
      <c r="Z195" s="129">
        <f t="shared" si="13"/>
        <v>536</v>
      </c>
      <c r="AA195" s="141" t="s">
        <v>7</v>
      </c>
      <c r="AB195" s="135">
        <v>5.7</v>
      </c>
      <c r="AC195" s="132">
        <f t="shared" si="14"/>
        <v>3055.2000000000003</v>
      </c>
    </row>
    <row r="196" spans="1:29" x14ac:dyDescent="0.25">
      <c r="A196" s="134" t="s">
        <v>11</v>
      </c>
      <c r="B196" s="129">
        <v>120</v>
      </c>
      <c r="C196" s="129">
        <v>70</v>
      </c>
      <c r="D196" s="129">
        <v>10</v>
      </c>
      <c r="E196" s="129">
        <v>24</v>
      </c>
      <c r="F196" s="129"/>
      <c r="G196" s="129"/>
      <c r="H196" s="129"/>
      <c r="I196" s="129"/>
      <c r="J196" s="129"/>
      <c r="K196" s="144">
        <v>7</v>
      </c>
      <c r="L196" s="129">
        <v>30</v>
      </c>
      <c r="M196" s="129">
        <v>4</v>
      </c>
      <c r="N196" s="129">
        <v>4</v>
      </c>
      <c r="O196" s="102">
        <v>24</v>
      </c>
      <c r="P196" s="129">
        <v>10</v>
      </c>
      <c r="Q196" s="129">
        <v>20</v>
      </c>
      <c r="R196" s="129"/>
      <c r="S196" s="129"/>
      <c r="T196" s="129">
        <v>5</v>
      </c>
      <c r="U196" s="129"/>
      <c r="V196" s="129"/>
      <c r="W196" s="129">
        <v>12</v>
      </c>
      <c r="X196" s="129">
        <v>10</v>
      </c>
      <c r="Y196" s="129">
        <v>10</v>
      </c>
      <c r="Z196" s="129">
        <f t="shared" si="13"/>
        <v>360</v>
      </c>
      <c r="AA196" s="141" t="s">
        <v>468</v>
      </c>
      <c r="AB196" s="135">
        <v>7</v>
      </c>
      <c r="AC196" s="132">
        <f t="shared" si="14"/>
        <v>2520</v>
      </c>
    </row>
    <row r="197" spans="1:29" x14ac:dyDescent="0.25">
      <c r="A197" s="134" t="s">
        <v>12</v>
      </c>
      <c r="B197" s="129">
        <v>300</v>
      </c>
      <c r="C197" s="129">
        <v>200</v>
      </c>
      <c r="D197" s="129">
        <v>100</v>
      </c>
      <c r="E197" s="129"/>
      <c r="F197" s="129"/>
      <c r="G197" s="129"/>
      <c r="H197" s="129"/>
      <c r="I197" s="129"/>
      <c r="J197" s="129"/>
      <c r="K197" s="144">
        <v>10</v>
      </c>
      <c r="L197" s="129">
        <v>50</v>
      </c>
      <c r="M197" s="129">
        <v>24</v>
      </c>
      <c r="N197" s="129">
        <v>24</v>
      </c>
      <c r="O197" s="102">
        <v>10</v>
      </c>
      <c r="P197" s="129">
        <v>12</v>
      </c>
      <c r="Q197" s="129">
        <v>25</v>
      </c>
      <c r="R197" s="129">
        <v>20</v>
      </c>
      <c r="S197" s="129">
        <v>12</v>
      </c>
      <c r="T197" s="129">
        <v>5</v>
      </c>
      <c r="U197" s="129">
        <v>20</v>
      </c>
      <c r="V197" s="129">
        <v>18</v>
      </c>
      <c r="W197" s="129">
        <v>6</v>
      </c>
      <c r="X197" s="129">
        <v>12</v>
      </c>
      <c r="Y197" s="129">
        <v>12</v>
      </c>
      <c r="Z197" s="129">
        <f t="shared" si="13"/>
        <v>860</v>
      </c>
      <c r="AA197" s="141" t="s">
        <v>469</v>
      </c>
      <c r="AB197" s="135">
        <v>2</v>
      </c>
      <c r="AC197" s="132">
        <f t="shared" si="14"/>
        <v>1720</v>
      </c>
    </row>
    <row r="198" spans="1:29" x14ac:dyDescent="0.25">
      <c r="A198" s="134" t="s">
        <v>13</v>
      </c>
      <c r="B198" s="129">
        <v>50</v>
      </c>
      <c r="C198" s="129">
        <v>40</v>
      </c>
      <c r="D198" s="129"/>
      <c r="E198" s="129"/>
      <c r="F198" s="129"/>
      <c r="G198" s="129"/>
      <c r="H198" s="129"/>
      <c r="I198" s="129"/>
      <c r="J198" s="129"/>
      <c r="K198" s="144">
        <v>3</v>
      </c>
      <c r="L198" s="129"/>
      <c r="M198" s="129">
        <v>4</v>
      </c>
      <c r="N198" s="129">
        <v>4</v>
      </c>
      <c r="O198" s="102"/>
      <c r="P198" s="129">
        <v>5</v>
      </c>
      <c r="Q198" s="129">
        <v>15</v>
      </c>
      <c r="R198" s="129">
        <v>9</v>
      </c>
      <c r="S198" s="129"/>
      <c r="T198" s="129">
        <v>5</v>
      </c>
      <c r="U198" s="129"/>
      <c r="V198" s="129">
        <v>2</v>
      </c>
      <c r="W198" s="129"/>
      <c r="X198" s="129">
        <v>5</v>
      </c>
      <c r="Y198" s="129">
        <v>5</v>
      </c>
      <c r="Z198" s="129">
        <f t="shared" si="13"/>
        <v>147</v>
      </c>
      <c r="AA198" s="141" t="s">
        <v>264</v>
      </c>
      <c r="AB198" s="135">
        <v>23.5</v>
      </c>
      <c r="AC198" s="132">
        <f t="shared" si="14"/>
        <v>3454.5</v>
      </c>
    </row>
    <row r="199" spans="1:29" x14ac:dyDescent="0.25">
      <c r="A199" s="134" t="s">
        <v>14</v>
      </c>
      <c r="B199" s="129">
        <v>70</v>
      </c>
      <c r="C199" s="129">
        <v>30</v>
      </c>
      <c r="D199" s="129">
        <v>20</v>
      </c>
      <c r="E199" s="129"/>
      <c r="F199" s="129"/>
      <c r="G199" s="129"/>
      <c r="H199" s="129"/>
      <c r="I199" s="129"/>
      <c r="J199" s="129"/>
      <c r="K199" s="144">
        <v>10</v>
      </c>
      <c r="L199" s="129"/>
      <c r="M199" s="129"/>
      <c r="N199" s="129"/>
      <c r="O199" s="102">
        <v>24</v>
      </c>
      <c r="P199" s="129">
        <v>5</v>
      </c>
      <c r="Q199" s="129"/>
      <c r="R199" s="129"/>
      <c r="S199" s="129"/>
      <c r="T199" s="129">
        <v>5</v>
      </c>
      <c r="U199" s="129">
        <v>20</v>
      </c>
      <c r="V199" s="129"/>
      <c r="W199" s="129">
        <v>3</v>
      </c>
      <c r="X199" s="129">
        <v>5</v>
      </c>
      <c r="Y199" s="129">
        <v>5</v>
      </c>
      <c r="Z199" s="129">
        <f t="shared" si="13"/>
        <v>197</v>
      </c>
      <c r="AA199" s="141" t="s">
        <v>470</v>
      </c>
      <c r="AB199" s="135">
        <v>7</v>
      </c>
      <c r="AC199" s="132">
        <f t="shared" si="14"/>
        <v>1379</v>
      </c>
    </row>
    <row r="200" spans="1:29" x14ac:dyDescent="0.25">
      <c r="A200" s="134" t="s">
        <v>471</v>
      </c>
      <c r="B200" s="129">
        <v>90</v>
      </c>
      <c r="C200" s="129">
        <v>40</v>
      </c>
      <c r="D200" s="129">
        <v>20</v>
      </c>
      <c r="E200" s="129"/>
      <c r="F200" s="129"/>
      <c r="G200" s="129"/>
      <c r="H200" s="129"/>
      <c r="I200" s="129"/>
      <c r="J200" s="129"/>
      <c r="K200" s="144"/>
      <c r="L200" s="129">
        <v>20</v>
      </c>
      <c r="M200" s="129"/>
      <c r="N200" s="129"/>
      <c r="O200" s="102">
        <v>10</v>
      </c>
      <c r="P200" s="129">
        <v>5</v>
      </c>
      <c r="Q200" s="129">
        <v>20</v>
      </c>
      <c r="R200" s="129"/>
      <c r="S200" s="129"/>
      <c r="T200" s="129">
        <v>5</v>
      </c>
      <c r="U200" s="129"/>
      <c r="V200" s="129"/>
      <c r="W200" s="129">
        <v>6</v>
      </c>
      <c r="X200" s="129">
        <v>5</v>
      </c>
      <c r="Y200" s="129">
        <v>5</v>
      </c>
      <c r="Z200" s="129">
        <f t="shared" si="13"/>
        <v>226</v>
      </c>
      <c r="AA200" s="141" t="s">
        <v>470</v>
      </c>
      <c r="AB200" s="135">
        <v>20</v>
      </c>
      <c r="AC200" s="132">
        <f t="shared" si="14"/>
        <v>4520</v>
      </c>
    </row>
    <row r="201" spans="1:29" x14ac:dyDescent="0.25">
      <c r="A201" s="134" t="s">
        <v>47</v>
      </c>
      <c r="B201" s="139">
        <v>90</v>
      </c>
      <c r="C201" s="139">
        <v>40</v>
      </c>
      <c r="D201" s="139">
        <v>20</v>
      </c>
      <c r="E201" s="139">
        <v>12</v>
      </c>
      <c r="F201" s="139"/>
      <c r="G201" s="139"/>
      <c r="H201" s="139"/>
      <c r="I201" s="139"/>
      <c r="J201" s="139"/>
      <c r="K201" s="144"/>
      <c r="L201" s="139"/>
      <c r="M201" s="139">
        <v>28</v>
      </c>
      <c r="N201" s="139">
        <v>28</v>
      </c>
      <c r="O201" s="102">
        <v>6</v>
      </c>
      <c r="P201" s="129">
        <v>5</v>
      </c>
      <c r="Q201" s="139">
        <v>20</v>
      </c>
      <c r="R201" s="139"/>
      <c r="S201" s="139"/>
      <c r="T201" s="129">
        <v>5</v>
      </c>
      <c r="U201" s="139"/>
      <c r="V201" s="129">
        <v>12</v>
      </c>
      <c r="W201" s="129">
        <v>3</v>
      </c>
      <c r="X201" s="129">
        <v>5</v>
      </c>
      <c r="Y201" s="129">
        <v>5</v>
      </c>
      <c r="Z201" s="129">
        <f t="shared" si="13"/>
        <v>279</v>
      </c>
      <c r="AA201" s="141" t="s">
        <v>470</v>
      </c>
      <c r="AB201" s="135">
        <v>20</v>
      </c>
      <c r="AC201" s="132">
        <f t="shared" si="14"/>
        <v>5580</v>
      </c>
    </row>
    <row r="202" spans="1:29" x14ac:dyDescent="0.25">
      <c r="A202" s="134" t="s">
        <v>15</v>
      </c>
      <c r="B202" s="129">
        <v>40</v>
      </c>
      <c r="C202" s="129"/>
      <c r="D202" s="129">
        <v>20</v>
      </c>
      <c r="E202" s="129"/>
      <c r="F202" s="129"/>
      <c r="G202" s="129"/>
      <c r="H202" s="129"/>
      <c r="I202" s="129"/>
      <c r="J202" s="129"/>
      <c r="K202" s="144">
        <v>5</v>
      </c>
      <c r="L202" s="129"/>
      <c r="M202" s="129"/>
      <c r="N202" s="129"/>
      <c r="O202" s="102"/>
      <c r="P202" s="129"/>
      <c r="Q202" s="129">
        <v>20</v>
      </c>
      <c r="R202" s="129"/>
      <c r="S202" s="129"/>
      <c r="T202" s="129">
        <v>5</v>
      </c>
      <c r="U202" s="129">
        <v>10</v>
      </c>
      <c r="V202" s="129"/>
      <c r="W202" s="129"/>
      <c r="X202" s="129"/>
      <c r="Y202" s="129"/>
      <c r="Z202" s="129">
        <f t="shared" si="13"/>
        <v>100</v>
      </c>
      <c r="AA202" s="141" t="s">
        <v>470</v>
      </c>
      <c r="AB202" s="135">
        <v>7</v>
      </c>
      <c r="AC202" s="132">
        <f t="shared" si="14"/>
        <v>700</v>
      </c>
    </row>
    <row r="203" spans="1:29" x14ac:dyDescent="0.25">
      <c r="A203" s="134" t="s">
        <v>48</v>
      </c>
      <c r="B203" s="139">
        <v>90</v>
      </c>
      <c r="C203" s="139">
        <v>40</v>
      </c>
      <c r="D203" s="139"/>
      <c r="E203" s="139"/>
      <c r="F203" s="139"/>
      <c r="G203" s="139"/>
      <c r="H203" s="139"/>
      <c r="I203" s="139"/>
      <c r="J203" s="139"/>
      <c r="K203" s="144"/>
      <c r="L203" s="139"/>
      <c r="M203" s="139">
        <v>15</v>
      </c>
      <c r="N203" s="139">
        <v>15</v>
      </c>
      <c r="O203" s="102"/>
      <c r="P203" s="129"/>
      <c r="Q203" s="139">
        <v>10</v>
      </c>
      <c r="R203" s="139"/>
      <c r="S203" s="139"/>
      <c r="T203" s="129">
        <v>5</v>
      </c>
      <c r="U203" s="139"/>
      <c r="V203" s="129">
        <v>24</v>
      </c>
      <c r="W203" s="129"/>
      <c r="X203" s="129"/>
      <c r="Y203" s="129"/>
      <c r="Z203" s="129">
        <f t="shared" si="13"/>
        <v>199</v>
      </c>
      <c r="AA203" s="141" t="s">
        <v>470</v>
      </c>
      <c r="AB203" s="135">
        <v>7</v>
      </c>
      <c r="AC203" s="132">
        <f t="shared" si="14"/>
        <v>1393</v>
      </c>
    </row>
    <row r="204" spans="1:29" x14ac:dyDescent="0.25">
      <c r="A204" s="134" t="s">
        <v>62</v>
      </c>
      <c r="B204" s="129">
        <v>60</v>
      </c>
      <c r="C204" s="129">
        <v>30</v>
      </c>
      <c r="D204" s="129">
        <v>50</v>
      </c>
      <c r="E204" s="129">
        <v>48</v>
      </c>
      <c r="F204" s="129"/>
      <c r="G204" s="129"/>
      <c r="H204" s="129"/>
      <c r="I204" s="129"/>
      <c r="J204" s="129"/>
      <c r="K204" s="144">
        <v>10</v>
      </c>
      <c r="L204" s="129">
        <v>20</v>
      </c>
      <c r="M204" s="129">
        <v>15</v>
      </c>
      <c r="N204" s="129">
        <v>15</v>
      </c>
      <c r="O204" s="102">
        <v>20</v>
      </c>
      <c r="P204" s="129">
        <v>30</v>
      </c>
      <c r="Q204" s="129">
        <v>5</v>
      </c>
      <c r="R204" s="129">
        <v>96</v>
      </c>
      <c r="S204" s="129"/>
      <c r="T204" s="129">
        <v>5</v>
      </c>
      <c r="U204" s="129"/>
      <c r="V204" s="129"/>
      <c r="W204" s="129">
        <v>15</v>
      </c>
      <c r="X204" s="129">
        <v>30</v>
      </c>
      <c r="Y204" s="129">
        <v>30</v>
      </c>
      <c r="Z204" s="129">
        <f t="shared" si="13"/>
        <v>479</v>
      </c>
      <c r="AA204" s="141" t="s">
        <v>470</v>
      </c>
      <c r="AB204" s="135">
        <v>16</v>
      </c>
      <c r="AC204" s="132">
        <f t="shared" si="14"/>
        <v>7664</v>
      </c>
    </row>
    <row r="205" spans="1:29" ht="22.5" x14ac:dyDescent="0.25">
      <c r="A205" s="134" t="s">
        <v>472</v>
      </c>
      <c r="B205" s="129">
        <v>10</v>
      </c>
      <c r="C205" s="129">
        <v>10</v>
      </c>
      <c r="D205" s="129"/>
      <c r="E205" s="129">
        <v>12</v>
      </c>
      <c r="F205" s="129"/>
      <c r="G205" s="129"/>
      <c r="H205" s="129"/>
      <c r="I205" s="129"/>
      <c r="J205" s="129"/>
      <c r="K205" s="144"/>
      <c r="L205" s="129"/>
      <c r="M205" s="129">
        <v>4</v>
      </c>
      <c r="N205" s="129">
        <v>4</v>
      </c>
      <c r="O205" s="102"/>
      <c r="P205" s="129">
        <v>10</v>
      </c>
      <c r="Q205" s="129"/>
      <c r="R205" s="129">
        <v>6</v>
      </c>
      <c r="S205" s="129"/>
      <c r="T205" s="129">
        <v>5</v>
      </c>
      <c r="U205" s="129">
        <v>4</v>
      </c>
      <c r="V205" s="129">
        <v>1</v>
      </c>
      <c r="W205" s="129">
        <v>1</v>
      </c>
      <c r="X205" s="129">
        <v>10</v>
      </c>
      <c r="Y205" s="129">
        <v>10</v>
      </c>
      <c r="Z205" s="129">
        <f t="shared" si="13"/>
        <v>87</v>
      </c>
      <c r="AA205" s="141" t="s">
        <v>264</v>
      </c>
      <c r="AB205" s="135">
        <v>2</v>
      </c>
      <c r="AC205" s="132">
        <f t="shared" si="14"/>
        <v>174</v>
      </c>
    </row>
    <row r="206" spans="1:29" x14ac:dyDescent="0.25">
      <c r="A206" s="134" t="s">
        <v>16</v>
      </c>
      <c r="B206" s="129">
        <v>20</v>
      </c>
      <c r="C206" s="129">
        <v>20</v>
      </c>
      <c r="D206" s="129">
        <v>50</v>
      </c>
      <c r="E206" s="129"/>
      <c r="F206" s="129"/>
      <c r="G206" s="129"/>
      <c r="H206" s="129"/>
      <c r="I206" s="129"/>
      <c r="J206" s="129"/>
      <c r="K206" s="144"/>
      <c r="L206" s="129">
        <v>20</v>
      </c>
      <c r="M206" s="129">
        <v>5</v>
      </c>
      <c r="N206" s="129">
        <v>5</v>
      </c>
      <c r="O206" s="102">
        <v>6</v>
      </c>
      <c r="P206" s="129">
        <v>20</v>
      </c>
      <c r="Q206" s="129">
        <v>10</v>
      </c>
      <c r="R206" s="129">
        <v>10</v>
      </c>
      <c r="S206" s="129"/>
      <c r="T206" s="129">
        <v>5</v>
      </c>
      <c r="U206" s="129">
        <v>4</v>
      </c>
      <c r="V206" s="129">
        <v>3</v>
      </c>
      <c r="W206" s="129">
        <v>1</v>
      </c>
      <c r="X206" s="129">
        <v>20</v>
      </c>
      <c r="Y206" s="129">
        <v>20</v>
      </c>
      <c r="Z206" s="129">
        <f t="shared" si="13"/>
        <v>219</v>
      </c>
      <c r="AA206" s="141" t="s">
        <v>10</v>
      </c>
      <c r="AB206" s="135">
        <v>7</v>
      </c>
      <c r="AC206" s="132">
        <f t="shared" si="14"/>
        <v>1533</v>
      </c>
    </row>
    <row r="207" spans="1:29" x14ac:dyDescent="0.25">
      <c r="A207" s="134" t="s">
        <v>17</v>
      </c>
      <c r="B207" s="129">
        <v>60</v>
      </c>
      <c r="C207" s="129">
        <v>60</v>
      </c>
      <c r="D207" s="129">
        <v>5</v>
      </c>
      <c r="E207" s="129"/>
      <c r="F207" s="129"/>
      <c r="G207" s="129"/>
      <c r="H207" s="129"/>
      <c r="I207" s="129"/>
      <c r="J207" s="129"/>
      <c r="K207" s="144">
        <v>5</v>
      </c>
      <c r="L207" s="129">
        <v>20</v>
      </c>
      <c r="M207" s="129">
        <v>10</v>
      </c>
      <c r="N207" s="129">
        <v>10</v>
      </c>
      <c r="O207" s="102">
        <v>12</v>
      </c>
      <c r="P207" s="129">
        <v>20</v>
      </c>
      <c r="Q207" s="129">
        <v>10</v>
      </c>
      <c r="R207" s="129"/>
      <c r="S207" s="129"/>
      <c r="T207" s="129">
        <v>5</v>
      </c>
      <c r="U207" s="129">
        <v>10</v>
      </c>
      <c r="V207" s="129">
        <v>6</v>
      </c>
      <c r="W207" s="129"/>
      <c r="X207" s="129">
        <v>20</v>
      </c>
      <c r="Y207" s="129">
        <v>20</v>
      </c>
      <c r="Z207" s="129">
        <f t="shared" si="13"/>
        <v>273</v>
      </c>
      <c r="AA207" s="141" t="s">
        <v>470</v>
      </c>
      <c r="AB207" s="135">
        <v>6.8</v>
      </c>
      <c r="AC207" s="132">
        <f t="shared" si="14"/>
        <v>1856.3999999999999</v>
      </c>
    </row>
    <row r="208" spans="1:29" x14ac:dyDescent="0.25">
      <c r="A208" s="134" t="s">
        <v>18</v>
      </c>
      <c r="B208" s="129">
        <v>20</v>
      </c>
      <c r="C208" s="129">
        <v>20</v>
      </c>
      <c r="D208" s="129"/>
      <c r="E208" s="129"/>
      <c r="F208" s="129"/>
      <c r="G208" s="129"/>
      <c r="H208" s="129"/>
      <c r="I208" s="129"/>
      <c r="J208" s="129"/>
      <c r="K208" s="144"/>
      <c r="L208" s="129"/>
      <c r="M208" s="129"/>
      <c r="N208" s="129"/>
      <c r="O208" s="102">
        <v>300</v>
      </c>
      <c r="P208" s="129">
        <v>4</v>
      </c>
      <c r="Q208" s="129">
        <v>30</v>
      </c>
      <c r="R208" s="129"/>
      <c r="S208" s="129"/>
      <c r="T208" s="129">
        <v>5</v>
      </c>
      <c r="U208" s="129">
        <v>3</v>
      </c>
      <c r="V208" s="129">
        <v>12</v>
      </c>
      <c r="W208" s="129">
        <v>6</v>
      </c>
      <c r="X208" s="129">
        <v>4</v>
      </c>
      <c r="Y208" s="129">
        <v>4</v>
      </c>
      <c r="Z208" s="129">
        <f t="shared" si="13"/>
        <v>408</v>
      </c>
      <c r="AA208" s="141" t="s">
        <v>5</v>
      </c>
      <c r="AB208" s="135">
        <v>8.6999999999999993</v>
      </c>
      <c r="AC208" s="132">
        <f t="shared" si="14"/>
        <v>3549.6</v>
      </c>
    </row>
    <row r="209" spans="1:29" x14ac:dyDescent="0.25">
      <c r="A209" s="134" t="s">
        <v>19</v>
      </c>
      <c r="B209" s="129">
        <v>40</v>
      </c>
      <c r="C209" s="129">
        <v>40</v>
      </c>
      <c r="D209" s="129">
        <v>100</v>
      </c>
      <c r="E209" s="129">
        <v>48</v>
      </c>
      <c r="F209" s="129"/>
      <c r="G209" s="129"/>
      <c r="H209" s="129"/>
      <c r="I209" s="129"/>
      <c r="J209" s="129"/>
      <c r="K209" s="144"/>
      <c r="L209" s="129">
        <v>30</v>
      </c>
      <c r="M209" s="129">
        <v>10</v>
      </c>
      <c r="N209" s="129">
        <v>10</v>
      </c>
      <c r="O209" s="102"/>
      <c r="P209" s="129">
        <v>50</v>
      </c>
      <c r="Q209" s="129"/>
      <c r="R209" s="129"/>
      <c r="S209" s="129">
        <v>12</v>
      </c>
      <c r="T209" s="129">
        <v>5</v>
      </c>
      <c r="U209" s="129">
        <v>6</v>
      </c>
      <c r="V209" s="129"/>
      <c r="W209" s="129">
        <v>12</v>
      </c>
      <c r="X209" s="129">
        <v>50</v>
      </c>
      <c r="Y209" s="129">
        <v>50</v>
      </c>
      <c r="Z209" s="129">
        <f t="shared" si="13"/>
        <v>463</v>
      </c>
      <c r="AA209" s="141" t="s">
        <v>264</v>
      </c>
      <c r="AB209" s="135">
        <v>8</v>
      </c>
      <c r="AC209" s="132">
        <f t="shared" si="14"/>
        <v>3704</v>
      </c>
    </row>
    <row r="210" spans="1:29" ht="22.5" x14ac:dyDescent="0.25">
      <c r="A210" s="134" t="s">
        <v>20</v>
      </c>
      <c r="B210" s="129">
        <v>30</v>
      </c>
      <c r="C210" s="129">
        <v>30</v>
      </c>
      <c r="D210" s="129">
        <v>20</v>
      </c>
      <c r="E210" s="129">
        <v>12</v>
      </c>
      <c r="F210" s="145">
        <v>1</v>
      </c>
      <c r="G210" s="145">
        <v>1</v>
      </c>
      <c r="H210" s="145">
        <v>1</v>
      </c>
      <c r="I210" s="145">
        <v>1</v>
      </c>
      <c r="J210" s="145">
        <v>1</v>
      </c>
      <c r="K210" s="144">
        <v>1</v>
      </c>
      <c r="L210" s="129">
        <v>5</v>
      </c>
      <c r="M210" s="129">
        <v>3</v>
      </c>
      <c r="N210" s="129">
        <v>3</v>
      </c>
      <c r="O210" s="102"/>
      <c r="P210" s="129"/>
      <c r="Q210" s="129">
        <v>20</v>
      </c>
      <c r="R210" s="129">
        <v>10</v>
      </c>
      <c r="S210" s="129">
        <v>10</v>
      </c>
      <c r="T210" s="129">
        <v>5</v>
      </c>
      <c r="U210" s="129"/>
      <c r="V210" s="129">
        <v>6</v>
      </c>
      <c r="W210" s="129"/>
      <c r="X210" s="129"/>
      <c r="Y210" s="129"/>
      <c r="Z210" s="129">
        <f t="shared" si="13"/>
        <v>160</v>
      </c>
      <c r="AA210" s="141" t="s">
        <v>264</v>
      </c>
      <c r="AB210" s="135">
        <v>1.3</v>
      </c>
      <c r="AC210" s="132">
        <f t="shared" si="14"/>
        <v>208</v>
      </c>
    </row>
    <row r="211" spans="1:29" x14ac:dyDescent="0.25">
      <c r="A211" s="134" t="s">
        <v>21</v>
      </c>
      <c r="B211" s="129">
        <v>20</v>
      </c>
      <c r="C211" s="129">
        <v>20</v>
      </c>
      <c r="D211" s="129">
        <v>100</v>
      </c>
      <c r="E211" s="129"/>
      <c r="F211" s="145"/>
      <c r="G211" s="145"/>
      <c r="H211" s="145"/>
      <c r="I211" s="145"/>
      <c r="J211" s="145"/>
      <c r="K211" s="144"/>
      <c r="L211" s="129">
        <v>20</v>
      </c>
      <c r="M211" s="129"/>
      <c r="N211" s="129"/>
      <c r="O211" s="102"/>
      <c r="P211" s="129">
        <v>3</v>
      </c>
      <c r="Q211" s="129">
        <v>20</v>
      </c>
      <c r="R211" s="129"/>
      <c r="S211" s="129"/>
      <c r="T211" s="129">
        <v>5</v>
      </c>
      <c r="U211" s="129"/>
      <c r="V211" s="129">
        <v>4</v>
      </c>
      <c r="W211" s="129">
        <v>1</v>
      </c>
      <c r="X211" s="129">
        <v>3</v>
      </c>
      <c r="Y211" s="129">
        <v>3</v>
      </c>
      <c r="Z211" s="129">
        <f t="shared" si="13"/>
        <v>199</v>
      </c>
      <c r="AA211" s="141" t="s">
        <v>264</v>
      </c>
      <c r="AB211" s="135">
        <v>17</v>
      </c>
      <c r="AC211" s="132">
        <f t="shared" si="14"/>
        <v>3383</v>
      </c>
    </row>
    <row r="212" spans="1:29" x14ac:dyDescent="0.25">
      <c r="A212" s="134" t="s">
        <v>22</v>
      </c>
      <c r="B212" s="129">
        <v>30</v>
      </c>
      <c r="C212" s="129"/>
      <c r="D212" s="129"/>
      <c r="E212" s="129"/>
      <c r="F212" s="145"/>
      <c r="G212" s="145"/>
      <c r="H212" s="145"/>
      <c r="I212" s="145"/>
      <c r="J212" s="145"/>
      <c r="K212" s="144"/>
      <c r="L212" s="129">
        <v>20</v>
      </c>
      <c r="M212" s="129">
        <v>2</v>
      </c>
      <c r="N212" s="129">
        <v>2</v>
      </c>
      <c r="O212" s="102">
        <v>12</v>
      </c>
      <c r="P212" s="129"/>
      <c r="Q212" s="129"/>
      <c r="R212" s="129"/>
      <c r="S212" s="129"/>
      <c r="T212" s="129">
        <v>5</v>
      </c>
      <c r="U212" s="129"/>
      <c r="V212" s="129"/>
      <c r="W212" s="129"/>
      <c r="X212" s="129"/>
      <c r="Y212" s="129"/>
      <c r="Z212" s="129">
        <f t="shared" si="13"/>
        <v>71</v>
      </c>
      <c r="AA212" s="141" t="s">
        <v>264</v>
      </c>
      <c r="AB212" s="135">
        <v>1.4</v>
      </c>
      <c r="AC212" s="132">
        <f t="shared" si="14"/>
        <v>99.399999999999991</v>
      </c>
    </row>
    <row r="213" spans="1:29" x14ac:dyDescent="0.25">
      <c r="A213" s="134" t="s">
        <v>23</v>
      </c>
      <c r="B213" s="129">
        <v>50</v>
      </c>
      <c r="C213" s="129">
        <v>50</v>
      </c>
      <c r="D213" s="129">
        <v>20</v>
      </c>
      <c r="E213" s="129">
        <v>6</v>
      </c>
      <c r="F213" s="145"/>
      <c r="G213" s="145"/>
      <c r="H213" s="145"/>
      <c r="I213" s="145"/>
      <c r="J213" s="145"/>
      <c r="K213" s="144"/>
      <c r="L213" s="129">
        <v>20</v>
      </c>
      <c r="M213" s="129">
        <v>10</v>
      </c>
      <c r="N213" s="129">
        <v>10</v>
      </c>
      <c r="O213" s="102">
        <v>42</v>
      </c>
      <c r="P213" s="129">
        <v>15</v>
      </c>
      <c r="Q213" s="129"/>
      <c r="R213" s="129">
        <v>6</v>
      </c>
      <c r="S213" s="129"/>
      <c r="T213" s="129">
        <v>5</v>
      </c>
      <c r="U213" s="129">
        <v>10</v>
      </c>
      <c r="V213" s="129">
        <v>2</v>
      </c>
      <c r="W213" s="129">
        <v>3</v>
      </c>
      <c r="X213" s="129">
        <v>15</v>
      </c>
      <c r="Y213" s="129">
        <v>15</v>
      </c>
      <c r="Z213" s="129">
        <f t="shared" si="13"/>
        <v>279</v>
      </c>
      <c r="AA213" s="141" t="s">
        <v>24</v>
      </c>
      <c r="AB213" s="135">
        <v>4.8</v>
      </c>
      <c r="AC213" s="132">
        <f t="shared" si="14"/>
        <v>1339.2</v>
      </c>
    </row>
    <row r="214" spans="1:29" x14ac:dyDescent="0.25">
      <c r="A214" s="134" t="s">
        <v>25</v>
      </c>
      <c r="B214" s="129">
        <v>50</v>
      </c>
      <c r="C214" s="129">
        <v>50</v>
      </c>
      <c r="D214" s="129">
        <v>100</v>
      </c>
      <c r="E214" s="129"/>
      <c r="F214" s="145"/>
      <c r="G214" s="145"/>
      <c r="H214" s="145"/>
      <c r="I214" s="145"/>
      <c r="J214" s="145"/>
      <c r="K214" s="144"/>
      <c r="L214" s="129"/>
      <c r="M214" s="129"/>
      <c r="N214" s="129"/>
      <c r="O214" s="102"/>
      <c r="P214" s="129">
        <v>10</v>
      </c>
      <c r="Q214" s="129"/>
      <c r="R214" s="129">
        <v>20</v>
      </c>
      <c r="S214" s="129">
        <v>10</v>
      </c>
      <c r="T214" s="129">
        <v>5</v>
      </c>
      <c r="U214" s="129"/>
      <c r="V214" s="129">
        <v>1</v>
      </c>
      <c r="W214" s="129"/>
      <c r="X214" s="129">
        <v>10</v>
      </c>
      <c r="Y214" s="129">
        <v>10</v>
      </c>
      <c r="Z214" s="129">
        <f t="shared" si="13"/>
        <v>266</v>
      </c>
      <c r="AA214" s="141" t="s">
        <v>264</v>
      </c>
      <c r="AB214" s="135">
        <v>5.5</v>
      </c>
      <c r="AC214" s="132">
        <f t="shared" si="14"/>
        <v>1463</v>
      </c>
    </row>
    <row r="215" spans="1:29" x14ac:dyDescent="0.25">
      <c r="A215" s="134" t="s">
        <v>26</v>
      </c>
      <c r="B215" s="129">
        <v>145</v>
      </c>
      <c r="C215" s="129">
        <v>100</v>
      </c>
      <c r="D215" s="129"/>
      <c r="E215" s="129"/>
      <c r="F215" s="145">
        <v>10</v>
      </c>
      <c r="G215" s="145">
        <v>10</v>
      </c>
      <c r="H215" s="145">
        <v>10</v>
      </c>
      <c r="I215" s="145">
        <v>10</v>
      </c>
      <c r="J215" s="145">
        <v>10</v>
      </c>
      <c r="K215" s="144">
        <v>9</v>
      </c>
      <c r="L215" s="129">
        <v>20</v>
      </c>
      <c r="M215" s="129">
        <v>4</v>
      </c>
      <c r="N215" s="129">
        <v>4</v>
      </c>
      <c r="O215" s="102"/>
      <c r="P215" s="129">
        <v>12</v>
      </c>
      <c r="Q215" s="129">
        <v>29</v>
      </c>
      <c r="R215" s="129">
        <v>15</v>
      </c>
      <c r="S215" s="129"/>
      <c r="T215" s="129">
        <v>5</v>
      </c>
      <c r="U215" s="129"/>
      <c r="V215" s="129">
        <v>6</v>
      </c>
      <c r="W215" s="129"/>
      <c r="X215" s="129">
        <v>12</v>
      </c>
      <c r="Y215" s="129">
        <v>12</v>
      </c>
      <c r="Z215" s="129">
        <f t="shared" si="13"/>
        <v>423</v>
      </c>
      <c r="AA215" s="141" t="s">
        <v>264</v>
      </c>
      <c r="AB215" s="135">
        <v>2.1</v>
      </c>
      <c r="AC215" s="132">
        <f t="shared" si="14"/>
        <v>888.30000000000007</v>
      </c>
    </row>
    <row r="216" spans="1:29" x14ac:dyDescent="0.25">
      <c r="A216" s="134" t="s">
        <v>27</v>
      </c>
      <c r="B216" s="129">
        <v>145</v>
      </c>
      <c r="C216" s="129">
        <v>100</v>
      </c>
      <c r="D216" s="129">
        <v>20</v>
      </c>
      <c r="E216" s="129"/>
      <c r="F216" s="145">
        <v>10</v>
      </c>
      <c r="G216" s="145">
        <v>10</v>
      </c>
      <c r="H216" s="145">
        <v>10</v>
      </c>
      <c r="I216" s="145">
        <v>10</v>
      </c>
      <c r="J216" s="145">
        <v>10</v>
      </c>
      <c r="K216" s="144">
        <v>9</v>
      </c>
      <c r="L216" s="129"/>
      <c r="M216" s="129"/>
      <c r="N216" s="129"/>
      <c r="O216" s="102">
        <v>16</v>
      </c>
      <c r="P216" s="129"/>
      <c r="Q216" s="129">
        <v>29</v>
      </c>
      <c r="R216" s="129"/>
      <c r="S216" s="129"/>
      <c r="T216" s="129">
        <v>5</v>
      </c>
      <c r="U216" s="129"/>
      <c r="V216" s="129">
        <v>6</v>
      </c>
      <c r="W216" s="129"/>
      <c r="X216" s="129"/>
      <c r="Y216" s="129"/>
      <c r="Z216" s="129">
        <f t="shared" si="13"/>
        <v>380</v>
      </c>
      <c r="AA216" s="141" t="s">
        <v>264</v>
      </c>
      <c r="AB216" s="135">
        <v>3.2</v>
      </c>
      <c r="AC216" s="132">
        <f t="shared" si="14"/>
        <v>1216</v>
      </c>
    </row>
    <row r="217" spans="1:29" x14ac:dyDescent="0.25">
      <c r="A217" s="134" t="s">
        <v>473</v>
      </c>
      <c r="B217" s="129">
        <v>40</v>
      </c>
      <c r="C217" s="129">
        <v>40</v>
      </c>
      <c r="D217" s="129">
        <v>20</v>
      </c>
      <c r="E217" s="129"/>
      <c r="F217" s="145">
        <v>10</v>
      </c>
      <c r="G217" s="145">
        <v>10</v>
      </c>
      <c r="H217" s="145">
        <v>10</v>
      </c>
      <c r="I217" s="145">
        <v>10</v>
      </c>
      <c r="J217" s="145">
        <v>10</v>
      </c>
      <c r="K217" s="144">
        <v>9</v>
      </c>
      <c r="L217" s="129">
        <v>10</v>
      </c>
      <c r="M217" s="129"/>
      <c r="N217" s="129"/>
      <c r="O217" s="102"/>
      <c r="P217" s="129">
        <v>12</v>
      </c>
      <c r="Q217" s="129">
        <v>30</v>
      </c>
      <c r="R217" s="129">
        <v>15</v>
      </c>
      <c r="S217" s="129"/>
      <c r="T217" s="129">
        <v>5</v>
      </c>
      <c r="U217" s="129"/>
      <c r="V217" s="129">
        <v>6</v>
      </c>
      <c r="W217" s="129"/>
      <c r="X217" s="129">
        <v>12</v>
      </c>
      <c r="Y217" s="129">
        <v>12</v>
      </c>
      <c r="Z217" s="129">
        <f t="shared" si="13"/>
        <v>261</v>
      </c>
      <c r="AA217" s="141" t="s">
        <v>264</v>
      </c>
      <c r="AB217" s="135">
        <v>4</v>
      </c>
      <c r="AC217" s="132">
        <f t="shared" si="14"/>
        <v>1044</v>
      </c>
    </row>
    <row r="218" spans="1:29" x14ac:dyDescent="0.25">
      <c r="A218" s="134" t="s">
        <v>28</v>
      </c>
      <c r="B218" s="129">
        <v>50</v>
      </c>
      <c r="C218" s="129">
        <v>50</v>
      </c>
      <c r="D218" s="129">
        <v>50</v>
      </c>
      <c r="E218" s="129">
        <v>12</v>
      </c>
      <c r="F218" s="145">
        <v>5</v>
      </c>
      <c r="G218" s="145">
        <v>5</v>
      </c>
      <c r="H218" s="145">
        <v>5</v>
      </c>
      <c r="I218" s="145">
        <v>5</v>
      </c>
      <c r="J218" s="145">
        <v>5</v>
      </c>
      <c r="K218" s="144">
        <v>4</v>
      </c>
      <c r="L218" s="129">
        <v>10</v>
      </c>
      <c r="M218" s="129">
        <v>4</v>
      </c>
      <c r="N218" s="129">
        <v>4</v>
      </c>
      <c r="O218" s="102"/>
      <c r="P218" s="129">
        <v>10</v>
      </c>
      <c r="Q218" s="129"/>
      <c r="R218" s="129">
        <v>10</v>
      </c>
      <c r="S218" s="129"/>
      <c r="T218" s="129">
        <v>5</v>
      </c>
      <c r="U218" s="129">
        <v>10</v>
      </c>
      <c r="V218" s="129">
        <v>3</v>
      </c>
      <c r="W218" s="129">
        <v>1</v>
      </c>
      <c r="X218" s="129">
        <v>10</v>
      </c>
      <c r="Y218" s="129">
        <v>10</v>
      </c>
      <c r="Z218" s="129">
        <f t="shared" si="13"/>
        <v>268</v>
      </c>
      <c r="AA218" s="141" t="s">
        <v>264</v>
      </c>
      <c r="AB218" s="135">
        <v>9.4</v>
      </c>
      <c r="AC218" s="132">
        <f t="shared" si="14"/>
        <v>2519.2000000000003</v>
      </c>
    </row>
    <row r="219" spans="1:29" x14ac:dyDescent="0.25">
      <c r="A219" s="134" t="s">
        <v>29</v>
      </c>
      <c r="B219" s="129">
        <v>10</v>
      </c>
      <c r="C219" s="129">
        <v>10</v>
      </c>
      <c r="D219" s="129">
        <v>10</v>
      </c>
      <c r="E219" s="129">
        <v>12</v>
      </c>
      <c r="F219" s="145">
        <v>9</v>
      </c>
      <c r="G219" s="145">
        <v>9</v>
      </c>
      <c r="H219" s="145">
        <v>9</v>
      </c>
      <c r="I219" s="145">
        <v>9</v>
      </c>
      <c r="J219" s="145">
        <v>9</v>
      </c>
      <c r="K219" s="144">
        <v>9</v>
      </c>
      <c r="L219" s="129">
        <v>5</v>
      </c>
      <c r="M219" s="129">
        <v>8</v>
      </c>
      <c r="N219" s="129">
        <v>8</v>
      </c>
      <c r="O219" s="102">
        <v>24</v>
      </c>
      <c r="P219" s="129">
        <v>15</v>
      </c>
      <c r="Q219" s="129"/>
      <c r="R219" s="129">
        <v>24</v>
      </c>
      <c r="S219" s="129">
        <v>5</v>
      </c>
      <c r="T219" s="129">
        <v>5</v>
      </c>
      <c r="U219" s="129"/>
      <c r="V219" s="129">
        <v>6</v>
      </c>
      <c r="W219" s="129">
        <v>12</v>
      </c>
      <c r="X219" s="129">
        <v>15</v>
      </c>
      <c r="Y219" s="129">
        <v>15</v>
      </c>
      <c r="Z219" s="129">
        <f t="shared" si="13"/>
        <v>238</v>
      </c>
      <c r="AA219" s="141" t="s">
        <v>470</v>
      </c>
      <c r="AB219" s="135">
        <v>7</v>
      </c>
      <c r="AC219" s="132">
        <f t="shared" si="14"/>
        <v>1666</v>
      </c>
    </row>
    <row r="220" spans="1:29" x14ac:dyDescent="0.25">
      <c r="A220" s="134" t="s">
        <v>474</v>
      </c>
      <c r="B220" s="129">
        <v>30</v>
      </c>
      <c r="C220" s="129">
        <v>30</v>
      </c>
      <c r="D220" s="129">
        <v>10</v>
      </c>
      <c r="E220" s="129"/>
      <c r="F220" s="145">
        <v>5</v>
      </c>
      <c r="G220" s="145">
        <v>5</v>
      </c>
      <c r="H220" s="145">
        <v>5</v>
      </c>
      <c r="I220" s="145">
        <v>5</v>
      </c>
      <c r="J220" s="145">
        <v>5</v>
      </c>
      <c r="K220" s="144">
        <v>10</v>
      </c>
      <c r="L220" s="129">
        <v>20</v>
      </c>
      <c r="M220" s="129">
        <v>10</v>
      </c>
      <c r="N220" s="129">
        <v>10</v>
      </c>
      <c r="O220" s="102">
        <v>50</v>
      </c>
      <c r="P220" s="129">
        <v>15</v>
      </c>
      <c r="Q220" s="129"/>
      <c r="R220" s="129"/>
      <c r="S220" s="129"/>
      <c r="T220" s="129">
        <v>5</v>
      </c>
      <c r="U220" s="129">
        <v>10</v>
      </c>
      <c r="V220" s="129">
        <v>6</v>
      </c>
      <c r="W220" s="129">
        <v>2</v>
      </c>
      <c r="X220" s="129">
        <v>15</v>
      </c>
      <c r="Y220" s="129">
        <v>15</v>
      </c>
      <c r="Z220" s="129">
        <f t="shared" si="13"/>
        <v>263</v>
      </c>
      <c r="AA220" s="141" t="s">
        <v>470</v>
      </c>
      <c r="AB220" s="135">
        <v>7</v>
      </c>
      <c r="AC220" s="132">
        <f t="shared" si="14"/>
        <v>1841</v>
      </c>
    </row>
    <row r="221" spans="1:29" x14ac:dyDescent="0.25">
      <c r="A221" s="134" t="s">
        <v>475</v>
      </c>
      <c r="B221" s="129">
        <v>20</v>
      </c>
      <c r="C221" s="129">
        <v>20</v>
      </c>
      <c r="D221" s="129"/>
      <c r="E221" s="129"/>
      <c r="F221" s="145">
        <v>10</v>
      </c>
      <c r="G221" s="145">
        <v>10</v>
      </c>
      <c r="H221" s="145">
        <v>10</v>
      </c>
      <c r="I221" s="145">
        <v>10</v>
      </c>
      <c r="J221" s="145">
        <v>10</v>
      </c>
      <c r="K221" s="144"/>
      <c r="L221" s="129"/>
      <c r="M221" s="129"/>
      <c r="N221" s="129"/>
      <c r="O221" s="102"/>
      <c r="P221" s="129">
        <v>4</v>
      </c>
      <c r="Q221" s="129"/>
      <c r="R221" s="129"/>
      <c r="S221" s="129"/>
      <c r="T221" s="129">
        <v>5</v>
      </c>
      <c r="U221" s="129"/>
      <c r="V221" s="129"/>
      <c r="W221" s="129"/>
      <c r="X221" s="129">
        <v>4</v>
      </c>
      <c r="Y221" s="129">
        <v>4</v>
      </c>
      <c r="Z221" s="129">
        <f t="shared" si="13"/>
        <v>107</v>
      </c>
      <c r="AA221" s="141" t="s">
        <v>264</v>
      </c>
      <c r="AB221" s="135">
        <v>4.5</v>
      </c>
      <c r="AC221" s="132">
        <f t="shared" si="14"/>
        <v>481.5</v>
      </c>
    </row>
    <row r="222" spans="1:29" x14ac:dyDescent="0.25">
      <c r="A222" s="134" t="s">
        <v>30</v>
      </c>
      <c r="B222" s="129">
        <v>60</v>
      </c>
      <c r="C222" s="129">
        <v>60</v>
      </c>
      <c r="D222" s="129">
        <v>200</v>
      </c>
      <c r="E222" s="129"/>
      <c r="F222" s="145">
        <v>10</v>
      </c>
      <c r="G222" s="145">
        <v>10</v>
      </c>
      <c r="H222" s="145">
        <v>10</v>
      </c>
      <c r="I222" s="145">
        <v>10</v>
      </c>
      <c r="J222" s="145">
        <v>10</v>
      </c>
      <c r="K222" s="144">
        <v>10</v>
      </c>
      <c r="L222" s="129">
        <v>20</v>
      </c>
      <c r="M222" s="129">
        <v>6</v>
      </c>
      <c r="N222" s="129">
        <v>6</v>
      </c>
      <c r="O222" s="102">
        <v>24</v>
      </c>
      <c r="P222" s="129">
        <v>10</v>
      </c>
      <c r="Q222" s="129"/>
      <c r="R222" s="129"/>
      <c r="S222" s="129"/>
      <c r="T222" s="129">
        <v>5</v>
      </c>
      <c r="U222" s="129">
        <v>10</v>
      </c>
      <c r="V222" s="129">
        <v>3</v>
      </c>
      <c r="W222" s="129">
        <v>4</v>
      </c>
      <c r="X222" s="129">
        <v>10</v>
      </c>
      <c r="Y222" s="129">
        <v>10</v>
      </c>
      <c r="Z222" s="129">
        <f t="shared" si="13"/>
        <v>488</v>
      </c>
      <c r="AA222" s="141" t="s">
        <v>264</v>
      </c>
      <c r="AB222" s="135">
        <v>6.3</v>
      </c>
      <c r="AC222" s="132">
        <f t="shared" si="14"/>
        <v>3074.4</v>
      </c>
    </row>
    <row r="223" spans="1:29" x14ac:dyDescent="0.25">
      <c r="A223" s="134" t="s">
        <v>31</v>
      </c>
      <c r="B223" s="129">
        <v>40</v>
      </c>
      <c r="C223" s="129">
        <v>40</v>
      </c>
      <c r="D223" s="129">
        <v>100</v>
      </c>
      <c r="E223" s="129"/>
      <c r="F223" s="145">
        <v>20</v>
      </c>
      <c r="G223" s="145">
        <v>20</v>
      </c>
      <c r="H223" s="145">
        <v>20</v>
      </c>
      <c r="I223" s="145">
        <v>20</v>
      </c>
      <c r="J223" s="145">
        <v>20</v>
      </c>
      <c r="K223" s="144">
        <v>20</v>
      </c>
      <c r="L223" s="129"/>
      <c r="M223" s="129"/>
      <c r="N223" s="129"/>
      <c r="O223" s="102">
        <v>24</v>
      </c>
      <c r="P223" s="129">
        <v>5</v>
      </c>
      <c r="Q223" s="129"/>
      <c r="R223" s="129"/>
      <c r="S223" s="129"/>
      <c r="T223" s="129">
        <v>5</v>
      </c>
      <c r="U223" s="129"/>
      <c r="V223" s="129"/>
      <c r="W223" s="129"/>
      <c r="X223" s="129">
        <v>5</v>
      </c>
      <c r="Y223" s="129">
        <v>6</v>
      </c>
      <c r="Z223" s="129">
        <f t="shared" si="13"/>
        <v>345</v>
      </c>
      <c r="AA223" s="141" t="s">
        <v>264</v>
      </c>
      <c r="AB223" s="135">
        <v>3.2</v>
      </c>
      <c r="AC223" s="132">
        <f t="shared" si="14"/>
        <v>1104</v>
      </c>
    </row>
    <row r="224" spans="1:29" x14ac:dyDescent="0.25">
      <c r="A224" s="134" t="s">
        <v>32</v>
      </c>
      <c r="B224" s="129">
        <v>50</v>
      </c>
      <c r="C224" s="129">
        <v>50</v>
      </c>
      <c r="D224" s="129">
        <v>10</v>
      </c>
      <c r="E224" s="129"/>
      <c r="F224" s="145">
        <v>5</v>
      </c>
      <c r="G224" s="145">
        <v>5</v>
      </c>
      <c r="H224" s="145">
        <v>5</v>
      </c>
      <c r="I224" s="145">
        <v>5</v>
      </c>
      <c r="J224" s="145">
        <v>5</v>
      </c>
      <c r="K224" s="144">
        <v>10</v>
      </c>
      <c r="L224" s="129"/>
      <c r="M224" s="129"/>
      <c r="N224" s="129"/>
      <c r="O224" s="102">
        <v>30</v>
      </c>
      <c r="P224" s="129">
        <v>15</v>
      </c>
      <c r="Q224" s="129"/>
      <c r="R224" s="129"/>
      <c r="S224" s="129"/>
      <c r="T224" s="129">
        <v>5</v>
      </c>
      <c r="U224" s="129">
        <v>20</v>
      </c>
      <c r="V224" s="129"/>
      <c r="W224" s="129"/>
      <c r="X224" s="129">
        <v>15</v>
      </c>
      <c r="Y224" s="129">
        <v>15</v>
      </c>
      <c r="Z224" s="129">
        <f t="shared" si="13"/>
        <v>245</v>
      </c>
      <c r="AA224" s="141" t="s">
        <v>469</v>
      </c>
      <c r="AB224" s="135">
        <v>4.5</v>
      </c>
      <c r="AC224" s="132">
        <f t="shared" si="14"/>
        <v>1102.5</v>
      </c>
    </row>
    <row r="225" spans="1:29" x14ac:dyDescent="0.25">
      <c r="A225" s="134" t="s">
        <v>476</v>
      </c>
      <c r="B225" s="129">
        <v>200</v>
      </c>
      <c r="C225" s="129">
        <v>100</v>
      </c>
      <c r="D225" s="129">
        <v>20</v>
      </c>
      <c r="E225" s="129"/>
      <c r="F225" s="145">
        <v>5</v>
      </c>
      <c r="G225" s="145">
        <v>5</v>
      </c>
      <c r="H225" s="145">
        <v>5</v>
      </c>
      <c r="I225" s="145">
        <v>5</v>
      </c>
      <c r="J225" s="145">
        <v>5</v>
      </c>
      <c r="K225" s="144">
        <v>10</v>
      </c>
      <c r="L225" s="129">
        <v>20</v>
      </c>
      <c r="M225" s="129">
        <v>8</v>
      </c>
      <c r="N225" s="129">
        <v>8</v>
      </c>
      <c r="O225" s="102">
        <v>50</v>
      </c>
      <c r="P225" s="129">
        <v>13</v>
      </c>
      <c r="Q225" s="129"/>
      <c r="R225" s="129"/>
      <c r="S225" s="129"/>
      <c r="T225" s="129">
        <v>5</v>
      </c>
      <c r="U225" s="129"/>
      <c r="V225" s="129">
        <v>3</v>
      </c>
      <c r="W225" s="129"/>
      <c r="X225" s="129">
        <v>13</v>
      </c>
      <c r="Y225" s="129">
        <v>13</v>
      </c>
      <c r="Z225" s="129">
        <f t="shared" si="13"/>
        <v>488</v>
      </c>
      <c r="AA225" s="141" t="s">
        <v>469</v>
      </c>
      <c r="AB225" s="135">
        <v>20</v>
      </c>
      <c r="AC225" s="132">
        <f t="shared" si="14"/>
        <v>9760</v>
      </c>
    </row>
    <row r="226" spans="1:29" x14ac:dyDescent="0.25">
      <c r="A226" s="134" t="s">
        <v>477</v>
      </c>
      <c r="B226" s="129">
        <v>200</v>
      </c>
      <c r="C226" s="129">
        <v>100</v>
      </c>
      <c r="D226" s="129">
        <v>100</v>
      </c>
      <c r="E226" s="129">
        <v>12</v>
      </c>
      <c r="F226" s="145">
        <v>50</v>
      </c>
      <c r="G226" s="145">
        <v>50</v>
      </c>
      <c r="H226" s="145">
        <v>50</v>
      </c>
      <c r="I226" s="145">
        <v>50</v>
      </c>
      <c r="J226" s="145">
        <v>50</v>
      </c>
      <c r="K226" s="144">
        <v>50</v>
      </c>
      <c r="L226" s="129">
        <v>20</v>
      </c>
      <c r="M226" s="129">
        <v>8</v>
      </c>
      <c r="N226" s="129">
        <v>8</v>
      </c>
      <c r="O226" s="102"/>
      <c r="P226" s="129">
        <v>13</v>
      </c>
      <c r="Q226" s="129"/>
      <c r="R226" s="129">
        <v>60</v>
      </c>
      <c r="S226" s="129"/>
      <c r="T226" s="129">
        <v>5</v>
      </c>
      <c r="U226" s="129">
        <v>20</v>
      </c>
      <c r="V226" s="129"/>
      <c r="W226" s="129">
        <v>12</v>
      </c>
      <c r="X226" s="129">
        <v>13</v>
      </c>
      <c r="Y226" s="129">
        <v>13</v>
      </c>
      <c r="Z226" s="129">
        <f t="shared" si="13"/>
        <v>884</v>
      </c>
      <c r="AA226" s="141" t="s">
        <v>264</v>
      </c>
      <c r="AB226" s="135">
        <v>4.5</v>
      </c>
      <c r="AC226" s="132">
        <f t="shared" si="14"/>
        <v>3978</v>
      </c>
    </row>
    <row r="227" spans="1:29" x14ac:dyDescent="0.25">
      <c r="A227" s="134" t="s">
        <v>33</v>
      </c>
      <c r="B227" s="129">
        <v>30</v>
      </c>
      <c r="C227" s="129">
        <v>30</v>
      </c>
      <c r="D227" s="129">
        <v>100</v>
      </c>
      <c r="E227" s="129">
        <v>24</v>
      </c>
      <c r="F227" s="145">
        <v>20</v>
      </c>
      <c r="G227" s="145">
        <v>20</v>
      </c>
      <c r="H227" s="145">
        <v>20</v>
      </c>
      <c r="I227" s="145">
        <v>20</v>
      </c>
      <c r="J227" s="145">
        <v>20</v>
      </c>
      <c r="K227" s="144">
        <v>10</v>
      </c>
      <c r="L227" s="129">
        <v>20</v>
      </c>
      <c r="M227" s="129">
        <v>5</v>
      </c>
      <c r="N227" s="129">
        <v>5</v>
      </c>
      <c r="O227" s="102"/>
      <c r="P227" s="129">
        <v>17</v>
      </c>
      <c r="Q227" s="129"/>
      <c r="R227" s="129">
        <v>15</v>
      </c>
      <c r="S227" s="129"/>
      <c r="T227" s="129">
        <v>5</v>
      </c>
      <c r="U227" s="129">
        <v>4</v>
      </c>
      <c r="V227" s="129">
        <v>6</v>
      </c>
      <c r="W227" s="129">
        <v>6</v>
      </c>
      <c r="X227" s="129">
        <v>17</v>
      </c>
      <c r="Y227" s="129">
        <v>17</v>
      </c>
      <c r="Z227" s="129">
        <f t="shared" si="13"/>
        <v>411</v>
      </c>
      <c r="AA227" s="141" t="s">
        <v>264</v>
      </c>
      <c r="AB227" s="135">
        <v>3.6</v>
      </c>
      <c r="AC227" s="132">
        <f t="shared" si="14"/>
        <v>1479.6000000000001</v>
      </c>
    </row>
    <row r="228" spans="1:29" x14ac:dyDescent="0.25">
      <c r="A228" s="134" t="s">
        <v>34</v>
      </c>
      <c r="B228" s="129">
        <v>30</v>
      </c>
      <c r="C228" s="129">
        <v>30</v>
      </c>
      <c r="D228" s="129">
        <v>50</v>
      </c>
      <c r="E228" s="129">
        <v>24</v>
      </c>
      <c r="F228" s="145">
        <v>20</v>
      </c>
      <c r="G228" s="145">
        <v>20</v>
      </c>
      <c r="H228" s="145">
        <v>20</v>
      </c>
      <c r="I228" s="145">
        <v>20</v>
      </c>
      <c r="J228" s="145">
        <v>20</v>
      </c>
      <c r="K228" s="144">
        <v>10</v>
      </c>
      <c r="L228" s="129"/>
      <c r="M228" s="129">
        <v>4</v>
      </c>
      <c r="N228" s="129">
        <v>4</v>
      </c>
      <c r="O228" s="102">
        <v>24</v>
      </c>
      <c r="P228" s="129">
        <v>6</v>
      </c>
      <c r="Q228" s="129"/>
      <c r="R228" s="129">
        <v>15</v>
      </c>
      <c r="S228" s="129">
        <v>3</v>
      </c>
      <c r="T228" s="129">
        <v>5</v>
      </c>
      <c r="U228" s="129"/>
      <c r="V228" s="129">
        <v>9</v>
      </c>
      <c r="W228" s="129"/>
      <c r="X228" s="129">
        <v>6</v>
      </c>
      <c r="Y228" s="129">
        <v>6</v>
      </c>
      <c r="Z228" s="129">
        <f t="shared" si="13"/>
        <v>326</v>
      </c>
      <c r="AA228" s="141" t="s">
        <v>264</v>
      </c>
      <c r="AB228" s="135">
        <v>11</v>
      </c>
      <c r="AC228" s="132">
        <f t="shared" si="14"/>
        <v>3586</v>
      </c>
    </row>
    <row r="229" spans="1:29" x14ac:dyDescent="0.25">
      <c r="A229" s="134" t="s">
        <v>478</v>
      </c>
      <c r="B229" s="139">
        <v>30</v>
      </c>
      <c r="C229" s="139">
        <v>30</v>
      </c>
      <c r="D229" s="139">
        <v>20</v>
      </c>
      <c r="E229" s="139"/>
      <c r="F229" s="145">
        <v>10</v>
      </c>
      <c r="G229" s="145">
        <v>10</v>
      </c>
      <c r="H229" s="145">
        <v>10</v>
      </c>
      <c r="I229" s="145">
        <v>10</v>
      </c>
      <c r="J229" s="145">
        <v>10</v>
      </c>
      <c r="K229" s="144">
        <v>10</v>
      </c>
      <c r="L229" s="139"/>
      <c r="M229" s="139"/>
      <c r="N229" s="139"/>
      <c r="O229" s="102">
        <v>4</v>
      </c>
      <c r="P229" s="129">
        <v>2</v>
      </c>
      <c r="Q229" s="139"/>
      <c r="R229" s="139">
        <v>5</v>
      </c>
      <c r="S229" s="139"/>
      <c r="T229" s="129">
        <v>5</v>
      </c>
      <c r="U229" s="129">
        <v>6</v>
      </c>
      <c r="V229" s="129"/>
      <c r="W229" s="129">
        <v>6</v>
      </c>
      <c r="X229" s="129">
        <v>2</v>
      </c>
      <c r="Y229" s="129">
        <v>2</v>
      </c>
      <c r="Z229" s="129">
        <f t="shared" si="13"/>
        <v>172</v>
      </c>
      <c r="AA229" s="141" t="s">
        <v>264</v>
      </c>
      <c r="AB229" s="135">
        <v>40</v>
      </c>
      <c r="AC229" s="132">
        <f t="shared" si="14"/>
        <v>6880</v>
      </c>
    </row>
    <row r="230" spans="1:29" x14ac:dyDescent="0.25">
      <c r="A230" s="134" t="s">
        <v>35</v>
      </c>
      <c r="B230" s="129">
        <v>60</v>
      </c>
      <c r="C230" s="129">
        <v>60</v>
      </c>
      <c r="D230" s="129">
        <v>50</v>
      </c>
      <c r="E230" s="129"/>
      <c r="F230" s="145">
        <v>20</v>
      </c>
      <c r="G230" s="145">
        <v>20</v>
      </c>
      <c r="H230" s="145">
        <v>20</v>
      </c>
      <c r="I230" s="145">
        <v>20</v>
      </c>
      <c r="J230" s="145">
        <v>20</v>
      </c>
      <c r="K230" s="144">
        <v>10</v>
      </c>
      <c r="L230" s="129">
        <v>20</v>
      </c>
      <c r="M230" s="129"/>
      <c r="N230" s="129"/>
      <c r="O230" s="102"/>
      <c r="P230" s="129">
        <v>6</v>
      </c>
      <c r="Q230" s="129"/>
      <c r="R230" s="129">
        <v>10</v>
      </c>
      <c r="S230" s="129"/>
      <c r="T230" s="129">
        <v>5</v>
      </c>
      <c r="U230" s="129"/>
      <c r="V230" s="129">
        <v>3</v>
      </c>
      <c r="W230" s="129"/>
      <c r="X230" s="129">
        <v>6</v>
      </c>
      <c r="Y230" s="129">
        <v>6</v>
      </c>
      <c r="Z230" s="129">
        <f t="shared" si="13"/>
        <v>336</v>
      </c>
      <c r="AA230" s="141" t="s">
        <v>264</v>
      </c>
      <c r="AB230" s="135">
        <v>9</v>
      </c>
      <c r="AC230" s="132">
        <f t="shared" si="14"/>
        <v>3024</v>
      </c>
    </row>
    <row r="231" spans="1:29" x14ac:dyDescent="0.25">
      <c r="A231" s="134" t="s">
        <v>36</v>
      </c>
      <c r="B231" s="129">
        <v>60</v>
      </c>
      <c r="C231" s="129">
        <v>60</v>
      </c>
      <c r="D231" s="129">
        <v>100</v>
      </c>
      <c r="E231" s="129"/>
      <c r="F231" s="145">
        <v>20</v>
      </c>
      <c r="G231" s="145">
        <v>20</v>
      </c>
      <c r="H231" s="145">
        <v>20</v>
      </c>
      <c r="I231" s="145">
        <v>20</v>
      </c>
      <c r="J231" s="145">
        <v>20</v>
      </c>
      <c r="K231" s="144">
        <v>10</v>
      </c>
      <c r="L231" s="129">
        <v>20</v>
      </c>
      <c r="M231" s="129">
        <v>4</v>
      </c>
      <c r="N231" s="129">
        <v>4</v>
      </c>
      <c r="O231" s="102">
        <v>24</v>
      </c>
      <c r="P231" s="129">
        <v>6</v>
      </c>
      <c r="Q231" s="129"/>
      <c r="R231" s="129"/>
      <c r="S231" s="129"/>
      <c r="T231" s="129">
        <v>5</v>
      </c>
      <c r="U231" s="129"/>
      <c r="V231" s="129">
        <v>3</v>
      </c>
      <c r="W231" s="129">
        <v>4</v>
      </c>
      <c r="X231" s="129">
        <v>6</v>
      </c>
      <c r="Y231" s="129">
        <v>6</v>
      </c>
      <c r="Z231" s="129">
        <f t="shared" si="13"/>
        <v>412</v>
      </c>
      <c r="AA231" s="141" t="s">
        <v>264</v>
      </c>
      <c r="AB231" s="135">
        <v>4.5</v>
      </c>
      <c r="AC231" s="132">
        <f t="shared" si="14"/>
        <v>1854</v>
      </c>
    </row>
    <row r="232" spans="1:29" x14ac:dyDescent="0.25">
      <c r="A232" s="123" t="s">
        <v>479</v>
      </c>
      <c r="B232" s="124">
        <f t="shared" ref="B232:Y232" si="15">SUMPRODUCT(B233:B266,$AB233:$AB266)</f>
        <v>5816.1</v>
      </c>
      <c r="C232" s="124">
        <f t="shared" si="15"/>
        <v>3458.3</v>
      </c>
      <c r="D232" s="124">
        <f t="shared" si="15"/>
        <v>1350</v>
      </c>
      <c r="E232" s="124">
        <f t="shared" si="15"/>
        <v>3287.2000000000003</v>
      </c>
      <c r="F232" s="124">
        <f t="shared" si="15"/>
        <v>2939.4000000000005</v>
      </c>
      <c r="G232" s="124">
        <f t="shared" si="15"/>
        <v>2939.4000000000005</v>
      </c>
      <c r="H232" s="124">
        <f t="shared" si="15"/>
        <v>2939.4000000000005</v>
      </c>
      <c r="I232" s="124">
        <f t="shared" si="15"/>
        <v>2939.4000000000005</v>
      </c>
      <c r="J232" s="124">
        <f t="shared" si="15"/>
        <v>2939.4000000000005</v>
      </c>
      <c r="K232" s="124">
        <f t="shared" si="15"/>
        <v>2556.8000000000002</v>
      </c>
      <c r="L232" s="124">
        <f t="shared" si="15"/>
        <v>0</v>
      </c>
      <c r="M232" s="124">
        <f t="shared" si="15"/>
        <v>3594.4</v>
      </c>
      <c r="N232" s="124">
        <f t="shared" si="15"/>
        <v>3594.4</v>
      </c>
      <c r="O232" s="124">
        <f t="shared" si="15"/>
        <v>0</v>
      </c>
      <c r="P232" s="124">
        <f t="shared" si="15"/>
        <v>624</v>
      </c>
      <c r="Q232" s="124">
        <f t="shared" si="15"/>
        <v>0</v>
      </c>
      <c r="R232" s="124">
        <f t="shared" si="15"/>
        <v>894.5</v>
      </c>
      <c r="S232" s="124">
        <f t="shared" si="15"/>
        <v>734.5</v>
      </c>
      <c r="T232" s="124">
        <f t="shared" si="15"/>
        <v>0</v>
      </c>
      <c r="U232" s="124">
        <f t="shared" si="15"/>
        <v>505.79999999999995</v>
      </c>
      <c r="V232" s="124">
        <f t="shared" si="15"/>
        <v>1824</v>
      </c>
      <c r="W232" s="124">
        <f t="shared" si="15"/>
        <v>344.00000000000006</v>
      </c>
      <c r="X232" s="124">
        <f t="shared" si="15"/>
        <v>624</v>
      </c>
      <c r="Y232" s="124">
        <f t="shared" si="15"/>
        <v>624</v>
      </c>
      <c r="Z232" s="124"/>
      <c r="AA232" s="125"/>
      <c r="AB232" s="126"/>
      <c r="AC232" s="127">
        <f>SUM(AC233:AC266)</f>
        <v>44529</v>
      </c>
    </row>
    <row r="233" spans="1:29" x14ac:dyDescent="0.25">
      <c r="A233" s="146" t="s">
        <v>480</v>
      </c>
      <c r="B233" s="129">
        <v>100</v>
      </c>
      <c r="C233" s="129">
        <v>30</v>
      </c>
      <c r="D233" s="129"/>
      <c r="E233" s="129">
        <v>24</v>
      </c>
      <c r="F233" s="129"/>
      <c r="G233" s="129"/>
      <c r="H233" s="129"/>
      <c r="I233" s="129"/>
      <c r="J233" s="129"/>
      <c r="K233" s="144"/>
      <c r="L233" s="129"/>
      <c r="M233" s="129">
        <v>6</v>
      </c>
      <c r="N233" s="129">
        <v>6</v>
      </c>
      <c r="O233" s="129"/>
      <c r="P233" s="129"/>
      <c r="Q233" s="129"/>
      <c r="R233" s="129">
        <v>9</v>
      </c>
      <c r="S233" s="129">
        <v>5</v>
      </c>
      <c r="T233" s="129"/>
      <c r="U233" s="129"/>
      <c r="V233" s="147">
        <v>4</v>
      </c>
      <c r="W233" s="129"/>
      <c r="X233" s="129"/>
      <c r="Y233" s="129"/>
      <c r="Z233" s="129">
        <f t="shared" ref="Z233:Z266" si="16">SUM(B233:Y233)</f>
        <v>184</v>
      </c>
      <c r="AA233" s="148" t="s">
        <v>481</v>
      </c>
      <c r="AB233" s="135">
        <v>1.5</v>
      </c>
      <c r="AC233" s="132">
        <f t="shared" ref="AC233:AC266" si="17">SUM(Z233*$AB233)</f>
        <v>276</v>
      </c>
    </row>
    <row r="234" spans="1:29" x14ac:dyDescent="0.25">
      <c r="A234" s="146" t="s">
        <v>482</v>
      </c>
      <c r="B234" s="129"/>
      <c r="C234" s="129"/>
      <c r="D234" s="129"/>
      <c r="E234" s="129">
        <v>12</v>
      </c>
      <c r="F234" s="129"/>
      <c r="G234" s="129"/>
      <c r="H234" s="129"/>
      <c r="I234" s="129"/>
      <c r="J234" s="129"/>
      <c r="K234" s="144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47"/>
      <c r="W234" s="129"/>
      <c r="X234" s="129"/>
      <c r="Y234" s="129"/>
      <c r="Z234" s="129">
        <f t="shared" si="16"/>
        <v>12</v>
      </c>
      <c r="AA234" s="148" t="s">
        <v>481</v>
      </c>
      <c r="AB234" s="135">
        <v>11.5</v>
      </c>
      <c r="AC234" s="132">
        <f t="shared" si="17"/>
        <v>138</v>
      </c>
    </row>
    <row r="235" spans="1:29" x14ac:dyDescent="0.25">
      <c r="A235" s="146" t="s">
        <v>483</v>
      </c>
      <c r="B235" s="129">
        <v>5</v>
      </c>
      <c r="C235" s="129">
        <v>5</v>
      </c>
      <c r="D235" s="129"/>
      <c r="E235" s="129">
        <v>2</v>
      </c>
      <c r="F235" s="145">
        <v>5</v>
      </c>
      <c r="G235" s="145">
        <v>5</v>
      </c>
      <c r="H235" s="145">
        <v>5</v>
      </c>
      <c r="I235" s="145">
        <v>5</v>
      </c>
      <c r="J235" s="145">
        <v>5</v>
      </c>
      <c r="K235" s="144">
        <v>5</v>
      </c>
      <c r="L235" s="129"/>
      <c r="M235" s="129">
        <v>2</v>
      </c>
      <c r="N235" s="129">
        <v>2</v>
      </c>
      <c r="O235" s="129"/>
      <c r="P235" s="129"/>
      <c r="Q235" s="129"/>
      <c r="R235" s="129"/>
      <c r="S235" s="129"/>
      <c r="T235" s="129"/>
      <c r="U235" s="129"/>
      <c r="V235" s="147">
        <v>1</v>
      </c>
      <c r="W235" s="129">
        <v>1</v>
      </c>
      <c r="X235" s="129"/>
      <c r="Y235" s="129"/>
      <c r="Z235" s="129">
        <f t="shared" si="16"/>
        <v>48</v>
      </c>
      <c r="AA235" s="148" t="s">
        <v>38</v>
      </c>
      <c r="AB235" s="135">
        <v>90</v>
      </c>
      <c r="AC235" s="132">
        <f t="shared" si="17"/>
        <v>4320</v>
      </c>
    </row>
    <row r="236" spans="1:29" x14ac:dyDescent="0.25">
      <c r="A236" s="146" t="s">
        <v>484</v>
      </c>
      <c r="B236" s="129">
        <v>3</v>
      </c>
      <c r="C236" s="129">
        <v>3</v>
      </c>
      <c r="D236" s="129"/>
      <c r="E236" s="129"/>
      <c r="F236" s="145"/>
      <c r="G236" s="145"/>
      <c r="H236" s="145"/>
      <c r="I236" s="145"/>
      <c r="J236" s="145"/>
      <c r="K236" s="144"/>
      <c r="L236" s="129"/>
      <c r="M236" s="129">
        <v>2</v>
      </c>
      <c r="N236" s="129">
        <v>2</v>
      </c>
      <c r="O236" s="129"/>
      <c r="P236" s="129"/>
      <c r="Q236" s="129"/>
      <c r="R236" s="129"/>
      <c r="S236" s="129"/>
      <c r="T236" s="129"/>
      <c r="U236" s="129"/>
      <c r="V236" s="147">
        <v>2</v>
      </c>
      <c r="W236" s="129"/>
      <c r="X236" s="129"/>
      <c r="Y236" s="129"/>
      <c r="Z236" s="129">
        <f t="shared" si="16"/>
        <v>12</v>
      </c>
      <c r="AA236" s="148" t="s">
        <v>38</v>
      </c>
      <c r="AB236" s="135">
        <v>141.1</v>
      </c>
      <c r="AC236" s="132">
        <f t="shared" si="17"/>
        <v>1693.1999999999998</v>
      </c>
    </row>
    <row r="237" spans="1:29" x14ac:dyDescent="0.25">
      <c r="A237" s="146" t="s">
        <v>61</v>
      </c>
      <c r="B237" s="129"/>
      <c r="C237" s="129"/>
      <c r="D237" s="129"/>
      <c r="E237" s="129">
        <v>2</v>
      </c>
      <c r="F237" s="145"/>
      <c r="G237" s="145"/>
      <c r="H237" s="145"/>
      <c r="I237" s="145"/>
      <c r="J237" s="145"/>
      <c r="K237" s="144"/>
      <c r="L237" s="129"/>
      <c r="M237" s="129">
        <v>6</v>
      </c>
      <c r="N237" s="129">
        <v>6</v>
      </c>
      <c r="O237" s="129"/>
      <c r="P237" s="129"/>
      <c r="Q237" s="129"/>
      <c r="R237" s="129"/>
      <c r="S237" s="129"/>
      <c r="T237" s="129"/>
      <c r="U237" s="129"/>
      <c r="V237" s="147">
        <v>1</v>
      </c>
      <c r="W237" s="129"/>
      <c r="X237" s="129"/>
      <c r="Y237" s="129"/>
      <c r="Z237" s="129">
        <f t="shared" si="16"/>
        <v>15</v>
      </c>
      <c r="AA237" s="148" t="s">
        <v>38</v>
      </c>
      <c r="AB237" s="135">
        <v>165</v>
      </c>
      <c r="AC237" s="132">
        <f t="shared" si="17"/>
        <v>2475</v>
      </c>
    </row>
    <row r="238" spans="1:29" x14ac:dyDescent="0.25">
      <c r="A238" s="146" t="s">
        <v>485</v>
      </c>
      <c r="B238" s="129"/>
      <c r="C238" s="129"/>
      <c r="D238" s="129"/>
      <c r="E238" s="129"/>
      <c r="F238" s="145"/>
      <c r="G238" s="145"/>
      <c r="H238" s="145"/>
      <c r="I238" s="145"/>
      <c r="J238" s="145"/>
      <c r="K238" s="144"/>
      <c r="L238" s="129"/>
      <c r="M238" s="129">
        <v>6</v>
      </c>
      <c r="N238" s="129">
        <v>6</v>
      </c>
      <c r="O238" s="129"/>
      <c r="P238" s="129"/>
      <c r="Q238" s="129"/>
      <c r="R238" s="129"/>
      <c r="S238" s="129">
        <v>2</v>
      </c>
      <c r="T238" s="129"/>
      <c r="U238" s="129"/>
      <c r="V238" s="147"/>
      <c r="W238" s="129"/>
      <c r="X238" s="129"/>
      <c r="Y238" s="129"/>
      <c r="Z238" s="129">
        <f t="shared" si="16"/>
        <v>14</v>
      </c>
      <c r="AA238" s="148" t="s">
        <v>38</v>
      </c>
      <c r="AB238" s="135">
        <v>158</v>
      </c>
      <c r="AC238" s="132">
        <f t="shared" si="17"/>
        <v>2212</v>
      </c>
    </row>
    <row r="239" spans="1:29" x14ac:dyDescent="0.25">
      <c r="A239" s="146" t="s">
        <v>486</v>
      </c>
      <c r="B239" s="129"/>
      <c r="C239" s="129"/>
      <c r="D239" s="129"/>
      <c r="E239" s="129"/>
      <c r="F239" s="145"/>
      <c r="G239" s="145"/>
      <c r="H239" s="145"/>
      <c r="I239" s="145"/>
      <c r="J239" s="145"/>
      <c r="K239" s="144"/>
      <c r="L239" s="129"/>
      <c r="M239" s="129"/>
      <c r="N239" s="129"/>
      <c r="O239" s="129"/>
      <c r="P239" s="129"/>
      <c r="Q239" s="129"/>
      <c r="R239" s="129"/>
      <c r="S239" s="129">
        <v>2</v>
      </c>
      <c r="T239" s="129"/>
      <c r="U239" s="129"/>
      <c r="V239" s="147"/>
      <c r="W239" s="129"/>
      <c r="X239" s="129"/>
      <c r="Y239" s="129"/>
      <c r="Z239" s="129">
        <f t="shared" si="16"/>
        <v>2</v>
      </c>
      <c r="AA239" s="148" t="s">
        <v>38</v>
      </c>
      <c r="AB239" s="135">
        <v>135</v>
      </c>
      <c r="AC239" s="132">
        <f t="shared" si="17"/>
        <v>270</v>
      </c>
    </row>
    <row r="240" spans="1:29" x14ac:dyDescent="0.25">
      <c r="A240" s="146" t="s">
        <v>487</v>
      </c>
      <c r="B240" s="129">
        <v>50</v>
      </c>
      <c r="C240" s="129">
        <v>40</v>
      </c>
      <c r="D240" s="129"/>
      <c r="E240" s="129">
        <v>23</v>
      </c>
      <c r="F240" s="145">
        <v>15</v>
      </c>
      <c r="G240" s="145">
        <v>15</v>
      </c>
      <c r="H240" s="145">
        <v>15</v>
      </c>
      <c r="I240" s="145">
        <v>15</v>
      </c>
      <c r="J240" s="145">
        <v>15</v>
      </c>
      <c r="K240" s="144">
        <v>10</v>
      </c>
      <c r="L240" s="129"/>
      <c r="M240" s="129">
        <v>12</v>
      </c>
      <c r="N240" s="129">
        <v>12</v>
      </c>
      <c r="O240" s="129"/>
      <c r="P240" s="129"/>
      <c r="Q240" s="129"/>
      <c r="R240" s="129"/>
      <c r="S240" s="129"/>
      <c r="T240" s="129"/>
      <c r="U240" s="129"/>
      <c r="V240" s="147">
        <v>25</v>
      </c>
      <c r="W240" s="129"/>
      <c r="X240" s="129"/>
      <c r="Y240" s="129"/>
      <c r="Z240" s="129">
        <f t="shared" si="16"/>
        <v>247</v>
      </c>
      <c r="AA240" s="148" t="s">
        <v>264</v>
      </c>
      <c r="AB240" s="135">
        <v>5</v>
      </c>
      <c r="AC240" s="132">
        <f t="shared" si="17"/>
        <v>1235</v>
      </c>
    </row>
    <row r="241" spans="1:29" x14ac:dyDescent="0.25">
      <c r="A241" s="146" t="s">
        <v>488</v>
      </c>
      <c r="B241" s="129">
        <v>15</v>
      </c>
      <c r="C241" s="129">
        <v>10</v>
      </c>
      <c r="D241" s="129"/>
      <c r="E241" s="129">
        <v>12</v>
      </c>
      <c r="F241" s="145">
        <v>10</v>
      </c>
      <c r="G241" s="145">
        <v>10</v>
      </c>
      <c r="H241" s="145">
        <v>10</v>
      </c>
      <c r="I241" s="145">
        <v>10</v>
      </c>
      <c r="J241" s="145">
        <v>10</v>
      </c>
      <c r="K241" s="144">
        <v>10</v>
      </c>
      <c r="L241" s="129"/>
      <c r="M241" s="129">
        <v>7</v>
      </c>
      <c r="N241" s="129">
        <v>7</v>
      </c>
      <c r="O241" s="129"/>
      <c r="P241" s="129"/>
      <c r="Q241" s="129"/>
      <c r="R241" s="129">
        <v>10</v>
      </c>
      <c r="S241" s="129"/>
      <c r="T241" s="129"/>
      <c r="U241" s="129"/>
      <c r="V241" s="147">
        <v>12</v>
      </c>
      <c r="W241" s="129">
        <v>2</v>
      </c>
      <c r="X241" s="129"/>
      <c r="Y241" s="129"/>
      <c r="Z241" s="129">
        <f t="shared" si="16"/>
        <v>135</v>
      </c>
      <c r="AA241" s="148" t="s">
        <v>264</v>
      </c>
      <c r="AB241" s="135">
        <v>4.5</v>
      </c>
      <c r="AC241" s="132">
        <f t="shared" si="17"/>
        <v>607.5</v>
      </c>
    </row>
    <row r="242" spans="1:29" x14ac:dyDescent="0.25">
      <c r="A242" s="146" t="s">
        <v>489</v>
      </c>
      <c r="B242" s="129">
        <v>30</v>
      </c>
      <c r="C242" s="129">
        <v>10</v>
      </c>
      <c r="D242" s="129"/>
      <c r="E242" s="129">
        <v>12</v>
      </c>
      <c r="F242" s="145"/>
      <c r="G242" s="145"/>
      <c r="H242" s="145"/>
      <c r="I242" s="145"/>
      <c r="J242" s="145"/>
      <c r="K242" s="144"/>
      <c r="L242" s="129"/>
      <c r="M242" s="129">
        <v>7</v>
      </c>
      <c r="N242" s="129">
        <v>7</v>
      </c>
      <c r="O242" s="129"/>
      <c r="P242" s="129"/>
      <c r="Q242" s="129"/>
      <c r="R242" s="129"/>
      <c r="S242" s="129"/>
      <c r="T242" s="129"/>
      <c r="U242" s="129"/>
      <c r="V242" s="147">
        <v>3</v>
      </c>
      <c r="W242" s="129">
        <v>2</v>
      </c>
      <c r="X242" s="129"/>
      <c r="Y242" s="129"/>
      <c r="Z242" s="129">
        <f t="shared" si="16"/>
        <v>71</v>
      </c>
      <c r="AA242" s="148" t="s">
        <v>264</v>
      </c>
      <c r="AB242" s="135">
        <v>5.5</v>
      </c>
      <c r="AC242" s="132">
        <f t="shared" si="17"/>
        <v>390.5</v>
      </c>
    </row>
    <row r="243" spans="1:29" x14ac:dyDescent="0.25">
      <c r="A243" s="146" t="s">
        <v>490</v>
      </c>
      <c r="B243" s="129"/>
      <c r="C243" s="129"/>
      <c r="D243" s="129"/>
      <c r="E243" s="129"/>
      <c r="F243" s="145">
        <v>4</v>
      </c>
      <c r="G243" s="145">
        <v>4</v>
      </c>
      <c r="H243" s="145">
        <v>4</v>
      </c>
      <c r="I243" s="145">
        <v>4</v>
      </c>
      <c r="J243" s="145">
        <v>4</v>
      </c>
      <c r="K243" s="144">
        <v>4</v>
      </c>
      <c r="L243" s="129"/>
      <c r="M243" s="129">
        <v>8</v>
      </c>
      <c r="N243" s="129">
        <v>8</v>
      </c>
      <c r="O243" s="129"/>
      <c r="P243" s="129"/>
      <c r="Q243" s="129"/>
      <c r="R243" s="129"/>
      <c r="S243" s="129"/>
      <c r="T243" s="129"/>
      <c r="U243" s="129"/>
      <c r="V243" s="147"/>
      <c r="W243" s="129"/>
      <c r="X243" s="129"/>
      <c r="Y243" s="129"/>
      <c r="Z243" s="129">
        <f t="shared" si="16"/>
        <v>40</v>
      </c>
      <c r="AA243" s="148" t="s">
        <v>264</v>
      </c>
      <c r="AB243" s="135">
        <v>1.5</v>
      </c>
      <c r="AC243" s="132">
        <f t="shared" si="17"/>
        <v>60</v>
      </c>
    </row>
    <row r="244" spans="1:29" x14ac:dyDescent="0.25">
      <c r="A244" s="146" t="s">
        <v>491</v>
      </c>
      <c r="B244" s="129"/>
      <c r="C244" s="129"/>
      <c r="D244" s="129"/>
      <c r="E244" s="129"/>
      <c r="F244" s="145"/>
      <c r="G244" s="145"/>
      <c r="H244" s="145"/>
      <c r="I244" s="145"/>
      <c r="J244" s="145"/>
      <c r="K244" s="144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47"/>
      <c r="W244" s="129"/>
      <c r="X244" s="129"/>
      <c r="Y244" s="129"/>
      <c r="Z244" s="129">
        <f t="shared" si="16"/>
        <v>0</v>
      </c>
      <c r="AA244" s="148" t="s">
        <v>264</v>
      </c>
      <c r="AB244" s="135">
        <v>2.1</v>
      </c>
      <c r="AC244" s="132">
        <f t="shared" si="17"/>
        <v>0</v>
      </c>
    </row>
    <row r="245" spans="1:29" x14ac:dyDescent="0.25">
      <c r="A245" s="146" t="s">
        <v>492</v>
      </c>
      <c r="B245" s="129">
        <v>20</v>
      </c>
      <c r="C245" s="129">
        <v>10</v>
      </c>
      <c r="D245" s="129"/>
      <c r="E245" s="129">
        <v>12</v>
      </c>
      <c r="F245" s="145">
        <v>7</v>
      </c>
      <c r="G245" s="145">
        <v>7</v>
      </c>
      <c r="H245" s="145">
        <v>7</v>
      </c>
      <c r="I245" s="145">
        <v>7</v>
      </c>
      <c r="J245" s="145">
        <v>7</v>
      </c>
      <c r="K245" s="144">
        <v>5</v>
      </c>
      <c r="L245" s="129"/>
      <c r="M245" s="129">
        <v>5</v>
      </c>
      <c r="N245" s="129">
        <v>5</v>
      </c>
      <c r="O245" s="129"/>
      <c r="P245" s="129"/>
      <c r="Q245" s="129"/>
      <c r="R245" s="129"/>
      <c r="S245" s="129"/>
      <c r="T245" s="129"/>
      <c r="U245" s="129">
        <v>2</v>
      </c>
      <c r="V245" s="147">
        <v>6</v>
      </c>
      <c r="W245" s="129">
        <v>1</v>
      </c>
      <c r="X245" s="129"/>
      <c r="Y245" s="129"/>
      <c r="Z245" s="129">
        <f t="shared" si="16"/>
        <v>101</v>
      </c>
      <c r="AA245" s="148" t="s">
        <v>264</v>
      </c>
      <c r="AB245" s="135">
        <v>48.2</v>
      </c>
      <c r="AC245" s="132">
        <f t="shared" si="17"/>
        <v>4868.2000000000007</v>
      </c>
    </row>
    <row r="246" spans="1:29" x14ac:dyDescent="0.25">
      <c r="A246" s="146" t="s">
        <v>493</v>
      </c>
      <c r="B246" s="129">
        <v>20</v>
      </c>
      <c r="C246" s="129">
        <v>10</v>
      </c>
      <c r="D246" s="129">
        <v>20</v>
      </c>
      <c r="E246" s="129">
        <v>12</v>
      </c>
      <c r="F246" s="145">
        <v>7</v>
      </c>
      <c r="G246" s="145">
        <v>7</v>
      </c>
      <c r="H246" s="145">
        <v>7</v>
      </c>
      <c r="I246" s="145">
        <v>7</v>
      </c>
      <c r="J246" s="145">
        <v>7</v>
      </c>
      <c r="K246" s="144">
        <v>7</v>
      </c>
      <c r="L246" s="129"/>
      <c r="M246" s="129">
        <v>6</v>
      </c>
      <c r="N246" s="129">
        <v>6</v>
      </c>
      <c r="O246" s="129"/>
      <c r="P246" s="129">
        <v>10</v>
      </c>
      <c r="Q246" s="129"/>
      <c r="R246" s="129">
        <v>4</v>
      </c>
      <c r="S246" s="129"/>
      <c r="T246" s="129"/>
      <c r="U246" s="129"/>
      <c r="V246" s="147"/>
      <c r="W246" s="129"/>
      <c r="X246" s="129">
        <v>10</v>
      </c>
      <c r="Y246" s="129">
        <v>10</v>
      </c>
      <c r="Z246" s="129">
        <f t="shared" si="16"/>
        <v>150</v>
      </c>
      <c r="AA246" s="148" t="s">
        <v>494</v>
      </c>
      <c r="AB246" s="135">
        <v>35.5</v>
      </c>
      <c r="AC246" s="132">
        <f t="shared" si="17"/>
        <v>5325</v>
      </c>
    </row>
    <row r="247" spans="1:29" x14ac:dyDescent="0.25">
      <c r="A247" s="146" t="s">
        <v>495</v>
      </c>
      <c r="B247" s="129">
        <v>20</v>
      </c>
      <c r="C247" s="129">
        <v>10</v>
      </c>
      <c r="D247" s="129">
        <v>20</v>
      </c>
      <c r="E247" s="129">
        <v>12</v>
      </c>
      <c r="F247" s="145">
        <v>18</v>
      </c>
      <c r="G247" s="145">
        <v>18</v>
      </c>
      <c r="H247" s="145">
        <v>18</v>
      </c>
      <c r="I247" s="145">
        <v>18</v>
      </c>
      <c r="J247" s="145">
        <v>18</v>
      </c>
      <c r="K247" s="144">
        <v>15</v>
      </c>
      <c r="L247" s="129"/>
      <c r="M247" s="129"/>
      <c r="N247" s="129"/>
      <c r="O247" s="129"/>
      <c r="P247" s="129"/>
      <c r="Q247" s="129"/>
      <c r="R247" s="129"/>
      <c r="S247" s="129"/>
      <c r="T247" s="129"/>
      <c r="U247" s="129">
        <v>6</v>
      </c>
      <c r="V247" s="147">
        <v>6</v>
      </c>
      <c r="W247" s="129">
        <v>1</v>
      </c>
      <c r="X247" s="129"/>
      <c r="Y247" s="129"/>
      <c r="Z247" s="129">
        <f t="shared" si="16"/>
        <v>180</v>
      </c>
      <c r="AA247" s="148" t="s">
        <v>494</v>
      </c>
      <c r="AB247" s="135">
        <v>32</v>
      </c>
      <c r="AC247" s="132">
        <f t="shared" si="17"/>
        <v>5760</v>
      </c>
    </row>
    <row r="248" spans="1:29" x14ac:dyDescent="0.25">
      <c r="A248" s="146" t="s">
        <v>496</v>
      </c>
      <c r="B248" s="129">
        <v>20</v>
      </c>
      <c r="C248" s="129">
        <v>10</v>
      </c>
      <c r="D248" s="129"/>
      <c r="E248" s="129">
        <v>12</v>
      </c>
      <c r="F248" s="145">
        <v>17</v>
      </c>
      <c r="G248" s="145">
        <v>17</v>
      </c>
      <c r="H248" s="145">
        <v>17</v>
      </c>
      <c r="I248" s="145">
        <v>17</v>
      </c>
      <c r="J248" s="145">
        <v>17</v>
      </c>
      <c r="K248" s="144">
        <v>12</v>
      </c>
      <c r="L248" s="129"/>
      <c r="M248" s="129"/>
      <c r="N248" s="129"/>
      <c r="O248" s="129"/>
      <c r="P248" s="129"/>
      <c r="Q248" s="129"/>
      <c r="R248" s="129">
        <v>10</v>
      </c>
      <c r="S248" s="129"/>
      <c r="T248" s="129"/>
      <c r="U248" s="129"/>
      <c r="V248" s="147">
        <v>4</v>
      </c>
      <c r="W248" s="129"/>
      <c r="X248" s="129"/>
      <c r="Y248" s="129"/>
      <c r="Z248" s="129">
        <f t="shared" si="16"/>
        <v>153</v>
      </c>
      <c r="AA248" s="148" t="s">
        <v>494</v>
      </c>
      <c r="AB248" s="135">
        <v>19</v>
      </c>
      <c r="AC248" s="132">
        <f t="shared" si="17"/>
        <v>2907</v>
      </c>
    </row>
    <row r="249" spans="1:29" x14ac:dyDescent="0.25">
      <c r="A249" s="146" t="s">
        <v>497</v>
      </c>
      <c r="B249" s="129">
        <v>20</v>
      </c>
      <c r="C249" s="129">
        <v>10</v>
      </c>
      <c r="D249" s="129"/>
      <c r="E249" s="129">
        <v>24</v>
      </c>
      <c r="F249" s="145">
        <v>18</v>
      </c>
      <c r="G249" s="145">
        <v>18</v>
      </c>
      <c r="H249" s="145">
        <v>18</v>
      </c>
      <c r="I249" s="145">
        <v>18</v>
      </c>
      <c r="J249" s="145">
        <v>18</v>
      </c>
      <c r="K249" s="144">
        <v>15</v>
      </c>
      <c r="L249" s="129"/>
      <c r="M249" s="129">
        <v>10</v>
      </c>
      <c r="N249" s="129">
        <v>10</v>
      </c>
      <c r="O249" s="129"/>
      <c r="P249" s="129"/>
      <c r="Q249" s="129"/>
      <c r="R249" s="129"/>
      <c r="S249" s="129">
        <v>20</v>
      </c>
      <c r="T249" s="129"/>
      <c r="U249" s="129"/>
      <c r="V249" s="147"/>
      <c r="W249" s="129">
        <v>5</v>
      </c>
      <c r="X249" s="129"/>
      <c r="Y249" s="129"/>
      <c r="Z249" s="129">
        <f t="shared" si="16"/>
        <v>204</v>
      </c>
      <c r="AA249" s="148" t="s">
        <v>264</v>
      </c>
      <c r="AB249" s="135">
        <v>4.5999999999999996</v>
      </c>
      <c r="AC249" s="132">
        <f t="shared" si="17"/>
        <v>938.4</v>
      </c>
    </row>
    <row r="250" spans="1:29" x14ac:dyDescent="0.25">
      <c r="A250" s="146" t="s">
        <v>498</v>
      </c>
      <c r="B250" s="129">
        <v>40</v>
      </c>
      <c r="C250" s="129">
        <v>20</v>
      </c>
      <c r="D250" s="129"/>
      <c r="E250" s="129"/>
      <c r="F250" s="145">
        <v>18</v>
      </c>
      <c r="G250" s="145">
        <v>18</v>
      </c>
      <c r="H250" s="145">
        <v>18</v>
      </c>
      <c r="I250" s="145">
        <v>18</v>
      </c>
      <c r="J250" s="145">
        <v>18</v>
      </c>
      <c r="K250" s="144">
        <v>15</v>
      </c>
      <c r="L250" s="129"/>
      <c r="M250" s="129">
        <v>15</v>
      </c>
      <c r="N250" s="129">
        <v>15</v>
      </c>
      <c r="O250" s="129"/>
      <c r="P250" s="129">
        <v>15</v>
      </c>
      <c r="Q250" s="129"/>
      <c r="R250" s="129">
        <v>40</v>
      </c>
      <c r="S250" s="129"/>
      <c r="T250" s="129"/>
      <c r="U250" s="129">
        <v>12</v>
      </c>
      <c r="V250" s="147">
        <v>18</v>
      </c>
      <c r="W250" s="129">
        <v>5</v>
      </c>
      <c r="X250" s="129">
        <v>15</v>
      </c>
      <c r="Y250" s="129">
        <v>15</v>
      </c>
      <c r="Z250" s="129">
        <f t="shared" si="16"/>
        <v>315</v>
      </c>
      <c r="AA250" s="148" t="s">
        <v>264</v>
      </c>
      <c r="AB250" s="135">
        <v>6</v>
      </c>
      <c r="AC250" s="132">
        <f t="shared" si="17"/>
        <v>1890</v>
      </c>
    </row>
    <row r="251" spans="1:29" x14ac:dyDescent="0.25">
      <c r="A251" s="146" t="s">
        <v>499</v>
      </c>
      <c r="B251" s="129">
        <v>20</v>
      </c>
      <c r="C251" s="129">
        <v>15</v>
      </c>
      <c r="D251" s="129"/>
      <c r="E251" s="129">
        <v>6</v>
      </c>
      <c r="F251" s="145">
        <v>18</v>
      </c>
      <c r="G251" s="145">
        <v>18</v>
      </c>
      <c r="H251" s="145">
        <v>18</v>
      </c>
      <c r="I251" s="145">
        <v>18</v>
      </c>
      <c r="J251" s="145">
        <v>18</v>
      </c>
      <c r="K251" s="144">
        <v>15</v>
      </c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47"/>
      <c r="W251" s="129">
        <v>2</v>
      </c>
      <c r="X251" s="129"/>
      <c r="Y251" s="129"/>
      <c r="Z251" s="129">
        <f t="shared" si="16"/>
        <v>148</v>
      </c>
      <c r="AA251" s="148" t="s">
        <v>264</v>
      </c>
      <c r="AB251" s="135">
        <v>8.8000000000000007</v>
      </c>
      <c r="AC251" s="132">
        <f t="shared" si="17"/>
        <v>1302.4000000000001</v>
      </c>
    </row>
    <row r="252" spans="1:29" x14ac:dyDescent="0.25">
      <c r="A252" s="146" t="s">
        <v>500</v>
      </c>
      <c r="B252" s="129">
        <v>20</v>
      </c>
      <c r="C252" s="129">
        <v>15</v>
      </c>
      <c r="D252" s="129"/>
      <c r="E252" s="129">
        <v>12</v>
      </c>
      <c r="F252" s="145">
        <v>20</v>
      </c>
      <c r="G252" s="145">
        <v>20</v>
      </c>
      <c r="H252" s="145">
        <v>20</v>
      </c>
      <c r="I252" s="145">
        <v>20</v>
      </c>
      <c r="J252" s="145">
        <v>20</v>
      </c>
      <c r="K252" s="144">
        <v>20</v>
      </c>
      <c r="L252" s="129"/>
      <c r="M252" s="129">
        <v>10</v>
      </c>
      <c r="N252" s="129">
        <v>10</v>
      </c>
      <c r="O252" s="129"/>
      <c r="P252" s="129"/>
      <c r="Q252" s="129"/>
      <c r="R252" s="129">
        <v>10</v>
      </c>
      <c r="S252" s="129"/>
      <c r="T252" s="129"/>
      <c r="U252" s="129">
        <v>6</v>
      </c>
      <c r="V252" s="147">
        <v>9</v>
      </c>
      <c r="W252" s="129">
        <v>2</v>
      </c>
      <c r="X252" s="129"/>
      <c r="Y252" s="129"/>
      <c r="Z252" s="129">
        <f t="shared" si="16"/>
        <v>214</v>
      </c>
      <c r="AA252" s="148" t="s">
        <v>264</v>
      </c>
      <c r="AB252" s="135">
        <v>3.5</v>
      </c>
      <c r="AC252" s="132">
        <f t="shared" si="17"/>
        <v>749</v>
      </c>
    </row>
    <row r="253" spans="1:29" x14ac:dyDescent="0.25">
      <c r="A253" s="146" t="s">
        <v>501</v>
      </c>
      <c r="B253" s="129">
        <v>20</v>
      </c>
      <c r="C253" s="129">
        <v>15</v>
      </c>
      <c r="D253" s="129"/>
      <c r="E253" s="129">
        <v>12</v>
      </c>
      <c r="F253" s="145">
        <v>10</v>
      </c>
      <c r="G253" s="145">
        <v>10</v>
      </c>
      <c r="H253" s="145">
        <v>10</v>
      </c>
      <c r="I253" s="145">
        <v>10</v>
      </c>
      <c r="J253" s="145">
        <v>10</v>
      </c>
      <c r="K253" s="144">
        <v>20</v>
      </c>
      <c r="L253" s="129"/>
      <c r="M253" s="129">
        <v>10</v>
      </c>
      <c r="N253" s="129">
        <v>10</v>
      </c>
      <c r="O253" s="129"/>
      <c r="P253" s="129">
        <v>10</v>
      </c>
      <c r="Q253" s="129"/>
      <c r="R253" s="129">
        <v>10</v>
      </c>
      <c r="S253" s="129"/>
      <c r="T253" s="129"/>
      <c r="U253" s="129">
        <v>4</v>
      </c>
      <c r="V253" s="147">
        <v>6</v>
      </c>
      <c r="W253" s="129">
        <v>2</v>
      </c>
      <c r="X253" s="129">
        <v>10</v>
      </c>
      <c r="Y253" s="129">
        <v>10</v>
      </c>
      <c r="Z253" s="129">
        <f t="shared" si="16"/>
        <v>189</v>
      </c>
      <c r="AA253" s="148" t="s">
        <v>264</v>
      </c>
      <c r="AB253" s="135">
        <v>5.3</v>
      </c>
      <c r="AC253" s="132">
        <f t="shared" si="17"/>
        <v>1001.6999999999999</v>
      </c>
    </row>
    <row r="254" spans="1:29" x14ac:dyDescent="0.25">
      <c r="A254" s="146" t="s">
        <v>502</v>
      </c>
      <c r="B254" s="129">
        <v>10</v>
      </c>
      <c r="C254" s="129">
        <v>5</v>
      </c>
      <c r="D254" s="129"/>
      <c r="E254" s="129"/>
      <c r="F254" s="145"/>
      <c r="G254" s="145"/>
      <c r="H254" s="145"/>
      <c r="I254" s="145"/>
      <c r="J254" s="145"/>
      <c r="K254" s="144"/>
      <c r="L254" s="129"/>
      <c r="M254" s="129">
        <v>7</v>
      </c>
      <c r="N254" s="129">
        <v>7</v>
      </c>
      <c r="O254" s="129"/>
      <c r="P254" s="129"/>
      <c r="Q254" s="129"/>
      <c r="R254" s="129"/>
      <c r="S254" s="129"/>
      <c r="T254" s="129"/>
      <c r="U254" s="129"/>
      <c r="V254" s="147"/>
      <c r="W254" s="129"/>
      <c r="X254" s="129"/>
      <c r="Y254" s="129"/>
      <c r="Z254" s="129">
        <f t="shared" si="16"/>
        <v>29</v>
      </c>
      <c r="AA254" s="148" t="s">
        <v>264</v>
      </c>
      <c r="AB254" s="135">
        <v>23</v>
      </c>
      <c r="AC254" s="132">
        <f t="shared" si="17"/>
        <v>667</v>
      </c>
    </row>
    <row r="255" spans="1:29" x14ac:dyDescent="0.25">
      <c r="A255" s="146" t="s">
        <v>503</v>
      </c>
      <c r="B255" s="129">
        <v>10</v>
      </c>
      <c r="C255" s="129">
        <v>5</v>
      </c>
      <c r="D255" s="129"/>
      <c r="E255" s="129">
        <v>6</v>
      </c>
      <c r="F255" s="145"/>
      <c r="G255" s="145"/>
      <c r="H255" s="145"/>
      <c r="I255" s="145"/>
      <c r="J255" s="145"/>
      <c r="K255" s="144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47">
        <v>1</v>
      </c>
      <c r="W255" s="129"/>
      <c r="X255" s="129"/>
      <c r="Y255" s="129"/>
      <c r="Z255" s="129">
        <f t="shared" si="16"/>
        <v>22</v>
      </c>
      <c r="AA255" s="148" t="s">
        <v>264</v>
      </c>
      <c r="AB255" s="135">
        <v>38</v>
      </c>
      <c r="AC255" s="132">
        <f t="shared" si="17"/>
        <v>836</v>
      </c>
    </row>
    <row r="256" spans="1:29" x14ac:dyDescent="0.25">
      <c r="A256" s="146" t="s">
        <v>504</v>
      </c>
      <c r="B256" s="129"/>
      <c r="C256" s="129"/>
      <c r="D256" s="129"/>
      <c r="E256" s="129"/>
      <c r="F256" s="145">
        <v>10</v>
      </c>
      <c r="G256" s="145">
        <v>10</v>
      </c>
      <c r="H256" s="145">
        <v>10</v>
      </c>
      <c r="I256" s="145">
        <v>10</v>
      </c>
      <c r="J256" s="145">
        <v>10</v>
      </c>
      <c r="K256" s="144">
        <v>10</v>
      </c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47">
        <v>3</v>
      </c>
      <c r="W256" s="129"/>
      <c r="X256" s="129"/>
      <c r="Y256" s="129"/>
      <c r="Z256" s="129">
        <f t="shared" si="16"/>
        <v>63</v>
      </c>
      <c r="AA256" s="148" t="s">
        <v>264</v>
      </c>
      <c r="AB256" s="135">
        <v>5.5</v>
      </c>
      <c r="AC256" s="132">
        <f t="shared" si="17"/>
        <v>346.5</v>
      </c>
    </row>
    <row r="257" spans="1:29" x14ac:dyDescent="0.25">
      <c r="A257" s="146" t="s">
        <v>505</v>
      </c>
      <c r="B257" s="129"/>
      <c r="C257" s="129"/>
      <c r="D257" s="129"/>
      <c r="E257" s="129"/>
      <c r="F257" s="145"/>
      <c r="G257" s="145"/>
      <c r="H257" s="145"/>
      <c r="I257" s="145"/>
      <c r="J257" s="145"/>
      <c r="K257" s="144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47"/>
      <c r="W257" s="129">
        <v>2</v>
      </c>
      <c r="X257" s="129"/>
      <c r="Y257" s="129"/>
      <c r="Z257" s="129">
        <f t="shared" si="16"/>
        <v>2</v>
      </c>
      <c r="AA257" s="148" t="s">
        <v>264</v>
      </c>
      <c r="AB257" s="135">
        <v>6.4</v>
      </c>
      <c r="AC257" s="132">
        <f t="shared" si="17"/>
        <v>12.8</v>
      </c>
    </row>
    <row r="258" spans="1:29" x14ac:dyDescent="0.25">
      <c r="A258" s="146" t="s">
        <v>506</v>
      </c>
      <c r="B258" s="129"/>
      <c r="C258" s="129"/>
      <c r="D258" s="129"/>
      <c r="E258" s="129">
        <v>12</v>
      </c>
      <c r="F258" s="145">
        <v>10</v>
      </c>
      <c r="G258" s="145">
        <v>10</v>
      </c>
      <c r="H258" s="145">
        <v>10</v>
      </c>
      <c r="I258" s="145">
        <v>10</v>
      </c>
      <c r="J258" s="145">
        <v>10</v>
      </c>
      <c r="K258" s="144">
        <v>10</v>
      </c>
      <c r="L258" s="129"/>
      <c r="M258" s="129">
        <v>8</v>
      </c>
      <c r="N258" s="129">
        <v>8</v>
      </c>
      <c r="O258" s="129"/>
      <c r="P258" s="129"/>
      <c r="Q258" s="129"/>
      <c r="R258" s="129">
        <v>10</v>
      </c>
      <c r="S258" s="129"/>
      <c r="T258" s="129"/>
      <c r="U258" s="129"/>
      <c r="V258" s="147">
        <v>12</v>
      </c>
      <c r="W258" s="129">
        <v>4</v>
      </c>
      <c r="X258" s="129"/>
      <c r="Y258" s="129"/>
      <c r="Z258" s="129">
        <f t="shared" si="16"/>
        <v>114</v>
      </c>
      <c r="AA258" s="148" t="s">
        <v>264</v>
      </c>
      <c r="AB258" s="135">
        <v>5.3</v>
      </c>
      <c r="AC258" s="132">
        <f t="shared" si="17"/>
        <v>604.19999999999993</v>
      </c>
    </row>
    <row r="259" spans="1:29" x14ac:dyDescent="0.25">
      <c r="A259" s="146" t="s">
        <v>507</v>
      </c>
      <c r="B259" s="129"/>
      <c r="C259" s="129"/>
      <c r="D259" s="129"/>
      <c r="E259" s="129">
        <v>3</v>
      </c>
      <c r="F259" s="145"/>
      <c r="G259" s="145"/>
      <c r="H259" s="145"/>
      <c r="I259" s="145"/>
      <c r="J259" s="145"/>
      <c r="K259" s="144"/>
      <c r="L259" s="129"/>
      <c r="M259" s="129"/>
      <c r="N259" s="129"/>
      <c r="O259" s="129"/>
      <c r="P259" s="129"/>
      <c r="Q259" s="129"/>
      <c r="R259" s="129">
        <v>10</v>
      </c>
      <c r="S259" s="129"/>
      <c r="T259" s="129"/>
      <c r="U259" s="129"/>
      <c r="V259" s="147">
        <v>2</v>
      </c>
      <c r="W259" s="129"/>
      <c r="X259" s="129"/>
      <c r="Y259" s="129"/>
      <c r="Z259" s="129">
        <f t="shared" si="16"/>
        <v>15</v>
      </c>
      <c r="AA259" s="148" t="s">
        <v>508</v>
      </c>
      <c r="AB259" s="135">
        <v>2.8</v>
      </c>
      <c r="AC259" s="132">
        <f t="shared" si="17"/>
        <v>42</v>
      </c>
    </row>
    <row r="260" spans="1:29" x14ac:dyDescent="0.25">
      <c r="A260" s="146" t="s">
        <v>509</v>
      </c>
      <c r="B260" s="129"/>
      <c r="C260" s="129"/>
      <c r="D260" s="129"/>
      <c r="E260" s="129"/>
      <c r="F260" s="145">
        <v>10</v>
      </c>
      <c r="G260" s="145">
        <v>10</v>
      </c>
      <c r="H260" s="145">
        <v>10</v>
      </c>
      <c r="I260" s="145">
        <v>10</v>
      </c>
      <c r="J260" s="145">
        <v>10</v>
      </c>
      <c r="K260" s="144">
        <v>10</v>
      </c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47">
        <v>1</v>
      </c>
      <c r="W260" s="129"/>
      <c r="X260" s="129"/>
      <c r="Y260" s="129"/>
      <c r="Z260" s="129">
        <f t="shared" si="16"/>
        <v>61</v>
      </c>
      <c r="AA260" s="148" t="s">
        <v>264</v>
      </c>
      <c r="AB260" s="135">
        <v>6.7</v>
      </c>
      <c r="AC260" s="132">
        <f t="shared" si="17"/>
        <v>408.7</v>
      </c>
    </row>
    <row r="261" spans="1:29" x14ac:dyDescent="0.25">
      <c r="A261" s="146" t="s">
        <v>510</v>
      </c>
      <c r="B261" s="129">
        <v>20</v>
      </c>
      <c r="C261" s="129">
        <v>10</v>
      </c>
      <c r="D261" s="129"/>
      <c r="E261" s="129">
        <v>12</v>
      </c>
      <c r="F261" s="145">
        <v>10</v>
      </c>
      <c r="G261" s="145">
        <v>10</v>
      </c>
      <c r="H261" s="145">
        <v>10</v>
      </c>
      <c r="I261" s="145">
        <v>10</v>
      </c>
      <c r="J261" s="145">
        <v>10</v>
      </c>
      <c r="K261" s="144">
        <v>10</v>
      </c>
      <c r="L261" s="129"/>
      <c r="M261" s="129">
        <v>9</v>
      </c>
      <c r="N261" s="129">
        <v>9</v>
      </c>
      <c r="O261" s="129"/>
      <c r="P261" s="129"/>
      <c r="Q261" s="129"/>
      <c r="R261" s="129">
        <v>10</v>
      </c>
      <c r="S261" s="129"/>
      <c r="T261" s="129"/>
      <c r="U261" s="129">
        <v>12</v>
      </c>
      <c r="V261" s="147">
        <v>6</v>
      </c>
      <c r="W261" s="129">
        <v>2</v>
      </c>
      <c r="X261" s="129"/>
      <c r="Y261" s="129"/>
      <c r="Z261" s="129">
        <f t="shared" si="16"/>
        <v>150</v>
      </c>
      <c r="AA261" s="148" t="s">
        <v>264</v>
      </c>
      <c r="AB261" s="135">
        <v>6</v>
      </c>
      <c r="AC261" s="132">
        <f t="shared" si="17"/>
        <v>900</v>
      </c>
    </row>
    <row r="262" spans="1:29" x14ac:dyDescent="0.25">
      <c r="A262" s="146" t="s">
        <v>511</v>
      </c>
      <c r="B262" s="129">
        <v>21</v>
      </c>
      <c r="C262" s="129">
        <v>10</v>
      </c>
      <c r="D262" s="129"/>
      <c r="E262" s="129">
        <v>6</v>
      </c>
      <c r="F262" s="145">
        <v>1</v>
      </c>
      <c r="G262" s="145">
        <v>1</v>
      </c>
      <c r="H262" s="145">
        <v>1</v>
      </c>
      <c r="I262" s="145">
        <v>1</v>
      </c>
      <c r="J262" s="145">
        <v>1</v>
      </c>
      <c r="K262" s="144">
        <v>1</v>
      </c>
      <c r="L262" s="129"/>
      <c r="M262" s="129">
        <v>11</v>
      </c>
      <c r="N262" s="129">
        <v>11</v>
      </c>
      <c r="O262" s="129"/>
      <c r="P262" s="129">
        <v>20</v>
      </c>
      <c r="Q262" s="129"/>
      <c r="R262" s="129"/>
      <c r="S262" s="129">
        <v>5</v>
      </c>
      <c r="T262" s="129"/>
      <c r="U262" s="129"/>
      <c r="V262" s="147">
        <v>3</v>
      </c>
      <c r="W262" s="129">
        <v>2</v>
      </c>
      <c r="X262" s="129">
        <v>20</v>
      </c>
      <c r="Y262" s="129">
        <v>20</v>
      </c>
      <c r="Z262" s="129">
        <f t="shared" si="16"/>
        <v>135</v>
      </c>
      <c r="AA262" s="148" t="s">
        <v>264</v>
      </c>
      <c r="AB262" s="135">
        <v>6.3</v>
      </c>
      <c r="AC262" s="132">
        <f t="shared" si="17"/>
        <v>850.5</v>
      </c>
    </row>
    <row r="263" spans="1:29" x14ac:dyDescent="0.25">
      <c r="A263" s="146" t="s">
        <v>512</v>
      </c>
      <c r="B263" s="129">
        <v>20</v>
      </c>
      <c r="C263" s="129">
        <v>10</v>
      </c>
      <c r="D263" s="129"/>
      <c r="E263" s="129">
        <v>12</v>
      </c>
      <c r="F263" s="145">
        <v>10</v>
      </c>
      <c r="G263" s="145">
        <v>10</v>
      </c>
      <c r="H263" s="145">
        <v>10</v>
      </c>
      <c r="I263" s="145">
        <v>10</v>
      </c>
      <c r="J263" s="145">
        <v>10</v>
      </c>
      <c r="K263" s="144">
        <v>10</v>
      </c>
      <c r="L263" s="129"/>
      <c r="M263" s="129">
        <v>11</v>
      </c>
      <c r="N263" s="129">
        <v>11</v>
      </c>
      <c r="O263" s="129"/>
      <c r="P263" s="129"/>
      <c r="Q263" s="129"/>
      <c r="R263" s="129">
        <v>10</v>
      </c>
      <c r="S263" s="129">
        <v>5</v>
      </c>
      <c r="T263" s="129"/>
      <c r="U263" s="129"/>
      <c r="V263" s="147">
        <v>6</v>
      </c>
      <c r="W263" s="129">
        <v>2</v>
      </c>
      <c r="X263" s="129"/>
      <c r="Y263" s="129"/>
      <c r="Z263" s="129">
        <f t="shared" si="16"/>
        <v>147</v>
      </c>
      <c r="AA263" s="148" t="s">
        <v>264</v>
      </c>
      <c r="AB263" s="135">
        <v>3.5</v>
      </c>
      <c r="AC263" s="132">
        <f t="shared" si="17"/>
        <v>514.5</v>
      </c>
    </row>
    <row r="264" spans="1:29" x14ac:dyDescent="0.25">
      <c r="A264" s="146" t="s">
        <v>513</v>
      </c>
      <c r="B264" s="129"/>
      <c r="C264" s="129"/>
      <c r="D264" s="129"/>
      <c r="E264" s="129">
        <v>12</v>
      </c>
      <c r="F264" s="145">
        <v>50</v>
      </c>
      <c r="G264" s="145">
        <v>50</v>
      </c>
      <c r="H264" s="145">
        <v>50</v>
      </c>
      <c r="I264" s="145">
        <v>50</v>
      </c>
      <c r="J264" s="145">
        <v>50</v>
      </c>
      <c r="K264" s="144">
        <v>25</v>
      </c>
      <c r="L264" s="129"/>
      <c r="M264" s="129"/>
      <c r="N264" s="129"/>
      <c r="O264" s="129"/>
      <c r="P264" s="129"/>
      <c r="Q264" s="129"/>
      <c r="R264" s="129"/>
      <c r="S264" s="129"/>
      <c r="T264" s="129"/>
      <c r="U264" s="129">
        <v>12</v>
      </c>
      <c r="V264" s="147"/>
      <c r="W264" s="129"/>
      <c r="X264" s="129"/>
      <c r="Y264" s="129"/>
      <c r="Z264" s="129">
        <f t="shared" si="16"/>
        <v>299</v>
      </c>
      <c r="AA264" s="148" t="s">
        <v>264</v>
      </c>
      <c r="AB264" s="135">
        <v>2.6</v>
      </c>
      <c r="AC264" s="132">
        <f t="shared" si="17"/>
        <v>777.4</v>
      </c>
    </row>
    <row r="265" spans="1:29" x14ac:dyDescent="0.25">
      <c r="A265" s="146" t="s">
        <v>514</v>
      </c>
      <c r="B265" s="129"/>
      <c r="C265" s="129"/>
      <c r="D265" s="129"/>
      <c r="E265" s="129"/>
      <c r="F265" s="129"/>
      <c r="G265" s="129"/>
      <c r="H265" s="145"/>
      <c r="I265" s="129"/>
      <c r="J265" s="129"/>
      <c r="K265" s="144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47">
        <v>1</v>
      </c>
      <c r="W265" s="129"/>
      <c r="X265" s="129"/>
      <c r="Y265" s="129"/>
      <c r="Z265" s="129">
        <f t="shared" si="16"/>
        <v>1</v>
      </c>
      <c r="AA265" s="148" t="s">
        <v>264</v>
      </c>
      <c r="AB265" s="135">
        <v>75.25</v>
      </c>
      <c r="AC265" s="132">
        <f t="shared" si="17"/>
        <v>75.25</v>
      </c>
    </row>
    <row r="266" spans="1:29" x14ac:dyDescent="0.25">
      <c r="A266" s="146" t="s">
        <v>515</v>
      </c>
      <c r="B266" s="129"/>
      <c r="C266" s="129"/>
      <c r="D266" s="129"/>
      <c r="E266" s="129"/>
      <c r="F266" s="129"/>
      <c r="G266" s="129"/>
      <c r="H266" s="145"/>
      <c r="I266" s="129"/>
      <c r="J266" s="129"/>
      <c r="K266" s="144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47">
        <v>1</v>
      </c>
      <c r="W266" s="129"/>
      <c r="X266" s="129"/>
      <c r="Y266" s="129"/>
      <c r="Z266" s="129">
        <f t="shared" si="16"/>
        <v>1</v>
      </c>
      <c r="AA266" s="148" t="s">
        <v>264</v>
      </c>
      <c r="AB266" s="135">
        <v>75.25</v>
      </c>
      <c r="AC266" s="132">
        <f t="shared" si="17"/>
        <v>75.25</v>
      </c>
    </row>
    <row r="267" spans="1:29" x14ac:dyDescent="0.25">
      <c r="A267" s="123" t="s">
        <v>91</v>
      </c>
      <c r="B267" s="149">
        <f t="shared" ref="B267:Y267" si="18">SUMPRODUCT(B269:B277,$AB269:$AB277)</f>
        <v>2320</v>
      </c>
      <c r="C267" s="149">
        <f t="shared" si="18"/>
        <v>2200</v>
      </c>
      <c r="D267" s="149">
        <f t="shared" si="18"/>
        <v>0</v>
      </c>
      <c r="E267" s="149">
        <f t="shared" si="18"/>
        <v>0</v>
      </c>
      <c r="F267" s="149">
        <f t="shared" si="18"/>
        <v>0</v>
      </c>
      <c r="G267" s="149">
        <f t="shared" si="18"/>
        <v>0</v>
      </c>
      <c r="H267" s="149">
        <f t="shared" si="18"/>
        <v>0</v>
      </c>
      <c r="I267" s="149">
        <f t="shared" si="18"/>
        <v>0</v>
      </c>
      <c r="J267" s="149">
        <f t="shared" si="18"/>
        <v>0</v>
      </c>
      <c r="K267" s="149">
        <f t="shared" si="18"/>
        <v>0</v>
      </c>
      <c r="L267" s="149">
        <f t="shared" si="18"/>
        <v>0</v>
      </c>
      <c r="M267" s="149">
        <f t="shared" si="18"/>
        <v>2010</v>
      </c>
      <c r="N267" s="149">
        <f t="shared" si="18"/>
        <v>2010</v>
      </c>
      <c r="O267" s="149">
        <f t="shared" si="18"/>
        <v>0</v>
      </c>
      <c r="P267" s="149">
        <f t="shared" si="18"/>
        <v>0</v>
      </c>
      <c r="Q267" s="149">
        <f t="shared" si="18"/>
        <v>0</v>
      </c>
      <c r="R267" s="149">
        <f t="shared" si="18"/>
        <v>80</v>
      </c>
      <c r="S267" s="149">
        <f t="shared" si="18"/>
        <v>0</v>
      </c>
      <c r="T267" s="149">
        <f t="shared" si="18"/>
        <v>0</v>
      </c>
      <c r="U267" s="149">
        <f t="shared" si="18"/>
        <v>0</v>
      </c>
      <c r="V267" s="149">
        <f t="shared" si="18"/>
        <v>0</v>
      </c>
      <c r="W267" s="149">
        <f t="shared" si="18"/>
        <v>665</v>
      </c>
      <c r="X267" s="149">
        <f t="shared" si="18"/>
        <v>0</v>
      </c>
      <c r="Y267" s="149">
        <f t="shared" si="18"/>
        <v>0</v>
      </c>
      <c r="Z267" s="149"/>
      <c r="AA267" s="150"/>
      <c r="AB267" s="126"/>
      <c r="AC267" s="127">
        <f>SUM(AC269:AC277)</f>
        <v>9285</v>
      </c>
    </row>
    <row r="268" spans="1:29" s="216" customFormat="1" ht="33.75" x14ac:dyDescent="0.25">
      <c r="A268" s="211" t="s">
        <v>601</v>
      </c>
      <c r="B268" s="212"/>
      <c r="C268" s="212"/>
      <c r="D268" s="212"/>
      <c r="E268" s="212"/>
      <c r="F268" s="212"/>
      <c r="G268" s="212"/>
      <c r="H268" s="212"/>
      <c r="I268" s="212"/>
      <c r="J268" s="212"/>
      <c r="K268" s="212"/>
      <c r="L268" s="212"/>
      <c r="M268" s="212"/>
      <c r="N268" s="212"/>
      <c r="O268" s="212"/>
      <c r="P268" s="212"/>
      <c r="Q268" s="212"/>
      <c r="R268" s="212"/>
      <c r="S268" s="212"/>
      <c r="T268" s="212"/>
      <c r="U268" s="212"/>
      <c r="V268" s="212"/>
      <c r="W268" s="212"/>
      <c r="X268" s="212"/>
      <c r="Y268" s="212"/>
      <c r="Z268" s="212"/>
      <c r="AA268" s="213"/>
      <c r="AB268" s="214"/>
      <c r="AC268" s="215"/>
    </row>
    <row r="269" spans="1:29" x14ac:dyDescent="0.25">
      <c r="A269" s="151" t="s">
        <v>95</v>
      </c>
      <c r="B269" s="129">
        <v>10</v>
      </c>
      <c r="C269" s="129">
        <v>4</v>
      </c>
      <c r="D269" s="129"/>
      <c r="E269" s="129"/>
      <c r="F269" s="129"/>
      <c r="G269" s="129"/>
      <c r="H269" s="129"/>
      <c r="I269" s="129"/>
      <c r="J269" s="129"/>
      <c r="K269" s="129"/>
      <c r="L269" s="129"/>
      <c r="M269" s="129">
        <v>4</v>
      </c>
      <c r="N269" s="129">
        <v>4</v>
      </c>
      <c r="O269" s="129"/>
      <c r="P269" s="129"/>
      <c r="Q269" s="129"/>
      <c r="R269" s="129"/>
      <c r="S269" s="129"/>
      <c r="T269" s="129"/>
      <c r="U269" s="129"/>
      <c r="V269" s="129"/>
      <c r="W269" s="129">
        <v>14</v>
      </c>
      <c r="X269" s="129"/>
      <c r="Y269" s="129"/>
      <c r="Z269" s="129">
        <f t="shared" ref="Z269:Z277" si="19">SUM(B269:Y269)</f>
        <v>36</v>
      </c>
      <c r="AA269" s="129" t="s">
        <v>516</v>
      </c>
      <c r="AB269" s="132">
        <v>20</v>
      </c>
      <c r="AC269" s="132">
        <f t="shared" ref="AC269:AC277" si="20">SUM(Z269*$AB269)</f>
        <v>720</v>
      </c>
    </row>
    <row r="270" spans="1:29" x14ac:dyDescent="0.25">
      <c r="A270" s="151" t="s">
        <v>100</v>
      </c>
      <c r="B270" s="129">
        <v>8</v>
      </c>
      <c r="C270" s="129">
        <v>8</v>
      </c>
      <c r="D270" s="129"/>
      <c r="E270" s="129"/>
      <c r="F270" s="129"/>
      <c r="G270" s="129"/>
      <c r="H270" s="129"/>
      <c r="I270" s="129"/>
      <c r="J270" s="129"/>
      <c r="K270" s="129"/>
      <c r="L270" s="129"/>
      <c r="M270" s="129">
        <v>4</v>
      </c>
      <c r="N270" s="129">
        <v>4</v>
      </c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>
        <f t="shared" si="19"/>
        <v>24</v>
      </c>
      <c r="AA270" s="129" t="s">
        <v>132</v>
      </c>
      <c r="AB270" s="132">
        <v>60</v>
      </c>
      <c r="AC270" s="132">
        <f t="shared" si="20"/>
        <v>1440</v>
      </c>
    </row>
    <row r="271" spans="1:29" x14ac:dyDescent="0.25">
      <c r="A271" s="151" t="s">
        <v>92</v>
      </c>
      <c r="B271" s="129">
        <v>4</v>
      </c>
      <c r="C271" s="129">
        <v>4</v>
      </c>
      <c r="D271" s="129"/>
      <c r="E271" s="129"/>
      <c r="F271" s="129"/>
      <c r="G271" s="129"/>
      <c r="H271" s="129"/>
      <c r="I271" s="129"/>
      <c r="J271" s="129"/>
      <c r="K271" s="129"/>
      <c r="L271" s="129"/>
      <c r="M271" s="129">
        <v>6</v>
      </c>
      <c r="N271" s="129">
        <v>6</v>
      </c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>
        <f t="shared" si="19"/>
        <v>20</v>
      </c>
      <c r="AA271" s="129" t="s">
        <v>264</v>
      </c>
      <c r="AB271" s="132">
        <v>30</v>
      </c>
      <c r="AC271" s="132">
        <f t="shared" si="20"/>
        <v>600</v>
      </c>
    </row>
    <row r="272" spans="1:29" x14ac:dyDescent="0.25">
      <c r="A272" s="151" t="s">
        <v>97</v>
      </c>
      <c r="B272" s="129">
        <v>4</v>
      </c>
      <c r="C272" s="129">
        <v>4</v>
      </c>
      <c r="D272" s="129"/>
      <c r="E272" s="129"/>
      <c r="F272" s="129"/>
      <c r="G272" s="129"/>
      <c r="H272" s="129"/>
      <c r="I272" s="129"/>
      <c r="J272" s="129"/>
      <c r="K272" s="129"/>
      <c r="L272" s="129"/>
      <c r="M272" s="129">
        <v>6</v>
      </c>
      <c r="N272" s="129">
        <v>6</v>
      </c>
      <c r="O272" s="129"/>
      <c r="P272" s="129"/>
      <c r="Q272" s="129"/>
      <c r="R272" s="129"/>
      <c r="S272" s="129"/>
      <c r="T272" s="129"/>
      <c r="U272" s="129"/>
      <c r="V272" s="129"/>
      <c r="W272" s="129">
        <v>3</v>
      </c>
      <c r="X272" s="129"/>
      <c r="Y272" s="129"/>
      <c r="Z272" s="129">
        <f t="shared" si="19"/>
        <v>23</v>
      </c>
      <c r="AA272" s="129" t="s">
        <v>264</v>
      </c>
      <c r="AB272" s="132">
        <v>60</v>
      </c>
      <c r="AC272" s="132">
        <f t="shared" si="20"/>
        <v>1380</v>
      </c>
    </row>
    <row r="273" spans="1:29" x14ac:dyDescent="0.25">
      <c r="A273" s="151" t="s">
        <v>94</v>
      </c>
      <c r="B273" s="129">
        <v>8</v>
      </c>
      <c r="C273" s="129">
        <v>8</v>
      </c>
      <c r="D273" s="129"/>
      <c r="E273" s="129"/>
      <c r="F273" s="129"/>
      <c r="G273" s="129"/>
      <c r="H273" s="129"/>
      <c r="I273" s="129"/>
      <c r="J273" s="129"/>
      <c r="K273" s="129"/>
      <c r="L273" s="129"/>
      <c r="M273" s="129">
        <v>6</v>
      </c>
      <c r="N273" s="129">
        <v>6</v>
      </c>
      <c r="O273" s="129"/>
      <c r="P273" s="129"/>
      <c r="Q273" s="129"/>
      <c r="R273" s="129">
        <v>2</v>
      </c>
      <c r="S273" s="129"/>
      <c r="T273" s="129"/>
      <c r="U273" s="129"/>
      <c r="V273" s="129"/>
      <c r="W273" s="129">
        <v>12</v>
      </c>
      <c r="X273" s="129"/>
      <c r="Y273" s="129"/>
      <c r="Z273" s="129">
        <f t="shared" si="19"/>
        <v>42</v>
      </c>
      <c r="AA273" s="129" t="s">
        <v>264</v>
      </c>
      <c r="AB273" s="132">
        <v>15</v>
      </c>
      <c r="AC273" s="132">
        <f t="shared" si="20"/>
        <v>630</v>
      </c>
    </row>
    <row r="274" spans="1:29" x14ac:dyDescent="0.25">
      <c r="A274" s="151" t="s">
        <v>96</v>
      </c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>
        <v>16</v>
      </c>
      <c r="N274" s="129">
        <v>16</v>
      </c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>
        <f t="shared" si="19"/>
        <v>32</v>
      </c>
      <c r="AA274" s="129" t="s">
        <v>264</v>
      </c>
      <c r="AB274" s="132">
        <v>25</v>
      </c>
      <c r="AC274" s="132">
        <f t="shared" si="20"/>
        <v>800</v>
      </c>
    </row>
    <row r="275" spans="1:29" x14ac:dyDescent="0.25">
      <c r="A275" s="151" t="s">
        <v>99</v>
      </c>
      <c r="B275" s="129">
        <v>8</v>
      </c>
      <c r="C275" s="129">
        <v>8</v>
      </c>
      <c r="D275" s="129"/>
      <c r="E275" s="129"/>
      <c r="F275" s="129"/>
      <c r="G275" s="129"/>
      <c r="H275" s="129"/>
      <c r="I275" s="129"/>
      <c r="J275" s="129"/>
      <c r="K275" s="129"/>
      <c r="L275" s="129"/>
      <c r="M275" s="129">
        <v>2</v>
      </c>
      <c r="N275" s="129">
        <v>2</v>
      </c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>
        <f t="shared" si="19"/>
        <v>20</v>
      </c>
      <c r="AA275" s="129" t="s">
        <v>132</v>
      </c>
      <c r="AB275" s="132">
        <v>120</v>
      </c>
      <c r="AC275" s="132">
        <f t="shared" si="20"/>
        <v>2400</v>
      </c>
    </row>
    <row r="276" spans="1:29" x14ac:dyDescent="0.25">
      <c r="A276" s="151" t="s">
        <v>93</v>
      </c>
      <c r="B276" s="129">
        <v>8</v>
      </c>
      <c r="C276" s="129">
        <v>8</v>
      </c>
      <c r="D276" s="129"/>
      <c r="E276" s="129"/>
      <c r="F276" s="129"/>
      <c r="G276" s="129"/>
      <c r="H276" s="129"/>
      <c r="I276" s="129"/>
      <c r="J276" s="129"/>
      <c r="K276" s="129"/>
      <c r="L276" s="129"/>
      <c r="M276" s="129">
        <v>4</v>
      </c>
      <c r="N276" s="129">
        <v>4</v>
      </c>
      <c r="O276" s="129"/>
      <c r="P276" s="129"/>
      <c r="Q276" s="129"/>
      <c r="R276" s="129">
        <v>2</v>
      </c>
      <c r="S276" s="129"/>
      <c r="T276" s="129"/>
      <c r="U276" s="129"/>
      <c r="V276" s="129"/>
      <c r="W276" s="129">
        <v>1</v>
      </c>
      <c r="X276" s="129"/>
      <c r="Y276" s="129"/>
      <c r="Z276" s="129">
        <f t="shared" si="19"/>
        <v>27</v>
      </c>
      <c r="AA276" s="129" t="s">
        <v>264</v>
      </c>
      <c r="AB276" s="132">
        <v>25</v>
      </c>
      <c r="AC276" s="132">
        <f t="shared" si="20"/>
        <v>675</v>
      </c>
    </row>
    <row r="277" spans="1:29" x14ac:dyDescent="0.25">
      <c r="A277" s="151" t="s">
        <v>98</v>
      </c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>
        <v>4</v>
      </c>
      <c r="N277" s="129">
        <v>4</v>
      </c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>
        <f t="shared" si="19"/>
        <v>8</v>
      </c>
      <c r="AA277" s="129" t="s">
        <v>264</v>
      </c>
      <c r="AB277" s="132">
        <v>80</v>
      </c>
      <c r="AC277" s="132">
        <f t="shared" si="20"/>
        <v>640</v>
      </c>
    </row>
    <row r="278" spans="1:29" x14ac:dyDescent="0.25">
      <c r="A278" s="123" t="s">
        <v>120</v>
      </c>
      <c r="B278" s="149">
        <f t="shared" ref="B278:Y278" si="21">SUMPRODUCT(B279:B290,$AB279:$AB290)</f>
        <v>12117</v>
      </c>
      <c r="C278" s="149">
        <f t="shared" si="21"/>
        <v>0</v>
      </c>
      <c r="D278" s="149">
        <f t="shared" si="21"/>
        <v>0</v>
      </c>
      <c r="E278" s="149">
        <f t="shared" si="21"/>
        <v>0</v>
      </c>
      <c r="F278" s="149">
        <f t="shared" si="21"/>
        <v>0</v>
      </c>
      <c r="G278" s="149">
        <f t="shared" si="21"/>
        <v>0</v>
      </c>
      <c r="H278" s="149">
        <f t="shared" si="21"/>
        <v>0</v>
      </c>
      <c r="I278" s="149">
        <f t="shared" si="21"/>
        <v>0</v>
      </c>
      <c r="J278" s="149">
        <f t="shared" si="21"/>
        <v>0</v>
      </c>
      <c r="K278" s="149">
        <f t="shared" si="21"/>
        <v>0</v>
      </c>
      <c r="L278" s="149">
        <f t="shared" si="21"/>
        <v>0</v>
      </c>
      <c r="M278" s="149">
        <f t="shared" si="21"/>
        <v>0</v>
      </c>
      <c r="N278" s="149">
        <f t="shared" si="21"/>
        <v>0</v>
      </c>
      <c r="O278" s="149">
        <f t="shared" si="21"/>
        <v>0</v>
      </c>
      <c r="P278" s="149">
        <f t="shared" si="21"/>
        <v>0</v>
      </c>
      <c r="Q278" s="149">
        <f t="shared" si="21"/>
        <v>0</v>
      </c>
      <c r="R278" s="149">
        <f t="shared" si="21"/>
        <v>0</v>
      </c>
      <c r="S278" s="149">
        <f t="shared" si="21"/>
        <v>0</v>
      </c>
      <c r="T278" s="149">
        <f t="shared" si="21"/>
        <v>0</v>
      </c>
      <c r="U278" s="149">
        <f t="shared" si="21"/>
        <v>0</v>
      </c>
      <c r="V278" s="149">
        <f t="shared" si="21"/>
        <v>0</v>
      </c>
      <c r="W278" s="149">
        <f t="shared" si="21"/>
        <v>0</v>
      </c>
      <c r="X278" s="149">
        <f t="shared" si="21"/>
        <v>0</v>
      </c>
      <c r="Y278" s="149">
        <f t="shared" si="21"/>
        <v>0</v>
      </c>
      <c r="Z278" s="149"/>
      <c r="AA278" s="150"/>
      <c r="AB278" s="126"/>
      <c r="AC278" s="127">
        <f>SUM(AC279:AC290)</f>
        <v>12117</v>
      </c>
    </row>
    <row r="279" spans="1:29" x14ac:dyDescent="0.25">
      <c r="A279" s="151" t="s">
        <v>125</v>
      </c>
      <c r="B279" s="152">
        <v>12</v>
      </c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>
        <f t="shared" ref="Z279:Z290" si="22">SUM(B279:Y279)</f>
        <v>12</v>
      </c>
      <c r="AA279" s="152" t="s">
        <v>3</v>
      </c>
      <c r="AB279" s="153">
        <v>19</v>
      </c>
      <c r="AC279" s="132">
        <f t="shared" ref="AC279:AC290" si="23">SUM(Z279*$AB279)</f>
        <v>228</v>
      </c>
    </row>
    <row r="280" spans="1:29" ht="22.5" x14ac:dyDescent="0.25">
      <c r="A280" s="151" t="s">
        <v>121</v>
      </c>
      <c r="B280" s="152">
        <v>10</v>
      </c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>
        <f t="shared" si="22"/>
        <v>10</v>
      </c>
      <c r="AA280" s="152" t="s">
        <v>4</v>
      </c>
      <c r="AB280" s="153">
        <v>500</v>
      </c>
      <c r="AC280" s="132">
        <f t="shared" si="23"/>
        <v>5000</v>
      </c>
    </row>
    <row r="281" spans="1:29" x14ac:dyDescent="0.25">
      <c r="A281" s="151" t="s">
        <v>122</v>
      </c>
      <c r="B281" s="152">
        <v>10</v>
      </c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>
        <f t="shared" si="22"/>
        <v>10</v>
      </c>
      <c r="AA281" s="152" t="s">
        <v>4</v>
      </c>
      <c r="AB281" s="153">
        <v>260</v>
      </c>
      <c r="AC281" s="132">
        <f t="shared" si="23"/>
        <v>2600</v>
      </c>
    </row>
    <row r="282" spans="1:29" x14ac:dyDescent="0.25">
      <c r="A282" s="151" t="s">
        <v>131</v>
      </c>
      <c r="B282" s="152">
        <v>48</v>
      </c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>
        <f t="shared" si="22"/>
        <v>48</v>
      </c>
      <c r="AA282" s="152" t="s">
        <v>10</v>
      </c>
      <c r="AB282" s="153">
        <v>6.5</v>
      </c>
      <c r="AC282" s="132">
        <f t="shared" si="23"/>
        <v>312</v>
      </c>
    </row>
    <row r="283" spans="1:29" x14ac:dyDescent="0.25">
      <c r="A283" s="151" t="s">
        <v>128</v>
      </c>
      <c r="B283" s="152">
        <v>12</v>
      </c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>
        <f t="shared" si="22"/>
        <v>12</v>
      </c>
      <c r="AA283" s="152" t="s">
        <v>4</v>
      </c>
      <c r="AB283" s="153">
        <v>45</v>
      </c>
      <c r="AC283" s="132">
        <f t="shared" si="23"/>
        <v>540</v>
      </c>
    </row>
    <row r="284" spans="1:29" x14ac:dyDescent="0.25">
      <c r="A284" s="151" t="s">
        <v>130</v>
      </c>
      <c r="B284" s="152">
        <v>1</v>
      </c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>
        <f t="shared" si="22"/>
        <v>1</v>
      </c>
      <c r="AA284" s="152" t="s">
        <v>4</v>
      </c>
      <c r="AB284" s="153">
        <v>75</v>
      </c>
      <c r="AC284" s="132">
        <f t="shared" si="23"/>
        <v>75</v>
      </c>
    </row>
    <row r="285" spans="1:29" x14ac:dyDescent="0.25">
      <c r="A285" s="151" t="s">
        <v>129</v>
      </c>
      <c r="B285" s="152">
        <v>1</v>
      </c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>
        <f t="shared" si="22"/>
        <v>1</v>
      </c>
      <c r="AA285" s="152" t="s">
        <v>4</v>
      </c>
      <c r="AB285" s="153">
        <v>75</v>
      </c>
      <c r="AC285" s="132">
        <f t="shared" si="23"/>
        <v>75</v>
      </c>
    </row>
    <row r="286" spans="1:29" x14ac:dyDescent="0.25">
      <c r="A286" s="151" t="s">
        <v>127</v>
      </c>
      <c r="B286" s="152">
        <v>150</v>
      </c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>
        <f t="shared" si="22"/>
        <v>150</v>
      </c>
      <c r="AA286" s="152" t="s">
        <v>10</v>
      </c>
      <c r="AB286" s="153">
        <v>3</v>
      </c>
      <c r="AC286" s="132">
        <f t="shared" si="23"/>
        <v>450</v>
      </c>
    </row>
    <row r="287" spans="1:29" x14ac:dyDescent="0.25">
      <c r="A287" s="151" t="s">
        <v>126</v>
      </c>
      <c r="B287" s="152">
        <v>150</v>
      </c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>
        <f t="shared" si="22"/>
        <v>150</v>
      </c>
      <c r="AA287" s="152" t="s">
        <v>10</v>
      </c>
      <c r="AB287" s="153">
        <v>6.5</v>
      </c>
      <c r="AC287" s="132">
        <f t="shared" si="23"/>
        <v>975</v>
      </c>
    </row>
    <row r="288" spans="1:29" x14ac:dyDescent="0.25">
      <c r="A288" s="151" t="s">
        <v>133</v>
      </c>
      <c r="B288" s="152">
        <v>600</v>
      </c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>
        <f t="shared" si="22"/>
        <v>600</v>
      </c>
      <c r="AA288" s="152" t="s">
        <v>3</v>
      </c>
      <c r="AB288" s="153">
        <v>0.5</v>
      </c>
      <c r="AC288" s="132">
        <f t="shared" si="23"/>
        <v>300</v>
      </c>
    </row>
    <row r="289" spans="1:29" x14ac:dyDescent="0.25">
      <c r="A289" s="151" t="s">
        <v>123</v>
      </c>
      <c r="B289" s="152">
        <v>310</v>
      </c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>
        <f t="shared" si="22"/>
        <v>310</v>
      </c>
      <c r="AA289" s="152" t="s">
        <v>3</v>
      </c>
      <c r="AB289" s="153">
        <v>3</v>
      </c>
      <c r="AC289" s="132">
        <f t="shared" si="23"/>
        <v>930</v>
      </c>
    </row>
    <row r="290" spans="1:29" x14ac:dyDescent="0.25">
      <c r="A290" s="151" t="s">
        <v>124</v>
      </c>
      <c r="B290" s="152">
        <v>40</v>
      </c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>
        <f t="shared" si="22"/>
        <v>40</v>
      </c>
      <c r="AA290" s="152" t="s">
        <v>3</v>
      </c>
      <c r="AB290" s="153">
        <v>15.8</v>
      </c>
      <c r="AC290" s="132">
        <f t="shared" si="23"/>
        <v>632</v>
      </c>
    </row>
    <row r="291" spans="1:29" ht="22.5" x14ac:dyDescent="0.25">
      <c r="A291" s="123" t="s">
        <v>71</v>
      </c>
      <c r="B291" s="124">
        <f t="shared" ref="B291:Y291" si="24">SUMPRODUCT(B292:B296,$AB292:$AB296)</f>
        <v>1640</v>
      </c>
      <c r="C291" s="124">
        <f t="shared" si="24"/>
        <v>480</v>
      </c>
      <c r="D291" s="124">
        <f t="shared" si="24"/>
        <v>0</v>
      </c>
      <c r="E291" s="124">
        <f t="shared" si="24"/>
        <v>0</v>
      </c>
      <c r="F291" s="124">
        <f t="shared" si="24"/>
        <v>0</v>
      </c>
      <c r="G291" s="124">
        <f t="shared" si="24"/>
        <v>0</v>
      </c>
      <c r="H291" s="124">
        <f t="shared" si="24"/>
        <v>0</v>
      </c>
      <c r="I291" s="124">
        <f t="shared" si="24"/>
        <v>0</v>
      </c>
      <c r="J291" s="124">
        <f t="shared" si="24"/>
        <v>0</v>
      </c>
      <c r="K291" s="124">
        <f t="shared" si="24"/>
        <v>0</v>
      </c>
      <c r="L291" s="124">
        <f t="shared" si="24"/>
        <v>0</v>
      </c>
      <c r="M291" s="124">
        <f t="shared" si="24"/>
        <v>0</v>
      </c>
      <c r="N291" s="124">
        <f t="shared" si="24"/>
        <v>0</v>
      </c>
      <c r="O291" s="124">
        <f t="shared" si="24"/>
        <v>0</v>
      </c>
      <c r="P291" s="124">
        <f t="shared" si="24"/>
        <v>0</v>
      </c>
      <c r="Q291" s="124">
        <f t="shared" si="24"/>
        <v>0</v>
      </c>
      <c r="R291" s="124">
        <f t="shared" si="24"/>
        <v>0</v>
      </c>
      <c r="S291" s="124">
        <f t="shared" si="24"/>
        <v>0</v>
      </c>
      <c r="T291" s="124">
        <f t="shared" si="24"/>
        <v>0</v>
      </c>
      <c r="U291" s="124">
        <f t="shared" si="24"/>
        <v>0</v>
      </c>
      <c r="V291" s="124">
        <f t="shared" si="24"/>
        <v>0</v>
      </c>
      <c r="W291" s="124">
        <f t="shared" si="24"/>
        <v>0</v>
      </c>
      <c r="X291" s="124">
        <f t="shared" si="24"/>
        <v>0</v>
      </c>
      <c r="Y291" s="124">
        <f t="shared" si="24"/>
        <v>0</v>
      </c>
      <c r="Z291" s="124"/>
      <c r="AA291" s="125"/>
      <c r="AB291" s="126"/>
      <c r="AC291" s="127">
        <f>SUM(AC292:AC296)</f>
        <v>2120</v>
      </c>
    </row>
    <row r="292" spans="1:29" x14ac:dyDescent="0.25">
      <c r="A292" s="151" t="s">
        <v>85</v>
      </c>
      <c r="B292" s="129">
        <v>5</v>
      </c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>
        <f>SUM(B292:Y292)</f>
        <v>5</v>
      </c>
      <c r="AA292" s="129" t="s">
        <v>264</v>
      </c>
      <c r="AB292" s="132">
        <v>120</v>
      </c>
      <c r="AC292" s="132">
        <f>SUM(Z292*$AB292)</f>
        <v>600</v>
      </c>
    </row>
    <row r="293" spans="1:29" x14ac:dyDescent="0.25">
      <c r="A293" s="151" t="s">
        <v>74</v>
      </c>
      <c r="B293" s="129">
        <v>1</v>
      </c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>
        <f>SUM(B293:Y293)</f>
        <v>1</v>
      </c>
      <c r="AA293" s="129" t="s">
        <v>264</v>
      </c>
      <c r="AB293" s="132">
        <v>120</v>
      </c>
      <c r="AC293" s="132">
        <f>SUM(Z293*$AB293)</f>
        <v>120</v>
      </c>
    </row>
    <row r="294" spans="1:29" x14ac:dyDescent="0.25">
      <c r="A294" s="151" t="s">
        <v>72</v>
      </c>
      <c r="B294" s="129">
        <v>1</v>
      </c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>
        <f>SUM(B294:Y294)</f>
        <v>1</v>
      </c>
      <c r="AA294" s="129" t="s">
        <v>264</v>
      </c>
      <c r="AB294" s="132">
        <v>120</v>
      </c>
      <c r="AC294" s="132">
        <f>SUM(Z294*$AB294)</f>
        <v>120</v>
      </c>
    </row>
    <row r="295" spans="1:29" x14ac:dyDescent="0.25">
      <c r="A295" s="151" t="s">
        <v>73</v>
      </c>
      <c r="B295" s="129">
        <v>5</v>
      </c>
      <c r="C295" s="129">
        <v>3</v>
      </c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>
        <f>SUM(B295:Y295)</f>
        <v>8</v>
      </c>
      <c r="AA295" s="129" t="s">
        <v>264</v>
      </c>
      <c r="AB295" s="132">
        <v>80</v>
      </c>
      <c r="AC295" s="132">
        <f>SUM(Z295*$AB295)</f>
        <v>640</v>
      </c>
    </row>
    <row r="296" spans="1:29" x14ac:dyDescent="0.25">
      <c r="A296" s="151" t="s">
        <v>77</v>
      </c>
      <c r="B296" s="129">
        <v>5</v>
      </c>
      <c r="C296" s="129">
        <v>3</v>
      </c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>
        <f>SUM(B296:Y296)</f>
        <v>8</v>
      </c>
      <c r="AA296" s="129" t="s">
        <v>264</v>
      </c>
      <c r="AB296" s="132">
        <v>80</v>
      </c>
      <c r="AC296" s="132">
        <f>SUM(Z296*$AB296)</f>
        <v>640</v>
      </c>
    </row>
    <row r="297" spans="1:29" x14ac:dyDescent="0.25">
      <c r="A297" s="123" t="s">
        <v>212</v>
      </c>
      <c r="B297" s="124">
        <f t="shared" ref="B297:Y297" si="25">SUMPRODUCT(B299:B300,$AB299:$AB300)</f>
        <v>1800</v>
      </c>
      <c r="C297" s="124">
        <f t="shared" si="25"/>
        <v>0</v>
      </c>
      <c r="D297" s="124">
        <f t="shared" si="25"/>
        <v>0</v>
      </c>
      <c r="E297" s="124">
        <f t="shared" si="25"/>
        <v>0</v>
      </c>
      <c r="F297" s="124">
        <f t="shared" si="25"/>
        <v>0</v>
      </c>
      <c r="G297" s="124">
        <f t="shared" si="25"/>
        <v>0</v>
      </c>
      <c r="H297" s="124">
        <f t="shared" si="25"/>
        <v>0</v>
      </c>
      <c r="I297" s="124">
        <f t="shared" si="25"/>
        <v>0</v>
      </c>
      <c r="J297" s="124">
        <f t="shared" si="25"/>
        <v>0</v>
      </c>
      <c r="K297" s="124">
        <f t="shared" si="25"/>
        <v>0</v>
      </c>
      <c r="L297" s="124">
        <f t="shared" si="25"/>
        <v>0</v>
      </c>
      <c r="M297" s="124">
        <f t="shared" si="25"/>
        <v>0</v>
      </c>
      <c r="N297" s="124">
        <f t="shared" si="25"/>
        <v>0</v>
      </c>
      <c r="O297" s="124">
        <f t="shared" si="25"/>
        <v>0</v>
      </c>
      <c r="P297" s="124">
        <f t="shared" si="25"/>
        <v>0</v>
      </c>
      <c r="Q297" s="124">
        <f t="shared" si="25"/>
        <v>0</v>
      </c>
      <c r="R297" s="124">
        <f t="shared" si="25"/>
        <v>0</v>
      </c>
      <c r="S297" s="124">
        <f t="shared" si="25"/>
        <v>0</v>
      </c>
      <c r="T297" s="124">
        <f t="shared" si="25"/>
        <v>0</v>
      </c>
      <c r="U297" s="124">
        <f t="shared" si="25"/>
        <v>0</v>
      </c>
      <c r="V297" s="124">
        <f t="shared" si="25"/>
        <v>0</v>
      </c>
      <c r="W297" s="124">
        <f t="shared" si="25"/>
        <v>0</v>
      </c>
      <c r="X297" s="124">
        <f t="shared" si="25"/>
        <v>0</v>
      </c>
      <c r="Y297" s="124">
        <f t="shared" si="25"/>
        <v>0</v>
      </c>
      <c r="Z297" s="124"/>
      <c r="AA297" s="125"/>
      <c r="AB297" s="126"/>
      <c r="AC297" s="127">
        <f>SUM(AC299:AC300)</f>
        <v>1800</v>
      </c>
    </row>
    <row r="298" spans="1:29" s="216" customFormat="1" x14ac:dyDescent="0.25">
      <c r="A298" s="217" t="s">
        <v>600</v>
      </c>
      <c r="B298" s="218"/>
      <c r="C298" s="218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  <c r="AA298" s="219"/>
      <c r="AB298" s="214"/>
      <c r="AC298" s="215"/>
    </row>
    <row r="299" spans="1:29" x14ac:dyDescent="0.25">
      <c r="A299" s="151" t="s">
        <v>213</v>
      </c>
      <c r="B299" s="129">
        <v>4</v>
      </c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>
        <f>SUM(B299:Y299)</f>
        <v>4</v>
      </c>
      <c r="AA299" s="129" t="s">
        <v>264</v>
      </c>
      <c r="AB299" s="132">
        <v>150</v>
      </c>
      <c r="AC299" s="132">
        <f>SUM(Z299*$AB299)</f>
        <v>600</v>
      </c>
    </row>
    <row r="300" spans="1:29" x14ac:dyDescent="0.25">
      <c r="A300" s="151" t="s">
        <v>214</v>
      </c>
      <c r="B300" s="129">
        <v>4</v>
      </c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>
        <f>SUM(B300:Y300)</f>
        <v>4</v>
      </c>
      <c r="AA300" s="129" t="s">
        <v>264</v>
      </c>
      <c r="AB300" s="132">
        <v>300</v>
      </c>
      <c r="AC300" s="132">
        <f>SUM(Z300*$AB300)</f>
        <v>1200</v>
      </c>
    </row>
    <row r="301" spans="1:29" ht="22.5" x14ac:dyDescent="0.25">
      <c r="A301" s="123" t="s">
        <v>39</v>
      </c>
      <c r="B301" s="124">
        <f t="shared" ref="B301:Y301" si="26">SUMPRODUCT(B302:B309,$AB302:$AB309)</f>
        <v>3080</v>
      </c>
      <c r="C301" s="124">
        <f t="shared" si="26"/>
        <v>1305</v>
      </c>
      <c r="D301" s="124">
        <f t="shared" si="26"/>
        <v>0</v>
      </c>
      <c r="E301" s="124">
        <f t="shared" si="26"/>
        <v>0</v>
      </c>
      <c r="F301" s="124">
        <f t="shared" si="26"/>
        <v>0</v>
      </c>
      <c r="G301" s="124">
        <f t="shared" si="26"/>
        <v>0</v>
      </c>
      <c r="H301" s="124">
        <f t="shared" si="26"/>
        <v>0</v>
      </c>
      <c r="I301" s="124">
        <f t="shared" si="26"/>
        <v>0</v>
      </c>
      <c r="J301" s="124">
        <f t="shared" si="26"/>
        <v>0</v>
      </c>
      <c r="K301" s="124">
        <f t="shared" si="26"/>
        <v>0</v>
      </c>
      <c r="L301" s="124">
        <f t="shared" si="26"/>
        <v>0</v>
      </c>
      <c r="M301" s="124">
        <f t="shared" si="26"/>
        <v>330</v>
      </c>
      <c r="N301" s="124">
        <f t="shared" si="26"/>
        <v>330</v>
      </c>
      <c r="O301" s="124">
        <f t="shared" si="26"/>
        <v>0</v>
      </c>
      <c r="P301" s="124">
        <f t="shared" si="26"/>
        <v>0</v>
      </c>
      <c r="Q301" s="124">
        <f t="shared" si="26"/>
        <v>0</v>
      </c>
      <c r="R301" s="124">
        <f t="shared" si="26"/>
        <v>0</v>
      </c>
      <c r="S301" s="124">
        <f t="shared" si="26"/>
        <v>0</v>
      </c>
      <c r="T301" s="124">
        <f t="shared" si="26"/>
        <v>0</v>
      </c>
      <c r="U301" s="124">
        <f t="shared" si="26"/>
        <v>0</v>
      </c>
      <c r="V301" s="124">
        <f t="shared" si="26"/>
        <v>302</v>
      </c>
      <c r="W301" s="124">
        <f t="shared" si="26"/>
        <v>0</v>
      </c>
      <c r="X301" s="124">
        <f t="shared" si="26"/>
        <v>0</v>
      </c>
      <c r="Y301" s="124">
        <f t="shared" si="26"/>
        <v>0</v>
      </c>
      <c r="Z301" s="124"/>
      <c r="AA301" s="125"/>
      <c r="AB301" s="126"/>
      <c r="AC301" s="127">
        <f>SUM(AC302:AC309)</f>
        <v>5347</v>
      </c>
    </row>
    <row r="302" spans="1:29" x14ac:dyDescent="0.25">
      <c r="A302" s="151" t="s">
        <v>63</v>
      </c>
      <c r="B302" s="129">
        <v>10</v>
      </c>
      <c r="C302" s="129">
        <v>5</v>
      </c>
      <c r="D302" s="129"/>
      <c r="E302" s="129"/>
      <c r="F302" s="129"/>
      <c r="G302" s="129"/>
      <c r="H302" s="129"/>
      <c r="I302" s="129"/>
      <c r="J302" s="129"/>
      <c r="K302" s="129"/>
      <c r="L302" s="129"/>
      <c r="M302" s="129">
        <v>6</v>
      </c>
      <c r="N302" s="129">
        <v>6</v>
      </c>
      <c r="O302" s="129"/>
      <c r="P302" s="129"/>
      <c r="Q302" s="129"/>
      <c r="R302" s="129"/>
      <c r="S302" s="129"/>
      <c r="T302" s="129"/>
      <c r="U302" s="129"/>
      <c r="V302" s="129">
        <v>5</v>
      </c>
      <c r="W302" s="129"/>
      <c r="X302" s="129"/>
      <c r="Y302" s="129"/>
      <c r="Z302" s="129">
        <f t="shared" ref="Z302:Z309" si="27">SUM(B302:Y302)</f>
        <v>32</v>
      </c>
      <c r="AA302" s="129" t="s">
        <v>264</v>
      </c>
      <c r="AB302" s="132">
        <v>25</v>
      </c>
      <c r="AC302" s="132">
        <f t="shared" ref="AC302:AC309" si="28">SUM(Z302*$AB302)</f>
        <v>800</v>
      </c>
    </row>
    <row r="303" spans="1:29" x14ac:dyDescent="0.25">
      <c r="A303" s="151" t="s">
        <v>40</v>
      </c>
      <c r="B303" s="129">
        <v>50</v>
      </c>
      <c r="C303" s="129">
        <v>20</v>
      </c>
      <c r="D303" s="129"/>
      <c r="E303" s="129"/>
      <c r="F303" s="129"/>
      <c r="G303" s="129"/>
      <c r="H303" s="129"/>
      <c r="I303" s="129"/>
      <c r="J303" s="129"/>
      <c r="K303" s="129"/>
      <c r="L303" s="129"/>
      <c r="M303" s="129">
        <v>6</v>
      </c>
      <c r="N303" s="129">
        <v>6</v>
      </c>
      <c r="O303" s="129"/>
      <c r="P303" s="129"/>
      <c r="Q303" s="129"/>
      <c r="R303" s="129"/>
      <c r="S303" s="129"/>
      <c r="T303" s="129"/>
      <c r="U303" s="129"/>
      <c r="V303" s="129">
        <v>6</v>
      </c>
      <c r="W303" s="129"/>
      <c r="X303" s="129"/>
      <c r="Y303" s="129"/>
      <c r="Z303" s="129">
        <f t="shared" si="27"/>
        <v>88</v>
      </c>
      <c r="AA303" s="129" t="s">
        <v>264</v>
      </c>
      <c r="AB303" s="132">
        <v>11</v>
      </c>
      <c r="AC303" s="132">
        <f t="shared" si="28"/>
        <v>968</v>
      </c>
    </row>
    <row r="304" spans="1:29" x14ac:dyDescent="0.25">
      <c r="A304" s="151" t="s">
        <v>44</v>
      </c>
      <c r="B304" s="129">
        <v>100</v>
      </c>
      <c r="C304" s="129">
        <v>30</v>
      </c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>
        <f t="shared" si="27"/>
        <v>130</v>
      </c>
      <c r="AA304" s="129" t="s">
        <v>264</v>
      </c>
      <c r="AB304" s="132">
        <v>3</v>
      </c>
      <c r="AC304" s="132">
        <f t="shared" si="28"/>
        <v>390</v>
      </c>
    </row>
    <row r="305" spans="1:29" x14ac:dyDescent="0.25">
      <c r="A305" s="151" t="s">
        <v>42</v>
      </c>
      <c r="B305" s="129">
        <v>250</v>
      </c>
      <c r="C305" s="129">
        <v>50</v>
      </c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>
        <f t="shared" si="27"/>
        <v>300</v>
      </c>
      <c r="AA305" s="129" t="s">
        <v>264</v>
      </c>
      <c r="AB305" s="132">
        <v>3</v>
      </c>
      <c r="AC305" s="132">
        <f t="shared" si="28"/>
        <v>900</v>
      </c>
    </row>
    <row r="306" spans="1:29" x14ac:dyDescent="0.25">
      <c r="A306" s="151" t="s">
        <v>76</v>
      </c>
      <c r="B306" s="129">
        <v>400</v>
      </c>
      <c r="C306" s="129">
        <v>200</v>
      </c>
      <c r="D306" s="129"/>
      <c r="E306" s="129"/>
      <c r="F306" s="129"/>
      <c r="G306" s="129"/>
      <c r="H306" s="129"/>
      <c r="I306" s="129"/>
      <c r="J306" s="129"/>
      <c r="K306" s="129"/>
      <c r="L306" s="129"/>
      <c r="M306" s="129">
        <v>6</v>
      </c>
      <c r="N306" s="129">
        <v>6</v>
      </c>
      <c r="O306" s="129"/>
      <c r="P306" s="129"/>
      <c r="Q306" s="129"/>
      <c r="R306" s="129"/>
      <c r="S306" s="129"/>
      <c r="T306" s="129"/>
      <c r="U306" s="129"/>
      <c r="V306" s="129">
        <v>6</v>
      </c>
      <c r="W306" s="129"/>
      <c r="X306" s="129"/>
      <c r="Y306" s="129"/>
      <c r="Z306" s="129">
        <f t="shared" si="27"/>
        <v>618</v>
      </c>
      <c r="AA306" s="129" t="s">
        <v>264</v>
      </c>
      <c r="AB306" s="132">
        <v>1.5</v>
      </c>
      <c r="AC306" s="132">
        <f t="shared" si="28"/>
        <v>927</v>
      </c>
    </row>
    <row r="307" spans="1:29" x14ac:dyDescent="0.25">
      <c r="A307" s="151" t="s">
        <v>64</v>
      </c>
      <c r="B307" s="129">
        <v>20</v>
      </c>
      <c r="C307" s="129">
        <v>20</v>
      </c>
      <c r="D307" s="129"/>
      <c r="E307" s="129"/>
      <c r="F307" s="129"/>
      <c r="G307" s="129"/>
      <c r="H307" s="129"/>
      <c r="I307" s="129"/>
      <c r="J307" s="129"/>
      <c r="K307" s="129"/>
      <c r="L307" s="129"/>
      <c r="M307" s="129">
        <v>4</v>
      </c>
      <c r="N307" s="129">
        <v>4</v>
      </c>
      <c r="O307" s="129"/>
      <c r="P307" s="129"/>
      <c r="Q307" s="129"/>
      <c r="R307" s="129"/>
      <c r="S307" s="129"/>
      <c r="T307" s="129"/>
      <c r="U307" s="129"/>
      <c r="V307" s="129">
        <v>4</v>
      </c>
      <c r="W307" s="129"/>
      <c r="X307" s="129"/>
      <c r="Y307" s="129"/>
      <c r="Z307" s="129">
        <f t="shared" si="27"/>
        <v>52</v>
      </c>
      <c r="AA307" s="129" t="s">
        <v>264</v>
      </c>
      <c r="AB307" s="132">
        <v>7.5</v>
      </c>
      <c r="AC307" s="132">
        <f t="shared" si="28"/>
        <v>390</v>
      </c>
    </row>
    <row r="308" spans="1:29" x14ac:dyDescent="0.25">
      <c r="A308" s="151" t="s">
        <v>75</v>
      </c>
      <c r="B308" s="129">
        <v>20</v>
      </c>
      <c r="C308" s="129">
        <v>20</v>
      </c>
      <c r="D308" s="129"/>
      <c r="E308" s="129"/>
      <c r="F308" s="129"/>
      <c r="G308" s="129"/>
      <c r="H308" s="129"/>
      <c r="I308" s="129"/>
      <c r="J308" s="129"/>
      <c r="K308" s="129"/>
      <c r="L308" s="129"/>
      <c r="M308" s="129">
        <v>4</v>
      </c>
      <c r="N308" s="129">
        <v>4</v>
      </c>
      <c r="O308" s="129"/>
      <c r="P308" s="129"/>
      <c r="Q308" s="129"/>
      <c r="R308" s="129"/>
      <c r="S308" s="129"/>
      <c r="T308" s="129"/>
      <c r="U308" s="129"/>
      <c r="V308" s="129">
        <v>3</v>
      </c>
      <c r="W308" s="129"/>
      <c r="X308" s="129"/>
      <c r="Y308" s="129"/>
      <c r="Z308" s="129">
        <f t="shared" si="27"/>
        <v>51</v>
      </c>
      <c r="AA308" s="129" t="s">
        <v>264</v>
      </c>
      <c r="AB308" s="132">
        <v>10</v>
      </c>
      <c r="AC308" s="132">
        <f t="shared" si="28"/>
        <v>510</v>
      </c>
    </row>
    <row r="309" spans="1:29" x14ac:dyDescent="0.25">
      <c r="A309" s="151" t="s">
        <v>41</v>
      </c>
      <c r="B309" s="129">
        <v>40</v>
      </c>
      <c r="C309" s="129">
        <v>10</v>
      </c>
      <c r="D309" s="129"/>
      <c r="E309" s="129"/>
      <c r="F309" s="129"/>
      <c r="G309" s="129"/>
      <c r="H309" s="129"/>
      <c r="I309" s="129"/>
      <c r="J309" s="129"/>
      <c r="K309" s="129"/>
      <c r="L309" s="129"/>
      <c r="M309" s="129">
        <v>5</v>
      </c>
      <c r="N309" s="129">
        <v>5</v>
      </c>
      <c r="O309" s="129"/>
      <c r="P309" s="129"/>
      <c r="Q309" s="129"/>
      <c r="R309" s="129"/>
      <c r="S309" s="129"/>
      <c r="T309" s="129"/>
      <c r="U309" s="129"/>
      <c r="V309" s="129">
        <v>6</v>
      </c>
      <c r="W309" s="129"/>
      <c r="X309" s="129"/>
      <c r="Y309" s="129"/>
      <c r="Z309" s="129">
        <f t="shared" si="27"/>
        <v>66</v>
      </c>
      <c r="AA309" s="129" t="s">
        <v>264</v>
      </c>
      <c r="AB309" s="132">
        <v>7</v>
      </c>
      <c r="AC309" s="132">
        <f t="shared" si="28"/>
        <v>462</v>
      </c>
    </row>
    <row r="310" spans="1:29" x14ac:dyDescent="0.25">
      <c r="A310" s="154" t="s">
        <v>49</v>
      </c>
      <c r="B310" s="124">
        <f t="shared" ref="B310:Y310" si="29">SUMPRODUCT(B312:B319,$AB312:$AB319)</f>
        <v>4000</v>
      </c>
      <c r="C310" s="124">
        <f t="shared" si="29"/>
        <v>3100</v>
      </c>
      <c r="D310" s="124">
        <f t="shared" si="29"/>
        <v>0</v>
      </c>
      <c r="E310" s="124">
        <f t="shared" si="29"/>
        <v>0</v>
      </c>
      <c r="F310" s="124">
        <f t="shared" si="29"/>
        <v>0</v>
      </c>
      <c r="G310" s="124">
        <f t="shared" si="29"/>
        <v>0</v>
      </c>
      <c r="H310" s="124">
        <f t="shared" si="29"/>
        <v>0</v>
      </c>
      <c r="I310" s="124">
        <f t="shared" si="29"/>
        <v>0</v>
      </c>
      <c r="J310" s="124">
        <f t="shared" si="29"/>
        <v>0</v>
      </c>
      <c r="K310" s="124">
        <f t="shared" si="29"/>
        <v>0</v>
      </c>
      <c r="L310" s="124">
        <f t="shared" si="29"/>
        <v>0</v>
      </c>
      <c r="M310" s="124">
        <f t="shared" si="29"/>
        <v>0</v>
      </c>
      <c r="N310" s="124">
        <f t="shared" si="29"/>
        <v>0</v>
      </c>
      <c r="O310" s="124">
        <f t="shared" si="29"/>
        <v>0</v>
      </c>
      <c r="P310" s="124">
        <f t="shared" si="29"/>
        <v>0</v>
      </c>
      <c r="Q310" s="124">
        <f t="shared" si="29"/>
        <v>0</v>
      </c>
      <c r="R310" s="124">
        <f t="shared" si="29"/>
        <v>0</v>
      </c>
      <c r="S310" s="124">
        <f t="shared" si="29"/>
        <v>0</v>
      </c>
      <c r="T310" s="124">
        <f t="shared" si="29"/>
        <v>0</v>
      </c>
      <c r="U310" s="124">
        <f t="shared" si="29"/>
        <v>0</v>
      </c>
      <c r="V310" s="124">
        <f t="shared" si="29"/>
        <v>0</v>
      </c>
      <c r="W310" s="124">
        <f t="shared" si="29"/>
        <v>600</v>
      </c>
      <c r="X310" s="124">
        <f t="shared" si="29"/>
        <v>0</v>
      </c>
      <c r="Y310" s="124">
        <f t="shared" si="29"/>
        <v>0</v>
      </c>
      <c r="Z310" s="124"/>
      <c r="AA310" s="125"/>
      <c r="AB310" s="126"/>
      <c r="AC310" s="127">
        <f>SUM(AC312:AC319)</f>
        <v>7700</v>
      </c>
    </row>
    <row r="311" spans="1:29" s="216" customFormat="1" ht="33.75" x14ac:dyDescent="0.25">
      <c r="A311" s="211" t="s">
        <v>602</v>
      </c>
      <c r="B311" s="218"/>
      <c r="C311" s="218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  <c r="AA311" s="219"/>
      <c r="AB311" s="214"/>
      <c r="AC311" s="215"/>
    </row>
    <row r="312" spans="1:29" x14ac:dyDescent="0.25">
      <c r="A312" s="151" t="s">
        <v>50</v>
      </c>
      <c r="B312" s="139">
        <v>4</v>
      </c>
      <c r="C312" s="139">
        <v>2</v>
      </c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29">
        <f t="shared" ref="Z312:Z319" si="30">SUM(B312:Y312)</f>
        <v>6</v>
      </c>
      <c r="AA312" s="129" t="s">
        <v>264</v>
      </c>
      <c r="AB312" s="132">
        <v>200</v>
      </c>
      <c r="AC312" s="132">
        <f t="shared" ref="AC312:AC319" si="31">SUM(Z312*$AB312)</f>
        <v>1200</v>
      </c>
    </row>
    <row r="313" spans="1:29" x14ac:dyDescent="0.25">
      <c r="A313" s="151" t="s">
        <v>52</v>
      </c>
      <c r="B313" s="129">
        <v>4</v>
      </c>
      <c r="C313" s="129">
        <v>2</v>
      </c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>
        <f t="shared" si="30"/>
        <v>6</v>
      </c>
      <c r="AA313" s="129" t="s">
        <v>264</v>
      </c>
      <c r="AB313" s="132">
        <v>250</v>
      </c>
      <c r="AC313" s="132">
        <f t="shared" si="31"/>
        <v>1500</v>
      </c>
    </row>
    <row r="314" spans="1:29" x14ac:dyDescent="0.25">
      <c r="A314" s="151" t="s">
        <v>88</v>
      </c>
      <c r="B314" s="129">
        <v>2</v>
      </c>
      <c r="C314" s="129">
        <v>2</v>
      </c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>
        <f t="shared" si="30"/>
        <v>4</v>
      </c>
      <c r="AA314" s="129" t="s">
        <v>264</v>
      </c>
      <c r="AB314" s="132">
        <v>150</v>
      </c>
      <c r="AC314" s="132">
        <f t="shared" si="31"/>
        <v>600</v>
      </c>
    </row>
    <row r="315" spans="1:29" x14ac:dyDescent="0.25">
      <c r="A315" s="151" t="s">
        <v>53</v>
      </c>
      <c r="B315" s="139">
        <v>2</v>
      </c>
      <c r="C315" s="139">
        <v>2</v>
      </c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29">
        <f t="shared" si="30"/>
        <v>4</v>
      </c>
      <c r="AA315" s="129" t="s">
        <v>264</v>
      </c>
      <c r="AB315" s="132">
        <v>200</v>
      </c>
      <c r="AC315" s="132">
        <f t="shared" si="31"/>
        <v>800</v>
      </c>
    </row>
    <row r="316" spans="1:29" x14ac:dyDescent="0.25">
      <c r="A316" s="151" t="s">
        <v>87</v>
      </c>
      <c r="B316" s="129">
        <v>2</v>
      </c>
      <c r="C316" s="129">
        <v>2</v>
      </c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>
        <f t="shared" si="30"/>
        <v>4</v>
      </c>
      <c r="AA316" s="129" t="s">
        <v>264</v>
      </c>
      <c r="AB316" s="132">
        <v>150</v>
      </c>
      <c r="AC316" s="132">
        <f t="shared" si="31"/>
        <v>600</v>
      </c>
    </row>
    <row r="317" spans="1:29" x14ac:dyDescent="0.25">
      <c r="A317" s="151" t="s">
        <v>54</v>
      </c>
      <c r="B317" s="139">
        <v>2</v>
      </c>
      <c r="C317" s="139">
        <v>2</v>
      </c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>
        <v>1</v>
      </c>
      <c r="X317" s="139"/>
      <c r="Y317" s="139"/>
      <c r="Z317" s="129">
        <f t="shared" si="30"/>
        <v>5</v>
      </c>
      <c r="AA317" s="129" t="s">
        <v>264</v>
      </c>
      <c r="AB317" s="132">
        <v>250</v>
      </c>
      <c r="AC317" s="132">
        <f t="shared" si="31"/>
        <v>1250</v>
      </c>
    </row>
    <row r="318" spans="1:29" x14ac:dyDescent="0.25">
      <c r="A318" s="151" t="s">
        <v>89</v>
      </c>
      <c r="B318" s="129">
        <v>2</v>
      </c>
      <c r="C318" s="129">
        <v>2</v>
      </c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>
        <v>1</v>
      </c>
      <c r="X318" s="129"/>
      <c r="Y318" s="129"/>
      <c r="Z318" s="129">
        <f t="shared" si="30"/>
        <v>5</v>
      </c>
      <c r="AA318" s="129" t="s">
        <v>264</v>
      </c>
      <c r="AB318" s="132">
        <v>150</v>
      </c>
      <c r="AC318" s="132">
        <f t="shared" si="31"/>
        <v>750</v>
      </c>
    </row>
    <row r="319" spans="1:29" x14ac:dyDescent="0.25">
      <c r="A319" s="151" t="s">
        <v>90</v>
      </c>
      <c r="B319" s="129">
        <v>2</v>
      </c>
      <c r="C319" s="129">
        <v>2</v>
      </c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>
        <v>1</v>
      </c>
      <c r="X319" s="129"/>
      <c r="Y319" s="129"/>
      <c r="Z319" s="129">
        <f t="shared" si="30"/>
        <v>5</v>
      </c>
      <c r="AA319" s="129" t="s">
        <v>264</v>
      </c>
      <c r="AB319" s="132">
        <v>200</v>
      </c>
      <c r="AC319" s="132">
        <f t="shared" si="31"/>
        <v>1000</v>
      </c>
    </row>
    <row r="320" spans="1:29" ht="22.5" x14ac:dyDescent="0.25">
      <c r="A320" s="123" t="s">
        <v>517</v>
      </c>
      <c r="B320" s="124">
        <f t="shared" ref="B320:Y320" si="32">SUMPRODUCT(B321:B365,$AB321:$AB365)</f>
        <v>0</v>
      </c>
      <c r="C320" s="124">
        <f t="shared" si="32"/>
        <v>0</v>
      </c>
      <c r="D320" s="124">
        <f t="shared" si="32"/>
        <v>0</v>
      </c>
      <c r="E320" s="124">
        <f t="shared" si="32"/>
        <v>0</v>
      </c>
      <c r="F320" s="124">
        <f t="shared" si="32"/>
        <v>0</v>
      </c>
      <c r="G320" s="124">
        <f t="shared" si="32"/>
        <v>0</v>
      </c>
      <c r="H320" s="124">
        <f t="shared" si="32"/>
        <v>0</v>
      </c>
      <c r="I320" s="124">
        <f t="shared" si="32"/>
        <v>0</v>
      </c>
      <c r="J320" s="124">
        <f t="shared" si="32"/>
        <v>0</v>
      </c>
      <c r="K320" s="124">
        <f t="shared" si="32"/>
        <v>0</v>
      </c>
      <c r="L320" s="124">
        <f t="shared" si="32"/>
        <v>0</v>
      </c>
      <c r="M320" s="124">
        <f t="shared" si="32"/>
        <v>0</v>
      </c>
      <c r="N320" s="124">
        <f t="shared" si="32"/>
        <v>0</v>
      </c>
      <c r="O320" s="124">
        <f t="shared" si="32"/>
        <v>20000</v>
      </c>
      <c r="P320" s="124">
        <f t="shared" si="32"/>
        <v>0</v>
      </c>
      <c r="Q320" s="124">
        <f t="shared" si="32"/>
        <v>0</v>
      </c>
      <c r="R320" s="124">
        <f t="shared" si="32"/>
        <v>0</v>
      </c>
      <c r="S320" s="124">
        <f t="shared" si="32"/>
        <v>0</v>
      </c>
      <c r="T320" s="124">
        <f t="shared" si="32"/>
        <v>0</v>
      </c>
      <c r="U320" s="124">
        <f t="shared" si="32"/>
        <v>0</v>
      </c>
      <c r="V320" s="124">
        <f t="shared" si="32"/>
        <v>0</v>
      </c>
      <c r="W320" s="124">
        <f t="shared" si="32"/>
        <v>0</v>
      </c>
      <c r="X320" s="124">
        <f t="shared" si="32"/>
        <v>0</v>
      </c>
      <c r="Y320" s="124">
        <f t="shared" si="32"/>
        <v>0</v>
      </c>
      <c r="Z320" s="124"/>
      <c r="AA320" s="125"/>
      <c r="AB320" s="126"/>
      <c r="AC320" s="127">
        <f>SUM(AC321:AC365)</f>
        <v>20000</v>
      </c>
    </row>
    <row r="321" spans="1:29" hidden="1" x14ac:dyDescent="0.25">
      <c r="A321" s="155" t="s">
        <v>103</v>
      </c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>
        <f t="shared" ref="Z321:Z365" si="33">SUM(B321:Y321)</f>
        <v>0</v>
      </c>
      <c r="AA321" s="129" t="s">
        <v>264</v>
      </c>
      <c r="AB321" s="132">
        <v>400</v>
      </c>
      <c r="AC321" s="132">
        <f t="shared" ref="AC321:AC365" si="34">SUM(Z321*$AB321)</f>
        <v>0</v>
      </c>
    </row>
    <row r="322" spans="1:29" hidden="1" x14ac:dyDescent="0.25">
      <c r="A322" s="155" t="s">
        <v>104</v>
      </c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>
        <f t="shared" si="33"/>
        <v>0</v>
      </c>
      <c r="AA322" s="129" t="s">
        <v>264</v>
      </c>
      <c r="AB322" s="132">
        <v>400</v>
      </c>
      <c r="AC322" s="132">
        <f t="shared" si="34"/>
        <v>0</v>
      </c>
    </row>
    <row r="323" spans="1:29" hidden="1" x14ac:dyDescent="0.25">
      <c r="A323" s="155" t="s">
        <v>101</v>
      </c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>
        <f t="shared" si="33"/>
        <v>0</v>
      </c>
      <c r="AA323" s="129" t="s">
        <v>264</v>
      </c>
      <c r="AB323" s="132">
        <v>400</v>
      </c>
      <c r="AC323" s="132">
        <f t="shared" si="34"/>
        <v>0</v>
      </c>
    </row>
    <row r="324" spans="1:29" hidden="1" x14ac:dyDescent="0.25">
      <c r="A324" s="155" t="s">
        <v>102</v>
      </c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>
        <f t="shared" si="33"/>
        <v>0</v>
      </c>
      <c r="AA324" s="129" t="s">
        <v>264</v>
      </c>
      <c r="AB324" s="132">
        <v>400</v>
      </c>
      <c r="AC324" s="132">
        <f t="shared" si="34"/>
        <v>0</v>
      </c>
    </row>
    <row r="325" spans="1:29" hidden="1" x14ac:dyDescent="0.25">
      <c r="A325" s="155" t="s">
        <v>225</v>
      </c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29">
        <f t="shared" si="33"/>
        <v>0</v>
      </c>
      <c r="AA325" s="129" t="s">
        <v>264</v>
      </c>
      <c r="AB325" s="132">
        <v>80</v>
      </c>
      <c r="AC325" s="132">
        <f t="shared" si="34"/>
        <v>0</v>
      </c>
    </row>
    <row r="326" spans="1:29" hidden="1" x14ac:dyDescent="0.25">
      <c r="A326" s="155" t="s">
        <v>228</v>
      </c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29">
        <f t="shared" si="33"/>
        <v>0</v>
      </c>
      <c r="AA326" s="129" t="s">
        <v>264</v>
      </c>
      <c r="AB326" s="132">
        <v>500</v>
      </c>
      <c r="AC326" s="132">
        <f t="shared" si="34"/>
        <v>0</v>
      </c>
    </row>
    <row r="327" spans="1:29" hidden="1" x14ac:dyDescent="0.25">
      <c r="A327" s="155" t="s">
        <v>118</v>
      </c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>
        <f t="shared" si="33"/>
        <v>0</v>
      </c>
      <c r="AA327" s="129" t="s">
        <v>264</v>
      </c>
      <c r="AB327" s="132">
        <v>80</v>
      </c>
      <c r="AC327" s="132">
        <f t="shared" si="34"/>
        <v>0</v>
      </c>
    </row>
    <row r="328" spans="1:29" hidden="1" x14ac:dyDescent="0.25">
      <c r="A328" s="155" t="s">
        <v>116</v>
      </c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>
        <f t="shared" si="33"/>
        <v>0</v>
      </c>
      <c r="AA328" s="129" t="s">
        <v>264</v>
      </c>
      <c r="AB328" s="132">
        <v>80</v>
      </c>
      <c r="AC328" s="132">
        <f t="shared" si="34"/>
        <v>0</v>
      </c>
    </row>
    <row r="329" spans="1:29" hidden="1" x14ac:dyDescent="0.25">
      <c r="A329" s="155" t="s">
        <v>117</v>
      </c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>
        <f t="shared" si="33"/>
        <v>0</v>
      </c>
      <c r="AA329" s="129" t="s">
        <v>264</v>
      </c>
      <c r="AB329" s="132">
        <v>80</v>
      </c>
      <c r="AC329" s="132">
        <f t="shared" si="34"/>
        <v>0</v>
      </c>
    </row>
    <row r="330" spans="1:29" hidden="1" x14ac:dyDescent="0.25">
      <c r="A330" s="155" t="s">
        <v>221</v>
      </c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29">
        <f t="shared" si="33"/>
        <v>0</v>
      </c>
      <c r="AA330" s="129" t="s">
        <v>264</v>
      </c>
      <c r="AB330" s="132">
        <v>200</v>
      </c>
      <c r="AC330" s="132">
        <f t="shared" si="34"/>
        <v>0</v>
      </c>
    </row>
    <row r="331" spans="1:29" hidden="1" x14ac:dyDescent="0.25">
      <c r="A331" s="155" t="s">
        <v>218</v>
      </c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29">
        <f t="shared" si="33"/>
        <v>0</v>
      </c>
      <c r="AA331" s="129" t="s">
        <v>264</v>
      </c>
      <c r="AB331" s="132">
        <v>200</v>
      </c>
      <c r="AC331" s="132">
        <f t="shared" si="34"/>
        <v>0</v>
      </c>
    </row>
    <row r="332" spans="1:29" hidden="1" x14ac:dyDescent="0.25">
      <c r="A332" s="155" t="s">
        <v>219</v>
      </c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29">
        <f t="shared" si="33"/>
        <v>0</v>
      </c>
      <c r="AA332" s="129" t="s">
        <v>264</v>
      </c>
      <c r="AB332" s="132">
        <v>100</v>
      </c>
      <c r="AC332" s="132">
        <f t="shared" si="34"/>
        <v>0</v>
      </c>
    </row>
    <row r="333" spans="1:29" hidden="1" x14ac:dyDescent="0.25">
      <c r="A333" s="155" t="s">
        <v>111</v>
      </c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>
        <f t="shared" si="33"/>
        <v>0</v>
      </c>
      <c r="AA333" s="129" t="s">
        <v>264</v>
      </c>
      <c r="AB333" s="132">
        <v>150</v>
      </c>
      <c r="AC333" s="132">
        <f t="shared" si="34"/>
        <v>0</v>
      </c>
    </row>
    <row r="334" spans="1:29" hidden="1" x14ac:dyDescent="0.25">
      <c r="A334" s="155" t="s">
        <v>112</v>
      </c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>
        <f t="shared" si="33"/>
        <v>0</v>
      </c>
      <c r="AA334" s="129" t="s">
        <v>264</v>
      </c>
      <c r="AB334" s="132">
        <v>150</v>
      </c>
      <c r="AC334" s="132">
        <f t="shared" si="34"/>
        <v>0</v>
      </c>
    </row>
    <row r="335" spans="1:29" hidden="1" x14ac:dyDescent="0.25">
      <c r="A335" s="155" t="s">
        <v>215</v>
      </c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29">
        <f t="shared" si="33"/>
        <v>0</v>
      </c>
      <c r="AA335" s="129" t="s">
        <v>264</v>
      </c>
      <c r="AB335" s="132">
        <v>150</v>
      </c>
      <c r="AC335" s="132">
        <f t="shared" si="34"/>
        <v>0</v>
      </c>
    </row>
    <row r="336" spans="1:29" hidden="1" x14ac:dyDescent="0.25">
      <c r="A336" s="155" t="s">
        <v>106</v>
      </c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>
        <f t="shared" si="33"/>
        <v>0</v>
      </c>
      <c r="AA336" s="129" t="s">
        <v>264</v>
      </c>
      <c r="AB336" s="132">
        <v>100</v>
      </c>
      <c r="AC336" s="132">
        <f t="shared" si="34"/>
        <v>0</v>
      </c>
    </row>
    <row r="337" spans="1:29" hidden="1" x14ac:dyDescent="0.25">
      <c r="A337" s="155" t="s">
        <v>217</v>
      </c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29">
        <f t="shared" si="33"/>
        <v>0</v>
      </c>
      <c r="AA337" s="129" t="s">
        <v>264</v>
      </c>
      <c r="AB337" s="132">
        <v>100</v>
      </c>
      <c r="AC337" s="132">
        <f t="shared" si="34"/>
        <v>0</v>
      </c>
    </row>
    <row r="338" spans="1:29" hidden="1" x14ac:dyDescent="0.25">
      <c r="A338" s="155" t="s">
        <v>105</v>
      </c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>
        <f t="shared" si="33"/>
        <v>0</v>
      </c>
      <c r="AA338" s="129" t="s">
        <v>264</v>
      </c>
      <c r="AB338" s="132">
        <v>100</v>
      </c>
      <c r="AC338" s="132">
        <f t="shared" si="34"/>
        <v>0</v>
      </c>
    </row>
    <row r="339" spans="1:29" hidden="1" x14ac:dyDescent="0.25">
      <c r="A339" s="155" t="s">
        <v>108</v>
      </c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>
        <f t="shared" si="33"/>
        <v>0</v>
      </c>
      <c r="AA339" s="129" t="s">
        <v>264</v>
      </c>
      <c r="AB339" s="132">
        <v>100</v>
      </c>
      <c r="AC339" s="132">
        <f t="shared" si="34"/>
        <v>0</v>
      </c>
    </row>
    <row r="340" spans="1:29" hidden="1" x14ac:dyDescent="0.25">
      <c r="A340" s="155" t="s">
        <v>107</v>
      </c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>
        <f t="shared" si="33"/>
        <v>0</v>
      </c>
      <c r="AA340" s="129" t="s">
        <v>264</v>
      </c>
      <c r="AB340" s="132">
        <v>100</v>
      </c>
      <c r="AC340" s="132">
        <f t="shared" si="34"/>
        <v>0</v>
      </c>
    </row>
    <row r="341" spans="1:29" hidden="1" x14ac:dyDescent="0.25">
      <c r="A341" s="155" t="s">
        <v>109</v>
      </c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>
        <f t="shared" si="33"/>
        <v>0</v>
      </c>
      <c r="AA341" s="129" t="s">
        <v>264</v>
      </c>
      <c r="AB341" s="132">
        <v>100</v>
      </c>
      <c r="AC341" s="132">
        <f t="shared" si="34"/>
        <v>0</v>
      </c>
    </row>
    <row r="342" spans="1:29" hidden="1" x14ac:dyDescent="0.25">
      <c r="A342" s="155" t="s">
        <v>110</v>
      </c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>
        <f t="shared" si="33"/>
        <v>0</v>
      </c>
      <c r="AA342" s="129" t="s">
        <v>264</v>
      </c>
      <c r="AB342" s="132">
        <v>100</v>
      </c>
      <c r="AC342" s="132">
        <f t="shared" si="34"/>
        <v>0</v>
      </c>
    </row>
    <row r="343" spans="1:29" hidden="1" x14ac:dyDescent="0.25">
      <c r="A343" s="155" t="s">
        <v>216</v>
      </c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29">
        <f t="shared" si="33"/>
        <v>0</v>
      </c>
      <c r="AA343" s="129" t="s">
        <v>264</v>
      </c>
      <c r="AB343" s="132">
        <v>100</v>
      </c>
      <c r="AC343" s="132">
        <f t="shared" si="34"/>
        <v>0</v>
      </c>
    </row>
    <row r="344" spans="1:29" hidden="1" x14ac:dyDescent="0.25">
      <c r="A344" s="155" t="s">
        <v>227</v>
      </c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29">
        <f t="shared" si="33"/>
        <v>0</v>
      </c>
      <c r="AA344" s="129" t="s">
        <v>264</v>
      </c>
      <c r="AB344" s="132">
        <v>50</v>
      </c>
      <c r="AC344" s="132">
        <f t="shared" si="34"/>
        <v>0</v>
      </c>
    </row>
    <row r="345" spans="1:29" hidden="1" x14ac:dyDescent="0.25">
      <c r="A345" s="155" t="s">
        <v>220</v>
      </c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29">
        <f t="shared" si="33"/>
        <v>0</v>
      </c>
      <c r="AA345" s="129" t="s">
        <v>264</v>
      </c>
      <c r="AB345" s="132">
        <v>200</v>
      </c>
      <c r="AC345" s="132">
        <f t="shared" si="34"/>
        <v>0</v>
      </c>
    </row>
    <row r="346" spans="1:29" hidden="1" x14ac:dyDescent="0.25">
      <c r="A346" s="155" t="s">
        <v>222</v>
      </c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29">
        <f t="shared" si="33"/>
        <v>0</v>
      </c>
      <c r="AA346" s="129" t="s">
        <v>264</v>
      </c>
      <c r="AB346" s="132">
        <v>300</v>
      </c>
      <c r="AC346" s="132">
        <f t="shared" si="34"/>
        <v>0</v>
      </c>
    </row>
    <row r="347" spans="1:29" hidden="1" x14ac:dyDescent="0.25">
      <c r="A347" s="155" t="s">
        <v>223</v>
      </c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29">
        <f t="shared" si="33"/>
        <v>0</v>
      </c>
      <c r="AA347" s="129" t="s">
        <v>264</v>
      </c>
      <c r="AB347" s="132">
        <v>200</v>
      </c>
      <c r="AC347" s="132">
        <f t="shared" si="34"/>
        <v>0</v>
      </c>
    </row>
    <row r="348" spans="1:29" hidden="1" x14ac:dyDescent="0.25">
      <c r="A348" s="155" t="s">
        <v>224</v>
      </c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29">
        <f t="shared" si="33"/>
        <v>0</v>
      </c>
      <c r="AA348" s="129" t="s">
        <v>264</v>
      </c>
      <c r="AB348" s="132">
        <v>150</v>
      </c>
      <c r="AC348" s="132">
        <f t="shared" si="34"/>
        <v>0</v>
      </c>
    </row>
    <row r="349" spans="1:29" hidden="1" x14ac:dyDescent="0.25">
      <c r="A349" s="155" t="s">
        <v>226</v>
      </c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29">
        <f t="shared" si="33"/>
        <v>0</v>
      </c>
      <c r="AA349" s="129" t="s">
        <v>264</v>
      </c>
      <c r="AB349" s="132">
        <v>200</v>
      </c>
      <c r="AC349" s="132">
        <f t="shared" si="34"/>
        <v>0</v>
      </c>
    </row>
    <row r="350" spans="1:29" hidden="1" x14ac:dyDescent="0.25">
      <c r="A350" s="155" t="s">
        <v>115</v>
      </c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>
        <f t="shared" si="33"/>
        <v>0</v>
      </c>
      <c r="AA350" s="129" t="s">
        <v>264</v>
      </c>
      <c r="AB350" s="132">
        <v>120</v>
      </c>
      <c r="AC350" s="132">
        <f t="shared" si="34"/>
        <v>0</v>
      </c>
    </row>
    <row r="351" spans="1:29" hidden="1" x14ac:dyDescent="0.25">
      <c r="A351" s="155" t="s">
        <v>119</v>
      </c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>
        <f t="shared" si="33"/>
        <v>0</v>
      </c>
      <c r="AA351" s="129" t="s">
        <v>264</v>
      </c>
      <c r="AB351" s="132">
        <v>250</v>
      </c>
      <c r="AC351" s="132">
        <f t="shared" si="34"/>
        <v>0</v>
      </c>
    </row>
    <row r="352" spans="1:29" hidden="1" x14ac:dyDescent="0.25">
      <c r="A352" s="155" t="s">
        <v>113</v>
      </c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>
        <f t="shared" si="33"/>
        <v>0</v>
      </c>
      <c r="AA352" s="129" t="s">
        <v>264</v>
      </c>
      <c r="AB352" s="132">
        <v>500</v>
      </c>
      <c r="AC352" s="132">
        <f t="shared" si="34"/>
        <v>0</v>
      </c>
    </row>
    <row r="353" spans="1:29" x14ac:dyDescent="0.25">
      <c r="A353" s="155" t="s">
        <v>518</v>
      </c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220">
        <v>1</v>
      </c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>
        <f t="shared" si="33"/>
        <v>1</v>
      </c>
      <c r="AA353" s="129" t="s">
        <v>264</v>
      </c>
      <c r="AB353" s="132">
        <v>480</v>
      </c>
      <c r="AC353" s="132">
        <f t="shared" si="34"/>
        <v>480</v>
      </c>
    </row>
    <row r="354" spans="1:29" x14ac:dyDescent="0.25">
      <c r="A354" s="155" t="s">
        <v>519</v>
      </c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220">
        <v>1</v>
      </c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>
        <f t="shared" si="33"/>
        <v>1</v>
      </c>
      <c r="AA354" s="129" t="s">
        <v>264</v>
      </c>
      <c r="AB354" s="132">
        <v>2940</v>
      </c>
      <c r="AC354" s="132">
        <f t="shared" si="34"/>
        <v>2940</v>
      </c>
    </row>
    <row r="355" spans="1:29" x14ac:dyDescent="0.25">
      <c r="A355" s="155" t="s">
        <v>520</v>
      </c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220">
        <v>1</v>
      </c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>
        <f t="shared" si="33"/>
        <v>1</v>
      </c>
      <c r="AA355" s="129" t="s">
        <v>264</v>
      </c>
      <c r="AB355" s="132">
        <v>2950</v>
      </c>
      <c r="AC355" s="132">
        <f t="shared" si="34"/>
        <v>2950</v>
      </c>
    </row>
    <row r="356" spans="1:29" x14ac:dyDescent="0.25">
      <c r="A356" s="155" t="s">
        <v>521</v>
      </c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220">
        <v>5</v>
      </c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>
        <f t="shared" si="33"/>
        <v>5</v>
      </c>
      <c r="AA356" s="129" t="s">
        <v>264</v>
      </c>
      <c r="AB356" s="132">
        <v>500</v>
      </c>
      <c r="AC356" s="132">
        <f t="shared" si="34"/>
        <v>2500</v>
      </c>
    </row>
    <row r="357" spans="1:29" x14ac:dyDescent="0.25">
      <c r="A357" s="155" t="s">
        <v>522</v>
      </c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220">
        <v>2</v>
      </c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>
        <f t="shared" si="33"/>
        <v>2</v>
      </c>
      <c r="AA357" s="129" t="s">
        <v>264</v>
      </c>
      <c r="AB357" s="132">
        <v>700</v>
      </c>
      <c r="AC357" s="132">
        <f t="shared" si="34"/>
        <v>1400</v>
      </c>
    </row>
    <row r="358" spans="1:29" x14ac:dyDescent="0.25">
      <c r="A358" s="155" t="s">
        <v>523</v>
      </c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220">
        <v>1</v>
      </c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>
        <f t="shared" si="33"/>
        <v>1</v>
      </c>
      <c r="AA358" s="129" t="s">
        <v>264</v>
      </c>
      <c r="AB358" s="132">
        <v>700</v>
      </c>
      <c r="AC358" s="132">
        <f t="shared" si="34"/>
        <v>700</v>
      </c>
    </row>
    <row r="359" spans="1:29" x14ac:dyDescent="0.25">
      <c r="A359" s="155" t="s">
        <v>524</v>
      </c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220">
        <v>1</v>
      </c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>
        <f t="shared" si="33"/>
        <v>1</v>
      </c>
      <c r="AA359" s="129" t="s">
        <v>264</v>
      </c>
      <c r="AB359" s="132">
        <v>4000</v>
      </c>
      <c r="AC359" s="132">
        <f t="shared" si="34"/>
        <v>4000</v>
      </c>
    </row>
    <row r="360" spans="1:29" x14ac:dyDescent="0.25">
      <c r="A360" s="155" t="s">
        <v>525</v>
      </c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220">
        <v>1</v>
      </c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>
        <f t="shared" si="33"/>
        <v>1</v>
      </c>
      <c r="AA360" s="129" t="s">
        <v>264</v>
      </c>
      <c r="AB360" s="132">
        <v>480</v>
      </c>
      <c r="AC360" s="132">
        <f t="shared" si="34"/>
        <v>480</v>
      </c>
    </row>
    <row r="361" spans="1:29" x14ac:dyDescent="0.25">
      <c r="A361" s="155" t="s">
        <v>526</v>
      </c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220">
        <v>1</v>
      </c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>
        <f t="shared" si="33"/>
        <v>1</v>
      </c>
      <c r="AA361" s="129" t="s">
        <v>264</v>
      </c>
      <c r="AB361" s="132">
        <v>400</v>
      </c>
      <c r="AC361" s="132">
        <f t="shared" si="34"/>
        <v>400</v>
      </c>
    </row>
    <row r="362" spans="1:29" x14ac:dyDescent="0.25">
      <c r="A362" s="155" t="s">
        <v>527</v>
      </c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220">
        <v>1</v>
      </c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>
        <f t="shared" si="33"/>
        <v>1</v>
      </c>
      <c r="AA362" s="129" t="s">
        <v>264</v>
      </c>
      <c r="AB362" s="132">
        <v>400</v>
      </c>
      <c r="AC362" s="132">
        <f t="shared" si="34"/>
        <v>400</v>
      </c>
    </row>
    <row r="363" spans="1:29" x14ac:dyDescent="0.25">
      <c r="A363" s="155" t="s">
        <v>528</v>
      </c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220">
        <v>1</v>
      </c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>
        <f t="shared" si="33"/>
        <v>1</v>
      </c>
      <c r="AA363" s="129" t="s">
        <v>264</v>
      </c>
      <c r="AB363" s="132">
        <v>1400</v>
      </c>
      <c r="AC363" s="132">
        <f t="shared" si="34"/>
        <v>1400</v>
      </c>
    </row>
    <row r="364" spans="1:29" x14ac:dyDescent="0.25">
      <c r="A364" s="155" t="s">
        <v>529</v>
      </c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220">
        <v>1</v>
      </c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>
        <f t="shared" si="33"/>
        <v>1</v>
      </c>
      <c r="AA364" s="129" t="s">
        <v>264</v>
      </c>
      <c r="AB364" s="132">
        <v>1250</v>
      </c>
      <c r="AC364" s="132">
        <f t="shared" si="34"/>
        <v>1250</v>
      </c>
    </row>
    <row r="365" spans="1:29" x14ac:dyDescent="0.25">
      <c r="A365" s="155" t="s">
        <v>530</v>
      </c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220">
        <v>1</v>
      </c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>
        <f t="shared" si="33"/>
        <v>1</v>
      </c>
      <c r="AA365" s="129" t="s">
        <v>264</v>
      </c>
      <c r="AB365" s="132">
        <v>1100</v>
      </c>
      <c r="AC365" s="132">
        <f t="shared" si="34"/>
        <v>1100</v>
      </c>
    </row>
    <row r="366" spans="1:29" x14ac:dyDescent="0.25">
      <c r="A366" s="123" t="s">
        <v>114</v>
      </c>
      <c r="B366" s="124">
        <f t="shared" ref="B366:Y366" si="35">SUM(B367*$AB367)</f>
        <v>4800</v>
      </c>
      <c r="C366" s="124">
        <f t="shared" si="35"/>
        <v>0</v>
      </c>
      <c r="D366" s="124">
        <f t="shared" si="35"/>
        <v>0</v>
      </c>
      <c r="E366" s="124">
        <f t="shared" si="35"/>
        <v>0</v>
      </c>
      <c r="F366" s="124">
        <f t="shared" si="35"/>
        <v>0</v>
      </c>
      <c r="G366" s="124">
        <f t="shared" si="35"/>
        <v>0</v>
      </c>
      <c r="H366" s="124">
        <f t="shared" si="35"/>
        <v>0</v>
      </c>
      <c r="I366" s="124">
        <f t="shared" si="35"/>
        <v>0</v>
      </c>
      <c r="J366" s="124">
        <f t="shared" si="35"/>
        <v>0</v>
      </c>
      <c r="K366" s="124">
        <f t="shared" si="35"/>
        <v>0</v>
      </c>
      <c r="L366" s="124">
        <f t="shared" si="35"/>
        <v>0</v>
      </c>
      <c r="M366" s="124">
        <f t="shared" si="35"/>
        <v>0</v>
      </c>
      <c r="N366" s="124">
        <f t="shared" si="35"/>
        <v>0</v>
      </c>
      <c r="O366" s="124">
        <f t="shared" si="35"/>
        <v>0</v>
      </c>
      <c r="P366" s="124">
        <f t="shared" si="35"/>
        <v>0</v>
      </c>
      <c r="Q366" s="124">
        <f t="shared" si="35"/>
        <v>0</v>
      </c>
      <c r="R366" s="124">
        <f t="shared" si="35"/>
        <v>0</v>
      </c>
      <c r="S366" s="124">
        <f t="shared" si="35"/>
        <v>0</v>
      </c>
      <c r="T366" s="124">
        <f t="shared" si="35"/>
        <v>0</v>
      </c>
      <c r="U366" s="124">
        <f t="shared" si="35"/>
        <v>0</v>
      </c>
      <c r="V366" s="124">
        <f t="shared" si="35"/>
        <v>0</v>
      </c>
      <c r="W366" s="124">
        <f t="shared" si="35"/>
        <v>0</v>
      </c>
      <c r="X366" s="124">
        <f t="shared" si="35"/>
        <v>0</v>
      </c>
      <c r="Y366" s="124">
        <f t="shared" si="35"/>
        <v>0</v>
      </c>
      <c r="Z366" s="124"/>
      <c r="AA366" s="125"/>
      <c r="AB366" s="126"/>
      <c r="AC366" s="127">
        <f>SUM(AC367)</f>
        <v>4800</v>
      </c>
    </row>
    <row r="367" spans="1:29" x14ac:dyDescent="0.25">
      <c r="A367" s="151" t="s">
        <v>603</v>
      </c>
      <c r="B367" s="129">
        <v>16</v>
      </c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>
        <f>SUM(B367:Y367)</f>
        <v>16</v>
      </c>
      <c r="AA367" s="129" t="s">
        <v>531</v>
      </c>
      <c r="AB367" s="132">
        <v>300</v>
      </c>
      <c r="AC367" s="132">
        <f>SUM(Z367*$AB367)</f>
        <v>4800</v>
      </c>
    </row>
    <row r="368" spans="1:29" x14ac:dyDescent="0.25">
      <c r="A368" s="156" t="s">
        <v>190</v>
      </c>
      <c r="B368" s="121">
        <f t="shared" ref="B368:Y368" si="36">B8</f>
        <v>199020.00000000003</v>
      </c>
      <c r="C368" s="121">
        <f t="shared" si="36"/>
        <v>105839.99999999999</v>
      </c>
      <c r="D368" s="121">
        <f t="shared" si="36"/>
        <v>105840</v>
      </c>
      <c r="E368" s="121">
        <f t="shared" si="36"/>
        <v>13728</v>
      </c>
      <c r="F368" s="121">
        <f t="shared" si="36"/>
        <v>13728</v>
      </c>
      <c r="G368" s="121">
        <f t="shared" si="36"/>
        <v>13728</v>
      </c>
      <c r="H368" s="121">
        <f t="shared" si="36"/>
        <v>13728</v>
      </c>
      <c r="I368" s="121">
        <f t="shared" si="36"/>
        <v>13728</v>
      </c>
      <c r="J368" s="121">
        <f t="shared" si="36"/>
        <v>13728</v>
      </c>
      <c r="K368" s="121">
        <f t="shared" si="36"/>
        <v>13727.999999999996</v>
      </c>
      <c r="L368" s="121">
        <f t="shared" si="36"/>
        <v>13728.000000000002</v>
      </c>
      <c r="M368" s="121">
        <f t="shared" si="36"/>
        <v>13727.999999999998</v>
      </c>
      <c r="N368" s="121">
        <f t="shared" si="36"/>
        <v>13727.999999999998</v>
      </c>
      <c r="O368" s="121">
        <f t="shared" si="36"/>
        <v>33728</v>
      </c>
      <c r="P368" s="121">
        <f t="shared" si="36"/>
        <v>6864</v>
      </c>
      <c r="Q368" s="121">
        <f t="shared" si="36"/>
        <v>6863.9999999999982</v>
      </c>
      <c r="R368" s="121">
        <f t="shared" si="36"/>
        <v>6864</v>
      </c>
      <c r="S368" s="121">
        <f t="shared" si="36"/>
        <v>6863.9999999999982</v>
      </c>
      <c r="T368" s="121">
        <f t="shared" si="36"/>
        <v>6864.0000000000009</v>
      </c>
      <c r="U368" s="121">
        <f t="shared" si="36"/>
        <v>6863.9999999999991</v>
      </c>
      <c r="V368" s="121">
        <f t="shared" si="36"/>
        <v>6863.9999999999991</v>
      </c>
      <c r="W368" s="121">
        <f t="shared" si="36"/>
        <v>6864.0000000000009</v>
      </c>
      <c r="X368" s="121">
        <f t="shared" si="36"/>
        <v>6864</v>
      </c>
      <c r="Y368" s="121">
        <f t="shared" si="36"/>
        <v>6863.9999999999991</v>
      </c>
      <c r="Z368" s="121"/>
      <c r="AA368" s="235"/>
      <c r="AB368" s="235"/>
      <c r="AC368" s="122">
        <f>AC8</f>
        <v>650348.00000000023</v>
      </c>
    </row>
    <row r="369" spans="1:29" x14ac:dyDescent="0.25">
      <c r="AB369" s="158"/>
      <c r="AC369" s="158"/>
    </row>
    <row r="370" spans="1:29" x14ac:dyDescent="0.25">
      <c r="AB370" s="158"/>
      <c r="AC370" s="158"/>
    </row>
    <row r="371" spans="1:29" x14ac:dyDescent="0.25">
      <c r="AB371" s="158"/>
      <c r="AC371" s="158"/>
    </row>
    <row r="372" spans="1:29" x14ac:dyDescent="0.25">
      <c r="AB372" s="158"/>
      <c r="AC372" s="158"/>
    </row>
    <row r="373" spans="1:29" x14ac:dyDescent="0.25">
      <c r="A373" s="56"/>
      <c r="AB373" s="158"/>
      <c r="AC373" s="158"/>
    </row>
    <row r="374" spans="1:29" x14ac:dyDescent="0.25">
      <c r="A374" s="56"/>
      <c r="AB374" s="158"/>
      <c r="AC374" s="158"/>
    </row>
    <row r="375" spans="1:29" x14ac:dyDescent="0.25">
      <c r="A375" s="56"/>
      <c r="AB375" s="158"/>
      <c r="AC375" s="158"/>
    </row>
    <row r="376" spans="1:29" x14ac:dyDescent="0.25">
      <c r="A376" s="56"/>
      <c r="AB376" s="158"/>
      <c r="AC376" s="158"/>
    </row>
    <row r="377" spans="1:29" x14ac:dyDescent="0.25">
      <c r="A377" s="56"/>
      <c r="AB377" s="158"/>
      <c r="AC377" s="158"/>
    </row>
    <row r="378" spans="1:29" x14ac:dyDescent="0.25">
      <c r="A378" s="56"/>
      <c r="AB378" s="158"/>
      <c r="AC378" s="158"/>
    </row>
    <row r="379" spans="1:29" x14ac:dyDescent="0.25">
      <c r="A379" s="56"/>
      <c r="AB379" s="158"/>
      <c r="AC379" s="158"/>
    </row>
    <row r="380" spans="1:29" x14ac:dyDescent="0.25">
      <c r="A380" s="56"/>
      <c r="AB380" s="158"/>
      <c r="AC380" s="158"/>
    </row>
    <row r="381" spans="1:29" x14ac:dyDescent="0.25">
      <c r="A381" s="56"/>
      <c r="AB381" s="158"/>
      <c r="AC381" s="158"/>
    </row>
    <row r="382" spans="1:29" x14ac:dyDescent="0.25">
      <c r="A382" s="56"/>
      <c r="AB382" s="158"/>
      <c r="AC382" s="158"/>
    </row>
    <row r="383" spans="1:29" x14ac:dyDescent="0.25">
      <c r="A383" s="56"/>
      <c r="AB383" s="158"/>
      <c r="AC383" s="158"/>
    </row>
    <row r="384" spans="1:29" x14ac:dyDescent="0.25">
      <c r="A384" s="56"/>
      <c r="AB384" s="158"/>
      <c r="AC384" s="158"/>
    </row>
    <row r="385" spans="1:29" x14ac:dyDescent="0.25">
      <c r="A385" s="56"/>
      <c r="AB385" s="158"/>
      <c r="AC385" s="158"/>
    </row>
    <row r="386" spans="1:29" x14ac:dyDescent="0.25">
      <c r="A386" s="56"/>
      <c r="AB386" s="158"/>
      <c r="AC386" s="158"/>
    </row>
    <row r="387" spans="1:29" x14ac:dyDescent="0.25">
      <c r="A387" s="56"/>
      <c r="AB387" s="158"/>
      <c r="AC387" s="158"/>
    </row>
    <row r="388" spans="1:29" x14ac:dyDescent="0.25">
      <c r="A388" s="56"/>
      <c r="AB388" s="158"/>
      <c r="AC388" s="158"/>
    </row>
    <row r="389" spans="1:29" x14ac:dyDescent="0.25">
      <c r="A389" s="56"/>
      <c r="AB389" s="158"/>
      <c r="AC389" s="158"/>
    </row>
    <row r="390" spans="1:29" x14ac:dyDescent="0.25">
      <c r="A390" s="56"/>
      <c r="AB390" s="158"/>
      <c r="AC390" s="158"/>
    </row>
    <row r="391" spans="1:29" x14ac:dyDescent="0.25">
      <c r="A391" s="56"/>
      <c r="AB391" s="158"/>
      <c r="AC391" s="158"/>
    </row>
    <row r="392" spans="1:29" x14ac:dyDescent="0.25">
      <c r="A392" s="56"/>
      <c r="AB392" s="158"/>
      <c r="AC392" s="158"/>
    </row>
    <row r="393" spans="1:29" x14ac:dyDescent="0.25">
      <c r="A393" s="56"/>
      <c r="AB393" s="158"/>
      <c r="AC393" s="158"/>
    </row>
    <row r="394" spans="1:29" x14ac:dyDescent="0.25">
      <c r="A394" s="56"/>
      <c r="AB394" s="158"/>
      <c r="AC394" s="158"/>
    </row>
    <row r="395" spans="1:29" x14ac:dyDescent="0.25">
      <c r="A395" s="56"/>
      <c r="AB395" s="158"/>
      <c r="AC395" s="158"/>
    </row>
    <row r="396" spans="1:29" x14ac:dyDescent="0.25">
      <c r="A396" s="56"/>
      <c r="AB396" s="158"/>
      <c r="AC396" s="158"/>
    </row>
    <row r="397" spans="1:29" x14ac:dyDescent="0.25">
      <c r="A397" s="56"/>
      <c r="AB397" s="158"/>
      <c r="AC397" s="158"/>
    </row>
    <row r="398" spans="1:29" x14ac:dyDescent="0.25">
      <c r="A398" s="56"/>
      <c r="AB398" s="158"/>
      <c r="AC398" s="158"/>
    </row>
    <row r="399" spans="1:29" x14ac:dyDescent="0.25">
      <c r="A399" s="56"/>
      <c r="AB399" s="158"/>
      <c r="AC399" s="158"/>
    </row>
    <row r="400" spans="1:29" x14ac:dyDescent="0.25">
      <c r="A400" s="56"/>
      <c r="AB400" s="158"/>
      <c r="AC400" s="158"/>
    </row>
    <row r="401" spans="1:29" x14ac:dyDescent="0.25">
      <c r="A401" s="56"/>
      <c r="AB401" s="158"/>
      <c r="AC401" s="158"/>
    </row>
    <row r="402" spans="1:29" x14ac:dyDescent="0.25">
      <c r="A402" s="56"/>
      <c r="AB402" s="158"/>
      <c r="AC402" s="158"/>
    </row>
    <row r="403" spans="1:29" x14ac:dyDescent="0.25">
      <c r="A403" s="56"/>
      <c r="AB403" s="158"/>
      <c r="AC403" s="158"/>
    </row>
    <row r="404" spans="1:29" x14ac:dyDescent="0.25">
      <c r="A404" s="56"/>
      <c r="AB404" s="158"/>
      <c r="AC404" s="158"/>
    </row>
    <row r="405" spans="1:29" x14ac:dyDescent="0.25">
      <c r="A405" s="56"/>
      <c r="AB405" s="158"/>
      <c r="AC405" s="158"/>
    </row>
    <row r="406" spans="1:29" x14ac:dyDescent="0.25">
      <c r="A406" s="56"/>
      <c r="AB406" s="158"/>
      <c r="AC406" s="158"/>
    </row>
    <row r="407" spans="1:29" x14ac:dyDescent="0.25">
      <c r="A407" s="56"/>
      <c r="AB407" s="158"/>
      <c r="AC407" s="158"/>
    </row>
    <row r="408" spans="1:29" x14ac:dyDescent="0.25">
      <c r="A408" s="56"/>
      <c r="AB408" s="158"/>
      <c r="AC408" s="158"/>
    </row>
    <row r="409" spans="1:29" x14ac:dyDescent="0.25">
      <c r="A409" s="56"/>
      <c r="AB409" s="158"/>
      <c r="AC409" s="158"/>
    </row>
    <row r="410" spans="1:29" x14ac:dyDescent="0.25">
      <c r="A410" s="56"/>
      <c r="AB410" s="158"/>
      <c r="AC410" s="158"/>
    </row>
    <row r="411" spans="1:29" x14ac:dyDescent="0.25">
      <c r="A411" s="56"/>
      <c r="AB411" s="158"/>
      <c r="AC411" s="158"/>
    </row>
    <row r="412" spans="1:29" x14ac:dyDescent="0.25">
      <c r="A412" s="56"/>
      <c r="AB412" s="158"/>
      <c r="AC412" s="158"/>
    </row>
    <row r="413" spans="1:29" x14ac:dyDescent="0.25">
      <c r="A413" s="56"/>
      <c r="AB413" s="158"/>
      <c r="AC413" s="158"/>
    </row>
    <row r="414" spans="1:29" x14ac:dyDescent="0.25">
      <c r="A414" s="56"/>
      <c r="AB414" s="158"/>
      <c r="AC414" s="158"/>
    </row>
    <row r="415" spans="1:29" x14ac:dyDescent="0.25">
      <c r="A415" s="56"/>
      <c r="AB415" s="158"/>
      <c r="AC415" s="158"/>
    </row>
    <row r="416" spans="1:29" x14ac:dyDescent="0.25">
      <c r="A416" s="56"/>
      <c r="AB416" s="158"/>
      <c r="AC416" s="158"/>
    </row>
    <row r="417" spans="1:29" x14ac:dyDescent="0.25">
      <c r="A417" s="56"/>
      <c r="AB417" s="158"/>
      <c r="AC417" s="158"/>
    </row>
    <row r="418" spans="1:29" x14ac:dyDescent="0.25">
      <c r="A418" s="56"/>
      <c r="AB418" s="158"/>
      <c r="AC418" s="158"/>
    </row>
    <row r="419" spans="1:29" x14ac:dyDescent="0.25">
      <c r="A419" s="56"/>
      <c r="AB419" s="158"/>
      <c r="AC419" s="158"/>
    </row>
    <row r="420" spans="1:29" x14ac:dyDescent="0.25">
      <c r="A420" s="56"/>
      <c r="AB420" s="158"/>
      <c r="AC420" s="158"/>
    </row>
    <row r="421" spans="1:29" x14ac:dyDescent="0.25">
      <c r="A421" s="56"/>
      <c r="AB421" s="158"/>
      <c r="AC421" s="158"/>
    </row>
    <row r="422" spans="1:29" x14ac:dyDescent="0.25">
      <c r="A422" s="56"/>
      <c r="AB422" s="158"/>
      <c r="AC422" s="158"/>
    </row>
    <row r="423" spans="1:29" x14ac:dyDescent="0.25">
      <c r="A423" s="56"/>
      <c r="AB423" s="158"/>
      <c r="AC423" s="158"/>
    </row>
    <row r="424" spans="1:29" x14ac:dyDescent="0.25">
      <c r="A424" s="56"/>
      <c r="AB424" s="158"/>
      <c r="AC424" s="158"/>
    </row>
    <row r="425" spans="1:29" x14ac:dyDescent="0.25">
      <c r="A425" s="56"/>
      <c r="AB425" s="158"/>
      <c r="AC425" s="158"/>
    </row>
    <row r="426" spans="1:29" x14ac:dyDescent="0.25">
      <c r="A426" s="56"/>
      <c r="AB426" s="158"/>
      <c r="AC426" s="158"/>
    </row>
    <row r="427" spans="1:29" x14ac:dyDescent="0.25">
      <c r="A427" s="56"/>
      <c r="AB427" s="158"/>
      <c r="AC427" s="158"/>
    </row>
    <row r="428" spans="1:29" x14ac:dyDescent="0.25">
      <c r="A428" s="56"/>
      <c r="AB428" s="158"/>
      <c r="AC428" s="158"/>
    </row>
    <row r="429" spans="1:29" x14ac:dyDescent="0.25">
      <c r="A429" s="56"/>
      <c r="AB429" s="158"/>
      <c r="AC429" s="158"/>
    </row>
    <row r="430" spans="1:29" x14ac:dyDescent="0.25">
      <c r="A430" s="56"/>
      <c r="AB430" s="158"/>
      <c r="AC430" s="158"/>
    </row>
    <row r="431" spans="1:29" x14ac:dyDescent="0.25">
      <c r="A431" s="56"/>
      <c r="AB431" s="158"/>
      <c r="AC431" s="158"/>
    </row>
    <row r="432" spans="1:29" x14ac:dyDescent="0.25">
      <c r="A432" s="56"/>
      <c r="AB432" s="158"/>
      <c r="AC432" s="158"/>
    </row>
    <row r="433" spans="1:29" x14ac:dyDescent="0.25">
      <c r="A433" s="56"/>
      <c r="AB433" s="158"/>
      <c r="AC433" s="158"/>
    </row>
    <row r="434" spans="1:29" x14ac:dyDescent="0.25">
      <c r="A434" s="56"/>
      <c r="AB434" s="158"/>
      <c r="AC434" s="158"/>
    </row>
    <row r="435" spans="1:29" x14ac:dyDescent="0.25">
      <c r="A435" s="56"/>
      <c r="AB435" s="158"/>
      <c r="AC435" s="158"/>
    </row>
    <row r="436" spans="1:29" x14ac:dyDescent="0.25">
      <c r="A436" s="56"/>
      <c r="AB436" s="158"/>
      <c r="AC436" s="158"/>
    </row>
    <row r="437" spans="1:29" x14ac:dyDescent="0.25">
      <c r="A437" s="56"/>
      <c r="AB437" s="158"/>
      <c r="AC437" s="158"/>
    </row>
    <row r="438" spans="1:29" x14ac:dyDescent="0.25">
      <c r="A438" s="56"/>
      <c r="AB438" s="158"/>
      <c r="AC438" s="158"/>
    </row>
    <row r="439" spans="1:29" x14ac:dyDescent="0.25">
      <c r="A439" s="56"/>
      <c r="AB439" s="158"/>
      <c r="AC439" s="158"/>
    </row>
    <row r="440" spans="1:29" x14ac:dyDescent="0.25">
      <c r="A440" s="56"/>
      <c r="AB440" s="158"/>
      <c r="AC440" s="158"/>
    </row>
    <row r="441" spans="1:29" x14ac:dyDescent="0.25">
      <c r="A441" s="56"/>
      <c r="AB441" s="158"/>
      <c r="AC441" s="158"/>
    </row>
    <row r="442" spans="1:29" x14ac:dyDescent="0.25">
      <c r="A442" s="56"/>
      <c r="AB442" s="158"/>
      <c r="AC442" s="158"/>
    </row>
    <row r="443" spans="1:29" x14ac:dyDescent="0.25">
      <c r="A443" s="56"/>
      <c r="AB443" s="158"/>
      <c r="AC443" s="158"/>
    </row>
    <row r="444" spans="1:29" x14ac:dyDescent="0.25">
      <c r="A444" s="56"/>
      <c r="AB444" s="158"/>
      <c r="AC444" s="158"/>
    </row>
    <row r="445" spans="1:29" x14ac:dyDescent="0.25">
      <c r="A445" s="56"/>
      <c r="AB445" s="158"/>
      <c r="AC445" s="158"/>
    </row>
    <row r="446" spans="1:29" x14ac:dyDescent="0.25">
      <c r="A446" s="56"/>
      <c r="AB446" s="158"/>
      <c r="AC446" s="158"/>
    </row>
    <row r="447" spans="1:29" x14ac:dyDescent="0.25">
      <c r="A447" s="56"/>
      <c r="AB447" s="158"/>
      <c r="AC447" s="158"/>
    </row>
    <row r="448" spans="1:29" x14ac:dyDescent="0.25">
      <c r="A448" s="56"/>
      <c r="AB448" s="158"/>
      <c r="AC448" s="158"/>
    </row>
    <row r="449" spans="1:29" x14ac:dyDescent="0.25">
      <c r="A449" s="56"/>
      <c r="AB449" s="158"/>
      <c r="AC449" s="158"/>
    </row>
    <row r="450" spans="1:29" x14ac:dyDescent="0.25">
      <c r="A450" s="56"/>
      <c r="AB450" s="158"/>
      <c r="AC450" s="158"/>
    </row>
    <row r="451" spans="1:29" x14ac:dyDescent="0.25">
      <c r="A451" s="56"/>
      <c r="AB451" s="158"/>
      <c r="AC451" s="158"/>
    </row>
    <row r="452" spans="1:29" x14ac:dyDescent="0.25">
      <c r="A452" s="56"/>
      <c r="AB452" s="158"/>
      <c r="AC452" s="158"/>
    </row>
    <row r="453" spans="1:29" x14ac:dyDescent="0.25">
      <c r="A453" s="56"/>
      <c r="AB453" s="158"/>
      <c r="AC453" s="158"/>
    </row>
    <row r="454" spans="1:29" x14ac:dyDescent="0.25">
      <c r="A454" s="56"/>
      <c r="AB454" s="158"/>
      <c r="AC454" s="158"/>
    </row>
    <row r="455" spans="1:29" x14ac:dyDescent="0.25">
      <c r="A455" s="56"/>
      <c r="AB455" s="158"/>
      <c r="AC455" s="158"/>
    </row>
    <row r="456" spans="1:29" x14ac:dyDescent="0.25">
      <c r="A456" s="56"/>
      <c r="AB456" s="158"/>
      <c r="AC456" s="158"/>
    </row>
    <row r="457" spans="1:29" x14ac:dyDescent="0.25">
      <c r="A457" s="56"/>
      <c r="AB457" s="158"/>
      <c r="AC457" s="158"/>
    </row>
    <row r="458" spans="1:29" x14ac:dyDescent="0.25">
      <c r="A458" s="56"/>
      <c r="AB458" s="158"/>
      <c r="AC458" s="158"/>
    </row>
    <row r="459" spans="1:29" x14ac:dyDescent="0.25">
      <c r="A459" s="56"/>
      <c r="AB459" s="158"/>
      <c r="AC459" s="158"/>
    </row>
    <row r="460" spans="1:29" x14ac:dyDescent="0.25">
      <c r="A460" s="56"/>
      <c r="AB460" s="158"/>
      <c r="AC460" s="158"/>
    </row>
    <row r="461" spans="1:29" x14ac:dyDescent="0.25">
      <c r="A461" s="56"/>
      <c r="AB461" s="158"/>
      <c r="AC461" s="158"/>
    </row>
    <row r="462" spans="1:29" x14ac:dyDescent="0.25">
      <c r="A462" s="56"/>
      <c r="AB462" s="158"/>
      <c r="AC462" s="158"/>
    </row>
    <row r="463" spans="1:29" x14ac:dyDescent="0.25">
      <c r="A463" s="56"/>
      <c r="AB463" s="158"/>
      <c r="AC463" s="158"/>
    </row>
    <row r="464" spans="1:29" x14ac:dyDescent="0.25">
      <c r="A464" s="56"/>
      <c r="AB464" s="158"/>
      <c r="AC464" s="158"/>
    </row>
    <row r="465" spans="1:29" x14ac:dyDescent="0.25">
      <c r="A465" s="56"/>
      <c r="AB465" s="158"/>
      <c r="AC465" s="158"/>
    </row>
    <row r="466" spans="1:29" x14ac:dyDescent="0.25">
      <c r="A466" s="56"/>
      <c r="AB466" s="158"/>
      <c r="AC466" s="158"/>
    </row>
    <row r="467" spans="1:29" x14ac:dyDescent="0.25">
      <c r="A467" s="56"/>
      <c r="AB467" s="158"/>
      <c r="AC467" s="158"/>
    </row>
    <row r="468" spans="1:29" x14ac:dyDescent="0.25">
      <c r="A468" s="56"/>
      <c r="AB468" s="158"/>
      <c r="AC468" s="158"/>
    </row>
    <row r="469" spans="1:29" x14ac:dyDescent="0.25">
      <c r="A469" s="56"/>
      <c r="AB469" s="158"/>
      <c r="AC469" s="158"/>
    </row>
    <row r="470" spans="1:29" x14ac:dyDescent="0.25">
      <c r="A470" s="56"/>
      <c r="AB470" s="158"/>
      <c r="AC470" s="158"/>
    </row>
    <row r="471" spans="1:29" x14ac:dyDescent="0.25">
      <c r="A471" s="56"/>
      <c r="AB471" s="158"/>
      <c r="AC471" s="158"/>
    </row>
    <row r="472" spans="1:29" x14ac:dyDescent="0.25">
      <c r="A472" s="56"/>
      <c r="AB472" s="158"/>
      <c r="AC472" s="158"/>
    </row>
    <row r="473" spans="1:29" x14ac:dyDescent="0.25">
      <c r="A473" s="56"/>
      <c r="AB473" s="158"/>
      <c r="AC473" s="158"/>
    </row>
    <row r="474" spans="1:29" x14ac:dyDescent="0.25">
      <c r="A474" s="56"/>
      <c r="AB474" s="158"/>
      <c r="AC474" s="158"/>
    </row>
    <row r="475" spans="1:29" x14ac:dyDescent="0.25">
      <c r="A475" s="56"/>
      <c r="AB475" s="158"/>
      <c r="AC475" s="158"/>
    </row>
    <row r="476" spans="1:29" x14ac:dyDescent="0.25">
      <c r="A476" s="56"/>
      <c r="AB476" s="158"/>
      <c r="AC476" s="158"/>
    </row>
    <row r="477" spans="1:29" x14ac:dyDescent="0.25">
      <c r="A477" s="56"/>
      <c r="AB477" s="158"/>
      <c r="AC477" s="158"/>
    </row>
    <row r="478" spans="1:29" x14ac:dyDescent="0.25">
      <c r="A478" s="56"/>
      <c r="AB478" s="158"/>
      <c r="AC478" s="158"/>
    </row>
    <row r="479" spans="1:29" x14ac:dyDescent="0.25">
      <c r="A479" s="56"/>
      <c r="AB479" s="158"/>
      <c r="AC479" s="158"/>
    </row>
    <row r="480" spans="1:29" x14ac:dyDescent="0.25">
      <c r="A480" s="56"/>
      <c r="AB480" s="158"/>
      <c r="AC480" s="158"/>
    </row>
    <row r="481" spans="1:29" x14ac:dyDescent="0.25">
      <c r="A481" s="56"/>
      <c r="AB481" s="158"/>
      <c r="AC481" s="158"/>
    </row>
    <row r="482" spans="1:29" x14ac:dyDescent="0.25">
      <c r="A482" s="56"/>
      <c r="AB482" s="158"/>
      <c r="AC482" s="158"/>
    </row>
    <row r="483" spans="1:29" x14ac:dyDescent="0.25">
      <c r="A483" s="56"/>
      <c r="AB483" s="158"/>
      <c r="AC483" s="158"/>
    </row>
    <row r="484" spans="1:29" x14ac:dyDescent="0.25">
      <c r="A484" s="56"/>
      <c r="AB484" s="158"/>
      <c r="AC484" s="158"/>
    </row>
    <row r="485" spans="1:29" x14ac:dyDescent="0.25">
      <c r="A485" s="56"/>
      <c r="AB485" s="158"/>
      <c r="AC485" s="158"/>
    </row>
    <row r="486" spans="1:29" x14ac:dyDescent="0.25">
      <c r="A486" s="56"/>
      <c r="AB486" s="158"/>
      <c r="AC486" s="158"/>
    </row>
    <row r="487" spans="1:29" x14ac:dyDescent="0.25">
      <c r="A487" s="56"/>
      <c r="AB487" s="158"/>
      <c r="AC487" s="158"/>
    </row>
    <row r="488" spans="1:29" x14ac:dyDescent="0.25">
      <c r="A488" s="56"/>
      <c r="AB488" s="158"/>
      <c r="AC488" s="158"/>
    </row>
    <row r="489" spans="1:29" x14ac:dyDescent="0.25">
      <c r="A489" s="56"/>
      <c r="AB489" s="158"/>
      <c r="AC489" s="158"/>
    </row>
    <row r="490" spans="1:29" x14ac:dyDescent="0.25">
      <c r="A490" s="56"/>
      <c r="AB490" s="158"/>
      <c r="AC490" s="158"/>
    </row>
    <row r="491" spans="1:29" x14ac:dyDescent="0.25">
      <c r="A491" s="56"/>
      <c r="AB491" s="158"/>
      <c r="AC491" s="158"/>
    </row>
    <row r="492" spans="1:29" x14ac:dyDescent="0.25">
      <c r="A492" s="56"/>
      <c r="AB492" s="158"/>
      <c r="AC492" s="158"/>
    </row>
    <row r="493" spans="1:29" x14ac:dyDescent="0.25">
      <c r="A493" s="56"/>
      <c r="AB493" s="158"/>
      <c r="AC493" s="158"/>
    </row>
    <row r="494" spans="1:29" x14ac:dyDescent="0.25">
      <c r="A494" s="56"/>
      <c r="AB494" s="158"/>
      <c r="AC494" s="158"/>
    </row>
    <row r="495" spans="1:29" x14ac:dyDescent="0.25">
      <c r="A495" s="56"/>
      <c r="AB495" s="158"/>
      <c r="AC495" s="158"/>
    </row>
    <row r="496" spans="1:29" x14ac:dyDescent="0.25">
      <c r="A496" s="56"/>
      <c r="AB496" s="158"/>
      <c r="AC496" s="158"/>
    </row>
    <row r="497" spans="1:29" x14ac:dyDescent="0.25">
      <c r="A497" s="56"/>
      <c r="AB497" s="158"/>
      <c r="AC497" s="158"/>
    </row>
    <row r="498" spans="1:29" x14ac:dyDescent="0.25">
      <c r="A498" s="56"/>
      <c r="AB498" s="158"/>
      <c r="AC498" s="158"/>
    </row>
    <row r="499" spans="1:29" x14ac:dyDescent="0.25">
      <c r="A499" s="56"/>
      <c r="AB499" s="158"/>
      <c r="AC499" s="158"/>
    </row>
    <row r="500" spans="1:29" x14ac:dyDescent="0.25">
      <c r="A500" s="56"/>
      <c r="AB500" s="158"/>
      <c r="AC500" s="158"/>
    </row>
    <row r="501" spans="1:29" x14ac:dyDescent="0.25">
      <c r="A501" s="56"/>
      <c r="AB501" s="158"/>
      <c r="AC501" s="158"/>
    </row>
    <row r="502" spans="1:29" x14ac:dyDescent="0.25">
      <c r="A502" s="56"/>
      <c r="AB502" s="158"/>
      <c r="AC502" s="158"/>
    </row>
    <row r="503" spans="1:29" x14ac:dyDescent="0.25">
      <c r="A503" s="56"/>
      <c r="AB503" s="158"/>
      <c r="AC503" s="158"/>
    </row>
    <row r="504" spans="1:29" x14ac:dyDescent="0.25">
      <c r="A504" s="56"/>
      <c r="AB504" s="158"/>
      <c r="AC504" s="158"/>
    </row>
    <row r="505" spans="1:29" x14ac:dyDescent="0.25">
      <c r="A505" s="56"/>
      <c r="AB505" s="158"/>
      <c r="AC505" s="158"/>
    </row>
    <row r="506" spans="1:29" x14ac:dyDescent="0.25">
      <c r="A506" s="56"/>
      <c r="AB506" s="158"/>
      <c r="AC506" s="158"/>
    </row>
    <row r="507" spans="1:29" x14ac:dyDescent="0.25">
      <c r="A507" s="56"/>
      <c r="AB507" s="158"/>
      <c r="AC507" s="158"/>
    </row>
    <row r="508" spans="1:29" x14ac:dyDescent="0.25">
      <c r="A508" s="56"/>
      <c r="AB508" s="158"/>
      <c r="AC508" s="158"/>
    </row>
    <row r="509" spans="1:29" x14ac:dyDescent="0.25">
      <c r="A509" s="56"/>
      <c r="AB509" s="158"/>
      <c r="AC509" s="158"/>
    </row>
    <row r="510" spans="1:29" x14ac:dyDescent="0.25">
      <c r="A510" s="56"/>
      <c r="AB510" s="158"/>
      <c r="AC510" s="158"/>
    </row>
    <row r="511" spans="1:29" x14ac:dyDescent="0.25">
      <c r="A511" s="56"/>
      <c r="AB511" s="158"/>
      <c r="AC511" s="158"/>
    </row>
    <row r="512" spans="1:29" x14ac:dyDescent="0.25">
      <c r="A512" s="56"/>
      <c r="AB512" s="158"/>
      <c r="AC512" s="158"/>
    </row>
    <row r="513" spans="1:29" x14ac:dyDescent="0.25">
      <c r="A513" s="56"/>
      <c r="AB513" s="158"/>
      <c r="AC513" s="158"/>
    </row>
    <row r="514" spans="1:29" x14ac:dyDescent="0.25">
      <c r="A514" s="56"/>
      <c r="AB514" s="158"/>
      <c r="AC514" s="158"/>
    </row>
    <row r="515" spans="1:29" x14ac:dyDescent="0.25">
      <c r="A515" s="56"/>
      <c r="AB515" s="158"/>
      <c r="AC515" s="158"/>
    </row>
    <row r="516" spans="1:29" x14ac:dyDescent="0.25">
      <c r="A516" s="56"/>
      <c r="AB516" s="158"/>
      <c r="AC516" s="158"/>
    </row>
    <row r="517" spans="1:29" x14ac:dyDescent="0.25">
      <c r="A517" s="56"/>
      <c r="AB517" s="158"/>
      <c r="AC517" s="158"/>
    </row>
    <row r="518" spans="1:29" x14ac:dyDescent="0.25">
      <c r="A518" s="56"/>
      <c r="AB518" s="158"/>
      <c r="AC518" s="158"/>
    </row>
    <row r="519" spans="1:29" x14ac:dyDescent="0.25">
      <c r="A519" s="56"/>
      <c r="AB519" s="158"/>
      <c r="AC519" s="158"/>
    </row>
    <row r="520" spans="1:29" x14ac:dyDescent="0.25">
      <c r="A520" s="56"/>
      <c r="AB520" s="158"/>
      <c r="AC520" s="158"/>
    </row>
    <row r="521" spans="1:29" x14ac:dyDescent="0.25">
      <c r="A521" s="56"/>
      <c r="AB521" s="158"/>
      <c r="AC521" s="158"/>
    </row>
    <row r="522" spans="1:29" x14ac:dyDescent="0.25">
      <c r="A522" s="56"/>
      <c r="AB522" s="158"/>
      <c r="AC522" s="158"/>
    </row>
    <row r="523" spans="1:29" x14ac:dyDescent="0.25">
      <c r="A523" s="56"/>
      <c r="AB523" s="158"/>
      <c r="AC523" s="158"/>
    </row>
    <row r="524" spans="1:29" x14ac:dyDescent="0.25">
      <c r="A524" s="56"/>
      <c r="AB524" s="158"/>
      <c r="AC524" s="158"/>
    </row>
    <row r="525" spans="1:29" x14ac:dyDescent="0.25">
      <c r="A525" s="56"/>
      <c r="AB525" s="158"/>
      <c r="AC525" s="158"/>
    </row>
    <row r="526" spans="1:29" x14ac:dyDescent="0.25">
      <c r="A526" s="56"/>
      <c r="AB526" s="158"/>
      <c r="AC526" s="158"/>
    </row>
    <row r="527" spans="1:29" x14ac:dyDescent="0.25">
      <c r="A527" s="56"/>
      <c r="AB527" s="158"/>
      <c r="AC527" s="158"/>
    </row>
    <row r="528" spans="1:29" x14ac:dyDescent="0.25">
      <c r="A528" s="56"/>
      <c r="AB528" s="158"/>
      <c r="AC528" s="158"/>
    </row>
    <row r="529" spans="1:29" x14ac:dyDescent="0.25">
      <c r="A529" s="56"/>
      <c r="AB529" s="158"/>
      <c r="AC529" s="158"/>
    </row>
    <row r="530" spans="1:29" x14ac:dyDescent="0.25">
      <c r="A530" s="56"/>
      <c r="AB530" s="158"/>
      <c r="AC530" s="158"/>
    </row>
    <row r="531" spans="1:29" x14ac:dyDescent="0.25">
      <c r="A531" s="56"/>
      <c r="AB531" s="158"/>
      <c r="AC531" s="158"/>
    </row>
    <row r="532" spans="1:29" x14ac:dyDescent="0.25">
      <c r="A532" s="56"/>
      <c r="AB532" s="158"/>
      <c r="AC532" s="158"/>
    </row>
    <row r="533" spans="1:29" x14ac:dyDescent="0.25">
      <c r="A533" s="56"/>
      <c r="AB533" s="158"/>
      <c r="AC533" s="158"/>
    </row>
    <row r="534" spans="1:29" x14ac:dyDescent="0.25">
      <c r="A534" s="56"/>
      <c r="AB534" s="158"/>
      <c r="AC534" s="158"/>
    </row>
    <row r="535" spans="1:29" x14ac:dyDescent="0.25">
      <c r="A535" s="56"/>
      <c r="AB535" s="158"/>
      <c r="AC535" s="158"/>
    </row>
    <row r="536" spans="1:29" x14ac:dyDescent="0.25">
      <c r="A536" s="56"/>
      <c r="AB536" s="158"/>
      <c r="AC536" s="158"/>
    </row>
    <row r="537" spans="1:29" x14ac:dyDescent="0.25">
      <c r="A537" s="56"/>
      <c r="AB537" s="158"/>
      <c r="AC537" s="158"/>
    </row>
    <row r="538" spans="1:29" x14ac:dyDescent="0.25">
      <c r="A538" s="56"/>
      <c r="AB538" s="158"/>
      <c r="AC538" s="158"/>
    </row>
    <row r="539" spans="1:29" x14ac:dyDescent="0.25">
      <c r="A539" s="56"/>
      <c r="AB539" s="158"/>
      <c r="AC539" s="158"/>
    </row>
    <row r="540" spans="1:29" x14ac:dyDescent="0.25">
      <c r="A540" s="56"/>
      <c r="AB540" s="158"/>
      <c r="AC540" s="158"/>
    </row>
    <row r="541" spans="1:29" x14ac:dyDescent="0.25">
      <c r="A541" s="56"/>
      <c r="AB541" s="158"/>
      <c r="AC541" s="158"/>
    </row>
    <row r="542" spans="1:29" x14ac:dyDescent="0.25">
      <c r="A542" s="56"/>
      <c r="AB542" s="158"/>
      <c r="AC542" s="158"/>
    </row>
    <row r="543" spans="1:29" x14ac:dyDescent="0.25">
      <c r="A543" s="56"/>
      <c r="AB543" s="158"/>
      <c r="AC543" s="158"/>
    </row>
    <row r="544" spans="1:29" x14ac:dyDescent="0.25">
      <c r="A544" s="56"/>
      <c r="AB544" s="158"/>
      <c r="AC544" s="158"/>
    </row>
    <row r="545" spans="1:29" x14ac:dyDescent="0.25">
      <c r="A545" s="56"/>
      <c r="AB545" s="158"/>
      <c r="AC545" s="158"/>
    </row>
    <row r="546" spans="1:29" x14ac:dyDescent="0.25">
      <c r="A546" s="56"/>
      <c r="AB546" s="158"/>
      <c r="AC546" s="158"/>
    </row>
    <row r="547" spans="1:29" x14ac:dyDescent="0.25">
      <c r="A547" s="56"/>
      <c r="AB547" s="158"/>
      <c r="AC547" s="158"/>
    </row>
    <row r="548" spans="1:29" x14ac:dyDescent="0.25">
      <c r="A548" s="56"/>
      <c r="AB548" s="158"/>
      <c r="AC548" s="158"/>
    </row>
    <row r="549" spans="1:29" x14ac:dyDescent="0.25">
      <c r="A549" s="56"/>
      <c r="AB549" s="158"/>
      <c r="AC549" s="158"/>
    </row>
    <row r="550" spans="1:29" x14ac:dyDescent="0.25">
      <c r="A550" s="56"/>
      <c r="AB550" s="158"/>
      <c r="AC550" s="158"/>
    </row>
    <row r="551" spans="1:29" x14ac:dyDescent="0.25">
      <c r="A551" s="56"/>
      <c r="AB551" s="158"/>
      <c r="AC551" s="158"/>
    </row>
    <row r="552" spans="1:29" x14ac:dyDescent="0.25">
      <c r="A552" s="56"/>
      <c r="AB552" s="158"/>
      <c r="AC552" s="158"/>
    </row>
    <row r="553" spans="1:29" x14ac:dyDescent="0.25">
      <c r="A553" s="56"/>
      <c r="AB553" s="158"/>
      <c r="AC553" s="158"/>
    </row>
    <row r="554" spans="1:29" x14ac:dyDescent="0.25">
      <c r="A554" s="56"/>
      <c r="AB554" s="158"/>
      <c r="AC554" s="158"/>
    </row>
    <row r="555" spans="1:29" x14ac:dyDescent="0.25">
      <c r="A555" s="56"/>
      <c r="AB555" s="158"/>
      <c r="AC555" s="158"/>
    </row>
    <row r="556" spans="1:29" x14ac:dyDescent="0.25">
      <c r="A556" s="56"/>
      <c r="AB556" s="158"/>
      <c r="AC556" s="158"/>
    </row>
    <row r="557" spans="1:29" x14ac:dyDescent="0.25">
      <c r="A557" s="56"/>
      <c r="AB557" s="158"/>
      <c r="AC557" s="158"/>
    </row>
    <row r="558" spans="1:29" x14ac:dyDescent="0.25">
      <c r="A558" s="56"/>
      <c r="AB558" s="158"/>
      <c r="AC558" s="158"/>
    </row>
    <row r="559" spans="1:29" x14ac:dyDescent="0.25">
      <c r="A559" s="56"/>
      <c r="AB559" s="158"/>
      <c r="AC559" s="158"/>
    </row>
    <row r="560" spans="1:29" x14ac:dyDescent="0.25">
      <c r="A560" s="56"/>
      <c r="AB560" s="158"/>
      <c r="AC560" s="158"/>
    </row>
    <row r="561" spans="1:29" x14ac:dyDescent="0.25">
      <c r="A561" s="56"/>
      <c r="AB561" s="158"/>
      <c r="AC561" s="158"/>
    </row>
    <row r="562" spans="1:29" x14ac:dyDescent="0.25">
      <c r="A562" s="56"/>
      <c r="AB562" s="158"/>
      <c r="AC562" s="158"/>
    </row>
    <row r="563" spans="1:29" x14ac:dyDescent="0.25">
      <c r="A563" s="56"/>
      <c r="AB563" s="158"/>
      <c r="AC563" s="158"/>
    </row>
    <row r="564" spans="1:29" x14ac:dyDescent="0.25">
      <c r="A564" s="56"/>
      <c r="AB564" s="158"/>
      <c r="AC564" s="158"/>
    </row>
    <row r="565" spans="1:29" x14ac:dyDescent="0.25">
      <c r="A565" s="56"/>
      <c r="AB565" s="158"/>
      <c r="AC565" s="158"/>
    </row>
    <row r="566" spans="1:29" x14ac:dyDescent="0.25">
      <c r="A566" s="56"/>
      <c r="AB566" s="158"/>
      <c r="AC566" s="158"/>
    </row>
    <row r="567" spans="1:29" x14ac:dyDescent="0.25">
      <c r="A567" s="56"/>
      <c r="AB567" s="158"/>
      <c r="AC567" s="158"/>
    </row>
    <row r="568" spans="1:29" x14ac:dyDescent="0.25">
      <c r="A568" s="56"/>
      <c r="AB568" s="158"/>
      <c r="AC568" s="158"/>
    </row>
    <row r="569" spans="1:29" x14ac:dyDescent="0.25">
      <c r="A569" s="56"/>
      <c r="AB569" s="158"/>
      <c r="AC569" s="158"/>
    </row>
    <row r="570" spans="1:29" x14ac:dyDescent="0.25">
      <c r="A570" s="56"/>
      <c r="AB570" s="158"/>
      <c r="AC570" s="158"/>
    </row>
    <row r="571" spans="1:29" x14ac:dyDescent="0.25">
      <c r="A571" s="56"/>
      <c r="AB571" s="158"/>
      <c r="AC571" s="158"/>
    </row>
    <row r="572" spans="1:29" x14ac:dyDescent="0.25">
      <c r="A572" s="56"/>
      <c r="AB572" s="158"/>
      <c r="AC572" s="158"/>
    </row>
    <row r="573" spans="1:29" x14ac:dyDescent="0.25">
      <c r="A573" s="56"/>
      <c r="AB573" s="158"/>
      <c r="AC573" s="158"/>
    </row>
    <row r="574" spans="1:29" x14ac:dyDescent="0.25">
      <c r="A574" s="56"/>
      <c r="AB574" s="158"/>
      <c r="AC574" s="158"/>
    </row>
    <row r="575" spans="1:29" x14ac:dyDescent="0.25">
      <c r="A575" s="56"/>
      <c r="AB575" s="158"/>
      <c r="AC575" s="158"/>
    </row>
    <row r="576" spans="1:29" x14ac:dyDescent="0.25">
      <c r="A576" s="56"/>
      <c r="AB576" s="158"/>
      <c r="AC576" s="158"/>
    </row>
    <row r="577" spans="1:29" x14ac:dyDescent="0.25">
      <c r="A577" s="56"/>
      <c r="AB577" s="158"/>
      <c r="AC577" s="158"/>
    </row>
    <row r="578" spans="1:29" x14ac:dyDescent="0.25">
      <c r="A578" s="56"/>
      <c r="AB578" s="158"/>
      <c r="AC578" s="158"/>
    </row>
    <row r="579" spans="1:29" x14ac:dyDescent="0.25">
      <c r="A579" s="56"/>
      <c r="AB579" s="158"/>
      <c r="AC579" s="158"/>
    </row>
    <row r="580" spans="1:29" x14ac:dyDescent="0.25">
      <c r="A580" s="56"/>
      <c r="AB580" s="158"/>
      <c r="AC580" s="158"/>
    </row>
    <row r="581" spans="1:29" x14ac:dyDescent="0.25">
      <c r="A581" s="56"/>
      <c r="AB581" s="158"/>
      <c r="AC581" s="158"/>
    </row>
    <row r="582" spans="1:29" x14ac:dyDescent="0.25">
      <c r="A582" s="56"/>
      <c r="AB582" s="158"/>
      <c r="AC582" s="158"/>
    </row>
    <row r="583" spans="1:29" x14ac:dyDescent="0.25">
      <c r="A583" s="56"/>
      <c r="AB583" s="158"/>
      <c r="AC583" s="158"/>
    </row>
    <row r="584" spans="1:29" x14ac:dyDescent="0.25">
      <c r="A584" s="56"/>
      <c r="AB584" s="158"/>
      <c r="AC584" s="158"/>
    </row>
    <row r="585" spans="1:29" x14ac:dyDescent="0.25">
      <c r="A585" s="56"/>
      <c r="AB585" s="158"/>
      <c r="AC585" s="158"/>
    </row>
    <row r="586" spans="1:29" x14ac:dyDescent="0.25">
      <c r="A586" s="56"/>
      <c r="AB586" s="158"/>
      <c r="AC586" s="158"/>
    </row>
    <row r="587" spans="1:29" x14ac:dyDescent="0.25">
      <c r="A587" s="56"/>
      <c r="AB587" s="158"/>
      <c r="AC587" s="158"/>
    </row>
    <row r="588" spans="1:29" x14ac:dyDescent="0.25">
      <c r="A588" s="56"/>
      <c r="AB588" s="158"/>
      <c r="AC588" s="158"/>
    </row>
    <row r="589" spans="1:29" x14ac:dyDescent="0.25">
      <c r="A589" s="56"/>
      <c r="AB589" s="158"/>
      <c r="AC589" s="158"/>
    </row>
    <row r="590" spans="1:29" x14ac:dyDescent="0.25">
      <c r="A590" s="56"/>
      <c r="AB590" s="158"/>
      <c r="AC590" s="158"/>
    </row>
    <row r="591" spans="1:29" x14ac:dyDescent="0.25">
      <c r="A591" s="56"/>
      <c r="AB591" s="158"/>
      <c r="AC591" s="158"/>
    </row>
    <row r="592" spans="1:29" x14ac:dyDescent="0.25">
      <c r="A592" s="56"/>
      <c r="AB592" s="158"/>
      <c r="AC592" s="158"/>
    </row>
    <row r="593" spans="1:29" x14ac:dyDescent="0.25">
      <c r="A593" s="56"/>
      <c r="AB593" s="158"/>
      <c r="AC593" s="158"/>
    </row>
    <row r="594" spans="1:29" x14ac:dyDescent="0.25">
      <c r="A594" s="56"/>
      <c r="AB594" s="158"/>
      <c r="AC594" s="158"/>
    </row>
    <row r="595" spans="1:29" x14ac:dyDescent="0.25">
      <c r="A595" s="56"/>
      <c r="AB595" s="158"/>
      <c r="AC595" s="158"/>
    </row>
    <row r="596" spans="1:29" x14ac:dyDescent="0.25">
      <c r="A596" s="56"/>
      <c r="AB596" s="158"/>
      <c r="AC596" s="158"/>
    </row>
    <row r="597" spans="1:29" x14ac:dyDescent="0.25">
      <c r="A597" s="56"/>
      <c r="AB597" s="158"/>
      <c r="AC597" s="158"/>
    </row>
    <row r="598" spans="1:29" x14ac:dyDescent="0.25">
      <c r="A598" s="56"/>
      <c r="AB598" s="158"/>
      <c r="AC598" s="158"/>
    </row>
    <row r="599" spans="1:29" x14ac:dyDescent="0.25">
      <c r="A599" s="56"/>
      <c r="AB599" s="158"/>
      <c r="AC599" s="158"/>
    </row>
    <row r="600" spans="1:29" x14ac:dyDescent="0.25">
      <c r="A600" s="56"/>
      <c r="AB600" s="158"/>
      <c r="AC600" s="158"/>
    </row>
    <row r="601" spans="1:29" x14ac:dyDescent="0.25">
      <c r="A601" s="56"/>
      <c r="AB601" s="158"/>
      <c r="AC601" s="158"/>
    </row>
    <row r="602" spans="1:29" x14ac:dyDescent="0.25">
      <c r="A602" s="56"/>
      <c r="AB602" s="158"/>
      <c r="AC602" s="158"/>
    </row>
    <row r="603" spans="1:29" x14ac:dyDescent="0.25">
      <c r="A603" s="56"/>
      <c r="AB603" s="158"/>
      <c r="AC603" s="158"/>
    </row>
    <row r="604" spans="1:29" x14ac:dyDescent="0.25">
      <c r="A604" s="56"/>
      <c r="AB604" s="158"/>
      <c r="AC604" s="158"/>
    </row>
    <row r="605" spans="1:29" x14ac:dyDescent="0.25">
      <c r="A605" s="56"/>
      <c r="AB605" s="158"/>
      <c r="AC605" s="158"/>
    </row>
    <row r="606" spans="1:29" x14ac:dyDescent="0.25">
      <c r="A606" s="56"/>
      <c r="AB606" s="158"/>
      <c r="AC606" s="158"/>
    </row>
    <row r="607" spans="1:29" x14ac:dyDescent="0.25">
      <c r="A607" s="56"/>
      <c r="AB607" s="158"/>
      <c r="AC607" s="158"/>
    </row>
    <row r="608" spans="1:29" x14ac:dyDescent="0.25">
      <c r="A608" s="56"/>
      <c r="AB608" s="158"/>
      <c r="AC608" s="158"/>
    </row>
    <row r="609" spans="1:29" x14ac:dyDescent="0.25">
      <c r="A609" s="56"/>
      <c r="AB609" s="158"/>
      <c r="AC609" s="158"/>
    </row>
    <row r="610" spans="1:29" x14ac:dyDescent="0.25">
      <c r="A610" s="56"/>
      <c r="AB610" s="158"/>
      <c r="AC610" s="158"/>
    </row>
    <row r="611" spans="1:29" x14ac:dyDescent="0.25">
      <c r="A611" s="56"/>
      <c r="AB611" s="158"/>
      <c r="AC611" s="158"/>
    </row>
    <row r="612" spans="1:29" x14ac:dyDescent="0.25">
      <c r="A612" s="56"/>
      <c r="AB612" s="158"/>
      <c r="AC612" s="158"/>
    </row>
    <row r="613" spans="1:29" x14ac:dyDescent="0.25">
      <c r="A613" s="56"/>
      <c r="AB613" s="158"/>
      <c r="AC613" s="158"/>
    </row>
    <row r="614" spans="1:29" x14ac:dyDescent="0.25">
      <c r="A614" s="56"/>
      <c r="AB614" s="158"/>
      <c r="AC614" s="158"/>
    </row>
    <row r="615" spans="1:29" x14ac:dyDescent="0.25">
      <c r="A615" s="56"/>
      <c r="AB615" s="158"/>
      <c r="AC615" s="158"/>
    </row>
    <row r="616" spans="1:29" x14ac:dyDescent="0.25">
      <c r="A616" s="56"/>
      <c r="AB616" s="158"/>
      <c r="AC616" s="158"/>
    </row>
    <row r="617" spans="1:29" x14ac:dyDescent="0.25">
      <c r="A617" s="56"/>
      <c r="AB617" s="158"/>
      <c r="AC617" s="158"/>
    </row>
    <row r="618" spans="1:29" x14ac:dyDescent="0.25">
      <c r="A618" s="56"/>
      <c r="AB618" s="158"/>
      <c r="AC618" s="158"/>
    </row>
    <row r="619" spans="1:29" x14ac:dyDescent="0.25">
      <c r="A619" s="56"/>
      <c r="AB619" s="158"/>
      <c r="AC619" s="158"/>
    </row>
    <row r="620" spans="1:29" x14ac:dyDescent="0.25">
      <c r="A620" s="56"/>
      <c r="AB620" s="158"/>
      <c r="AC620" s="158"/>
    </row>
    <row r="621" spans="1:29" x14ac:dyDescent="0.25">
      <c r="A621" s="56"/>
      <c r="AB621" s="158"/>
      <c r="AC621" s="158"/>
    </row>
    <row r="622" spans="1:29" x14ac:dyDescent="0.25">
      <c r="A622" s="56"/>
      <c r="AB622" s="158"/>
      <c r="AC622" s="158"/>
    </row>
    <row r="623" spans="1:29" x14ac:dyDescent="0.25">
      <c r="A623" s="56"/>
      <c r="AB623" s="158"/>
      <c r="AC623" s="158"/>
    </row>
    <row r="624" spans="1:29" x14ac:dyDescent="0.25">
      <c r="A624" s="56"/>
      <c r="AB624" s="158"/>
      <c r="AC624" s="158"/>
    </row>
    <row r="625" spans="1:29" x14ac:dyDescent="0.25">
      <c r="A625" s="56"/>
      <c r="AB625" s="158"/>
      <c r="AC625" s="158"/>
    </row>
    <row r="626" spans="1:29" x14ac:dyDescent="0.25">
      <c r="A626" s="56"/>
      <c r="AB626" s="158"/>
      <c r="AC626" s="158"/>
    </row>
    <row r="627" spans="1:29" x14ac:dyDescent="0.25">
      <c r="A627" s="56"/>
      <c r="AB627" s="158"/>
      <c r="AC627" s="158"/>
    </row>
    <row r="628" spans="1:29" x14ac:dyDescent="0.25">
      <c r="A628" s="56"/>
      <c r="AB628" s="158"/>
      <c r="AC628" s="158"/>
    </row>
    <row r="629" spans="1:29" x14ac:dyDescent="0.25">
      <c r="A629" s="56"/>
      <c r="AB629" s="158"/>
      <c r="AC629" s="158"/>
    </row>
    <row r="630" spans="1:29" x14ac:dyDescent="0.25">
      <c r="A630" s="56"/>
      <c r="AB630" s="158"/>
      <c r="AC630" s="158"/>
    </row>
    <row r="631" spans="1:29" x14ac:dyDescent="0.25">
      <c r="A631" s="56"/>
      <c r="AB631" s="158"/>
      <c r="AC631" s="158"/>
    </row>
    <row r="632" spans="1:29" x14ac:dyDescent="0.25">
      <c r="A632" s="56"/>
      <c r="AB632" s="158"/>
      <c r="AC632" s="158"/>
    </row>
    <row r="633" spans="1:29" x14ac:dyDescent="0.25">
      <c r="A633" s="56"/>
      <c r="AB633" s="158"/>
      <c r="AC633" s="158"/>
    </row>
    <row r="634" spans="1:29" x14ac:dyDescent="0.25">
      <c r="A634" s="56"/>
      <c r="AB634" s="158"/>
      <c r="AC634" s="158"/>
    </row>
    <row r="635" spans="1:29" x14ac:dyDescent="0.25">
      <c r="A635" s="56"/>
      <c r="AB635" s="158"/>
      <c r="AC635" s="158"/>
    </row>
    <row r="636" spans="1:29" x14ac:dyDescent="0.25">
      <c r="A636" s="56"/>
      <c r="AB636" s="158"/>
      <c r="AC636" s="158"/>
    </row>
    <row r="637" spans="1:29" x14ac:dyDescent="0.25">
      <c r="A637" s="56"/>
      <c r="AB637" s="158"/>
      <c r="AC637" s="158"/>
    </row>
    <row r="638" spans="1:29" x14ac:dyDescent="0.25">
      <c r="A638" s="56"/>
      <c r="AB638" s="158"/>
      <c r="AC638" s="158"/>
    </row>
    <row r="639" spans="1:29" x14ac:dyDescent="0.25">
      <c r="A639" s="56"/>
      <c r="AB639" s="158"/>
      <c r="AC639" s="158"/>
    </row>
    <row r="640" spans="1:29" x14ac:dyDescent="0.25">
      <c r="A640" s="56"/>
      <c r="AB640" s="158"/>
      <c r="AC640" s="158"/>
    </row>
    <row r="641" spans="1:29" x14ac:dyDescent="0.25">
      <c r="A641" s="56"/>
      <c r="AB641" s="158"/>
      <c r="AC641" s="158"/>
    </row>
    <row r="642" spans="1:29" x14ac:dyDescent="0.25">
      <c r="A642" s="56"/>
      <c r="AB642" s="158"/>
      <c r="AC642" s="158"/>
    </row>
    <row r="643" spans="1:29" x14ac:dyDescent="0.25">
      <c r="A643" s="56"/>
      <c r="AB643" s="158"/>
      <c r="AC643" s="158"/>
    </row>
    <row r="644" spans="1:29" x14ac:dyDescent="0.25">
      <c r="A644" s="56"/>
      <c r="AB644" s="158"/>
      <c r="AC644" s="158"/>
    </row>
    <row r="645" spans="1:29" x14ac:dyDescent="0.25">
      <c r="A645" s="56"/>
      <c r="AB645" s="158"/>
      <c r="AC645" s="158"/>
    </row>
    <row r="646" spans="1:29" x14ac:dyDescent="0.25">
      <c r="A646" s="56"/>
      <c r="AB646" s="158"/>
      <c r="AC646" s="158"/>
    </row>
    <row r="647" spans="1:29" x14ac:dyDescent="0.25">
      <c r="A647" s="56"/>
      <c r="AB647" s="158"/>
      <c r="AC647" s="158"/>
    </row>
  </sheetData>
  <sortState ref="A9:J327">
    <sortCondition ref="A9:A327"/>
  </sortState>
  <mergeCells count="4">
    <mergeCell ref="AA368:AB368"/>
    <mergeCell ref="AA5:AA6"/>
    <mergeCell ref="AB5:AB6"/>
    <mergeCell ref="AC5:AC6"/>
  </mergeCells>
  <pageMargins left="0.31496062992125984" right="0.31496062992125984" top="0.15748031496062992" bottom="0.15748031496062992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35"/>
  <sheetViews>
    <sheetView showGridLines="0" zoomScale="150" zoomScaleNormal="150" workbookViewId="0">
      <selection activeCell="A2" sqref="A2"/>
    </sheetView>
  </sheetViews>
  <sheetFormatPr baseColWidth="10" defaultRowHeight="12.75" x14ac:dyDescent="0.2"/>
  <cols>
    <col min="1" max="1" width="7.140625" style="1" customWidth="1"/>
    <col min="2" max="2" width="14.28515625" style="1" customWidth="1"/>
    <col min="3" max="3" width="38.140625" style="1" customWidth="1"/>
    <col min="4" max="4" width="15.140625" style="1" customWidth="1"/>
    <col min="5" max="5" width="13.28515625" style="1" customWidth="1"/>
    <col min="6" max="6" width="13.5703125" style="1" customWidth="1"/>
    <col min="7" max="16384" width="11.42578125" style="1"/>
  </cols>
  <sheetData>
    <row r="1" spans="1:6" x14ac:dyDescent="0.2">
      <c r="A1" s="270" t="s">
        <v>621</v>
      </c>
      <c r="B1" s="270"/>
      <c r="C1" s="270"/>
      <c r="D1" s="270"/>
      <c r="E1" s="270"/>
      <c r="F1" s="270"/>
    </row>
    <row r="3" spans="1:6" x14ac:dyDescent="0.2">
      <c r="A3" s="268" t="s">
        <v>208</v>
      </c>
      <c r="B3" s="268"/>
      <c r="C3" s="9" t="s">
        <v>617</v>
      </c>
    </row>
    <row r="4" spans="1:6" x14ac:dyDescent="0.2">
      <c r="A4" s="9"/>
      <c r="C4" s="9"/>
    </row>
    <row r="5" spans="1:6" x14ac:dyDescent="0.2">
      <c r="A5" s="268" t="s">
        <v>206</v>
      </c>
      <c r="B5" s="268"/>
      <c r="C5" s="9" t="s">
        <v>209</v>
      </c>
    </row>
    <row r="7" spans="1:6" s="57" customFormat="1" ht="33.75" x14ac:dyDescent="0.25">
      <c r="A7" s="58" t="s">
        <v>193</v>
      </c>
      <c r="B7" s="58" t="s">
        <v>194</v>
      </c>
      <c r="C7" s="58" t="s">
        <v>195</v>
      </c>
      <c r="D7" s="58" t="s">
        <v>197</v>
      </c>
      <c r="E7" s="59" t="s">
        <v>188</v>
      </c>
      <c r="F7" s="59" t="s">
        <v>198</v>
      </c>
    </row>
    <row r="8" spans="1:6" ht="15" customHeight="1" x14ac:dyDescent="0.2">
      <c r="A8" s="52">
        <v>1</v>
      </c>
      <c r="B8" s="52" t="s">
        <v>199</v>
      </c>
      <c r="C8" s="60" t="str">
        <f>+'TAREA 14'!A11</f>
        <v>2.3.2.2.1.1 SERVICIO DE ENERGÍA ELÉCTRICA</v>
      </c>
      <c r="D8" s="30">
        <f>+'TAREA 14'!T11</f>
        <v>397602</v>
      </c>
      <c r="E8" s="229">
        <v>12</v>
      </c>
      <c r="F8" s="229" t="s">
        <v>185</v>
      </c>
    </row>
    <row r="9" spans="1:6" x14ac:dyDescent="0.2">
      <c r="A9" s="52">
        <v>2</v>
      </c>
      <c r="B9" s="52" t="s">
        <v>199</v>
      </c>
      <c r="C9" s="60" t="str">
        <f>+'TAREA 14'!A27</f>
        <v>2.3.2.2.1.2 SERVICIO DE AGUA Y DESAGUE</v>
      </c>
      <c r="D9" s="30">
        <f>+'TAREA 14'!T27</f>
        <v>1632487</v>
      </c>
      <c r="E9" s="230"/>
      <c r="F9" s="230"/>
    </row>
    <row r="10" spans="1:6" x14ac:dyDescent="0.2">
      <c r="A10" s="52">
        <v>3</v>
      </c>
      <c r="B10" s="52" t="s">
        <v>199</v>
      </c>
      <c r="C10" s="60" t="str">
        <f>+'TAREA 14'!A36</f>
        <v>2.3.2.2.3.1 CORREOS Y SERVICIOS DE MENSAJERIA</v>
      </c>
      <c r="D10" s="30">
        <f>+'TAREA 14'!T36</f>
        <v>12000</v>
      </c>
      <c r="E10" s="238"/>
      <c r="F10" s="238"/>
    </row>
    <row r="11" spans="1:6" x14ac:dyDescent="0.2">
      <c r="A11" s="45"/>
      <c r="B11" s="45"/>
      <c r="C11" s="48" t="s">
        <v>201</v>
      </c>
      <c r="D11" s="37">
        <f>SUM(D8:D10)</f>
        <v>2042089</v>
      </c>
      <c r="E11" s="48">
        <v>12</v>
      </c>
      <c r="F11" s="48" t="s">
        <v>185</v>
      </c>
    </row>
    <row r="12" spans="1:6" x14ac:dyDescent="0.2">
      <c r="E12" s="62"/>
      <c r="F12" s="62"/>
    </row>
    <row r="13" spans="1:6" x14ac:dyDescent="0.2">
      <c r="E13" s="62"/>
      <c r="F13" s="62"/>
    </row>
    <row r="14" spans="1:6" x14ac:dyDescent="0.2">
      <c r="E14" s="62"/>
      <c r="F14" s="62"/>
    </row>
    <row r="15" spans="1:6" x14ac:dyDescent="0.2">
      <c r="E15" s="62"/>
      <c r="F15" s="62"/>
    </row>
    <row r="16" spans="1:6" x14ac:dyDescent="0.2">
      <c r="E16" s="62"/>
      <c r="F16" s="62"/>
    </row>
    <row r="17" spans="5:6" x14ac:dyDescent="0.2">
      <c r="E17" s="62"/>
      <c r="F17" s="62"/>
    </row>
    <row r="18" spans="5:6" x14ac:dyDescent="0.2">
      <c r="E18" s="62"/>
      <c r="F18" s="62"/>
    </row>
    <row r="19" spans="5:6" x14ac:dyDescent="0.2">
      <c r="E19" s="62"/>
      <c r="F19" s="62"/>
    </row>
    <row r="20" spans="5:6" x14ac:dyDescent="0.2">
      <c r="E20" s="62"/>
      <c r="F20" s="62"/>
    </row>
    <row r="21" spans="5:6" x14ac:dyDescent="0.2">
      <c r="E21" s="62"/>
      <c r="F21" s="62"/>
    </row>
    <row r="22" spans="5:6" x14ac:dyDescent="0.2">
      <c r="E22" s="62"/>
      <c r="F22" s="62"/>
    </row>
    <row r="23" spans="5:6" x14ac:dyDescent="0.2">
      <c r="E23" s="62"/>
      <c r="F23" s="62"/>
    </row>
    <row r="24" spans="5:6" x14ac:dyDescent="0.2">
      <c r="E24" s="62"/>
      <c r="F24" s="62"/>
    </row>
    <row r="25" spans="5:6" x14ac:dyDescent="0.2">
      <c r="E25" s="62"/>
      <c r="F25" s="62"/>
    </row>
    <row r="26" spans="5:6" x14ac:dyDescent="0.2">
      <c r="E26" s="62"/>
      <c r="F26" s="62"/>
    </row>
    <row r="27" spans="5:6" x14ac:dyDescent="0.2">
      <c r="E27" s="62"/>
      <c r="F27" s="62"/>
    </row>
    <row r="28" spans="5:6" x14ac:dyDescent="0.2">
      <c r="E28" s="62"/>
      <c r="F28" s="62"/>
    </row>
    <row r="29" spans="5:6" x14ac:dyDescent="0.2">
      <c r="E29" s="62"/>
      <c r="F29" s="62"/>
    </row>
    <row r="30" spans="5:6" x14ac:dyDescent="0.2">
      <c r="E30" s="62"/>
      <c r="F30" s="62"/>
    </row>
    <row r="31" spans="5:6" x14ac:dyDescent="0.2">
      <c r="E31" s="62"/>
      <c r="F31" s="62"/>
    </row>
    <row r="32" spans="5:6" x14ac:dyDescent="0.2">
      <c r="E32" s="62"/>
      <c r="F32" s="62"/>
    </row>
    <row r="33" spans="1:6" x14ac:dyDescent="0.2">
      <c r="E33" s="62"/>
      <c r="F33" s="62"/>
    </row>
    <row r="34" spans="1:6" s="2" customFormat="1" x14ac:dyDescent="0.2">
      <c r="A34" s="1"/>
      <c r="B34" s="1"/>
      <c r="C34" s="1"/>
      <c r="D34" s="1"/>
      <c r="E34" s="63"/>
      <c r="F34" s="64"/>
    </row>
    <row r="35" spans="1:6" x14ac:dyDescent="0.2">
      <c r="E35" s="65"/>
      <c r="F35" s="65"/>
    </row>
  </sheetData>
  <mergeCells count="5">
    <mergeCell ref="A1:F1"/>
    <mergeCell ref="E8:E10"/>
    <mergeCell ref="F8:F10"/>
    <mergeCell ref="A3:B3"/>
    <mergeCell ref="A5:B5"/>
  </mergeCells>
  <pageMargins left="1.299212598425197" right="0.31496062992125984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V46"/>
  <sheetViews>
    <sheetView showGridLines="0" zoomScale="110" zoomScaleNormal="110" workbookViewId="0">
      <pane xSplit="1" ySplit="10" topLeftCell="O11" activePane="bottomRight" state="frozen"/>
      <selection pane="topRight" activeCell="B1" sqref="B1"/>
      <selection pane="bottomLeft" activeCell="A11" sqref="A11"/>
      <selection pane="bottomRight" sqref="A1:T1"/>
    </sheetView>
  </sheetViews>
  <sheetFormatPr baseColWidth="10" defaultRowHeight="11.25" x14ac:dyDescent="0.2"/>
  <cols>
    <col min="1" max="1" width="42.28515625" style="12" customWidth="1"/>
    <col min="2" max="16" width="15.7109375" style="12" customWidth="1"/>
    <col min="17" max="20" width="10" style="12" customWidth="1"/>
    <col min="21" max="16384" width="11.42578125" style="32"/>
  </cols>
  <sheetData>
    <row r="1" spans="1:22" ht="12.75" x14ac:dyDescent="0.2">
      <c r="A1" s="269" t="s">
        <v>618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</row>
    <row r="2" spans="1:22" ht="6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22" ht="12" x14ac:dyDescent="0.2">
      <c r="A3" s="9" t="s">
        <v>619</v>
      </c>
      <c r="B3" s="9"/>
      <c r="C3" s="9"/>
      <c r="D3" s="9"/>
      <c r="E3" s="9"/>
      <c r="F3" s="9"/>
      <c r="G3" s="15"/>
      <c r="H3" s="15"/>
      <c r="I3" s="15"/>
      <c r="J3" s="15"/>
      <c r="K3" s="15"/>
      <c r="L3" s="15"/>
      <c r="M3" s="15"/>
      <c r="N3" s="15"/>
      <c r="O3" s="15"/>
      <c r="P3" s="15"/>
      <c r="T3" s="91"/>
    </row>
    <row r="4" spans="1:22" ht="3.75" customHeight="1" x14ac:dyDescent="0.2">
      <c r="A4" s="10"/>
      <c r="B4" s="10"/>
      <c r="C4" s="10"/>
      <c r="D4" s="10"/>
      <c r="E4" s="10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16"/>
      <c r="R4" s="16"/>
      <c r="S4" s="16"/>
      <c r="T4" s="16"/>
    </row>
    <row r="5" spans="1:22" ht="12" x14ac:dyDescent="0.2">
      <c r="A5" s="11" t="s">
        <v>187</v>
      </c>
      <c r="B5" s="11"/>
      <c r="C5" s="11"/>
      <c r="D5" s="11"/>
      <c r="E5" s="11"/>
      <c r="F5" s="11"/>
      <c r="G5" s="17"/>
      <c r="H5" s="17"/>
      <c r="I5" s="17"/>
      <c r="J5" s="17"/>
      <c r="K5" s="17"/>
      <c r="L5" s="17"/>
      <c r="M5" s="17"/>
      <c r="N5" s="17"/>
      <c r="O5" s="17"/>
      <c r="P5" s="17"/>
      <c r="Q5" s="16"/>
      <c r="R5" s="16"/>
      <c r="S5" s="16"/>
      <c r="T5" s="16"/>
    </row>
    <row r="6" spans="1:22" ht="13.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42"/>
      <c r="R6" s="242"/>
      <c r="S6" s="242"/>
      <c r="T6" s="242"/>
    </row>
    <row r="7" spans="1:22" x14ac:dyDescent="0.2">
      <c r="A7" s="6" t="s">
        <v>189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89">
        <v>6</v>
      </c>
      <c r="H7" s="89">
        <v>7</v>
      </c>
      <c r="I7" s="89">
        <v>8</v>
      </c>
      <c r="J7" s="89">
        <v>9</v>
      </c>
      <c r="K7" s="89">
        <v>10</v>
      </c>
      <c r="L7" s="89">
        <v>11</v>
      </c>
      <c r="M7" s="89">
        <v>12</v>
      </c>
      <c r="N7" s="89">
        <v>13</v>
      </c>
      <c r="O7" s="89">
        <v>14</v>
      </c>
      <c r="P7" s="89">
        <v>15</v>
      </c>
      <c r="Q7" s="90" t="s">
        <v>620</v>
      </c>
      <c r="R7" s="38"/>
      <c r="S7" s="18"/>
      <c r="T7" s="39"/>
    </row>
    <row r="8" spans="1:22" s="166" customFormat="1" ht="41.25" customHeight="1" x14ac:dyDescent="0.2">
      <c r="A8" s="72" t="s">
        <v>192</v>
      </c>
      <c r="B8" s="72" t="s">
        <v>532</v>
      </c>
      <c r="C8" s="72" t="s">
        <v>533</v>
      </c>
      <c r="D8" s="72" t="s">
        <v>534</v>
      </c>
      <c r="E8" s="72" t="s">
        <v>565</v>
      </c>
      <c r="F8" s="72" t="s">
        <v>566</v>
      </c>
      <c r="G8" s="72" t="s">
        <v>535</v>
      </c>
      <c r="H8" s="72" t="s">
        <v>568</v>
      </c>
      <c r="I8" s="72" t="s">
        <v>536</v>
      </c>
      <c r="J8" s="72" t="s">
        <v>537</v>
      </c>
      <c r="K8" s="72" t="s">
        <v>538</v>
      </c>
      <c r="L8" s="72" t="s">
        <v>539</v>
      </c>
      <c r="M8" s="72" t="s">
        <v>540</v>
      </c>
      <c r="N8" s="72" t="s">
        <v>541</v>
      </c>
      <c r="O8" s="72" t="s">
        <v>542</v>
      </c>
      <c r="P8" s="72" t="s">
        <v>543</v>
      </c>
      <c r="Q8" s="103" t="s">
        <v>181</v>
      </c>
      <c r="R8" s="104" t="s">
        <v>182</v>
      </c>
      <c r="S8" s="104" t="s">
        <v>183</v>
      </c>
      <c r="T8" s="105" t="s">
        <v>184</v>
      </c>
      <c r="U8" s="165"/>
    </row>
    <row r="9" spans="1:22" hidden="1" x14ac:dyDescent="0.2">
      <c r="A9" s="5" t="s">
        <v>180</v>
      </c>
      <c r="B9" s="5"/>
      <c r="C9" s="5"/>
      <c r="D9" s="5"/>
      <c r="E9" s="5"/>
      <c r="F9" s="5"/>
      <c r="G9" s="72"/>
      <c r="H9" s="72"/>
      <c r="I9" s="72"/>
      <c r="J9" s="72"/>
      <c r="K9" s="72"/>
      <c r="L9" s="72"/>
      <c r="M9" s="72"/>
      <c r="N9" s="72"/>
      <c r="O9" s="72"/>
      <c r="P9" s="72"/>
      <c r="Q9" s="73"/>
      <c r="R9" s="74"/>
      <c r="S9" s="74"/>
      <c r="T9" s="75"/>
      <c r="U9" s="40"/>
    </row>
    <row r="10" spans="1:22" x14ac:dyDescent="0.2">
      <c r="A10" s="41" t="s">
        <v>190</v>
      </c>
      <c r="B10" s="187">
        <f>+B11+B27+B36</f>
        <v>407646.96</v>
      </c>
      <c r="C10" s="187">
        <f t="shared" ref="C10:P10" si="0">+C11+C27</f>
        <v>568200</v>
      </c>
      <c r="D10" s="187">
        <f t="shared" si="0"/>
        <v>292782</v>
      </c>
      <c r="E10" s="187">
        <f t="shared" si="0"/>
        <v>288600</v>
      </c>
      <c r="F10" s="187">
        <f t="shared" si="0"/>
        <v>272400</v>
      </c>
      <c r="G10" s="187">
        <f t="shared" si="0"/>
        <v>43800</v>
      </c>
      <c r="H10" s="187">
        <f t="shared" si="0"/>
        <v>9840</v>
      </c>
      <c r="I10" s="187">
        <f t="shared" si="0"/>
        <v>1152</v>
      </c>
      <c r="J10" s="187">
        <f t="shared" si="0"/>
        <v>44472</v>
      </c>
      <c r="K10" s="187">
        <f t="shared" si="0"/>
        <v>708</v>
      </c>
      <c r="L10" s="187">
        <f t="shared" si="0"/>
        <v>30540</v>
      </c>
      <c r="M10" s="187">
        <f t="shared" si="0"/>
        <v>924</v>
      </c>
      <c r="N10" s="187">
        <f t="shared" si="0"/>
        <v>41040</v>
      </c>
      <c r="O10" s="187">
        <f t="shared" si="0"/>
        <v>35400</v>
      </c>
      <c r="P10" s="187">
        <f t="shared" si="0"/>
        <v>4584</v>
      </c>
      <c r="Q10" s="20"/>
      <c r="R10" s="21"/>
      <c r="S10" s="21"/>
      <c r="T10" s="19">
        <f>+T11+T27+T36</f>
        <v>2042089</v>
      </c>
    </row>
    <row r="11" spans="1:22" s="31" customFormat="1" x14ac:dyDescent="0.2">
      <c r="A11" s="66" t="s">
        <v>177</v>
      </c>
      <c r="B11" s="167">
        <f>SUMPRODUCT(B12:B26,$S$12:$S$26)</f>
        <v>84600</v>
      </c>
      <c r="C11" s="167">
        <f t="shared" ref="C11:P11" si="1">SUMPRODUCT(C12:C26,$S$12:$S$26)</f>
        <v>57600</v>
      </c>
      <c r="D11" s="167">
        <f t="shared" si="1"/>
        <v>54582</v>
      </c>
      <c r="E11" s="167">
        <f t="shared" si="1"/>
        <v>52200</v>
      </c>
      <c r="F11" s="167">
        <f t="shared" si="1"/>
        <v>35400</v>
      </c>
      <c r="G11" s="167">
        <f t="shared" si="1"/>
        <v>43800</v>
      </c>
      <c r="H11" s="167">
        <f t="shared" si="1"/>
        <v>9840</v>
      </c>
      <c r="I11" s="167">
        <f t="shared" si="1"/>
        <v>1152</v>
      </c>
      <c r="J11" s="167">
        <f t="shared" si="1"/>
        <v>9072</v>
      </c>
      <c r="K11" s="167">
        <f t="shared" si="1"/>
        <v>708</v>
      </c>
      <c r="L11" s="167">
        <f t="shared" si="1"/>
        <v>2340</v>
      </c>
      <c r="M11" s="167">
        <f t="shared" si="1"/>
        <v>924</v>
      </c>
      <c r="N11" s="167">
        <f t="shared" si="1"/>
        <v>5400</v>
      </c>
      <c r="O11" s="167">
        <f t="shared" si="1"/>
        <v>35400</v>
      </c>
      <c r="P11" s="167">
        <f t="shared" si="1"/>
        <v>4584</v>
      </c>
      <c r="Q11" s="24"/>
      <c r="R11" s="24"/>
      <c r="S11" s="24"/>
      <c r="T11" s="25">
        <f>SUM(T12:T26)</f>
        <v>397602</v>
      </c>
      <c r="U11" s="35"/>
      <c r="V11" s="35"/>
    </row>
    <row r="12" spans="1:22" x14ac:dyDescent="0.2">
      <c r="A12" s="26" t="s">
        <v>551</v>
      </c>
      <c r="B12" s="169"/>
      <c r="C12" s="169"/>
      <c r="D12" s="169">
        <v>12</v>
      </c>
      <c r="E12" s="169"/>
      <c r="F12" s="169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27">
        <f>SUM(B12:P12)</f>
        <v>12</v>
      </c>
      <c r="R12" s="28" t="s">
        <v>51</v>
      </c>
      <c r="S12" s="29">
        <v>4548.5</v>
      </c>
      <c r="T12" s="30">
        <f t="shared" ref="T12:T43" si="2">+S12*Q12</f>
        <v>54582</v>
      </c>
    </row>
    <row r="13" spans="1:22" x14ac:dyDescent="0.2">
      <c r="A13" s="26" t="s">
        <v>552</v>
      </c>
      <c r="B13" s="169"/>
      <c r="C13" s="169"/>
      <c r="D13" s="169"/>
      <c r="E13" s="169"/>
      <c r="F13" s="169"/>
      <c r="G13" s="42"/>
      <c r="H13" s="42"/>
      <c r="I13" s="42"/>
      <c r="J13" s="42"/>
      <c r="K13" s="42"/>
      <c r="L13" s="42"/>
      <c r="M13" s="42"/>
      <c r="N13" s="42"/>
      <c r="O13" s="42">
        <v>12</v>
      </c>
      <c r="P13" s="42"/>
      <c r="Q13" s="27">
        <f t="shared" ref="Q13:Q35" si="3">SUM(B13:P13)</f>
        <v>12</v>
      </c>
      <c r="R13" s="28" t="s">
        <v>51</v>
      </c>
      <c r="S13" s="29">
        <v>2950</v>
      </c>
      <c r="T13" s="30">
        <f t="shared" si="2"/>
        <v>35400</v>
      </c>
    </row>
    <row r="14" spans="1:22" x14ac:dyDescent="0.2">
      <c r="A14" s="26" t="s">
        <v>553</v>
      </c>
      <c r="B14" s="169"/>
      <c r="C14" s="169"/>
      <c r="D14" s="169"/>
      <c r="E14" s="169"/>
      <c r="F14" s="169"/>
      <c r="G14" s="42"/>
      <c r="H14" s="42"/>
      <c r="I14" s="42"/>
      <c r="J14" s="42"/>
      <c r="K14" s="42">
        <v>12</v>
      </c>
      <c r="L14" s="42"/>
      <c r="M14" s="42"/>
      <c r="N14" s="42"/>
      <c r="O14" s="42"/>
      <c r="P14" s="42"/>
      <c r="Q14" s="27">
        <f t="shared" si="3"/>
        <v>12</v>
      </c>
      <c r="R14" s="28" t="s">
        <v>51</v>
      </c>
      <c r="S14" s="29">
        <v>59</v>
      </c>
      <c r="T14" s="30">
        <f t="shared" si="2"/>
        <v>708</v>
      </c>
    </row>
    <row r="15" spans="1:22" x14ac:dyDescent="0.2">
      <c r="A15" s="26" t="s">
        <v>554</v>
      </c>
      <c r="B15" s="169"/>
      <c r="C15" s="169"/>
      <c r="D15" s="169"/>
      <c r="E15" s="169"/>
      <c r="F15" s="169"/>
      <c r="G15" s="42"/>
      <c r="H15" s="42"/>
      <c r="I15" s="42">
        <v>12</v>
      </c>
      <c r="J15" s="42"/>
      <c r="K15" s="42"/>
      <c r="L15" s="42"/>
      <c r="M15" s="42"/>
      <c r="N15" s="42"/>
      <c r="O15" s="42"/>
      <c r="P15" s="42"/>
      <c r="Q15" s="27">
        <f t="shared" si="3"/>
        <v>12</v>
      </c>
      <c r="R15" s="28" t="s">
        <v>51</v>
      </c>
      <c r="S15" s="29">
        <v>96</v>
      </c>
      <c r="T15" s="30">
        <f t="shared" si="2"/>
        <v>1152</v>
      </c>
    </row>
    <row r="16" spans="1:22" x14ac:dyDescent="0.2">
      <c r="A16" s="26" t="s">
        <v>555</v>
      </c>
      <c r="B16" s="169"/>
      <c r="C16" s="169"/>
      <c r="D16" s="169"/>
      <c r="E16" s="169"/>
      <c r="F16" s="169"/>
      <c r="G16" s="42"/>
      <c r="H16" s="42"/>
      <c r="I16" s="42"/>
      <c r="J16" s="42"/>
      <c r="K16" s="42"/>
      <c r="L16" s="42">
        <v>12</v>
      </c>
      <c r="M16" s="42"/>
      <c r="N16" s="42"/>
      <c r="O16" s="42"/>
      <c r="P16" s="42"/>
      <c r="Q16" s="27">
        <f t="shared" si="3"/>
        <v>12</v>
      </c>
      <c r="R16" s="28" t="s">
        <v>51</v>
      </c>
      <c r="S16" s="29">
        <v>195</v>
      </c>
      <c r="T16" s="30">
        <f t="shared" si="2"/>
        <v>2340</v>
      </c>
    </row>
    <row r="17" spans="1:22" x14ac:dyDescent="0.2">
      <c r="A17" s="26" t="s">
        <v>567</v>
      </c>
      <c r="B17" s="169"/>
      <c r="C17" s="169"/>
      <c r="D17" s="169"/>
      <c r="E17" s="169"/>
      <c r="F17" s="169"/>
      <c r="G17" s="42"/>
      <c r="H17" s="42">
        <v>12</v>
      </c>
      <c r="I17" s="42"/>
      <c r="J17" s="42"/>
      <c r="K17" s="42"/>
      <c r="L17" s="42"/>
      <c r="M17" s="42"/>
      <c r="N17" s="42"/>
      <c r="O17" s="42"/>
      <c r="P17" s="42"/>
      <c r="Q17" s="27">
        <f t="shared" si="3"/>
        <v>12</v>
      </c>
      <c r="R17" s="28" t="s">
        <v>51</v>
      </c>
      <c r="S17" s="29">
        <v>820</v>
      </c>
      <c r="T17" s="30">
        <f t="shared" si="2"/>
        <v>9840</v>
      </c>
    </row>
    <row r="18" spans="1:22" x14ac:dyDescent="0.2">
      <c r="A18" s="26" t="s">
        <v>556</v>
      </c>
      <c r="B18" s="169"/>
      <c r="C18" s="169"/>
      <c r="D18" s="169"/>
      <c r="E18" s="169"/>
      <c r="F18" s="169"/>
      <c r="G18" s="42"/>
      <c r="H18" s="42"/>
      <c r="I18" s="42"/>
      <c r="J18" s="42"/>
      <c r="K18" s="42"/>
      <c r="L18" s="42"/>
      <c r="M18" s="42"/>
      <c r="N18" s="42"/>
      <c r="O18" s="42"/>
      <c r="P18" s="42">
        <v>12</v>
      </c>
      <c r="Q18" s="27">
        <f t="shared" si="3"/>
        <v>12</v>
      </c>
      <c r="R18" s="28" t="s">
        <v>51</v>
      </c>
      <c r="S18" s="29">
        <v>382</v>
      </c>
      <c r="T18" s="30">
        <f t="shared" si="2"/>
        <v>4584</v>
      </c>
    </row>
    <row r="19" spans="1:22" x14ac:dyDescent="0.2">
      <c r="A19" s="26" t="s">
        <v>557</v>
      </c>
      <c r="B19" s="169"/>
      <c r="C19" s="169"/>
      <c r="D19" s="169"/>
      <c r="E19" s="169"/>
      <c r="F19" s="169"/>
      <c r="G19" s="42">
        <v>12</v>
      </c>
      <c r="H19" s="42"/>
      <c r="I19" s="42"/>
      <c r="J19" s="42"/>
      <c r="K19" s="42"/>
      <c r="L19" s="42"/>
      <c r="M19" s="42"/>
      <c r="N19" s="42"/>
      <c r="O19" s="42"/>
      <c r="P19" s="42"/>
      <c r="Q19" s="27">
        <f t="shared" si="3"/>
        <v>12</v>
      </c>
      <c r="R19" s="28" t="s">
        <v>51</v>
      </c>
      <c r="S19" s="29">
        <v>3650</v>
      </c>
      <c r="T19" s="30">
        <f t="shared" si="2"/>
        <v>43800</v>
      </c>
    </row>
    <row r="20" spans="1:22" x14ac:dyDescent="0.2">
      <c r="A20" s="26" t="s">
        <v>558</v>
      </c>
      <c r="B20" s="169"/>
      <c r="C20" s="169"/>
      <c r="D20" s="169"/>
      <c r="E20" s="169"/>
      <c r="F20" s="169"/>
      <c r="G20" s="42"/>
      <c r="H20" s="42"/>
      <c r="I20" s="42"/>
      <c r="J20" s="42"/>
      <c r="K20" s="42"/>
      <c r="L20" s="42"/>
      <c r="M20" s="42"/>
      <c r="N20" s="42">
        <v>12</v>
      </c>
      <c r="O20" s="42"/>
      <c r="P20" s="42"/>
      <c r="Q20" s="27">
        <f t="shared" si="3"/>
        <v>12</v>
      </c>
      <c r="R20" s="28" t="s">
        <v>51</v>
      </c>
      <c r="S20" s="29">
        <v>450</v>
      </c>
      <c r="T20" s="30">
        <f t="shared" si="2"/>
        <v>5400</v>
      </c>
    </row>
    <row r="21" spans="1:22" x14ac:dyDescent="0.2">
      <c r="A21" s="26" t="s">
        <v>559</v>
      </c>
      <c r="B21" s="169"/>
      <c r="C21" s="169">
        <v>12</v>
      </c>
      <c r="D21" s="169"/>
      <c r="E21" s="169"/>
      <c r="F21" s="169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27">
        <f t="shared" si="3"/>
        <v>12</v>
      </c>
      <c r="R21" s="28" t="s">
        <v>51</v>
      </c>
      <c r="S21" s="29">
        <v>4800</v>
      </c>
      <c r="T21" s="30">
        <f t="shared" si="2"/>
        <v>57600</v>
      </c>
    </row>
    <row r="22" spans="1:22" x14ac:dyDescent="0.2">
      <c r="A22" s="26" t="s">
        <v>560</v>
      </c>
      <c r="B22" s="169"/>
      <c r="C22" s="169"/>
      <c r="D22" s="169"/>
      <c r="E22" s="169"/>
      <c r="F22" s="169">
        <v>12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27">
        <f t="shared" si="3"/>
        <v>12</v>
      </c>
      <c r="R22" s="28" t="s">
        <v>51</v>
      </c>
      <c r="S22" s="29">
        <v>2950</v>
      </c>
      <c r="T22" s="30">
        <f t="shared" si="2"/>
        <v>35400</v>
      </c>
    </row>
    <row r="23" spans="1:22" x14ac:dyDescent="0.2">
      <c r="A23" s="26" t="s">
        <v>561</v>
      </c>
      <c r="B23" s="169"/>
      <c r="C23" s="169"/>
      <c r="D23" s="169"/>
      <c r="E23" s="169">
        <v>12</v>
      </c>
      <c r="F23" s="169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27">
        <f t="shared" si="3"/>
        <v>12</v>
      </c>
      <c r="R23" s="28" t="s">
        <v>51</v>
      </c>
      <c r="S23" s="29">
        <v>4350</v>
      </c>
      <c r="T23" s="30">
        <f t="shared" si="2"/>
        <v>52200</v>
      </c>
    </row>
    <row r="24" spans="1:22" x14ac:dyDescent="0.2">
      <c r="A24" s="26" t="s">
        <v>562</v>
      </c>
      <c r="B24" s="169"/>
      <c r="C24" s="169"/>
      <c r="D24" s="169"/>
      <c r="E24" s="169"/>
      <c r="F24" s="169"/>
      <c r="G24" s="42"/>
      <c r="H24" s="42"/>
      <c r="I24" s="42"/>
      <c r="J24" s="42">
        <v>12</v>
      </c>
      <c r="K24" s="42"/>
      <c r="L24" s="42"/>
      <c r="M24" s="42"/>
      <c r="N24" s="42"/>
      <c r="O24" s="42"/>
      <c r="P24" s="42"/>
      <c r="Q24" s="27">
        <f t="shared" si="3"/>
        <v>12</v>
      </c>
      <c r="R24" s="28" t="s">
        <v>51</v>
      </c>
      <c r="S24" s="29">
        <v>756</v>
      </c>
      <c r="T24" s="30">
        <f t="shared" si="2"/>
        <v>9072</v>
      </c>
    </row>
    <row r="25" spans="1:22" x14ac:dyDescent="0.2">
      <c r="A25" s="26" t="s">
        <v>563</v>
      </c>
      <c r="B25" s="169"/>
      <c r="C25" s="169"/>
      <c r="D25" s="169"/>
      <c r="E25" s="169"/>
      <c r="F25" s="169"/>
      <c r="G25" s="42"/>
      <c r="H25" s="42"/>
      <c r="I25" s="42"/>
      <c r="J25" s="42"/>
      <c r="K25" s="42"/>
      <c r="L25" s="42"/>
      <c r="M25" s="42">
        <v>12</v>
      </c>
      <c r="N25" s="42"/>
      <c r="O25" s="42"/>
      <c r="P25" s="42"/>
      <c r="Q25" s="27">
        <f t="shared" si="3"/>
        <v>12</v>
      </c>
      <c r="R25" s="28" t="s">
        <v>51</v>
      </c>
      <c r="S25" s="29">
        <v>77</v>
      </c>
      <c r="T25" s="30">
        <f t="shared" si="2"/>
        <v>924</v>
      </c>
    </row>
    <row r="26" spans="1:22" x14ac:dyDescent="0.2">
      <c r="A26" s="26" t="s">
        <v>564</v>
      </c>
      <c r="B26" s="169">
        <v>12</v>
      </c>
      <c r="C26" s="169"/>
      <c r="D26" s="169"/>
      <c r="E26" s="169"/>
      <c r="F26" s="169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27">
        <f t="shared" si="3"/>
        <v>12</v>
      </c>
      <c r="R26" s="28" t="s">
        <v>51</v>
      </c>
      <c r="S26" s="29">
        <v>7050</v>
      </c>
      <c r="T26" s="30">
        <f t="shared" si="2"/>
        <v>84600</v>
      </c>
    </row>
    <row r="27" spans="1:22" s="31" customFormat="1" x14ac:dyDescent="0.2">
      <c r="A27" s="33" t="s">
        <v>178</v>
      </c>
      <c r="B27" s="171">
        <f>SUMPRODUCT(B28:B35,$S$28:$S$35)</f>
        <v>311046.96000000002</v>
      </c>
      <c r="C27" s="171">
        <f t="shared" ref="C27:P27" si="4">SUMPRODUCT(C28:C35,$S$28:$S$35)</f>
        <v>510600</v>
      </c>
      <c r="D27" s="171">
        <f t="shared" si="4"/>
        <v>238200</v>
      </c>
      <c r="E27" s="171">
        <f t="shared" si="4"/>
        <v>236400</v>
      </c>
      <c r="F27" s="171">
        <f t="shared" si="4"/>
        <v>237000</v>
      </c>
      <c r="G27" s="171">
        <f t="shared" si="4"/>
        <v>0</v>
      </c>
      <c r="H27" s="171">
        <f t="shared" si="4"/>
        <v>0</v>
      </c>
      <c r="I27" s="171">
        <f t="shared" si="4"/>
        <v>0</v>
      </c>
      <c r="J27" s="171">
        <f t="shared" si="4"/>
        <v>35400</v>
      </c>
      <c r="K27" s="171">
        <f t="shared" si="4"/>
        <v>0</v>
      </c>
      <c r="L27" s="171">
        <f t="shared" si="4"/>
        <v>28200</v>
      </c>
      <c r="M27" s="171">
        <f t="shared" si="4"/>
        <v>0</v>
      </c>
      <c r="N27" s="171">
        <f t="shared" si="4"/>
        <v>35640</v>
      </c>
      <c r="O27" s="171">
        <f t="shared" si="4"/>
        <v>0</v>
      </c>
      <c r="P27" s="171">
        <f t="shared" si="4"/>
        <v>0</v>
      </c>
      <c r="Q27" s="43"/>
      <c r="R27" s="43"/>
      <c r="S27" s="44"/>
      <c r="T27" s="44">
        <f>SUM(T28:T35)</f>
        <v>1632487</v>
      </c>
      <c r="U27" s="35"/>
      <c r="V27" s="35"/>
    </row>
    <row r="28" spans="1:22" s="101" customFormat="1" ht="22.5" x14ac:dyDescent="0.25">
      <c r="A28" s="26" t="s">
        <v>569</v>
      </c>
      <c r="B28" s="26"/>
      <c r="C28" s="26"/>
      <c r="D28" s="26"/>
      <c r="E28" s="26"/>
      <c r="F28" s="26"/>
      <c r="G28" s="168"/>
      <c r="H28" s="168"/>
      <c r="I28" s="168"/>
      <c r="J28" s="168">
        <v>12</v>
      </c>
      <c r="K28" s="168"/>
      <c r="L28" s="51"/>
      <c r="M28" s="51"/>
      <c r="N28" s="51"/>
      <c r="O28" s="51"/>
      <c r="P28" s="51"/>
      <c r="Q28" s="49">
        <f t="shared" si="3"/>
        <v>12</v>
      </c>
      <c r="R28" s="28" t="s">
        <v>51</v>
      </c>
      <c r="S28" s="29">
        <v>2950</v>
      </c>
      <c r="T28" s="53">
        <f t="shared" si="2"/>
        <v>35400</v>
      </c>
    </row>
    <row r="29" spans="1:22" s="101" customFormat="1" ht="22.5" x14ac:dyDescent="0.25">
      <c r="A29" s="26" t="s">
        <v>570</v>
      </c>
      <c r="B29" s="26"/>
      <c r="C29" s="26"/>
      <c r="D29" s="26"/>
      <c r="E29" s="26"/>
      <c r="F29" s="26"/>
      <c r="G29" s="168"/>
      <c r="H29" s="168"/>
      <c r="I29" s="168"/>
      <c r="J29" s="168"/>
      <c r="K29" s="168"/>
      <c r="L29" s="51"/>
      <c r="M29" s="51"/>
      <c r="N29" s="51">
        <v>12</v>
      </c>
      <c r="O29" s="51"/>
      <c r="P29" s="51"/>
      <c r="Q29" s="49">
        <f t="shared" si="3"/>
        <v>12</v>
      </c>
      <c r="R29" s="28" t="s">
        <v>51</v>
      </c>
      <c r="S29" s="29">
        <v>2970</v>
      </c>
      <c r="T29" s="53">
        <f t="shared" si="2"/>
        <v>35640</v>
      </c>
    </row>
    <row r="30" spans="1:22" s="101" customFormat="1" ht="22.5" x14ac:dyDescent="0.25">
      <c r="A30" s="26" t="s">
        <v>571</v>
      </c>
      <c r="B30" s="26">
        <v>12</v>
      </c>
      <c r="C30" s="26"/>
      <c r="D30" s="26"/>
      <c r="E30" s="26"/>
      <c r="F30" s="26"/>
      <c r="G30" s="168"/>
      <c r="H30" s="168"/>
      <c r="I30" s="168"/>
      <c r="J30" s="168"/>
      <c r="K30" s="168"/>
      <c r="L30" s="51"/>
      <c r="M30" s="51"/>
      <c r="N30" s="51"/>
      <c r="O30" s="51"/>
      <c r="P30" s="51"/>
      <c r="Q30" s="49">
        <f t="shared" si="3"/>
        <v>12</v>
      </c>
      <c r="R30" s="28" t="s">
        <v>51</v>
      </c>
      <c r="S30" s="29">
        <v>25920.58</v>
      </c>
      <c r="T30" s="53">
        <f>+S30*Q30+0.04</f>
        <v>311047</v>
      </c>
    </row>
    <row r="31" spans="1:22" s="101" customFormat="1" ht="22.5" x14ac:dyDescent="0.25">
      <c r="A31" s="26" t="s">
        <v>572</v>
      </c>
      <c r="B31" s="26"/>
      <c r="C31" s="26"/>
      <c r="D31" s="26"/>
      <c r="E31" s="26">
        <v>12</v>
      </c>
      <c r="F31" s="26"/>
      <c r="G31" s="168"/>
      <c r="H31" s="168"/>
      <c r="I31" s="168"/>
      <c r="J31" s="168"/>
      <c r="K31" s="168"/>
      <c r="L31" s="51"/>
      <c r="M31" s="51"/>
      <c r="N31" s="51"/>
      <c r="O31" s="51"/>
      <c r="P31" s="51"/>
      <c r="Q31" s="49">
        <f t="shared" si="3"/>
        <v>12</v>
      </c>
      <c r="R31" s="28" t="s">
        <v>51</v>
      </c>
      <c r="S31" s="29">
        <v>19700</v>
      </c>
      <c r="T31" s="53">
        <f t="shared" si="2"/>
        <v>236400</v>
      </c>
    </row>
    <row r="32" spans="1:22" s="101" customFormat="1" ht="22.5" x14ac:dyDescent="0.25">
      <c r="A32" s="26" t="s">
        <v>573</v>
      </c>
      <c r="B32" s="26"/>
      <c r="C32" s="26"/>
      <c r="D32" s="26">
        <v>12</v>
      </c>
      <c r="E32" s="26"/>
      <c r="F32" s="26"/>
      <c r="G32" s="168"/>
      <c r="H32" s="168"/>
      <c r="I32" s="168"/>
      <c r="J32" s="168"/>
      <c r="K32" s="168"/>
      <c r="L32" s="51"/>
      <c r="M32" s="51"/>
      <c r="N32" s="51"/>
      <c r="O32" s="51"/>
      <c r="P32" s="51"/>
      <c r="Q32" s="49">
        <f t="shared" si="3"/>
        <v>12</v>
      </c>
      <c r="R32" s="28" t="s">
        <v>51</v>
      </c>
      <c r="S32" s="29">
        <v>19850</v>
      </c>
      <c r="T32" s="53">
        <f t="shared" si="2"/>
        <v>238200</v>
      </c>
    </row>
    <row r="33" spans="1:20" s="101" customFormat="1" ht="22.5" x14ac:dyDescent="0.25">
      <c r="A33" s="26" t="s">
        <v>574</v>
      </c>
      <c r="B33" s="26"/>
      <c r="C33" s="26">
        <v>12</v>
      </c>
      <c r="D33" s="26"/>
      <c r="E33" s="26"/>
      <c r="F33" s="26"/>
      <c r="G33" s="168"/>
      <c r="H33" s="168"/>
      <c r="I33" s="168"/>
      <c r="J33" s="168"/>
      <c r="K33" s="168"/>
      <c r="L33" s="51"/>
      <c r="M33" s="51"/>
      <c r="N33" s="51"/>
      <c r="O33" s="51"/>
      <c r="P33" s="51"/>
      <c r="Q33" s="49">
        <f t="shared" si="3"/>
        <v>12</v>
      </c>
      <c r="R33" s="28" t="s">
        <v>51</v>
      </c>
      <c r="S33" s="29">
        <v>42550</v>
      </c>
      <c r="T33" s="53">
        <f t="shared" si="2"/>
        <v>510600</v>
      </c>
    </row>
    <row r="34" spans="1:20" s="101" customFormat="1" ht="22.5" x14ac:dyDescent="0.25">
      <c r="A34" s="26" t="s">
        <v>575</v>
      </c>
      <c r="B34" s="26"/>
      <c r="C34" s="26"/>
      <c r="D34" s="26"/>
      <c r="E34" s="26"/>
      <c r="F34" s="26">
        <v>12</v>
      </c>
      <c r="G34" s="168"/>
      <c r="H34" s="168"/>
      <c r="I34" s="168"/>
      <c r="J34" s="168"/>
      <c r="K34" s="168"/>
      <c r="L34" s="51"/>
      <c r="M34" s="51"/>
      <c r="N34" s="51"/>
      <c r="O34" s="51"/>
      <c r="P34" s="51"/>
      <c r="Q34" s="49">
        <f t="shared" si="3"/>
        <v>12</v>
      </c>
      <c r="R34" s="28" t="s">
        <v>51</v>
      </c>
      <c r="S34" s="29">
        <v>19750</v>
      </c>
      <c r="T34" s="53">
        <f t="shared" si="2"/>
        <v>237000</v>
      </c>
    </row>
    <row r="35" spans="1:20" s="101" customFormat="1" ht="22.5" x14ac:dyDescent="0.25">
      <c r="A35" s="26" t="s">
        <v>576</v>
      </c>
      <c r="B35" s="26"/>
      <c r="C35" s="26"/>
      <c r="D35" s="26"/>
      <c r="E35" s="26"/>
      <c r="F35" s="26"/>
      <c r="G35" s="168"/>
      <c r="H35" s="168"/>
      <c r="I35" s="168"/>
      <c r="J35" s="168"/>
      <c r="K35" s="168"/>
      <c r="L35" s="51">
        <v>12</v>
      </c>
      <c r="M35" s="51"/>
      <c r="N35" s="51"/>
      <c r="O35" s="51"/>
      <c r="P35" s="51"/>
      <c r="Q35" s="49">
        <f t="shared" si="3"/>
        <v>12</v>
      </c>
      <c r="R35" s="28" t="s">
        <v>51</v>
      </c>
      <c r="S35" s="29">
        <v>2350</v>
      </c>
      <c r="T35" s="53">
        <f t="shared" si="2"/>
        <v>28200</v>
      </c>
    </row>
    <row r="36" spans="1:20" s="31" customFormat="1" x14ac:dyDescent="0.2">
      <c r="A36" s="67" t="s">
        <v>179</v>
      </c>
      <c r="B36" s="170">
        <f>SUMPRODUCT(B37:B43,S37:S43)</f>
        <v>12000</v>
      </c>
      <c r="C36" s="67">
        <v>0</v>
      </c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7">
        <v>0</v>
      </c>
      <c r="P36" s="67">
        <v>0</v>
      </c>
      <c r="Q36" s="43"/>
      <c r="R36" s="43"/>
      <c r="S36" s="44"/>
      <c r="T36" s="44">
        <f>SUM(T37:T43)</f>
        <v>12000</v>
      </c>
    </row>
    <row r="37" spans="1:20" x14ac:dyDescent="0.2">
      <c r="A37" s="26" t="s">
        <v>544</v>
      </c>
      <c r="B37" s="169">
        <v>48</v>
      </c>
      <c r="C37" s="26"/>
      <c r="D37" s="26"/>
      <c r="E37" s="26"/>
      <c r="F37" s="26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27">
        <f>SUM(B37:P37)</f>
        <v>48</v>
      </c>
      <c r="R37" s="28" t="s">
        <v>51</v>
      </c>
      <c r="S37" s="29">
        <v>25</v>
      </c>
      <c r="T37" s="30">
        <f t="shared" si="2"/>
        <v>1200</v>
      </c>
    </row>
    <row r="38" spans="1:20" x14ac:dyDescent="0.2">
      <c r="A38" s="26" t="s">
        <v>545</v>
      </c>
      <c r="B38" s="169">
        <v>48</v>
      </c>
      <c r="C38" s="26"/>
      <c r="D38" s="26"/>
      <c r="E38" s="26"/>
      <c r="F38" s="26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27">
        <f t="shared" ref="Q38:Q43" si="5">SUM(B38:P38)</f>
        <v>48</v>
      </c>
      <c r="R38" s="28" t="s">
        <v>51</v>
      </c>
      <c r="S38" s="29">
        <v>25</v>
      </c>
      <c r="T38" s="30">
        <f t="shared" si="2"/>
        <v>1200</v>
      </c>
    </row>
    <row r="39" spans="1:20" x14ac:dyDescent="0.2">
      <c r="A39" s="26" t="s">
        <v>546</v>
      </c>
      <c r="B39" s="169">
        <v>48</v>
      </c>
      <c r="C39" s="26"/>
      <c r="D39" s="26"/>
      <c r="E39" s="26"/>
      <c r="F39" s="26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27">
        <f t="shared" si="5"/>
        <v>48</v>
      </c>
      <c r="R39" s="28" t="s">
        <v>51</v>
      </c>
      <c r="S39" s="29">
        <v>100</v>
      </c>
      <c r="T39" s="30">
        <f t="shared" si="2"/>
        <v>4800</v>
      </c>
    </row>
    <row r="40" spans="1:20" x14ac:dyDescent="0.2">
      <c r="A40" s="26" t="s">
        <v>547</v>
      </c>
      <c r="B40" s="169">
        <v>48</v>
      </c>
      <c r="C40" s="26"/>
      <c r="D40" s="26"/>
      <c r="E40" s="26"/>
      <c r="F40" s="26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27">
        <f t="shared" si="5"/>
        <v>48</v>
      </c>
      <c r="R40" s="28" t="s">
        <v>51</v>
      </c>
      <c r="S40" s="29">
        <v>25</v>
      </c>
      <c r="T40" s="30">
        <f t="shared" si="2"/>
        <v>1200</v>
      </c>
    </row>
    <row r="41" spans="1:20" ht="22.5" x14ac:dyDescent="0.2">
      <c r="A41" s="26" t="s">
        <v>548</v>
      </c>
      <c r="B41" s="169">
        <v>25</v>
      </c>
      <c r="C41" s="26"/>
      <c r="D41" s="26"/>
      <c r="E41" s="26"/>
      <c r="F41" s="26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27">
        <f t="shared" si="5"/>
        <v>25</v>
      </c>
      <c r="R41" s="28" t="s">
        <v>51</v>
      </c>
      <c r="S41" s="29">
        <v>48</v>
      </c>
      <c r="T41" s="30">
        <f t="shared" si="2"/>
        <v>1200</v>
      </c>
    </row>
    <row r="42" spans="1:20" x14ac:dyDescent="0.2">
      <c r="A42" s="26" t="s">
        <v>549</v>
      </c>
      <c r="B42" s="169">
        <v>48</v>
      </c>
      <c r="C42" s="26"/>
      <c r="D42" s="26"/>
      <c r="E42" s="26"/>
      <c r="F42" s="26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27">
        <f t="shared" si="5"/>
        <v>48</v>
      </c>
      <c r="R42" s="28" t="s">
        <v>51</v>
      </c>
      <c r="S42" s="29">
        <v>25</v>
      </c>
      <c r="T42" s="30">
        <f t="shared" si="2"/>
        <v>1200</v>
      </c>
    </row>
    <row r="43" spans="1:20" x14ac:dyDescent="0.2">
      <c r="A43" s="26" t="s">
        <v>550</v>
      </c>
      <c r="B43" s="169">
        <v>48</v>
      </c>
      <c r="C43" s="26"/>
      <c r="D43" s="26"/>
      <c r="E43" s="26"/>
      <c r="F43" s="26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27">
        <f t="shared" si="5"/>
        <v>48</v>
      </c>
      <c r="R43" s="28" t="s">
        <v>51</v>
      </c>
      <c r="S43" s="29">
        <v>25</v>
      </c>
      <c r="T43" s="30">
        <f t="shared" si="2"/>
        <v>1200</v>
      </c>
    </row>
    <row r="44" spans="1:20" x14ac:dyDescent="0.2">
      <c r="A44" s="41" t="s">
        <v>190</v>
      </c>
      <c r="B44" s="187">
        <f>+B10</f>
        <v>407646.96</v>
      </c>
      <c r="C44" s="187">
        <f t="shared" ref="C44:P44" si="6">+C10</f>
        <v>568200</v>
      </c>
      <c r="D44" s="187">
        <f t="shared" si="6"/>
        <v>292782</v>
      </c>
      <c r="E44" s="187">
        <f t="shared" si="6"/>
        <v>288600</v>
      </c>
      <c r="F44" s="187">
        <f t="shared" si="6"/>
        <v>272400</v>
      </c>
      <c r="G44" s="187">
        <f t="shared" si="6"/>
        <v>43800</v>
      </c>
      <c r="H44" s="187">
        <f t="shared" si="6"/>
        <v>9840</v>
      </c>
      <c r="I44" s="187">
        <f t="shared" si="6"/>
        <v>1152</v>
      </c>
      <c r="J44" s="187">
        <f t="shared" si="6"/>
        <v>44472</v>
      </c>
      <c r="K44" s="187">
        <f t="shared" si="6"/>
        <v>708</v>
      </c>
      <c r="L44" s="187">
        <f t="shared" si="6"/>
        <v>30540</v>
      </c>
      <c r="M44" s="187">
        <f t="shared" si="6"/>
        <v>924</v>
      </c>
      <c r="N44" s="187">
        <f t="shared" si="6"/>
        <v>41040</v>
      </c>
      <c r="O44" s="187">
        <f t="shared" si="6"/>
        <v>35400</v>
      </c>
      <c r="P44" s="187">
        <f t="shared" si="6"/>
        <v>4584</v>
      </c>
      <c r="Q44" s="239" t="s">
        <v>191</v>
      </c>
      <c r="R44" s="240"/>
      <c r="S44" s="241"/>
      <c r="T44" s="37">
        <f>+T10</f>
        <v>2042089</v>
      </c>
    </row>
    <row r="45" spans="1:20" x14ac:dyDescent="0.2">
      <c r="P45" s="190"/>
    </row>
    <row r="46" spans="1:20" x14ac:dyDescent="0.2">
      <c r="P46" s="47"/>
    </row>
  </sheetData>
  <protectedRanges>
    <protectedRange sqref="Q6:T7" name="Rango57_1"/>
  </protectedRanges>
  <mergeCells count="3">
    <mergeCell ref="A1:T1"/>
    <mergeCell ref="Q44:S44"/>
    <mergeCell ref="Q6:T6"/>
  </mergeCells>
  <pageMargins left="0.9055118110236221" right="0.70866141732283472" top="0.15748031496062992" bottom="0" header="0.31496062992125984" footer="0.31496062992125984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30"/>
  <sheetViews>
    <sheetView showGridLines="0" zoomScale="120" zoomScaleNormal="120" workbookViewId="0">
      <selection activeCell="F11" sqref="F11"/>
    </sheetView>
  </sheetViews>
  <sheetFormatPr baseColWidth="10" defaultRowHeight="12.75" x14ac:dyDescent="0.2"/>
  <cols>
    <col min="1" max="1" width="11.42578125" style="1"/>
    <col min="2" max="2" width="12.5703125" style="1" customWidth="1"/>
    <col min="3" max="3" width="48.28515625" style="1" customWidth="1"/>
    <col min="4" max="4" width="13.140625" style="1" customWidth="1"/>
    <col min="5" max="5" width="11.42578125" style="1"/>
    <col min="6" max="6" width="11.7109375" style="1" customWidth="1"/>
    <col min="7" max="16384" width="11.42578125" style="1"/>
  </cols>
  <sheetData>
    <row r="1" spans="1:9" x14ac:dyDescent="0.2">
      <c r="A1" s="233" t="s">
        <v>622</v>
      </c>
      <c r="B1" s="233"/>
      <c r="C1" s="233"/>
      <c r="D1" s="233"/>
      <c r="E1" s="233"/>
      <c r="F1" s="233"/>
    </row>
    <row r="3" spans="1:9" x14ac:dyDescent="0.2">
      <c r="A3" s="234" t="s">
        <v>208</v>
      </c>
      <c r="B3" s="234"/>
      <c r="C3" s="9" t="s">
        <v>623</v>
      </c>
    </row>
    <row r="4" spans="1:9" x14ac:dyDescent="0.2">
      <c r="A4" s="9"/>
      <c r="C4" s="9"/>
    </row>
    <row r="5" spans="1:9" x14ac:dyDescent="0.2">
      <c r="A5" s="234" t="s">
        <v>206</v>
      </c>
      <c r="B5" s="234"/>
      <c r="C5" s="9" t="s">
        <v>210</v>
      </c>
    </row>
    <row r="7" spans="1:9" s="57" customFormat="1" ht="33.75" x14ac:dyDescent="0.25">
      <c r="A7" s="58" t="s">
        <v>193</v>
      </c>
      <c r="B7" s="58" t="s">
        <v>194</v>
      </c>
      <c r="C7" s="58" t="s">
        <v>195</v>
      </c>
      <c r="D7" s="58" t="s">
        <v>197</v>
      </c>
      <c r="E7" s="59" t="s">
        <v>188</v>
      </c>
      <c r="F7" s="59" t="s">
        <v>198</v>
      </c>
    </row>
    <row r="8" spans="1:9" ht="15" customHeight="1" x14ac:dyDescent="0.2">
      <c r="A8" s="52">
        <v>1</v>
      </c>
      <c r="B8" s="52" t="s">
        <v>200</v>
      </c>
      <c r="C8" s="60" t="str">
        <f>+'TAREA 19'!A11</f>
        <v>2.3.1.11.1.1 PARA EDIFICIOS Y ESTRUCTURAS</v>
      </c>
      <c r="D8" s="60">
        <f>+'TAREA 19'!F11</f>
        <v>25000</v>
      </c>
      <c r="E8" s="229">
        <v>1</v>
      </c>
      <c r="F8" s="229" t="s">
        <v>599</v>
      </c>
      <c r="I8" s="71"/>
    </row>
    <row r="9" spans="1:9" x14ac:dyDescent="0.2">
      <c r="A9" s="52">
        <v>2</v>
      </c>
      <c r="B9" s="52" t="s">
        <v>200</v>
      </c>
      <c r="C9" s="60" t="str">
        <f>+'TAREA 19'!A52</f>
        <v>2.3.1.5.4.1 PARA ELECTRICIDAD, ILUMINACIÓN Y ELECTRÓNICA</v>
      </c>
      <c r="D9" s="60">
        <f>+'TAREA 19'!F52</f>
        <v>5000</v>
      </c>
      <c r="E9" s="238"/>
      <c r="F9" s="238"/>
      <c r="I9" s="71"/>
    </row>
    <row r="10" spans="1:9" s="223" customFormat="1" ht="23.25" customHeight="1" x14ac:dyDescent="0.25">
      <c r="A10" s="69"/>
      <c r="B10" s="69"/>
      <c r="C10" s="221" t="s">
        <v>201</v>
      </c>
      <c r="D10" s="222">
        <f>SUM(D8:D9)</f>
        <v>30000</v>
      </c>
      <c r="E10" s="221">
        <v>1</v>
      </c>
      <c r="F10" s="221" t="s">
        <v>599</v>
      </c>
    </row>
    <row r="11" spans="1:9" x14ac:dyDescent="0.2">
      <c r="E11" s="62"/>
      <c r="F11" s="62"/>
    </row>
    <row r="12" spans="1:9" x14ac:dyDescent="0.2">
      <c r="E12" s="62"/>
      <c r="F12" s="62"/>
    </row>
    <row r="13" spans="1:9" x14ac:dyDescent="0.2">
      <c r="E13" s="62"/>
      <c r="F13" s="62"/>
    </row>
    <row r="14" spans="1:9" x14ac:dyDescent="0.2">
      <c r="E14" s="62"/>
      <c r="F14" s="62"/>
    </row>
    <row r="15" spans="1:9" x14ac:dyDescent="0.2">
      <c r="E15" s="62"/>
      <c r="F15" s="62"/>
    </row>
    <row r="16" spans="1:9" x14ac:dyDescent="0.2">
      <c r="E16" s="62"/>
      <c r="F16" s="62"/>
    </row>
    <row r="17" spans="1:6" x14ac:dyDescent="0.2">
      <c r="E17" s="62"/>
      <c r="F17" s="62"/>
    </row>
    <row r="18" spans="1:6" x14ac:dyDescent="0.2">
      <c r="E18" s="62"/>
      <c r="F18" s="62"/>
    </row>
    <row r="19" spans="1:6" x14ac:dyDescent="0.2">
      <c r="E19" s="62"/>
      <c r="F19" s="62"/>
    </row>
    <row r="20" spans="1:6" x14ac:dyDescent="0.2">
      <c r="E20" s="62"/>
      <c r="F20" s="62"/>
    </row>
    <row r="21" spans="1:6" x14ac:dyDescent="0.2">
      <c r="E21" s="62"/>
      <c r="F21" s="62"/>
    </row>
    <row r="22" spans="1:6" x14ac:dyDescent="0.2">
      <c r="E22" s="62"/>
      <c r="F22" s="62"/>
    </row>
    <row r="23" spans="1:6" x14ac:dyDescent="0.2">
      <c r="E23" s="62"/>
      <c r="F23" s="62"/>
    </row>
    <row r="24" spans="1:6" x14ac:dyDescent="0.2">
      <c r="E24" s="62"/>
      <c r="F24" s="62"/>
    </row>
    <row r="25" spans="1:6" x14ac:dyDescent="0.2">
      <c r="E25" s="62"/>
      <c r="F25" s="62"/>
    </row>
    <row r="26" spans="1:6" x14ac:dyDescent="0.2">
      <c r="E26" s="62"/>
      <c r="F26" s="62"/>
    </row>
    <row r="27" spans="1:6" x14ac:dyDescent="0.2">
      <c r="E27" s="62"/>
      <c r="F27" s="62"/>
    </row>
    <row r="28" spans="1:6" x14ac:dyDescent="0.2">
      <c r="E28" s="62"/>
      <c r="F28" s="62"/>
    </row>
    <row r="29" spans="1:6" s="2" customFormat="1" x14ac:dyDescent="0.2">
      <c r="A29" s="1"/>
      <c r="B29" s="1"/>
      <c r="C29" s="1"/>
      <c r="D29" s="1"/>
      <c r="E29" s="63"/>
      <c r="F29" s="64"/>
    </row>
    <row r="30" spans="1:6" x14ac:dyDescent="0.2">
      <c r="E30" s="65"/>
      <c r="F30" s="65"/>
    </row>
  </sheetData>
  <mergeCells count="5">
    <mergeCell ref="A1:F1"/>
    <mergeCell ref="E8:E9"/>
    <mergeCell ref="F8:F9"/>
    <mergeCell ref="A3:B3"/>
    <mergeCell ref="A5:B5"/>
  </mergeCells>
  <hyperlinks>
    <hyperlink ref="D10" location="'TAREA 19'!A1" display="'TAREA 19'!A1"/>
  </hyperlinks>
  <pageMargins left="1.1023622047244095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71"/>
  <sheetViews>
    <sheetView showGridLines="0" zoomScale="150" zoomScaleNormal="15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" sqref="A2"/>
    </sheetView>
  </sheetViews>
  <sheetFormatPr baseColWidth="10" defaultRowHeight="11.25" x14ac:dyDescent="0.2"/>
  <cols>
    <col min="1" max="1" width="29.7109375" style="12" customWidth="1"/>
    <col min="2" max="2" width="11.85546875" style="12" customWidth="1"/>
    <col min="3" max="3" width="11.5703125" style="12" customWidth="1"/>
    <col min="4" max="4" width="11.42578125" style="14"/>
    <col min="5" max="16384" width="11.42578125" style="12"/>
  </cols>
  <sheetData>
    <row r="1" spans="1:6" ht="12.75" x14ac:dyDescent="0.2">
      <c r="A1" s="233" t="s">
        <v>625</v>
      </c>
      <c r="B1" s="233"/>
      <c r="C1" s="233"/>
      <c r="D1" s="233"/>
      <c r="E1" s="233"/>
      <c r="F1" s="233"/>
    </row>
    <row r="2" spans="1:6" x14ac:dyDescent="0.2">
      <c r="A2" s="13"/>
      <c r="B2" s="13"/>
    </row>
    <row r="3" spans="1:6" ht="12" x14ac:dyDescent="0.2">
      <c r="A3" s="9" t="s">
        <v>624</v>
      </c>
      <c r="B3" s="15"/>
    </row>
    <row r="4" spans="1:6" ht="12" x14ac:dyDescent="0.2">
      <c r="A4" s="10"/>
      <c r="B4" s="7"/>
      <c r="C4" s="16"/>
      <c r="D4" s="16"/>
      <c r="E4" s="16"/>
      <c r="F4" s="16"/>
    </row>
    <row r="5" spans="1:6" ht="12" x14ac:dyDescent="0.2">
      <c r="A5" s="11" t="s">
        <v>597</v>
      </c>
      <c r="B5" s="17"/>
      <c r="C5" s="16"/>
      <c r="D5" s="16"/>
      <c r="E5" s="16"/>
      <c r="F5" s="16"/>
    </row>
    <row r="6" spans="1:6" ht="12.75" customHeight="1" x14ac:dyDescent="0.2">
      <c r="A6" s="7"/>
      <c r="B6" s="7"/>
      <c r="C6" s="242"/>
      <c r="D6" s="242"/>
      <c r="E6" s="242"/>
      <c r="F6" s="242"/>
    </row>
    <row r="7" spans="1:6" ht="15" customHeight="1" x14ac:dyDescent="0.2">
      <c r="A7" s="8" t="s">
        <v>189</v>
      </c>
      <c r="B7" s="224" t="s">
        <v>604</v>
      </c>
      <c r="C7" s="225" t="s">
        <v>251</v>
      </c>
      <c r="D7" s="245" t="s">
        <v>182</v>
      </c>
      <c r="E7" s="245" t="s">
        <v>183</v>
      </c>
      <c r="F7" s="248" t="s">
        <v>184</v>
      </c>
    </row>
    <row r="8" spans="1:6" ht="45" customHeight="1" x14ac:dyDescent="0.2">
      <c r="A8" s="6" t="s">
        <v>192</v>
      </c>
      <c r="B8" s="46" t="s">
        <v>175</v>
      </c>
      <c r="C8" s="244" t="s">
        <v>181</v>
      </c>
      <c r="D8" s="246"/>
      <c r="E8" s="246"/>
      <c r="F8" s="249"/>
    </row>
    <row r="9" spans="1:6" s="3" customFormat="1" hidden="1" x14ac:dyDescent="0.2">
      <c r="A9" s="5" t="s">
        <v>180</v>
      </c>
      <c r="B9" s="4" t="s">
        <v>1</v>
      </c>
      <c r="C9" s="244"/>
      <c r="D9" s="247"/>
      <c r="E9" s="247"/>
      <c r="F9" s="250"/>
    </row>
    <row r="10" spans="1:6" s="190" customFormat="1" x14ac:dyDescent="0.2">
      <c r="A10" s="187" t="s">
        <v>190</v>
      </c>
      <c r="B10" s="187">
        <f>+B11+B52</f>
        <v>30000</v>
      </c>
      <c r="C10" s="20"/>
      <c r="D10" s="188"/>
      <c r="E10" s="189"/>
      <c r="F10" s="187">
        <f>+F11+F52</f>
        <v>30000</v>
      </c>
    </row>
    <row r="11" spans="1:6" s="190" customFormat="1" x14ac:dyDescent="0.2">
      <c r="A11" s="22" t="s">
        <v>2</v>
      </c>
      <c r="B11" s="191">
        <f>SUMPRODUCT(B12:B51,E12:E51)</f>
        <v>25000</v>
      </c>
      <c r="C11" s="23"/>
      <c r="D11" s="192"/>
      <c r="E11" s="192"/>
      <c r="F11" s="193">
        <f>SUM(F12:F51)</f>
        <v>25000</v>
      </c>
    </row>
    <row r="12" spans="1:6" x14ac:dyDescent="0.2">
      <c r="A12" s="176" t="s">
        <v>145</v>
      </c>
      <c r="B12" s="197">
        <v>24</v>
      </c>
      <c r="C12" s="197">
        <f>+B12</f>
        <v>24</v>
      </c>
      <c r="D12" s="177" t="s">
        <v>135</v>
      </c>
      <c r="E12" s="182">
        <v>80</v>
      </c>
      <c r="F12" s="183">
        <f>+B12*E12</f>
        <v>1920</v>
      </c>
    </row>
    <row r="13" spans="1:6" x14ac:dyDescent="0.2">
      <c r="A13" s="176" t="s">
        <v>134</v>
      </c>
      <c r="B13" s="197">
        <v>25</v>
      </c>
      <c r="C13" s="197">
        <f t="shared" ref="C13:C28" si="0">+B13</f>
        <v>25</v>
      </c>
      <c r="D13" s="177" t="s">
        <v>135</v>
      </c>
      <c r="E13" s="182">
        <v>50</v>
      </c>
      <c r="F13" s="183">
        <f t="shared" ref="F13:F23" si="1">+B13*E13</f>
        <v>1250</v>
      </c>
    </row>
    <row r="14" spans="1:6" x14ac:dyDescent="0.2">
      <c r="A14" s="176" t="s">
        <v>153</v>
      </c>
      <c r="B14" s="197">
        <v>20</v>
      </c>
      <c r="C14" s="197">
        <f t="shared" si="0"/>
        <v>20</v>
      </c>
      <c r="D14" s="177" t="s">
        <v>135</v>
      </c>
      <c r="E14" s="182">
        <v>50</v>
      </c>
      <c r="F14" s="183">
        <f t="shared" si="1"/>
        <v>1000</v>
      </c>
    </row>
    <row r="15" spans="1:6" x14ac:dyDescent="0.2">
      <c r="A15" s="176" t="s">
        <v>152</v>
      </c>
      <c r="B15" s="197">
        <v>150</v>
      </c>
      <c r="C15" s="197">
        <f t="shared" si="0"/>
        <v>150</v>
      </c>
      <c r="D15" s="177" t="s">
        <v>577</v>
      </c>
      <c r="E15" s="184">
        <v>20</v>
      </c>
      <c r="F15" s="183">
        <f t="shared" si="1"/>
        <v>3000</v>
      </c>
    </row>
    <row r="16" spans="1:6" x14ac:dyDescent="0.2">
      <c r="A16" s="176" t="s">
        <v>150</v>
      </c>
      <c r="B16" s="197">
        <v>16</v>
      </c>
      <c r="C16" s="197">
        <f t="shared" si="0"/>
        <v>16</v>
      </c>
      <c r="D16" s="177" t="s">
        <v>151</v>
      </c>
      <c r="E16" s="184">
        <v>450</v>
      </c>
      <c r="F16" s="183">
        <f t="shared" si="1"/>
        <v>7200</v>
      </c>
    </row>
    <row r="17" spans="1:6" x14ac:dyDescent="0.2">
      <c r="A17" s="176" t="s">
        <v>578</v>
      </c>
      <c r="B17" s="197">
        <v>25</v>
      </c>
      <c r="C17" s="197">
        <f t="shared" si="0"/>
        <v>25</v>
      </c>
      <c r="D17" s="177" t="s">
        <v>149</v>
      </c>
      <c r="E17" s="184">
        <v>26</v>
      </c>
      <c r="F17" s="183">
        <f t="shared" si="1"/>
        <v>650</v>
      </c>
    </row>
    <row r="18" spans="1:6" x14ac:dyDescent="0.2">
      <c r="A18" s="176" t="s">
        <v>579</v>
      </c>
      <c r="B18" s="197">
        <v>15</v>
      </c>
      <c r="C18" s="197">
        <f t="shared" si="0"/>
        <v>15</v>
      </c>
      <c r="D18" s="177" t="s">
        <v>149</v>
      </c>
      <c r="E18" s="184">
        <v>16</v>
      </c>
      <c r="F18" s="183">
        <f t="shared" si="1"/>
        <v>240</v>
      </c>
    </row>
    <row r="19" spans="1:6" x14ac:dyDescent="0.2">
      <c r="A19" s="176" t="s">
        <v>580</v>
      </c>
      <c r="B19" s="197">
        <v>8</v>
      </c>
      <c r="C19" s="197">
        <f t="shared" si="0"/>
        <v>8</v>
      </c>
      <c r="D19" s="177" t="s">
        <v>135</v>
      </c>
      <c r="E19" s="184">
        <v>150</v>
      </c>
      <c r="F19" s="183">
        <f t="shared" si="1"/>
        <v>1200</v>
      </c>
    </row>
    <row r="20" spans="1:6" x14ac:dyDescent="0.2">
      <c r="A20" s="176" t="s">
        <v>148</v>
      </c>
      <c r="B20" s="197">
        <v>8</v>
      </c>
      <c r="C20" s="197">
        <f t="shared" si="0"/>
        <v>8</v>
      </c>
      <c r="D20" s="177" t="s">
        <v>581</v>
      </c>
      <c r="E20" s="182">
        <v>6</v>
      </c>
      <c r="F20" s="183">
        <f t="shared" si="1"/>
        <v>48</v>
      </c>
    </row>
    <row r="21" spans="1:6" x14ac:dyDescent="0.2">
      <c r="A21" s="176" t="s">
        <v>147</v>
      </c>
      <c r="B21" s="197">
        <v>14</v>
      </c>
      <c r="C21" s="197">
        <f t="shared" si="0"/>
        <v>14</v>
      </c>
      <c r="D21" s="177" t="s">
        <v>581</v>
      </c>
      <c r="E21" s="182">
        <v>5</v>
      </c>
      <c r="F21" s="183">
        <f t="shared" si="1"/>
        <v>70</v>
      </c>
    </row>
    <row r="22" spans="1:6" x14ac:dyDescent="0.2">
      <c r="A22" s="178" t="s">
        <v>86</v>
      </c>
      <c r="B22" s="197">
        <v>45</v>
      </c>
      <c r="C22" s="197">
        <f t="shared" si="0"/>
        <v>45</v>
      </c>
      <c r="D22" s="179" t="s">
        <v>582</v>
      </c>
      <c r="E22" s="182">
        <v>26</v>
      </c>
      <c r="F22" s="183">
        <f t="shared" si="1"/>
        <v>1170</v>
      </c>
    </row>
    <row r="23" spans="1:6" x14ac:dyDescent="0.2">
      <c r="A23" s="176" t="s">
        <v>155</v>
      </c>
      <c r="B23" s="197">
        <v>28</v>
      </c>
      <c r="C23" s="197">
        <f t="shared" si="0"/>
        <v>28</v>
      </c>
      <c r="D23" s="177" t="s">
        <v>581</v>
      </c>
      <c r="E23" s="182">
        <v>5</v>
      </c>
      <c r="F23" s="183">
        <f t="shared" si="1"/>
        <v>140</v>
      </c>
    </row>
    <row r="24" spans="1:6" x14ac:dyDescent="0.2">
      <c r="A24" s="178" t="s">
        <v>583</v>
      </c>
      <c r="B24" s="197">
        <v>80</v>
      </c>
      <c r="C24" s="197">
        <f t="shared" si="0"/>
        <v>80</v>
      </c>
      <c r="D24" s="179" t="s">
        <v>468</v>
      </c>
      <c r="E24" s="184">
        <v>25</v>
      </c>
      <c r="F24" s="183">
        <f>+B24*E24</f>
        <v>2000</v>
      </c>
    </row>
    <row r="25" spans="1:6" x14ac:dyDescent="0.2">
      <c r="A25" s="178" t="s">
        <v>168</v>
      </c>
      <c r="B25" s="197">
        <v>34</v>
      </c>
      <c r="C25" s="197">
        <f t="shared" si="0"/>
        <v>34</v>
      </c>
      <c r="D25" s="179" t="s">
        <v>468</v>
      </c>
      <c r="E25" s="184">
        <v>15</v>
      </c>
      <c r="F25" s="183">
        <f>+B25*E25</f>
        <v>510</v>
      </c>
    </row>
    <row r="26" spans="1:6" x14ac:dyDescent="0.2">
      <c r="A26" s="178" t="s">
        <v>167</v>
      </c>
      <c r="B26" s="197">
        <v>15</v>
      </c>
      <c r="C26" s="197">
        <f t="shared" si="0"/>
        <v>15</v>
      </c>
      <c r="D26" s="179" t="s">
        <v>577</v>
      </c>
      <c r="E26" s="182">
        <v>6.4</v>
      </c>
      <c r="F26" s="183">
        <f>+E26*C26</f>
        <v>96</v>
      </c>
    </row>
    <row r="27" spans="1:6" x14ac:dyDescent="0.2">
      <c r="A27" s="178" t="s">
        <v>154</v>
      </c>
      <c r="B27" s="197">
        <v>15</v>
      </c>
      <c r="C27" s="197">
        <f t="shared" si="0"/>
        <v>15</v>
      </c>
      <c r="D27" s="179" t="s">
        <v>582</v>
      </c>
      <c r="E27" s="184">
        <v>16</v>
      </c>
      <c r="F27" s="183">
        <f>+B27*E27</f>
        <v>240</v>
      </c>
    </row>
    <row r="28" spans="1:6" x14ac:dyDescent="0.2">
      <c r="A28" s="178" t="s">
        <v>165</v>
      </c>
      <c r="B28" s="197">
        <v>14</v>
      </c>
      <c r="C28" s="197">
        <f t="shared" si="0"/>
        <v>14</v>
      </c>
      <c r="D28" s="179" t="s">
        <v>582</v>
      </c>
      <c r="E28" s="184">
        <v>19</v>
      </c>
      <c r="F28" s="183">
        <f>+E28*C28</f>
        <v>266</v>
      </c>
    </row>
    <row r="29" spans="1:6" x14ac:dyDescent="0.2">
      <c r="A29" s="178" t="s">
        <v>584</v>
      </c>
      <c r="B29" s="197">
        <v>35</v>
      </c>
      <c r="C29" s="197">
        <f t="shared" ref="C29:C51" si="2">+B29</f>
        <v>35</v>
      </c>
      <c r="D29" s="179" t="s">
        <v>582</v>
      </c>
      <c r="E29" s="184">
        <v>18</v>
      </c>
      <c r="F29" s="183">
        <f>+B29*E29</f>
        <v>630</v>
      </c>
    </row>
    <row r="30" spans="1:6" x14ac:dyDescent="0.2">
      <c r="A30" s="178" t="s">
        <v>156</v>
      </c>
      <c r="B30" s="197">
        <v>25</v>
      </c>
      <c r="C30" s="197">
        <f t="shared" si="2"/>
        <v>25</v>
      </c>
      <c r="D30" s="179" t="s">
        <v>582</v>
      </c>
      <c r="E30" s="184">
        <v>15</v>
      </c>
      <c r="F30" s="183">
        <f t="shared" ref="F30:F51" si="3">+B30*E30</f>
        <v>375</v>
      </c>
    </row>
    <row r="31" spans="1:6" x14ac:dyDescent="0.2">
      <c r="A31" s="178" t="s">
        <v>144</v>
      </c>
      <c r="B31" s="197">
        <v>14</v>
      </c>
      <c r="C31" s="197">
        <f t="shared" si="2"/>
        <v>14</v>
      </c>
      <c r="D31" s="179" t="s">
        <v>582</v>
      </c>
      <c r="E31" s="184">
        <v>7</v>
      </c>
      <c r="F31" s="183">
        <f t="shared" si="3"/>
        <v>98</v>
      </c>
    </row>
    <row r="32" spans="1:6" x14ac:dyDescent="0.2">
      <c r="A32" s="178" t="s">
        <v>585</v>
      </c>
      <c r="B32" s="197">
        <v>15</v>
      </c>
      <c r="C32" s="197">
        <f t="shared" si="2"/>
        <v>15</v>
      </c>
      <c r="D32" s="179" t="s">
        <v>582</v>
      </c>
      <c r="E32" s="184">
        <v>1</v>
      </c>
      <c r="F32" s="183">
        <f t="shared" si="3"/>
        <v>15</v>
      </c>
    </row>
    <row r="33" spans="1:6" x14ac:dyDescent="0.2">
      <c r="A33" s="180" t="s">
        <v>143</v>
      </c>
      <c r="B33" s="197">
        <v>14</v>
      </c>
      <c r="C33" s="197">
        <f t="shared" si="2"/>
        <v>14</v>
      </c>
      <c r="D33" s="179" t="s">
        <v>582</v>
      </c>
      <c r="E33" s="184">
        <v>9.5</v>
      </c>
      <c r="F33" s="183">
        <f t="shared" si="3"/>
        <v>133</v>
      </c>
    </row>
    <row r="34" spans="1:6" x14ac:dyDescent="0.2">
      <c r="A34" s="181" t="s">
        <v>586</v>
      </c>
      <c r="B34" s="197">
        <v>15</v>
      </c>
      <c r="C34" s="197">
        <f t="shared" si="2"/>
        <v>15</v>
      </c>
      <c r="D34" s="179" t="s">
        <v>582</v>
      </c>
      <c r="E34" s="184">
        <v>0.9</v>
      </c>
      <c r="F34" s="183">
        <f t="shared" si="3"/>
        <v>13.5</v>
      </c>
    </row>
    <row r="35" spans="1:6" x14ac:dyDescent="0.2">
      <c r="A35" s="178" t="s">
        <v>142</v>
      </c>
      <c r="B35" s="197">
        <v>9</v>
      </c>
      <c r="C35" s="197">
        <f t="shared" si="2"/>
        <v>9</v>
      </c>
      <c r="D35" s="179" t="s">
        <v>582</v>
      </c>
      <c r="E35" s="184">
        <v>4</v>
      </c>
      <c r="F35" s="183">
        <f t="shared" si="3"/>
        <v>36</v>
      </c>
    </row>
    <row r="36" spans="1:6" x14ac:dyDescent="0.2">
      <c r="A36" s="178" t="s">
        <v>141</v>
      </c>
      <c r="B36" s="197">
        <v>45</v>
      </c>
      <c r="C36" s="197">
        <f t="shared" si="2"/>
        <v>45</v>
      </c>
      <c r="D36" s="179" t="s">
        <v>582</v>
      </c>
      <c r="E36" s="184">
        <v>23</v>
      </c>
      <c r="F36" s="183">
        <f t="shared" si="3"/>
        <v>1035</v>
      </c>
    </row>
    <row r="37" spans="1:6" x14ac:dyDescent="0.2">
      <c r="A37" s="178" t="s">
        <v>587</v>
      </c>
      <c r="B37" s="197">
        <v>24</v>
      </c>
      <c r="C37" s="197">
        <f t="shared" si="2"/>
        <v>24</v>
      </c>
      <c r="D37" s="179" t="s">
        <v>582</v>
      </c>
      <c r="E37" s="184">
        <v>25</v>
      </c>
      <c r="F37" s="183">
        <f t="shared" si="3"/>
        <v>600</v>
      </c>
    </row>
    <row r="38" spans="1:6" x14ac:dyDescent="0.2">
      <c r="A38" s="178" t="s">
        <v>140</v>
      </c>
      <c r="B38" s="197">
        <v>6</v>
      </c>
      <c r="C38" s="197">
        <f t="shared" si="2"/>
        <v>6</v>
      </c>
      <c r="D38" s="179" t="s">
        <v>582</v>
      </c>
      <c r="E38" s="184">
        <v>10</v>
      </c>
      <c r="F38" s="183">
        <f t="shared" si="3"/>
        <v>60</v>
      </c>
    </row>
    <row r="39" spans="1:6" x14ac:dyDescent="0.2">
      <c r="A39" s="178" t="s">
        <v>139</v>
      </c>
      <c r="B39" s="197">
        <v>11</v>
      </c>
      <c r="C39" s="197">
        <f t="shared" si="2"/>
        <v>11</v>
      </c>
      <c r="D39" s="179" t="s">
        <v>582</v>
      </c>
      <c r="E39" s="184">
        <v>1.5</v>
      </c>
      <c r="F39" s="183">
        <f t="shared" si="3"/>
        <v>16.5</v>
      </c>
    </row>
    <row r="40" spans="1:6" x14ac:dyDescent="0.2">
      <c r="A40" s="178" t="s">
        <v>138</v>
      </c>
      <c r="B40" s="197">
        <v>8</v>
      </c>
      <c r="C40" s="197">
        <f t="shared" si="2"/>
        <v>8</v>
      </c>
      <c r="D40" s="179" t="s">
        <v>582</v>
      </c>
      <c r="E40" s="184">
        <v>5</v>
      </c>
      <c r="F40" s="183">
        <f t="shared" si="3"/>
        <v>40</v>
      </c>
    </row>
    <row r="41" spans="1:6" x14ac:dyDescent="0.2">
      <c r="A41" s="178" t="s">
        <v>137</v>
      </c>
      <c r="B41" s="197">
        <v>4</v>
      </c>
      <c r="C41" s="197">
        <f t="shared" si="2"/>
        <v>4</v>
      </c>
      <c r="D41" s="179" t="s">
        <v>582</v>
      </c>
      <c r="E41" s="184">
        <v>8</v>
      </c>
      <c r="F41" s="183">
        <f t="shared" si="3"/>
        <v>32</v>
      </c>
    </row>
    <row r="42" spans="1:6" x14ac:dyDescent="0.2">
      <c r="A42" s="178" t="s">
        <v>136</v>
      </c>
      <c r="B42" s="197">
        <v>15</v>
      </c>
      <c r="C42" s="197">
        <f t="shared" si="2"/>
        <v>15</v>
      </c>
      <c r="D42" s="179" t="s">
        <v>582</v>
      </c>
      <c r="E42" s="184">
        <v>4</v>
      </c>
      <c r="F42" s="183">
        <f t="shared" si="3"/>
        <v>60</v>
      </c>
    </row>
    <row r="43" spans="1:6" x14ac:dyDescent="0.2">
      <c r="A43" s="178" t="s">
        <v>146</v>
      </c>
      <c r="B43" s="197">
        <v>13</v>
      </c>
      <c r="C43" s="197">
        <f t="shared" si="2"/>
        <v>13</v>
      </c>
      <c r="D43" s="179" t="s">
        <v>582</v>
      </c>
      <c r="E43" s="184">
        <v>1</v>
      </c>
      <c r="F43" s="183">
        <f t="shared" si="3"/>
        <v>13</v>
      </c>
    </row>
    <row r="44" spans="1:6" x14ac:dyDescent="0.2">
      <c r="A44" s="178" t="s">
        <v>164</v>
      </c>
      <c r="B44" s="197">
        <v>13</v>
      </c>
      <c r="C44" s="197">
        <f t="shared" si="2"/>
        <v>13</v>
      </c>
      <c r="D44" s="179" t="s">
        <v>582</v>
      </c>
      <c r="E44" s="184">
        <v>1</v>
      </c>
      <c r="F44" s="183">
        <f t="shared" si="3"/>
        <v>13</v>
      </c>
    </row>
    <row r="45" spans="1:6" x14ac:dyDescent="0.2">
      <c r="A45" s="178" t="s">
        <v>161</v>
      </c>
      <c r="B45" s="197">
        <v>8</v>
      </c>
      <c r="C45" s="197">
        <f t="shared" si="2"/>
        <v>8</v>
      </c>
      <c r="D45" s="179" t="s">
        <v>582</v>
      </c>
      <c r="E45" s="184">
        <v>4</v>
      </c>
      <c r="F45" s="183">
        <f t="shared" si="3"/>
        <v>32</v>
      </c>
    </row>
    <row r="46" spans="1:6" x14ac:dyDescent="0.2">
      <c r="A46" s="178" t="s">
        <v>174</v>
      </c>
      <c r="B46" s="197">
        <v>17</v>
      </c>
      <c r="C46" s="197">
        <f t="shared" si="2"/>
        <v>17</v>
      </c>
      <c r="D46" s="179" t="s">
        <v>582</v>
      </c>
      <c r="E46" s="184">
        <v>5</v>
      </c>
      <c r="F46" s="183">
        <f t="shared" si="3"/>
        <v>85</v>
      </c>
    </row>
    <row r="47" spans="1:6" x14ac:dyDescent="0.2">
      <c r="A47" s="181" t="s">
        <v>173</v>
      </c>
      <c r="B47" s="197">
        <v>12</v>
      </c>
      <c r="C47" s="197">
        <f t="shared" si="2"/>
        <v>12</v>
      </c>
      <c r="D47" s="179" t="s">
        <v>582</v>
      </c>
      <c r="E47" s="184">
        <v>10</v>
      </c>
      <c r="F47" s="183">
        <f t="shared" si="3"/>
        <v>120</v>
      </c>
    </row>
    <row r="48" spans="1:6" x14ac:dyDescent="0.2">
      <c r="A48" s="180" t="s">
        <v>172</v>
      </c>
      <c r="B48" s="197">
        <v>7</v>
      </c>
      <c r="C48" s="197">
        <f t="shared" si="2"/>
        <v>7</v>
      </c>
      <c r="D48" s="179" t="s">
        <v>582</v>
      </c>
      <c r="E48" s="184">
        <v>50</v>
      </c>
      <c r="F48" s="183">
        <f t="shared" si="3"/>
        <v>350</v>
      </c>
    </row>
    <row r="49" spans="1:8" x14ac:dyDescent="0.2">
      <c r="A49" s="178" t="s">
        <v>171</v>
      </c>
      <c r="B49" s="197">
        <v>10</v>
      </c>
      <c r="C49" s="197">
        <f t="shared" si="2"/>
        <v>10</v>
      </c>
      <c r="D49" s="179" t="s">
        <v>582</v>
      </c>
      <c r="E49" s="184">
        <v>12</v>
      </c>
      <c r="F49" s="183">
        <f t="shared" si="3"/>
        <v>120</v>
      </c>
    </row>
    <row r="50" spans="1:8" x14ac:dyDescent="0.2">
      <c r="A50" s="178" t="s">
        <v>170</v>
      </c>
      <c r="B50" s="197">
        <v>6</v>
      </c>
      <c r="C50" s="197">
        <f t="shared" si="2"/>
        <v>6</v>
      </c>
      <c r="D50" s="179" t="s">
        <v>582</v>
      </c>
      <c r="E50" s="184">
        <v>18</v>
      </c>
      <c r="F50" s="183">
        <f t="shared" si="3"/>
        <v>108</v>
      </c>
    </row>
    <row r="51" spans="1:8" s="31" customFormat="1" x14ac:dyDescent="0.2">
      <c r="A51" s="178" t="s">
        <v>169</v>
      </c>
      <c r="B51" s="197">
        <v>6</v>
      </c>
      <c r="C51" s="197">
        <f t="shared" si="2"/>
        <v>6</v>
      </c>
      <c r="D51" s="179" t="s">
        <v>582</v>
      </c>
      <c r="E51" s="184">
        <v>2.5</v>
      </c>
      <c r="F51" s="183">
        <f t="shared" si="3"/>
        <v>15</v>
      </c>
    </row>
    <row r="52" spans="1:8" s="31" customFormat="1" ht="22.5" x14ac:dyDescent="0.2">
      <c r="A52" s="33" t="s">
        <v>37</v>
      </c>
      <c r="B52" s="171">
        <f>SUMPRODUCT(B53:B70,E53:E70)</f>
        <v>5000</v>
      </c>
      <c r="C52" s="34"/>
      <c r="D52" s="194"/>
      <c r="E52" s="195"/>
      <c r="F52" s="196">
        <f>SUM(F53:F70)</f>
        <v>5000</v>
      </c>
      <c r="G52" s="35"/>
      <c r="H52" s="35"/>
    </row>
    <row r="53" spans="1:8" s="32" customFormat="1" ht="12.75" x14ac:dyDescent="0.2">
      <c r="A53" s="172" t="s">
        <v>588</v>
      </c>
      <c r="B53" s="198">
        <v>10</v>
      </c>
      <c r="C53" s="199">
        <f t="shared" ref="C53:C70" si="4">+B53</f>
        <v>10</v>
      </c>
      <c r="D53" s="173" t="s">
        <v>38</v>
      </c>
      <c r="E53" s="185">
        <v>90</v>
      </c>
      <c r="F53" s="186">
        <f>B53*E53</f>
        <v>900</v>
      </c>
    </row>
    <row r="54" spans="1:8" s="32" customFormat="1" ht="12.75" x14ac:dyDescent="0.2">
      <c r="A54" s="172" t="s">
        <v>589</v>
      </c>
      <c r="B54" s="198">
        <v>9</v>
      </c>
      <c r="C54" s="199">
        <f t="shared" si="4"/>
        <v>9</v>
      </c>
      <c r="D54" s="173" t="s">
        <v>38</v>
      </c>
      <c r="E54" s="185">
        <v>70</v>
      </c>
      <c r="F54" s="186">
        <f t="shared" ref="F54:F68" si="5">B54*E54</f>
        <v>630</v>
      </c>
    </row>
    <row r="55" spans="1:8" s="32" customFormat="1" ht="12.75" x14ac:dyDescent="0.2">
      <c r="A55" s="172" t="s">
        <v>163</v>
      </c>
      <c r="B55" s="198">
        <v>8</v>
      </c>
      <c r="C55" s="199">
        <f t="shared" si="4"/>
        <v>8</v>
      </c>
      <c r="D55" s="173" t="s">
        <v>582</v>
      </c>
      <c r="E55" s="185">
        <v>2</v>
      </c>
      <c r="F55" s="186">
        <f t="shared" si="5"/>
        <v>16</v>
      </c>
    </row>
    <row r="56" spans="1:8" s="32" customFormat="1" ht="12.75" x14ac:dyDescent="0.2">
      <c r="A56" s="172" t="s">
        <v>176</v>
      </c>
      <c r="B56" s="198">
        <v>5</v>
      </c>
      <c r="C56" s="199">
        <f t="shared" si="4"/>
        <v>5</v>
      </c>
      <c r="D56" s="173" t="s">
        <v>582</v>
      </c>
      <c r="E56" s="185">
        <v>0.4</v>
      </c>
      <c r="F56" s="186">
        <f t="shared" si="5"/>
        <v>2</v>
      </c>
    </row>
    <row r="57" spans="1:8" s="32" customFormat="1" ht="12.75" x14ac:dyDescent="0.2">
      <c r="A57" s="172" t="s">
        <v>162</v>
      </c>
      <c r="B57" s="198">
        <v>11</v>
      </c>
      <c r="C57" s="199">
        <f t="shared" si="4"/>
        <v>11</v>
      </c>
      <c r="D57" s="173" t="s">
        <v>582</v>
      </c>
      <c r="E57" s="185">
        <v>4</v>
      </c>
      <c r="F57" s="186">
        <f t="shared" si="5"/>
        <v>44</v>
      </c>
    </row>
    <row r="58" spans="1:8" s="32" customFormat="1" ht="12.75" x14ac:dyDescent="0.2">
      <c r="A58" s="172" t="s">
        <v>160</v>
      </c>
      <c r="B58" s="198">
        <v>46</v>
      </c>
      <c r="C58" s="199">
        <f t="shared" si="4"/>
        <v>46</v>
      </c>
      <c r="D58" s="173" t="s">
        <v>582</v>
      </c>
      <c r="E58" s="185">
        <v>25</v>
      </c>
      <c r="F58" s="186">
        <f t="shared" si="5"/>
        <v>1150</v>
      </c>
    </row>
    <row r="59" spans="1:8" s="32" customFormat="1" ht="12.75" x14ac:dyDescent="0.2">
      <c r="A59" s="172" t="s">
        <v>590</v>
      </c>
      <c r="B59" s="198">
        <v>10</v>
      </c>
      <c r="C59" s="199">
        <f t="shared" si="4"/>
        <v>10</v>
      </c>
      <c r="D59" s="173" t="s">
        <v>582</v>
      </c>
      <c r="E59" s="185">
        <v>9</v>
      </c>
      <c r="F59" s="186">
        <f t="shared" si="5"/>
        <v>90</v>
      </c>
    </row>
    <row r="60" spans="1:8" s="32" customFormat="1" ht="12.75" x14ac:dyDescent="0.2">
      <c r="A60" s="172" t="s">
        <v>591</v>
      </c>
      <c r="B60" s="198">
        <v>10</v>
      </c>
      <c r="C60" s="199">
        <f t="shared" si="4"/>
        <v>10</v>
      </c>
      <c r="D60" s="173" t="s">
        <v>582</v>
      </c>
      <c r="E60" s="185">
        <v>1.5</v>
      </c>
      <c r="F60" s="186">
        <f t="shared" si="5"/>
        <v>15</v>
      </c>
    </row>
    <row r="61" spans="1:8" s="32" customFormat="1" ht="12.75" x14ac:dyDescent="0.2">
      <c r="A61" s="172" t="s">
        <v>43</v>
      </c>
      <c r="B61" s="198">
        <v>15</v>
      </c>
      <c r="C61" s="199">
        <f t="shared" si="4"/>
        <v>15</v>
      </c>
      <c r="D61" s="173" t="s">
        <v>582</v>
      </c>
      <c r="E61" s="185">
        <v>7</v>
      </c>
      <c r="F61" s="186">
        <f t="shared" si="5"/>
        <v>105</v>
      </c>
    </row>
    <row r="62" spans="1:8" s="32" customFormat="1" ht="12.75" x14ac:dyDescent="0.2">
      <c r="A62" s="172" t="s">
        <v>592</v>
      </c>
      <c r="B62" s="198">
        <v>20</v>
      </c>
      <c r="C62" s="199">
        <f t="shared" si="4"/>
        <v>20</v>
      </c>
      <c r="D62" s="173" t="s">
        <v>582</v>
      </c>
      <c r="E62" s="185">
        <v>9.5</v>
      </c>
      <c r="F62" s="186">
        <f t="shared" si="5"/>
        <v>190</v>
      </c>
    </row>
    <row r="63" spans="1:8" s="32" customFormat="1" ht="12.75" x14ac:dyDescent="0.2">
      <c r="A63" s="174" t="s">
        <v>159</v>
      </c>
      <c r="B63" s="198">
        <v>55</v>
      </c>
      <c r="C63" s="199">
        <f t="shared" si="4"/>
        <v>55</v>
      </c>
      <c r="D63" s="173" t="s">
        <v>582</v>
      </c>
      <c r="E63" s="185">
        <v>5</v>
      </c>
      <c r="F63" s="186">
        <f t="shared" si="5"/>
        <v>275</v>
      </c>
    </row>
    <row r="64" spans="1:8" s="32" customFormat="1" ht="12.75" x14ac:dyDescent="0.2">
      <c r="A64" s="175" t="s">
        <v>593</v>
      </c>
      <c r="B64" s="198">
        <v>5</v>
      </c>
      <c r="C64" s="199">
        <f t="shared" si="4"/>
        <v>5</v>
      </c>
      <c r="D64" s="173" t="s">
        <v>582</v>
      </c>
      <c r="E64" s="185">
        <v>14</v>
      </c>
      <c r="F64" s="186">
        <f t="shared" si="5"/>
        <v>70</v>
      </c>
    </row>
    <row r="65" spans="1:6" s="32" customFormat="1" ht="12.75" x14ac:dyDescent="0.2">
      <c r="A65" s="175" t="s">
        <v>594</v>
      </c>
      <c r="B65" s="198">
        <v>9</v>
      </c>
      <c r="C65" s="199">
        <f t="shared" si="4"/>
        <v>9</v>
      </c>
      <c r="D65" s="173" t="s">
        <v>582</v>
      </c>
      <c r="E65" s="185">
        <v>35</v>
      </c>
      <c r="F65" s="186">
        <f t="shared" si="5"/>
        <v>315</v>
      </c>
    </row>
    <row r="66" spans="1:6" s="32" customFormat="1" ht="12.75" x14ac:dyDescent="0.2">
      <c r="A66" s="172" t="s">
        <v>158</v>
      </c>
      <c r="B66" s="198">
        <v>15</v>
      </c>
      <c r="C66" s="199">
        <f t="shared" si="4"/>
        <v>15</v>
      </c>
      <c r="D66" s="173" t="s">
        <v>582</v>
      </c>
      <c r="E66" s="185">
        <v>8</v>
      </c>
      <c r="F66" s="186">
        <f t="shared" si="5"/>
        <v>120</v>
      </c>
    </row>
    <row r="67" spans="1:6" s="32" customFormat="1" ht="12.75" x14ac:dyDescent="0.2">
      <c r="A67" s="172" t="s">
        <v>157</v>
      </c>
      <c r="B67" s="198">
        <v>10</v>
      </c>
      <c r="C67" s="199">
        <f t="shared" si="4"/>
        <v>10</v>
      </c>
      <c r="D67" s="173" t="s">
        <v>582</v>
      </c>
      <c r="E67" s="185">
        <v>45</v>
      </c>
      <c r="F67" s="186">
        <f t="shared" si="5"/>
        <v>450</v>
      </c>
    </row>
    <row r="68" spans="1:6" s="32" customFormat="1" ht="12.75" x14ac:dyDescent="0.2">
      <c r="A68" s="172" t="s">
        <v>166</v>
      </c>
      <c r="B68" s="198">
        <v>6</v>
      </c>
      <c r="C68" s="199">
        <f t="shared" si="4"/>
        <v>6</v>
      </c>
      <c r="D68" s="173" t="s">
        <v>582</v>
      </c>
      <c r="E68" s="185">
        <v>45</v>
      </c>
      <c r="F68" s="186">
        <f t="shared" si="5"/>
        <v>270</v>
      </c>
    </row>
    <row r="69" spans="1:6" s="32" customFormat="1" ht="12.75" x14ac:dyDescent="0.2">
      <c r="A69" s="172" t="s">
        <v>595</v>
      </c>
      <c r="B69" s="198">
        <v>7</v>
      </c>
      <c r="C69" s="199">
        <f t="shared" si="4"/>
        <v>7</v>
      </c>
      <c r="D69" s="173" t="s">
        <v>582</v>
      </c>
      <c r="E69" s="185">
        <v>40</v>
      </c>
      <c r="F69" s="186">
        <f>B69*E69</f>
        <v>280</v>
      </c>
    </row>
    <row r="70" spans="1:6" s="32" customFormat="1" ht="12.75" x14ac:dyDescent="0.2">
      <c r="A70" s="172" t="s">
        <v>596</v>
      </c>
      <c r="B70" s="198">
        <v>13</v>
      </c>
      <c r="C70" s="199">
        <f t="shared" si="4"/>
        <v>13</v>
      </c>
      <c r="D70" s="173" t="s">
        <v>582</v>
      </c>
      <c r="E70" s="185">
        <v>6</v>
      </c>
      <c r="F70" s="186">
        <f>B70*E70</f>
        <v>78</v>
      </c>
    </row>
    <row r="71" spans="1:6" s="15" customFormat="1" x14ac:dyDescent="0.2">
      <c r="A71" s="36" t="s">
        <v>190</v>
      </c>
      <c r="B71" s="61">
        <f>+B10</f>
        <v>30000</v>
      </c>
      <c r="C71" s="243" t="s">
        <v>191</v>
      </c>
      <c r="D71" s="243"/>
      <c r="E71" s="243"/>
      <c r="F71" s="61">
        <f>+F10</f>
        <v>30000</v>
      </c>
    </row>
  </sheetData>
  <protectedRanges>
    <protectedRange sqref="C6:C7 D6 E6 F6" name="Rango57_1_1"/>
    <protectedRange sqref="A13:A23" name="Rango22"/>
    <protectedRange sqref="A24:A51" name="Rango17"/>
    <protectedRange sqref="E27:E28" name="Rango12"/>
    <protectedRange sqref="E29:E51 E12:E26" name="Rango12_1"/>
    <protectedRange sqref="A53:A62 A66:A70" name="Rango17_1"/>
    <protectedRange sqref="E53:E70" name="Rango12_2_1"/>
    <protectedRange sqref="D53:D70" name="Rango11"/>
    <protectedRange sqref="A63" name="Rango22_1_5_1"/>
    <protectedRange sqref="A64:A65" name="Rango9_1_10_1"/>
    <protectedRange sqref="A53:A62 A66:A70" name="Rango17_2"/>
    <protectedRange sqref="E53:E70" name="Rango12_2_2"/>
    <protectedRange sqref="D53:D70" name="Rango11_1"/>
    <protectedRange sqref="A63" name="Rango22_1_5_1_1"/>
    <protectedRange sqref="A64:A65" name="Rango9_1_10_1_1"/>
  </protectedRanges>
  <sortState ref="A11:J88">
    <sortCondition ref="A11:A88"/>
  </sortState>
  <mergeCells count="7">
    <mergeCell ref="C71:E71"/>
    <mergeCell ref="A1:F1"/>
    <mergeCell ref="C6:F6"/>
    <mergeCell ref="C8:C9"/>
    <mergeCell ref="D7:D9"/>
    <mergeCell ref="E7:E9"/>
    <mergeCell ref="F7:F9"/>
  </mergeCells>
  <pageMargins left="0.70866141732283472" right="0.70866141732283472" top="0.35433070866141736" bottom="0.55118110236220474" header="0.31496062992125984" footer="0.31496062992125984"/>
  <pageSetup paperSize="9" orientation="portrait" horizontalDpi="0" verticalDpi="0" r:id="rId1"/>
  <headerFooter>
    <oddFooter>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B1:I37"/>
  <sheetViews>
    <sheetView showGridLines="0" topLeftCell="B13" workbookViewId="0">
      <selection activeCell="E41" sqref="E41"/>
    </sheetView>
  </sheetViews>
  <sheetFormatPr baseColWidth="10" defaultColWidth="9.42578125" defaultRowHeight="12.75" x14ac:dyDescent="0.2"/>
  <cols>
    <col min="1" max="1" width="0" style="86" hidden="1" customWidth="1"/>
    <col min="2" max="2" width="42" style="86" customWidth="1"/>
    <col min="3" max="10" width="11.28515625" style="86" customWidth="1"/>
    <col min="11" max="16384" width="9.42578125" style="86"/>
  </cols>
  <sheetData>
    <row r="1" spans="2:9" ht="12.75" customHeight="1" x14ac:dyDescent="0.2">
      <c r="B1" s="253" t="s">
        <v>246</v>
      </c>
      <c r="C1" s="253"/>
      <c r="D1" s="253"/>
      <c r="E1" s="253"/>
      <c r="F1" s="253"/>
      <c r="G1" s="253"/>
      <c r="H1" s="253"/>
    </row>
    <row r="3" spans="2:9" ht="38.25" x14ac:dyDescent="0.2">
      <c r="B3" s="92" t="s">
        <v>229</v>
      </c>
      <c r="C3" s="92" t="s">
        <v>230</v>
      </c>
      <c r="D3" s="93" t="s">
        <v>231</v>
      </c>
      <c r="E3" s="92" t="s">
        <v>232</v>
      </c>
      <c r="F3" s="94" t="s">
        <v>247</v>
      </c>
      <c r="G3" s="94" t="s">
        <v>248</v>
      </c>
      <c r="H3" s="94" t="s">
        <v>250</v>
      </c>
    </row>
    <row r="4" spans="2:9" x14ac:dyDescent="0.2">
      <c r="B4" s="95" t="s">
        <v>203</v>
      </c>
      <c r="C4" s="95"/>
      <c r="D4" s="95"/>
      <c r="E4" s="95"/>
      <c r="F4" s="96">
        <f>+F34</f>
        <v>630348</v>
      </c>
      <c r="G4" s="96">
        <f>+G34</f>
        <v>20000</v>
      </c>
      <c r="H4" s="96">
        <f>+H5+H17+H26</f>
        <v>650348</v>
      </c>
    </row>
    <row r="5" spans="2:9" x14ac:dyDescent="0.2">
      <c r="B5" s="80" t="s">
        <v>233</v>
      </c>
      <c r="C5" s="80"/>
      <c r="D5" s="80"/>
      <c r="E5" s="81"/>
      <c r="F5" s="82">
        <f>SUM(F6:F15)</f>
        <v>267660</v>
      </c>
      <c r="G5" s="82">
        <f>SUM(G6:G16)</f>
        <v>20000</v>
      </c>
      <c r="H5" s="82">
        <f>SUM(H6:H16)</f>
        <v>287660</v>
      </c>
    </row>
    <row r="6" spans="2:9" x14ac:dyDescent="0.2">
      <c r="B6" s="78" t="s">
        <v>234</v>
      </c>
      <c r="C6" s="83">
        <v>10</v>
      </c>
      <c r="D6" s="79">
        <v>1144</v>
      </c>
      <c r="E6" s="79">
        <f>+D6*C6</f>
        <v>11440</v>
      </c>
      <c r="F6" s="79">
        <f t="shared" ref="F6:F15" si="0">+E6*12</f>
        <v>137280</v>
      </c>
      <c r="G6" s="79"/>
      <c r="H6" s="251">
        <f>+F6+F7</f>
        <v>199020</v>
      </c>
      <c r="I6" s="87"/>
    </row>
    <row r="7" spans="2:9" x14ac:dyDescent="0.2">
      <c r="B7" s="78" t="s">
        <v>235</v>
      </c>
      <c r="C7" s="83">
        <v>7</v>
      </c>
      <c r="D7" s="79">
        <v>735</v>
      </c>
      <c r="E7" s="79">
        <f t="shared" ref="E7:E33" si="1">+D7*C7</f>
        <v>5145</v>
      </c>
      <c r="F7" s="79">
        <f t="shared" si="0"/>
        <v>61740</v>
      </c>
      <c r="G7" s="79"/>
      <c r="H7" s="252"/>
      <c r="I7" s="87"/>
    </row>
    <row r="8" spans="2:9" x14ac:dyDescent="0.2">
      <c r="B8" s="78" t="s">
        <v>45</v>
      </c>
      <c r="C8" s="83">
        <v>1</v>
      </c>
      <c r="D8" s="79">
        <v>1144</v>
      </c>
      <c r="E8" s="79">
        <f t="shared" si="1"/>
        <v>1144</v>
      </c>
      <c r="F8" s="79">
        <f t="shared" si="0"/>
        <v>13728</v>
      </c>
      <c r="G8" s="79"/>
      <c r="H8" s="79">
        <f t="shared" ref="H8:H33" si="2">+G8+F8</f>
        <v>13728</v>
      </c>
      <c r="I8" s="87"/>
    </row>
    <row r="9" spans="2:9" x14ac:dyDescent="0.2">
      <c r="B9" s="78" t="s">
        <v>237</v>
      </c>
      <c r="C9" s="83">
        <v>1</v>
      </c>
      <c r="D9" s="79">
        <v>572</v>
      </c>
      <c r="E9" s="79">
        <f t="shared" ref="E9" si="3">+D9</f>
        <v>572</v>
      </c>
      <c r="F9" s="79">
        <f t="shared" si="0"/>
        <v>6864</v>
      </c>
      <c r="G9" s="79"/>
      <c r="H9" s="79">
        <f t="shared" si="2"/>
        <v>6864</v>
      </c>
    </row>
    <row r="10" spans="2:9" x14ac:dyDescent="0.2">
      <c r="B10" s="78" t="s">
        <v>55</v>
      </c>
      <c r="C10" s="83">
        <v>1</v>
      </c>
      <c r="D10" s="79">
        <v>572</v>
      </c>
      <c r="E10" s="79">
        <f t="shared" si="1"/>
        <v>572</v>
      </c>
      <c r="F10" s="79">
        <f t="shared" si="0"/>
        <v>6864</v>
      </c>
      <c r="G10" s="79"/>
      <c r="H10" s="79">
        <f t="shared" si="2"/>
        <v>6864</v>
      </c>
    </row>
    <row r="11" spans="2:9" x14ac:dyDescent="0.2">
      <c r="B11" s="78" t="s">
        <v>236</v>
      </c>
      <c r="C11" s="83">
        <v>1</v>
      </c>
      <c r="D11" s="79">
        <v>572</v>
      </c>
      <c r="E11" s="79">
        <f t="shared" si="1"/>
        <v>572</v>
      </c>
      <c r="F11" s="79">
        <f t="shared" si="0"/>
        <v>6864</v>
      </c>
      <c r="G11" s="79"/>
      <c r="H11" s="79">
        <f t="shared" si="2"/>
        <v>6864</v>
      </c>
    </row>
    <row r="12" spans="2:9" x14ac:dyDescent="0.2">
      <c r="B12" s="78" t="s">
        <v>56</v>
      </c>
      <c r="C12" s="83">
        <v>1</v>
      </c>
      <c r="D12" s="79">
        <v>572</v>
      </c>
      <c r="E12" s="79">
        <f t="shared" si="1"/>
        <v>572</v>
      </c>
      <c r="F12" s="79">
        <f t="shared" si="0"/>
        <v>6864</v>
      </c>
      <c r="G12" s="79"/>
      <c r="H12" s="79">
        <f t="shared" si="2"/>
        <v>6864</v>
      </c>
    </row>
    <row r="13" spans="2:9" x14ac:dyDescent="0.2">
      <c r="B13" s="78" t="s">
        <v>58</v>
      </c>
      <c r="C13" s="83">
        <v>1</v>
      </c>
      <c r="D13" s="79">
        <v>572</v>
      </c>
      <c r="E13" s="79">
        <f t="shared" si="1"/>
        <v>572</v>
      </c>
      <c r="F13" s="79">
        <f t="shared" si="0"/>
        <v>6864</v>
      </c>
      <c r="G13" s="79"/>
      <c r="H13" s="79">
        <f t="shared" si="2"/>
        <v>6864</v>
      </c>
    </row>
    <row r="14" spans="2:9" x14ac:dyDescent="0.2">
      <c r="B14" s="78" t="s">
        <v>59</v>
      </c>
      <c r="C14" s="83">
        <v>1</v>
      </c>
      <c r="D14" s="79">
        <v>572</v>
      </c>
      <c r="E14" s="79">
        <f t="shared" ref="E14" si="4">+D14*C14</f>
        <v>572</v>
      </c>
      <c r="F14" s="79">
        <f t="shared" ref="F14" si="5">+E14*12</f>
        <v>6864</v>
      </c>
      <c r="G14" s="79"/>
      <c r="H14" s="79">
        <f t="shared" ref="H14" si="6">+G14+F14</f>
        <v>6864</v>
      </c>
    </row>
    <row r="15" spans="2:9" x14ac:dyDescent="0.2">
      <c r="B15" s="78" t="s">
        <v>84</v>
      </c>
      <c r="C15" s="83">
        <v>1</v>
      </c>
      <c r="D15" s="79">
        <v>1144</v>
      </c>
      <c r="E15" s="79">
        <f t="shared" si="1"/>
        <v>1144</v>
      </c>
      <c r="F15" s="79">
        <f t="shared" si="0"/>
        <v>13728</v>
      </c>
      <c r="G15" s="79"/>
      <c r="H15" s="79">
        <f t="shared" si="2"/>
        <v>13728</v>
      </c>
      <c r="I15" s="87"/>
    </row>
    <row r="16" spans="2:9" x14ac:dyDescent="0.2">
      <c r="B16" s="78" t="s">
        <v>249</v>
      </c>
      <c r="C16" s="83"/>
      <c r="D16" s="79"/>
      <c r="E16" s="79"/>
      <c r="F16" s="79"/>
      <c r="G16" s="79">
        <v>20000</v>
      </c>
      <c r="H16" s="79">
        <f t="shared" si="2"/>
        <v>20000</v>
      </c>
    </row>
    <row r="17" spans="2:9" x14ac:dyDescent="0.2">
      <c r="B17" s="77" t="s">
        <v>238</v>
      </c>
      <c r="C17" s="85"/>
      <c r="D17" s="79"/>
      <c r="E17" s="79"/>
      <c r="F17" s="84">
        <f>SUM(F18:F25)</f>
        <v>174480</v>
      </c>
      <c r="G17" s="84">
        <f>SUM(G18:G25)</f>
        <v>0</v>
      </c>
      <c r="H17" s="84">
        <f>SUM(H18:H25)</f>
        <v>174480</v>
      </c>
    </row>
    <row r="18" spans="2:9" x14ac:dyDescent="0.2">
      <c r="B18" s="78" t="s">
        <v>235</v>
      </c>
      <c r="C18" s="83">
        <v>12</v>
      </c>
      <c r="D18" s="79">
        <v>735</v>
      </c>
      <c r="E18" s="79">
        <f t="shared" si="1"/>
        <v>8820</v>
      </c>
      <c r="F18" s="79">
        <f t="shared" ref="F18:F25" si="7">+E18*12</f>
        <v>105840</v>
      </c>
      <c r="G18" s="79"/>
      <c r="H18" s="79">
        <f t="shared" si="2"/>
        <v>105840</v>
      </c>
      <c r="I18" s="87"/>
    </row>
    <row r="19" spans="2:9" x14ac:dyDescent="0.2">
      <c r="B19" s="78" t="s">
        <v>239</v>
      </c>
      <c r="C19" s="83">
        <v>1</v>
      </c>
      <c r="D19" s="79">
        <v>1144</v>
      </c>
      <c r="E19" s="79">
        <f t="shared" si="1"/>
        <v>1144</v>
      </c>
      <c r="F19" s="79">
        <f t="shared" si="7"/>
        <v>13728</v>
      </c>
      <c r="G19" s="79"/>
      <c r="H19" s="79">
        <f t="shared" si="2"/>
        <v>13728</v>
      </c>
    </row>
    <row r="20" spans="2:9" x14ac:dyDescent="0.2">
      <c r="B20" s="78" t="s">
        <v>240</v>
      </c>
      <c r="C20" s="83">
        <v>1</v>
      </c>
      <c r="D20" s="79">
        <v>1144</v>
      </c>
      <c r="E20" s="79">
        <f t="shared" si="1"/>
        <v>1144</v>
      </c>
      <c r="F20" s="79">
        <f t="shared" si="7"/>
        <v>13728</v>
      </c>
      <c r="G20" s="79"/>
      <c r="H20" s="79">
        <f t="shared" si="2"/>
        <v>13728</v>
      </c>
    </row>
    <row r="21" spans="2:9" x14ac:dyDescent="0.2">
      <c r="B21" s="78" t="s">
        <v>241</v>
      </c>
      <c r="C21" s="83">
        <v>1</v>
      </c>
      <c r="D21" s="79">
        <v>1144</v>
      </c>
      <c r="E21" s="79">
        <f t="shared" si="1"/>
        <v>1144</v>
      </c>
      <c r="F21" s="79">
        <f t="shared" si="7"/>
        <v>13728</v>
      </c>
      <c r="G21" s="79"/>
      <c r="H21" s="88">
        <f t="shared" si="2"/>
        <v>13728</v>
      </c>
    </row>
    <row r="22" spans="2:9" x14ac:dyDescent="0.2">
      <c r="B22" s="78" t="s">
        <v>242</v>
      </c>
      <c r="C22" s="83">
        <v>1</v>
      </c>
      <c r="D22" s="79">
        <v>572</v>
      </c>
      <c r="E22" s="79">
        <f t="shared" si="1"/>
        <v>572</v>
      </c>
      <c r="F22" s="79">
        <f t="shared" si="7"/>
        <v>6864</v>
      </c>
      <c r="G22" s="79"/>
      <c r="H22" s="88">
        <f t="shared" si="2"/>
        <v>6864</v>
      </c>
    </row>
    <row r="23" spans="2:9" x14ac:dyDescent="0.2">
      <c r="B23" s="78" t="s">
        <v>243</v>
      </c>
      <c r="C23" s="83">
        <v>1</v>
      </c>
      <c r="D23" s="79">
        <v>572</v>
      </c>
      <c r="E23" s="79">
        <f t="shared" si="1"/>
        <v>572</v>
      </c>
      <c r="F23" s="79">
        <f t="shared" si="7"/>
        <v>6864</v>
      </c>
      <c r="G23" s="79"/>
      <c r="H23" s="88">
        <f t="shared" si="2"/>
        <v>6864</v>
      </c>
    </row>
    <row r="24" spans="2:9" x14ac:dyDescent="0.2">
      <c r="B24" s="78" t="s">
        <v>244</v>
      </c>
      <c r="C24" s="83">
        <v>1</v>
      </c>
      <c r="D24" s="79">
        <v>572</v>
      </c>
      <c r="E24" s="79">
        <f t="shared" si="1"/>
        <v>572</v>
      </c>
      <c r="F24" s="79">
        <f t="shared" si="7"/>
        <v>6864</v>
      </c>
      <c r="G24" s="79"/>
      <c r="H24" s="88">
        <f t="shared" si="2"/>
        <v>6864</v>
      </c>
    </row>
    <row r="25" spans="2:9" x14ac:dyDescent="0.2">
      <c r="B25" s="78" t="s">
        <v>70</v>
      </c>
      <c r="C25" s="83">
        <v>1</v>
      </c>
      <c r="D25" s="79">
        <v>572</v>
      </c>
      <c r="E25" s="79">
        <f t="shared" si="1"/>
        <v>572</v>
      </c>
      <c r="F25" s="79">
        <f t="shared" si="7"/>
        <v>6864</v>
      </c>
      <c r="G25" s="79"/>
      <c r="H25" s="88">
        <f t="shared" si="2"/>
        <v>6864</v>
      </c>
    </row>
    <row r="26" spans="2:9" x14ac:dyDescent="0.2">
      <c r="B26" s="77" t="s">
        <v>245</v>
      </c>
      <c r="C26" s="85"/>
      <c r="D26" s="79"/>
      <c r="E26" s="79"/>
      <c r="F26" s="84">
        <f>SUM(F27:F33)</f>
        <v>188208</v>
      </c>
      <c r="G26" s="84">
        <f>SUM(G27:G33)</f>
        <v>0</v>
      </c>
      <c r="H26" s="84">
        <f>SUM(H27:H33)</f>
        <v>188208</v>
      </c>
    </row>
    <row r="27" spans="2:9" x14ac:dyDescent="0.2">
      <c r="B27" s="78" t="s">
        <v>235</v>
      </c>
      <c r="C27" s="83">
        <v>12</v>
      </c>
      <c r="D27" s="79">
        <v>735</v>
      </c>
      <c r="E27" s="79">
        <f t="shared" si="1"/>
        <v>8820</v>
      </c>
      <c r="F27" s="79">
        <f>+E27*12</f>
        <v>105840</v>
      </c>
      <c r="G27" s="79"/>
      <c r="H27" s="79">
        <f t="shared" ref="H27:H28" si="8">+G27+F27</f>
        <v>105840</v>
      </c>
      <c r="I27" s="87"/>
    </row>
    <row r="28" spans="2:9" x14ac:dyDescent="0.2">
      <c r="B28" s="78" t="s">
        <v>82</v>
      </c>
      <c r="C28" s="83">
        <v>1</v>
      </c>
      <c r="D28" s="79">
        <v>1144</v>
      </c>
      <c r="E28" s="79">
        <f t="shared" ref="E28" si="9">+D28*C28</f>
        <v>1144</v>
      </c>
      <c r="F28" s="79">
        <f>+E28*12</f>
        <v>13728</v>
      </c>
      <c r="G28" s="79"/>
      <c r="H28" s="79">
        <f t="shared" si="8"/>
        <v>13728</v>
      </c>
    </row>
    <row r="29" spans="2:9" x14ac:dyDescent="0.2">
      <c r="B29" s="78" t="s">
        <v>78</v>
      </c>
      <c r="C29" s="83">
        <v>1</v>
      </c>
      <c r="D29" s="79">
        <v>1144</v>
      </c>
      <c r="E29" s="79">
        <f t="shared" ref="E29:E31" si="10">+D29*C29</f>
        <v>1144</v>
      </c>
      <c r="F29" s="79">
        <f t="shared" ref="F29:F31" si="11">+E29*12</f>
        <v>13728</v>
      </c>
      <c r="G29" s="79"/>
      <c r="H29" s="79">
        <f t="shared" ref="H29:H31" si="12">+G29+F29</f>
        <v>13728</v>
      </c>
    </row>
    <row r="30" spans="2:9" x14ac:dyDescent="0.2">
      <c r="B30" s="78" t="s">
        <v>81</v>
      </c>
      <c r="C30" s="83">
        <v>1</v>
      </c>
      <c r="D30" s="79">
        <v>1144</v>
      </c>
      <c r="E30" s="79">
        <f t="shared" si="10"/>
        <v>1144</v>
      </c>
      <c r="F30" s="79">
        <f t="shared" si="11"/>
        <v>13728</v>
      </c>
      <c r="G30" s="79"/>
      <c r="H30" s="79">
        <f t="shared" si="12"/>
        <v>13728</v>
      </c>
      <c r="I30" s="87"/>
    </row>
    <row r="31" spans="2:9" x14ac:dyDescent="0.2">
      <c r="B31" s="78" t="s">
        <v>79</v>
      </c>
      <c r="C31" s="83">
        <v>1</v>
      </c>
      <c r="D31" s="79">
        <v>1144</v>
      </c>
      <c r="E31" s="79">
        <f t="shared" si="10"/>
        <v>1144</v>
      </c>
      <c r="F31" s="79">
        <f t="shared" si="11"/>
        <v>13728</v>
      </c>
      <c r="G31" s="79"/>
      <c r="H31" s="79">
        <f t="shared" si="12"/>
        <v>13728</v>
      </c>
    </row>
    <row r="32" spans="2:9" x14ac:dyDescent="0.2">
      <c r="B32" s="78" t="s">
        <v>80</v>
      </c>
      <c r="C32" s="83">
        <v>1</v>
      </c>
      <c r="D32" s="79">
        <v>1144</v>
      </c>
      <c r="E32" s="79">
        <f t="shared" si="1"/>
        <v>1144</v>
      </c>
      <c r="F32" s="79">
        <f>+E32*12</f>
        <v>13728</v>
      </c>
      <c r="G32" s="79"/>
      <c r="H32" s="79">
        <f t="shared" si="2"/>
        <v>13728</v>
      </c>
    </row>
    <row r="33" spans="2:8" x14ac:dyDescent="0.2">
      <c r="B33" s="78" t="s">
        <v>83</v>
      </c>
      <c r="C33" s="83">
        <v>1</v>
      </c>
      <c r="D33" s="79">
        <v>1144</v>
      </c>
      <c r="E33" s="79">
        <f t="shared" si="1"/>
        <v>1144</v>
      </c>
      <c r="F33" s="79">
        <f>+E33*12</f>
        <v>13728</v>
      </c>
      <c r="G33" s="79"/>
      <c r="H33" s="79">
        <f t="shared" si="2"/>
        <v>13728</v>
      </c>
    </row>
    <row r="34" spans="2:8" x14ac:dyDescent="0.2">
      <c r="B34" s="97" t="s">
        <v>203</v>
      </c>
      <c r="C34" s="97"/>
      <c r="D34" s="97"/>
      <c r="E34" s="98"/>
      <c r="F34" s="99">
        <f>+F5+F17+F26</f>
        <v>630348</v>
      </c>
      <c r="G34" s="99">
        <f>+G5+G17+G26</f>
        <v>20000</v>
      </c>
      <c r="H34" s="99">
        <f>+H5+H17+H26</f>
        <v>650348</v>
      </c>
    </row>
    <row r="35" spans="2:8" x14ac:dyDescent="0.2">
      <c r="F35" s="87"/>
    </row>
    <row r="36" spans="2:8" x14ac:dyDescent="0.2">
      <c r="F36" s="87"/>
      <c r="H36" s="87"/>
    </row>
    <row r="37" spans="2:8" x14ac:dyDescent="0.2">
      <c r="H37" s="87"/>
    </row>
  </sheetData>
  <mergeCells count="2">
    <mergeCell ref="H6:H7"/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RESUMEN GENERAL</vt:lpstr>
      <vt:lpstr>RESUMEN 13</vt:lpstr>
      <vt:lpstr>TAREA 13</vt:lpstr>
      <vt:lpstr>RESUMEN 14</vt:lpstr>
      <vt:lpstr>TAREA 14</vt:lpstr>
      <vt:lpstr>RESUMEN 19</vt:lpstr>
      <vt:lpstr>TAREA 19</vt:lpstr>
      <vt:lpstr>DISTRIBUCION T 13</vt:lpstr>
      <vt:lpstr>'RESUMEN 13'!Área_de_impresión</vt:lpstr>
      <vt:lpstr>'RESUMEN 14'!Área_de_impresión</vt:lpstr>
      <vt:lpstr>'RESUMEN 19'!Área_de_impresión</vt:lpstr>
      <vt:lpstr>'TAREA 13'!Área_de_impresión</vt:lpstr>
      <vt:lpstr>'TAREA 14'!Área_de_impresión</vt:lpstr>
      <vt:lpstr>'TAREA 19'!Área_de_impresión</vt:lpstr>
      <vt:lpstr>'TAREA 13'!Títulos_a_imprimir</vt:lpstr>
      <vt:lpstr>'TAREA 19'!Títulos_a_imprimir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ALCA IBARRA CARLOS JAVIER</cp:lastModifiedBy>
  <cp:lastPrinted>2017-04-28T14:46:15Z</cp:lastPrinted>
  <dcterms:created xsi:type="dcterms:W3CDTF">2015-06-04T17:49:55Z</dcterms:created>
  <dcterms:modified xsi:type="dcterms:W3CDTF">2017-05-24T01:56:08Z</dcterms:modified>
</cp:coreProperties>
</file>