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project\excel_proj\"/>
    </mc:Choice>
  </mc:AlternateContent>
  <xr:revisionPtr revIDLastSave="0" documentId="13_ncr:1_{663045CC-545D-4348-82C7-8984038E8E2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Cab" sheetId="5" r:id="rId2"/>
    <sheet name="Hotel_Room" sheetId="2" r:id="rId3"/>
    <sheet name="Fin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4mP3/BlhoultN7OIRi50wtWbRvQ=="/>
    </ext>
  </extLst>
</workbook>
</file>

<file path=xl/calcChain.xml><?xml version="1.0" encoding="utf-8"?>
<calcChain xmlns="http://schemas.openxmlformats.org/spreadsheetml/2006/main">
  <c r="B29" i="5" l="1" a="1"/>
  <c r="B29" i="5" s="1"/>
  <c r="B28" i="5" a="1"/>
  <c r="B28" i="5" s="1"/>
  <c r="C29" i="5" l="1" a="1"/>
  <c r="C29" i="5" s="1"/>
  <c r="C28" i="5" a="1"/>
  <c r="C28" i="5" s="1"/>
  <c r="D28" i="5" s="1"/>
  <c r="B23" i="2"/>
  <c r="B22" i="2"/>
  <c r="B18" i="3"/>
  <c r="B31" i="2"/>
  <c r="C28" i="1"/>
  <c r="D28" i="1"/>
  <c r="C29" i="1"/>
  <c r="D29" i="1"/>
  <c r="B24" i="3"/>
  <c r="B23" i="3"/>
  <c r="B20" i="3"/>
  <c r="B19" i="3"/>
  <c r="B38" i="2" l="1" a="1"/>
  <c r="B38" i="2" s="1"/>
  <c r="B37" i="2" a="1"/>
  <c r="B37" i="2" s="1"/>
  <c r="D29" i="5"/>
  <c r="E28" i="5" s="1"/>
  <c r="C30" i="3" s="1"/>
  <c r="C37" i="2" a="1"/>
  <c r="C37" i="2" s="1"/>
  <c r="C38" i="2" a="1"/>
  <c r="C38" i="2" s="1"/>
  <c r="B21" i="3"/>
  <c r="B22" i="3"/>
  <c r="E29" i="1"/>
  <c r="E28" i="1"/>
  <c r="F28" i="1" s="1"/>
  <c r="D38" i="2" l="1"/>
  <c r="D37" i="2"/>
  <c r="E37" i="2" l="1"/>
  <c r="A30" i="3" s="1"/>
  <c r="B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<sst xmlns="http://schemas.openxmlformats.org/spreadsheetml/2006/main" count="147" uniqueCount="41">
  <si>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</si>
  <si>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</si>
  <si>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</si>
  <si>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</si>
  <si>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</si>
  <si>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</si>
  <si>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</si>
  <si>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</si>
  <si>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</si>
  <si>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</si>
  <si>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</si>
  <si>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</si>
  <si>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</si>
  <si>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</si>
  <si>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</si>
  <si>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</si>
  <si>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</si>
  <si>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</si>
  <si>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</si>
  <si>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</si>
  <si>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</si>
  <si>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</si>
  <si>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</si>
  <si>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</si>
  <si>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</si>
  <si>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</si>
  <si>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</si>
  <si>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</si>
  <si>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</si>
  <si>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</si>
  <si>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</si>
  <si>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</si>
  <si>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</si>
  <si>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</si>
  <si>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</si>
  <si>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</si>
  <si>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Question 4. Use HLOOKUP to get Final Room price and Final Cab Price?</t>
  </si>
  <si>
    <t>Question 4. Find the total Calculated price ?</t>
  </si>
  <si>
    <t>Total Calculated price</t>
  </si>
  <si>
    <t xml:space="preserve"> 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</si>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</sst>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rgb="FF111111"/>
      <name val="Arial Unicode MS"/>
      <family val="2"/>
    </font>
    <font>
      <sz val="10"/>
      <color rgb="FF000000"/>
      <name val="Arial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14999847407452621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2" borderId="9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wrapText="1"/>
    </xf>
    <xf numFmtId="0" fontId="5" fillId="0" borderId="9" xfId="0" applyFont="1" applyBorder="1"/>
    <xf numFmtId="164" fontId="6" fillId="0" borderId="9" xfId="0" applyNumberFormat="1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7" fillId="2" borderId="10" xfId="0" applyFont="1" applyFill="1" applyBorder="1"/>
    <xf numFmtId="0" fontId="5" fillId="0" borderId="0" xfId="0" applyFont="1"/>
    <xf numFmtId="0" fontId="8" fillId="2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wrapText="1"/>
    </xf>
    <xf numFmtId="14" fontId="6" fillId="4" borderId="9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10" xfId="0" applyFont="1" applyFill="1" applyBorder="1" applyAlignment="1">
      <alignment horizontal="right" wrapText="1"/>
    </xf>
    <xf numFmtId="0" fontId="6" fillId="5" borderId="14" xfId="0" applyFont="1" applyFill="1" applyBorder="1" applyAlignment="1">
      <alignment horizontal="right" wrapText="1"/>
    </xf>
    <xf numFmtId="0" fontId="6" fillId="6" borderId="9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right" wrapText="1"/>
    </xf>
    <xf numFmtId="0" fontId="7" fillId="2" borderId="15" xfId="0" applyFont="1" applyFill="1" applyBorder="1"/>
    <xf numFmtId="164" fontId="6" fillId="4" borderId="9" xfId="0" applyNumberFormat="1" applyFont="1" applyFill="1" applyBorder="1" applyAlignment="1">
      <alignment horizontal="right" wrapText="1"/>
    </xf>
    <xf numFmtId="15" fontId="5" fillId="4" borderId="11" xfId="0" applyNumberFormat="1" applyFont="1" applyFill="1" applyBorder="1"/>
    <xf numFmtId="15" fontId="5" fillId="3" borderId="11" xfId="0" applyNumberFormat="1" applyFont="1" applyFill="1" applyBorder="1"/>
    <xf numFmtId="165" fontId="8" fillId="2" borderId="16" xfId="0" applyNumberFormat="1" applyFont="1" applyFill="1" applyBorder="1" applyAlignment="1">
      <alignment wrapText="1"/>
    </xf>
    <xf numFmtId="3" fontId="6" fillId="4" borderId="9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11" xfId="0" applyFont="1" applyFill="1" applyBorder="1" applyAlignment="1">
      <alignment wrapText="1"/>
    </xf>
    <xf numFmtId="164" fontId="4" fillId="2" borderId="12" xfId="0" applyNumberFormat="1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0" borderId="21" xfId="0" applyFont="1" applyBorder="1"/>
    <xf numFmtId="15" fontId="6" fillId="0" borderId="20" xfId="0" applyNumberFormat="1" applyFont="1" applyBorder="1" applyAlignment="1">
      <alignment wrapText="1"/>
    </xf>
    <xf numFmtId="164" fontId="6" fillId="0" borderId="20" xfId="0" applyNumberFormat="1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7" fillId="2" borderId="9" xfId="0" applyFont="1" applyFill="1" applyBorder="1"/>
    <xf numFmtId="0" fontId="8" fillId="2" borderId="9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6" fillId="4" borderId="9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8" fillId="2" borderId="9" xfId="0" applyFont="1" applyFill="1" applyBorder="1" applyAlignment="1">
      <alignment wrapText="1"/>
    </xf>
    <xf numFmtId="165" fontId="8" fillId="3" borderId="22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9" xfId="0" applyNumberFormat="1" applyFont="1" applyBorder="1" applyAlignment="1">
      <alignment wrapText="1"/>
    </xf>
    <xf numFmtId="0" fontId="13" fillId="3" borderId="11" xfId="0" applyFont="1" applyFill="1" applyBorder="1" applyAlignment="1">
      <alignment vertical="top"/>
    </xf>
    <xf numFmtId="0" fontId="5" fillId="3" borderId="11" xfId="0" applyFont="1" applyFill="1" applyBorder="1"/>
    <xf numFmtId="165" fontId="8" fillId="2" borderId="9" xfId="0" applyNumberFormat="1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3" borderId="24" xfId="0" applyFont="1" applyFill="1" applyBorder="1"/>
    <xf numFmtId="0" fontId="8" fillId="3" borderId="11" xfId="0" applyFont="1" applyFill="1" applyBorder="1" applyAlignment="1">
      <alignment horizontal="center" wrapText="1"/>
    </xf>
    <xf numFmtId="0" fontId="5" fillId="3" borderId="13" xfId="0" applyFont="1" applyFill="1" applyBorder="1"/>
    <xf numFmtId="0" fontId="5" fillId="3" borderId="0" xfId="0" applyFont="1" applyFill="1"/>
    <xf numFmtId="0" fontId="8" fillId="3" borderId="23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right" wrapText="1"/>
    </xf>
    <xf numFmtId="0" fontId="5" fillId="3" borderId="25" xfId="0" applyFont="1" applyFill="1" applyBorder="1"/>
    <xf numFmtId="0" fontId="8" fillId="2" borderId="10" xfId="0" applyFont="1" applyFill="1" applyBorder="1" applyAlignment="1">
      <alignment wrapText="1"/>
    </xf>
    <xf numFmtId="0" fontId="6" fillId="7" borderId="9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11" xfId="0" applyFont="1" applyFill="1" applyBorder="1" applyAlignment="1">
      <alignment horizontal="center" vertical="top" wrapText="1"/>
    </xf>
    <xf numFmtId="0" fontId="11" fillId="0" borderId="7" xfId="0" applyFont="1" applyBorder="1"/>
    <xf numFmtId="0" fontId="11" fillId="0" borderId="8" xfId="0" applyFont="1" applyBorder="1"/>
    <xf numFmtId="0" fontId="0" fillId="0" borderId="0" xfId="0"/>
    <xf numFmtId="0" fontId="14" fillId="0" borderId="0" xfId="0" applyFont="1" applyAlignment="1">
      <alignment vertical="center"/>
    </xf>
    <xf numFmtId="0" fontId="6" fillId="4" borderId="0" xfId="0" applyNumberFormat="1" applyFont="1" applyFill="1" applyAlignment="1">
      <alignment horizontal="right" wrapText="1"/>
    </xf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/>
    <xf numFmtId="0" fontId="10" fillId="0" borderId="0" xfId="0" applyFont="1"/>
    <xf numFmtId="0" fontId="11" fillId="0" borderId="0" xfId="0" applyFont="1"/>
    <xf numFmtId="0" fontId="15" fillId="0" borderId="0" xfId="0" applyFont="1"/>
    <xf numFmtId="0" fontId="16" fillId="8" borderId="26" xfId="0" applyFont="1" applyFill="1" applyBorder="1" applyAlignment="1">
      <alignment vertical="center"/>
    </xf>
    <xf numFmtId="0" fontId="7" fillId="2" borderId="21" xfId="0" applyFont="1" applyFill="1" applyBorder="1"/>
    <xf numFmtId="0" fontId="8" fillId="2" borderId="25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wrapText="1"/>
    </xf>
    <xf numFmtId="0" fontId="6" fillId="5" borderId="21" xfId="0" applyFont="1" applyFill="1" applyBorder="1" applyAlignment="1">
      <alignment horizontal="right" wrapText="1"/>
    </xf>
    <xf numFmtId="0" fontId="6" fillId="5" borderId="20" xfId="0" applyFont="1" applyFill="1" applyBorder="1" applyAlignment="1">
      <alignment horizontal="right" wrapText="1"/>
    </xf>
    <xf numFmtId="0" fontId="7" fillId="2" borderId="19" xfId="0" applyFont="1" applyFill="1" applyBorder="1"/>
    <xf numFmtId="15" fontId="5" fillId="4" borderId="25" xfId="0" applyNumberFormat="1" applyFont="1" applyFill="1" applyBorder="1"/>
    <xf numFmtId="165" fontId="8" fillId="2" borderId="22" xfId="0" applyNumberFormat="1" applyFont="1" applyFill="1" applyBorder="1" applyAlignment="1">
      <alignment wrapText="1"/>
    </xf>
    <xf numFmtId="0" fontId="7" fillId="2" borderId="12" xfId="0" applyFont="1" applyFill="1" applyBorder="1" applyAlignment="1">
      <alignment vertical="top"/>
    </xf>
    <xf numFmtId="0" fontId="6" fillId="6" borderId="20" xfId="0" applyFont="1" applyFill="1" applyBorder="1" applyAlignment="1">
      <alignment horizontal="right" wrapText="1"/>
    </xf>
    <xf numFmtId="0" fontId="9" fillId="2" borderId="26" xfId="0" applyFont="1" applyFill="1" applyBorder="1" applyAlignment="1">
      <alignment horizontal="center"/>
    </xf>
    <xf numFmtId="14" fontId="0" fillId="0" borderId="0" xfId="0" applyNumberFormat="1"/>
    <xf numFmtId="0" fontId="0" fillId="0" borderId="27" xfId="0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2" borderId="25" xfId="0" applyFont="1" applyFill="1" applyBorder="1" applyAlignment="1">
      <alignment horizontal="center" wrapText="1"/>
    </xf>
    <xf numFmtId="0" fontId="2" fillId="0" borderId="25" xfId="0" applyFont="1" applyBorder="1"/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5" fillId="0" borderId="0" xfId="0" applyFont="1" applyAlignment="1">
      <alignment horizontal="center" wrapText="1"/>
    </xf>
    <xf numFmtId="0" fontId="11" fillId="0" borderId="7" xfId="0" applyFont="1" applyBorder="1"/>
    <xf numFmtId="0" fontId="3" fillId="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8" fillId="3" borderId="13" xfId="0" applyFont="1" applyFill="1" applyBorder="1" applyAlignment="1">
      <alignment horizontal="center" wrapText="1"/>
    </xf>
    <xf numFmtId="0" fontId="2" fillId="0" borderId="23" xfId="0" applyFont="1" applyBorder="1"/>
    <xf numFmtId="0" fontId="11" fillId="0" borderId="0" xfId="0" applyFont="1"/>
    <xf numFmtId="0" fontId="6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Z990"/>
  <sheetViews>
    <sheetView showGridLines="0" workbookViewId="0">
      <selection activeCell="E6" sqref="E6"/>
    </sheetView>
  </sheetViews>
  <sheetFormatPr defaultColWidth="12.5703125" defaultRowHeight="15" customHeight="1" x14ac:dyDescent="0.2"/>
  <cols>
    <col min="1" max="3" width="12.5703125" customWidth="1"/>
    <col min="4" max="4" width="16" customWidth="1"/>
    <col min="5" max="5" width="16.42578125" bestFit="1" customWidth="1"/>
    <col min="6" max="6" width="15.7109375" customWidth="1"/>
    <col min="7" max="7" width="16.7109375" customWidth="1"/>
    <col min="8" max="8" width="12.5703125" customWidth="1"/>
    <col min="9" max="10" width="16.42578125" bestFit="1" customWidth="1"/>
    <col min="11" max="12" width="12.5703125" customWidth="1"/>
    <col min="13" max="26" width="8.5703125" hidden="1" customWidth="1"/>
  </cols>
  <sheetData>
    <row r="1" spans="1:12" ht="15.75" customHeight="1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customHeight="1" x14ac:dyDescent="0.2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100"/>
    </row>
    <row r="3" spans="1:12" ht="15.75" customHeight="1" x14ac:dyDescent="0.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ht="15.75" customHeight="1" x14ac:dyDescent="0.2"/>
    <row r="5" spans="1:12" ht="15.75" customHeight="1" x14ac:dyDescent="0.2">
      <c r="A5" s="104" t="s">
        <v>1</v>
      </c>
      <c r="B5" s="97"/>
    </row>
    <row r="6" spans="1:12" ht="15.75" customHeight="1" x14ac:dyDescent="0.2">
      <c r="A6" s="101"/>
      <c r="B6" s="103"/>
    </row>
    <row r="7" spans="1:12" ht="15.75" customHeight="1" x14ac:dyDescent="0.2"/>
    <row r="8" spans="1:12" ht="15.75" customHeight="1" x14ac:dyDescent="0.25">
      <c r="A8" s="1" t="s">
        <v>2</v>
      </c>
      <c r="B8" s="2" t="s">
        <v>3</v>
      </c>
      <c r="C8" s="1" t="s">
        <v>4</v>
      </c>
      <c r="D8" s="1" t="s">
        <v>5</v>
      </c>
      <c r="I8" s="1" t="s">
        <v>2</v>
      </c>
      <c r="J8" s="2" t="s">
        <v>3</v>
      </c>
      <c r="K8" s="1" t="s">
        <v>4</v>
      </c>
      <c r="L8" s="1" t="s">
        <v>5</v>
      </c>
    </row>
    <row r="9" spans="1:12" ht="15.75" customHeight="1" x14ac:dyDescent="0.25">
      <c r="A9" s="3" t="s">
        <v>6</v>
      </c>
      <c r="B9" s="4">
        <v>44197</v>
      </c>
      <c r="C9" s="4">
        <v>44316</v>
      </c>
      <c r="D9" s="5">
        <v>1200</v>
      </c>
      <c r="I9" s="3" t="s">
        <v>6</v>
      </c>
      <c r="J9" s="4">
        <v>44317</v>
      </c>
      <c r="K9" s="4">
        <v>44561</v>
      </c>
      <c r="L9" s="5">
        <v>1300</v>
      </c>
    </row>
    <row r="10" spans="1:12" ht="15.75" customHeight="1" x14ac:dyDescent="0.25">
      <c r="A10" s="3" t="s">
        <v>7</v>
      </c>
      <c r="B10" s="4">
        <v>44197</v>
      </c>
      <c r="C10" s="4">
        <v>44316</v>
      </c>
      <c r="D10" s="5">
        <v>2100</v>
      </c>
      <c r="F10" s="72"/>
      <c r="I10" s="3" t="s">
        <v>7</v>
      </c>
      <c r="J10" s="4">
        <v>44317</v>
      </c>
      <c r="K10" s="4">
        <v>44561</v>
      </c>
      <c r="L10" s="5">
        <v>2200</v>
      </c>
    </row>
    <row r="11" spans="1:12" ht="15.75" customHeight="1" x14ac:dyDescent="0.25">
      <c r="A11" s="3" t="s">
        <v>8</v>
      </c>
      <c r="B11" s="4">
        <v>44197</v>
      </c>
      <c r="C11" s="4">
        <v>44316</v>
      </c>
      <c r="D11" s="5">
        <v>2800</v>
      </c>
      <c r="I11" s="3" t="s">
        <v>8</v>
      </c>
      <c r="J11" s="4">
        <v>44317</v>
      </c>
      <c r="K11" s="4">
        <v>44561</v>
      </c>
      <c r="L11" s="5">
        <v>3000</v>
      </c>
    </row>
    <row r="12" spans="1:12" ht="15.75" customHeight="1" x14ac:dyDescent="0.2"/>
    <row r="13" spans="1:12" ht="15.75" customHeight="1" x14ac:dyDescent="0.2"/>
    <row r="14" spans="1:12" ht="15.75" customHeight="1" x14ac:dyDescent="0.2">
      <c r="E14" s="80"/>
    </row>
    <row r="15" spans="1:12" ht="15.75" customHeight="1" x14ac:dyDescent="0.2">
      <c r="A15" s="105" t="s">
        <v>9</v>
      </c>
      <c r="B15" s="97"/>
    </row>
    <row r="16" spans="1:12" ht="15.75" customHeight="1" x14ac:dyDescent="0.2">
      <c r="A16" s="101"/>
      <c r="B16" s="103"/>
    </row>
    <row r="17" spans="1:14" ht="15.75" customHeight="1" x14ac:dyDescent="0.2">
      <c r="A17" s="6" t="s">
        <v>10</v>
      </c>
      <c r="B17" s="3" t="s">
        <v>6</v>
      </c>
      <c r="C17" s="7"/>
    </row>
    <row r="18" spans="1:14" ht="15.75" customHeight="1" x14ac:dyDescent="0.25">
      <c r="A18" s="13" t="s">
        <v>15</v>
      </c>
      <c r="B18" s="14">
        <v>44243</v>
      </c>
      <c r="C18" s="7"/>
      <c r="H18" s="80"/>
    </row>
    <row r="19" spans="1:14" ht="15.75" customHeight="1" x14ac:dyDescent="0.25">
      <c r="A19" s="21" t="s">
        <v>16</v>
      </c>
      <c r="B19" s="22">
        <v>44393</v>
      </c>
      <c r="C19" s="15"/>
    </row>
    <row r="20" spans="1:14" ht="15.75" customHeight="1" x14ac:dyDescent="0.25">
      <c r="A20" s="25" t="s">
        <v>17</v>
      </c>
      <c r="B20" s="26">
        <v>5</v>
      </c>
      <c r="C20" s="27"/>
      <c r="N20" s="12"/>
    </row>
    <row r="21" spans="1:14" ht="15.75" customHeight="1" x14ac:dyDescent="0.25">
      <c r="C21" s="27"/>
      <c r="N21" s="20"/>
    </row>
    <row r="22" spans="1:14" ht="15.75" customHeight="1" x14ac:dyDescent="0.2">
      <c r="N22" s="24"/>
    </row>
    <row r="23" spans="1:14" ht="15.75" customHeight="1" x14ac:dyDescent="0.2"/>
    <row r="24" spans="1:14" ht="15.75" customHeight="1" x14ac:dyDescent="0.2"/>
    <row r="25" spans="1:14" ht="15.75" customHeight="1" x14ac:dyDescent="0.2">
      <c r="A25" s="76" t="s">
        <v>20</v>
      </c>
      <c r="B25" s="74"/>
      <c r="C25" s="74"/>
      <c r="D25" s="74"/>
    </row>
    <row r="26" spans="1:14" ht="15.75" customHeight="1" x14ac:dyDescent="0.2"/>
    <row r="27" spans="1:14" ht="15.75" customHeight="1" x14ac:dyDescent="0.2">
      <c r="B27" s="92" t="s">
        <v>39</v>
      </c>
      <c r="C27" s="8" t="s">
        <v>11</v>
      </c>
      <c r="D27" s="9" t="s">
        <v>12</v>
      </c>
      <c r="E27" s="10" t="s">
        <v>13</v>
      </c>
      <c r="F27" s="11" t="s">
        <v>14</v>
      </c>
    </row>
    <row r="28" spans="1:14" ht="15.75" customHeight="1" x14ac:dyDescent="0.25">
      <c r="B28" s="16" t="s">
        <v>15</v>
      </c>
      <c r="C28" s="81">
        <f>IF(AND(MONTH(B18) &gt;= MONTH(B9), MONTH(B18) &lt;= MONTH(C9)), DATEDIF(B18, C9, "d"), "Out of Range")</f>
        <v>73</v>
      </c>
      <c r="D28" s="18">
        <f>VLOOKUP(B17,A9:D11,4,0)</f>
        <v>1200</v>
      </c>
      <c r="E28" s="18">
        <f>C28*D28*$B$20</f>
        <v>438000</v>
      </c>
      <c r="F28" s="19">
        <f>SUM(E28,E29)</f>
        <v>932000</v>
      </c>
    </row>
    <row r="29" spans="1:14" ht="15.75" customHeight="1" x14ac:dyDescent="0.25">
      <c r="B29" s="16" t="s">
        <v>16</v>
      </c>
      <c r="C29" s="17">
        <f>IF(AND(MONTH(B19) &gt;= MONTH(J9), MONTH(B19) &lt;= MONTH(K9)), DATEDIF(J9, B19, "d"), "Out of Range")</f>
        <v>76</v>
      </c>
      <c r="D29" s="18">
        <f>VLOOKUP(B17,I9:L11,4,0)</f>
        <v>1300</v>
      </c>
      <c r="E29" s="18">
        <f>C29*D29*$B$20</f>
        <v>494000</v>
      </c>
      <c r="F29" s="23"/>
    </row>
    <row r="30" spans="1:14" ht="15.75" hidden="1" customHeight="1" x14ac:dyDescent="0.2">
      <c r="D30" s="75" t="s">
        <v>18</v>
      </c>
      <c r="E30" s="74"/>
    </row>
    <row r="31" spans="1:14" ht="15.75" hidden="1" customHeight="1" x14ac:dyDescent="0.2"/>
    <row r="32" spans="1:14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</sheetData>
  <mergeCells count="3">
    <mergeCell ref="A1:L3"/>
    <mergeCell ref="A5:B6"/>
    <mergeCell ref="A15:B16"/>
  </mergeCells>
  <conditionalFormatting sqref="K13">
    <cfRule type="notContainsBlanks" dxfId="0" priority="1">
      <formula>LEN(TRIM(K13))&gt;0</formula>
    </cfRule>
  </conditionalFormatting>
  <dataValidations count="2">
    <dataValidation type="list" allowBlank="1" showDropDown="1" showInputMessage="1" prompt="Swift Dzire" sqref="I9:I11 A9:A11" xr:uid="{00000000-0002-0000-0000-000000000000}">
      <formula1>"Swift Dzire,Innova,Ertiga"</formula1>
    </dataValidation>
    <dataValidation type="list" allowBlank="1" sqref="B17" xr:uid="{00000000-0002-0000-0000-000001000000}">
      <formula1>$A$9:$A$11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1167-5CA5-4046-BA8F-0636BAF5AEE3}">
  <dimension ref="A1:AA992"/>
  <sheetViews>
    <sheetView tabSelected="1" topLeftCell="A20" workbookViewId="0">
      <selection activeCell="A20" sqref="A20"/>
    </sheetView>
  </sheetViews>
  <sheetFormatPr defaultColWidth="12.5703125" defaultRowHeight="15" customHeight="1" x14ac:dyDescent="0.2"/>
  <cols>
    <col min="1" max="3" width="12.5703125" style="77"/>
    <col min="4" max="4" width="16" style="77" customWidth="1"/>
    <col min="5" max="5" width="12.5703125" style="77"/>
    <col min="6" max="6" width="15.7109375" style="77" customWidth="1"/>
    <col min="7" max="7" width="16.7109375" style="77" customWidth="1"/>
    <col min="8" max="8" width="12.5703125" style="77"/>
    <col min="9" max="9" width="15.7109375" style="77" customWidth="1"/>
    <col min="10" max="12" width="12.5703125" style="77"/>
    <col min="13" max="26" width="8.5703125" style="77" hidden="1" customWidth="1"/>
    <col min="27" max="16384" width="12.5703125" style="77"/>
  </cols>
  <sheetData>
    <row r="1" spans="1:27" ht="15.75" customHeight="1" x14ac:dyDescent="0.2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27" ht="15.75" customHeight="1" x14ac:dyDescent="0.2">
      <c r="A2" s="108"/>
      <c r="B2" s="99"/>
      <c r="C2" s="99"/>
      <c r="D2" s="99"/>
      <c r="E2" s="99"/>
      <c r="F2" s="99"/>
      <c r="G2" s="99"/>
      <c r="H2" s="99"/>
      <c r="I2" s="99"/>
      <c r="J2" s="99"/>
      <c r="K2" s="99"/>
      <c r="L2" s="108"/>
    </row>
    <row r="3" spans="1:27" ht="15.75" customHeight="1" x14ac:dyDescent="0.2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AA3" s="77" t="s">
        <v>40</v>
      </c>
    </row>
    <row r="4" spans="1:27" ht="15.75" customHeight="1" x14ac:dyDescent="0.2"/>
    <row r="5" spans="1:27" ht="15.75" customHeight="1" x14ac:dyDescent="0.2">
      <c r="A5" s="109" t="s">
        <v>1</v>
      </c>
      <c r="B5" s="108"/>
    </row>
    <row r="6" spans="1:27" ht="15.75" customHeight="1" x14ac:dyDescent="0.2">
      <c r="A6" s="108"/>
      <c r="B6" s="108"/>
    </row>
    <row r="7" spans="1:27" ht="15.75" customHeight="1" x14ac:dyDescent="0.2"/>
    <row r="8" spans="1:27" ht="15.75" customHeight="1" x14ac:dyDescent="0.25">
      <c r="A8" s="1" t="s">
        <v>2</v>
      </c>
      <c r="B8" s="2" t="s">
        <v>3</v>
      </c>
      <c r="C8" s="1" t="s">
        <v>4</v>
      </c>
      <c r="D8" s="1" t="s">
        <v>5</v>
      </c>
      <c r="G8" s="112"/>
      <c r="H8" s="112"/>
      <c r="I8" s="112"/>
    </row>
    <row r="9" spans="1:27" ht="15.75" customHeight="1" x14ac:dyDescent="0.25">
      <c r="A9" s="3" t="s">
        <v>6</v>
      </c>
      <c r="B9" s="4">
        <v>44197</v>
      </c>
      <c r="C9" s="4">
        <v>44316</v>
      </c>
      <c r="D9" s="5">
        <v>1200</v>
      </c>
      <c r="G9" s="112"/>
      <c r="H9" s="112"/>
      <c r="I9" s="112"/>
    </row>
    <row r="10" spans="1:27" ht="15.75" customHeight="1" x14ac:dyDescent="0.25">
      <c r="A10" s="3" t="s">
        <v>6</v>
      </c>
      <c r="B10" s="4">
        <v>44317</v>
      </c>
      <c r="C10" s="4">
        <v>44561</v>
      </c>
      <c r="D10" s="5">
        <v>1300</v>
      </c>
      <c r="G10" s="112"/>
      <c r="H10" s="112"/>
      <c r="I10" s="112"/>
    </row>
    <row r="11" spans="1:27" ht="15.75" customHeight="1" x14ac:dyDescent="0.25">
      <c r="A11" s="3" t="s">
        <v>7</v>
      </c>
      <c r="B11" s="4">
        <v>44197</v>
      </c>
      <c r="C11" s="4">
        <v>44316</v>
      </c>
      <c r="D11" s="5">
        <v>2100</v>
      </c>
      <c r="G11" s="112"/>
      <c r="H11" s="112"/>
      <c r="I11" s="112"/>
    </row>
    <row r="12" spans="1:27" ht="15.75" customHeight="1" x14ac:dyDescent="0.25">
      <c r="A12" s="3" t="s">
        <v>7</v>
      </c>
      <c r="B12" s="4">
        <v>44317</v>
      </c>
      <c r="C12" s="4">
        <v>44561</v>
      </c>
      <c r="D12" s="5">
        <v>2200</v>
      </c>
      <c r="G12" s="80"/>
    </row>
    <row r="13" spans="1:27" ht="15.75" customHeight="1" x14ac:dyDescent="0.25">
      <c r="A13" s="3" t="s">
        <v>8</v>
      </c>
      <c r="B13" s="4">
        <v>44197</v>
      </c>
      <c r="C13" s="4">
        <v>44316</v>
      </c>
      <c r="D13" s="5">
        <v>2800</v>
      </c>
      <c r="F13" s="80"/>
      <c r="G13" s="80"/>
    </row>
    <row r="14" spans="1:27" ht="15.75" customHeight="1" x14ac:dyDescent="0.25">
      <c r="A14" s="3" t="s">
        <v>8</v>
      </c>
      <c r="B14" s="4">
        <v>44317</v>
      </c>
      <c r="C14" s="4">
        <v>44561</v>
      </c>
      <c r="D14" s="5">
        <v>3000</v>
      </c>
    </row>
    <row r="15" spans="1:27" ht="15.75" customHeight="1" x14ac:dyDescent="0.2"/>
    <row r="16" spans="1:27" ht="15.75" customHeight="1" x14ac:dyDescent="0.2">
      <c r="A16" s="110" t="s">
        <v>9</v>
      </c>
      <c r="B16" s="108"/>
      <c r="F16" s="94"/>
      <c r="G16" s="72"/>
    </row>
    <row r="17" spans="1:8" ht="15.75" customHeight="1" x14ac:dyDescent="0.2">
      <c r="A17" s="108"/>
      <c r="B17" s="108"/>
    </row>
    <row r="18" spans="1:8" ht="15.75" customHeight="1" x14ac:dyDescent="0.2">
      <c r="A18" s="82" t="s">
        <v>10</v>
      </c>
      <c r="B18" s="3" t="s">
        <v>6</v>
      </c>
    </row>
    <row r="19" spans="1:8" ht="15.75" customHeight="1" x14ac:dyDescent="0.25">
      <c r="A19" s="84" t="s">
        <v>15</v>
      </c>
      <c r="B19" s="14">
        <v>44243</v>
      </c>
      <c r="C19" s="93"/>
    </row>
    <row r="20" spans="1:8" ht="15.75" customHeight="1" x14ac:dyDescent="0.25">
      <c r="A20" s="87" t="s">
        <v>16</v>
      </c>
      <c r="B20" s="22">
        <v>44455</v>
      </c>
      <c r="C20" s="93"/>
    </row>
    <row r="21" spans="1:8" ht="15.75" customHeight="1" x14ac:dyDescent="0.25">
      <c r="A21" s="89" t="s">
        <v>17</v>
      </c>
      <c r="B21" s="26">
        <v>5</v>
      </c>
    </row>
    <row r="22" spans="1:8" ht="15.75" customHeight="1" x14ac:dyDescent="0.2"/>
    <row r="23" spans="1:8" ht="15.75" customHeight="1" x14ac:dyDescent="0.2">
      <c r="A23" s="78" t="s">
        <v>19</v>
      </c>
      <c r="B23" s="79"/>
      <c r="C23" s="79"/>
      <c r="D23" s="79"/>
      <c r="E23" s="79"/>
      <c r="F23" s="79"/>
    </row>
    <row r="24" spans="1:8" ht="15.75" customHeight="1" x14ac:dyDescent="0.2">
      <c r="A24" s="111" t="s">
        <v>20</v>
      </c>
      <c r="B24" s="99"/>
      <c r="C24" s="99"/>
      <c r="D24" s="99"/>
      <c r="E24" s="99"/>
      <c r="F24" s="99"/>
      <c r="G24" s="99"/>
    </row>
    <row r="25" spans="1:8" ht="15.75" customHeight="1" x14ac:dyDescent="0.2">
      <c r="A25" s="99"/>
      <c r="B25" s="99"/>
      <c r="C25" s="99"/>
      <c r="D25" s="99"/>
      <c r="E25" s="99"/>
      <c r="F25" s="99"/>
      <c r="G25" s="99"/>
    </row>
    <row r="26" spans="1:8" ht="15.75" customHeight="1" x14ac:dyDescent="0.2">
      <c r="A26" s="31"/>
      <c r="B26" s="31"/>
      <c r="C26" s="31"/>
      <c r="D26" s="31"/>
      <c r="E26" s="31"/>
      <c r="F26" s="31"/>
    </row>
    <row r="27" spans="1:8" ht="15.75" customHeight="1" x14ac:dyDescent="0.2">
      <c r="B27" s="83" t="s">
        <v>11</v>
      </c>
      <c r="C27" s="9" t="s">
        <v>12</v>
      </c>
      <c r="D27" s="90" t="s">
        <v>13</v>
      </c>
      <c r="E27" s="10" t="s">
        <v>14</v>
      </c>
      <c r="F27" s="32"/>
      <c r="G27" s="106"/>
      <c r="H27" s="106"/>
    </row>
    <row r="28" spans="1:8" ht="15.75" customHeight="1" x14ac:dyDescent="0.25">
      <c r="A28" s="16" t="s">
        <v>15</v>
      </c>
      <c r="B28" s="85" cm="1">
        <f t="array" ref="B28">IFERROR(_xlfn.IFS(AND(MONTH(B19) &gt;= MONTH(B9), MONTH(B20) &gt; MONTH(B10)),DATEDIF(B19,C9,"d"),AND(MONTH(B19) &gt;= MONTH(B9), MONTH(B20) &lt;= MONTH(C9)),DATEDIF(B19,B20,"d")),0)</f>
        <v>73</v>
      </c>
      <c r="C28" s="86" cm="1">
        <f t="array" ref="C28">INDEX(D9:D14, MATCH(1, (A9:A14=B18)*(B9:B14&lt;=B19)*(C9:C14&gt;=B19), 0))</f>
        <v>1200</v>
      </c>
      <c r="D28" s="86">
        <f>IF(B28&amp;C28&gt;0,B28*C28,0)</f>
        <v>87600</v>
      </c>
      <c r="E28" s="91">
        <f>SUM(D28,D29)*B21</f>
        <v>1335000</v>
      </c>
      <c r="F28" s="32"/>
      <c r="G28" s="32"/>
    </row>
    <row r="29" spans="1:8" ht="15.75" customHeight="1" x14ac:dyDescent="0.25">
      <c r="A29" s="16" t="s">
        <v>16</v>
      </c>
      <c r="B29" s="85" cm="1">
        <f t="array" ref="B29">IFERROR(_xlfn.IFS(AND(MONTH(B19) &lt; MONTH(C9), MONTH(B20) &gt;= MONTH(B10)), DATEDIF(B10, B20, "d"),AND(MONTH(B19) &gt;= MONTH(B10), MONTH(B20) &lt;= MONTH(C10)),DATEDIF(B19,B20,"d")),0)</f>
        <v>138</v>
      </c>
      <c r="C29" s="86" cm="1">
        <f t="array" ref="C29">INDEX(D9:D14, MATCH(1, (A9:A14=B18)*(B9:B14&lt;=B20)*(C9:C14&gt;=B20), 0))</f>
        <v>1300</v>
      </c>
      <c r="D29" s="86">
        <f>IF(B29&amp;C29&gt;0,B29*C29,0)</f>
        <v>179400</v>
      </c>
      <c r="E29" s="88"/>
    </row>
    <row r="30" spans="1:8" ht="15.75" customHeight="1" x14ac:dyDescent="0.2"/>
    <row r="31" spans="1:8" ht="15.75" customHeight="1" x14ac:dyDescent="0.2"/>
    <row r="32" spans="1:8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</sheetData>
  <mergeCells count="6">
    <mergeCell ref="G27:H27"/>
    <mergeCell ref="A1:L3"/>
    <mergeCell ref="A5:B6"/>
    <mergeCell ref="A16:B17"/>
    <mergeCell ref="A24:G25"/>
    <mergeCell ref="G8:I11"/>
  </mergeCells>
  <dataValidations count="2">
    <dataValidation type="list" allowBlank="1" sqref="B18" xr:uid="{E419118E-E489-4F71-B6D1-3EC2F469A30E}">
      <formula1>$A$9:$A$14</formula1>
    </dataValidation>
    <dataValidation type="list" allowBlank="1" showDropDown="1" showInputMessage="1" prompt="Swift Dzire" sqref="A9:A14" xr:uid="{11A8D452-37AF-4D56-B179-D3786DC50E71}">
      <formula1>"Swift Dzire,Innova,Ertiga"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Z994"/>
  <sheetViews>
    <sheetView showGridLines="0" topLeftCell="A31" workbookViewId="0">
      <selection activeCell="E1000" sqref="E1000"/>
    </sheetView>
  </sheetViews>
  <sheetFormatPr defaultColWidth="12.5703125" defaultRowHeight="15" customHeight="1" x14ac:dyDescent="0.2"/>
  <cols>
    <col min="1" max="1" width="12.5703125" customWidth="1"/>
    <col min="2" max="2" width="23.5703125" customWidth="1"/>
    <col min="3" max="3" width="12.5703125" customWidth="1"/>
    <col min="4" max="4" width="12.140625" customWidth="1"/>
    <col min="5" max="5" width="13.42578125" customWidth="1"/>
    <col min="6" max="9" width="12.5703125" customWidth="1"/>
    <col min="10" max="10" width="11.5703125" customWidth="1"/>
    <col min="11" max="11" width="19.5703125" bestFit="1" customWidth="1"/>
    <col min="12" max="12" width="12.5703125" customWidth="1"/>
    <col min="13" max="26" width="8.5703125" hidden="1" customWidth="1"/>
  </cols>
  <sheetData>
    <row r="1" spans="1:12" ht="15.75" customHeight="1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customHeight="1" x14ac:dyDescent="0.2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100"/>
    </row>
    <row r="3" spans="1:12" ht="15.75" customHeight="1" x14ac:dyDescent="0.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ht="15.75" customHeight="1" x14ac:dyDescent="0.2"/>
    <row r="5" spans="1:12" ht="15.75" customHeight="1" x14ac:dyDescent="0.2">
      <c r="A5" s="113" t="s">
        <v>21</v>
      </c>
      <c r="B5" s="114"/>
    </row>
    <row r="6" spans="1:12" ht="15.75" customHeight="1" x14ac:dyDescent="0.2">
      <c r="A6" s="115"/>
      <c r="B6" s="116"/>
    </row>
    <row r="7" spans="1:12" ht="15.75" customHeight="1" x14ac:dyDescent="0.2"/>
    <row r="8" spans="1:12" ht="15.75" customHeight="1" x14ac:dyDescent="0.25">
      <c r="A8" s="33" t="s">
        <v>22</v>
      </c>
      <c r="B8" s="34" t="s">
        <v>23</v>
      </c>
      <c r="C8" s="35" t="s">
        <v>3</v>
      </c>
      <c r="D8" s="35" t="s">
        <v>4</v>
      </c>
      <c r="E8" s="35" t="s">
        <v>5</v>
      </c>
    </row>
    <row r="9" spans="1:12" ht="15.75" customHeight="1" x14ac:dyDescent="0.25">
      <c r="A9" s="36" t="s">
        <v>24</v>
      </c>
      <c r="B9" s="37" t="s">
        <v>25</v>
      </c>
      <c r="C9" s="38">
        <v>44197</v>
      </c>
      <c r="D9" s="38">
        <v>44377</v>
      </c>
      <c r="E9" s="39">
        <v>4000</v>
      </c>
    </row>
    <row r="10" spans="1:12" ht="15.75" customHeight="1" x14ac:dyDescent="0.25">
      <c r="A10" s="36" t="s">
        <v>24</v>
      </c>
      <c r="B10" s="37" t="s">
        <v>26</v>
      </c>
      <c r="C10" s="38">
        <v>44197</v>
      </c>
      <c r="D10" s="38">
        <v>44377</v>
      </c>
      <c r="E10" s="39">
        <v>7000</v>
      </c>
      <c r="F10" s="71"/>
      <c r="G10" s="77"/>
      <c r="H10" s="119"/>
      <c r="I10" s="119"/>
      <c r="J10" s="119"/>
      <c r="K10" s="119"/>
    </row>
    <row r="11" spans="1:12" ht="15.75" customHeight="1" x14ac:dyDescent="0.25">
      <c r="A11" s="36" t="s">
        <v>24</v>
      </c>
      <c r="B11" s="37" t="s">
        <v>25</v>
      </c>
      <c r="C11" s="38">
        <v>44378</v>
      </c>
      <c r="D11" s="38">
        <v>44561</v>
      </c>
      <c r="E11" s="39">
        <v>4500</v>
      </c>
      <c r="F11" s="71"/>
      <c r="H11" s="119"/>
      <c r="I11" s="119"/>
      <c r="J11" s="119"/>
      <c r="K11" s="119"/>
    </row>
    <row r="12" spans="1:12" ht="15.75" customHeight="1" x14ac:dyDescent="0.25">
      <c r="A12" s="36" t="s">
        <v>24</v>
      </c>
      <c r="B12" s="37" t="s">
        <v>26</v>
      </c>
      <c r="C12" s="38">
        <v>44378</v>
      </c>
      <c r="D12" s="38">
        <v>44561</v>
      </c>
      <c r="E12" s="39">
        <v>8000</v>
      </c>
      <c r="F12" s="71"/>
      <c r="H12" s="119"/>
      <c r="I12" s="119"/>
      <c r="J12" s="119"/>
      <c r="K12" s="119"/>
    </row>
    <row r="13" spans="1:12" ht="15.75" customHeight="1" x14ac:dyDescent="0.25">
      <c r="A13" s="36" t="s">
        <v>27</v>
      </c>
      <c r="B13" s="37" t="s">
        <v>25</v>
      </c>
      <c r="C13" s="38">
        <v>44197</v>
      </c>
      <c r="D13" s="38">
        <v>44377</v>
      </c>
      <c r="E13" s="39">
        <v>6000</v>
      </c>
      <c r="F13" s="71"/>
      <c r="H13" s="119"/>
      <c r="I13" s="119"/>
      <c r="J13" s="119"/>
      <c r="K13" s="119"/>
    </row>
    <row r="14" spans="1:12" ht="15.75" customHeight="1" x14ac:dyDescent="0.25">
      <c r="A14" s="36" t="s">
        <v>27</v>
      </c>
      <c r="B14" s="37" t="s">
        <v>26</v>
      </c>
      <c r="C14" s="38">
        <v>44197</v>
      </c>
      <c r="D14" s="38">
        <v>44377</v>
      </c>
      <c r="E14" s="39">
        <v>9000</v>
      </c>
      <c r="F14" s="71"/>
      <c r="H14" s="119"/>
      <c r="I14" s="119"/>
      <c r="J14" s="119"/>
      <c r="K14" s="119"/>
    </row>
    <row r="15" spans="1:12" ht="15.75" customHeight="1" x14ac:dyDescent="0.25">
      <c r="A15" s="36" t="s">
        <v>27</v>
      </c>
      <c r="B15" s="37" t="s">
        <v>25</v>
      </c>
      <c r="C15" s="38">
        <v>44378</v>
      </c>
      <c r="D15" s="38">
        <v>44561</v>
      </c>
      <c r="E15" s="39">
        <v>6500</v>
      </c>
      <c r="F15" s="71"/>
      <c r="H15" s="119"/>
      <c r="I15" s="119"/>
      <c r="J15" s="119"/>
      <c r="K15" s="119"/>
    </row>
    <row r="16" spans="1:12" ht="15.75" customHeight="1" x14ac:dyDescent="0.25">
      <c r="A16" s="36" t="s">
        <v>27</v>
      </c>
      <c r="B16" s="37" t="s">
        <v>26</v>
      </c>
      <c r="C16" s="38">
        <v>44378</v>
      </c>
      <c r="D16" s="38">
        <v>44561</v>
      </c>
      <c r="E16" s="39">
        <v>9500</v>
      </c>
      <c r="F16" s="71"/>
    </row>
    <row r="17" spans="1:11" ht="15.75" customHeight="1" x14ac:dyDescent="0.2"/>
    <row r="18" spans="1:11" ht="15.75" customHeight="1" x14ac:dyDescent="0.2">
      <c r="A18" s="105" t="s">
        <v>9</v>
      </c>
      <c r="B18" s="97"/>
    </row>
    <row r="19" spans="1:11" ht="15.75" customHeight="1" x14ac:dyDescent="0.2">
      <c r="A19" s="101"/>
      <c r="B19" s="103"/>
    </row>
    <row r="20" spans="1:11" ht="15.75" customHeight="1" x14ac:dyDescent="0.2">
      <c r="A20" s="40" t="s">
        <v>22</v>
      </c>
      <c r="B20" s="3" t="s">
        <v>27</v>
      </c>
      <c r="C20" s="7"/>
    </row>
    <row r="21" spans="1:11" ht="15.75" customHeight="1" x14ac:dyDescent="0.25">
      <c r="A21" s="40" t="s">
        <v>23</v>
      </c>
      <c r="B21" s="43" t="s">
        <v>26</v>
      </c>
      <c r="C21" s="44"/>
    </row>
    <row r="22" spans="1:11" ht="15.75" customHeight="1" x14ac:dyDescent="0.25">
      <c r="A22" s="47" t="s">
        <v>15</v>
      </c>
      <c r="B22" s="22">
        <f>VLOOKUP(A22,Cab!A19:B19,2,0)</f>
        <v>44243</v>
      </c>
      <c r="C22" s="15"/>
    </row>
    <row r="23" spans="1:11" ht="15.75" customHeight="1" x14ac:dyDescent="0.25">
      <c r="A23" s="40" t="s">
        <v>16</v>
      </c>
      <c r="B23" s="22">
        <f>VLOOKUP(A23,Cab!A20:B20,2,0)</f>
        <v>44455</v>
      </c>
      <c r="C23" s="73"/>
      <c r="J23" s="117"/>
      <c r="K23" s="99"/>
    </row>
    <row r="24" spans="1:11" ht="15.75" customHeight="1" x14ac:dyDescent="0.25">
      <c r="A24" s="40" t="s">
        <v>33</v>
      </c>
      <c r="B24" s="26">
        <v>4</v>
      </c>
      <c r="C24" s="27"/>
    </row>
    <row r="25" spans="1:11" ht="15.75" customHeight="1" x14ac:dyDescent="0.25">
      <c r="A25" s="48"/>
      <c r="B25" s="49"/>
      <c r="C25" s="27"/>
      <c r="D25" s="74"/>
    </row>
    <row r="26" spans="1:11" ht="15.75" customHeight="1" x14ac:dyDescent="0.2">
      <c r="A26" s="29" t="s">
        <v>19</v>
      </c>
    </row>
    <row r="27" spans="1:11" ht="15.75" customHeight="1" x14ac:dyDescent="0.2">
      <c r="A27" s="111" t="s">
        <v>34</v>
      </c>
      <c r="B27" s="111"/>
      <c r="C27" s="111"/>
      <c r="D27" s="111"/>
      <c r="E27" s="111"/>
      <c r="F27" s="111"/>
    </row>
    <row r="28" spans="1:11" ht="15.75" customHeight="1" x14ac:dyDescent="0.2">
      <c r="A28" s="111"/>
      <c r="B28" s="111"/>
      <c r="C28" s="111"/>
      <c r="D28" s="111"/>
      <c r="E28" s="111"/>
      <c r="F28" s="111"/>
    </row>
    <row r="29" spans="1:11" ht="15.75" customHeight="1" x14ac:dyDescent="0.2">
      <c r="A29" s="31"/>
      <c r="B29" s="31"/>
      <c r="C29" s="31"/>
      <c r="D29" s="31"/>
      <c r="E29" s="31"/>
      <c r="F29" s="31"/>
    </row>
    <row r="30" spans="1:11" ht="15.75" customHeight="1" x14ac:dyDescent="0.25">
      <c r="B30" s="41" t="s">
        <v>28</v>
      </c>
      <c r="C30" s="42"/>
      <c r="D30" s="118"/>
      <c r="E30" s="118"/>
    </row>
    <row r="31" spans="1:11" ht="15.75" customHeight="1" x14ac:dyDescent="0.25">
      <c r="B31" s="45" t="str">
        <f>_xlfn.CONCAT(B20," ",B21)</f>
        <v>Taj Deluxe</v>
      </c>
      <c r="C31" s="46"/>
      <c r="I31" t="s">
        <v>40</v>
      </c>
    </row>
    <row r="32" spans="1:11" ht="15.75" customHeight="1" x14ac:dyDescent="0.2"/>
    <row r="33" spans="1:8" ht="15.75" customHeight="1" x14ac:dyDescent="0.2">
      <c r="A33" s="111" t="s">
        <v>35</v>
      </c>
      <c r="B33" s="111"/>
      <c r="C33" s="111"/>
      <c r="D33" s="111"/>
      <c r="E33" s="111"/>
      <c r="F33" s="111"/>
      <c r="G33" s="111"/>
    </row>
    <row r="34" spans="1:8" ht="15.75" customHeight="1" x14ac:dyDescent="0.2">
      <c r="A34" s="111"/>
      <c r="B34" s="111"/>
      <c r="C34" s="111"/>
      <c r="D34" s="111"/>
      <c r="E34" s="111"/>
      <c r="F34" s="111"/>
      <c r="G34" s="111"/>
    </row>
    <row r="35" spans="1:8" ht="15.75" customHeight="1" x14ac:dyDescent="0.2">
      <c r="A35" s="31"/>
      <c r="B35" s="31"/>
      <c r="C35" s="31"/>
      <c r="D35" s="31"/>
      <c r="E35" s="31"/>
      <c r="F35" s="31"/>
    </row>
    <row r="36" spans="1:8" ht="15.75" customHeight="1" x14ac:dyDescent="0.2">
      <c r="B36" s="8" t="s">
        <v>29</v>
      </c>
      <c r="C36" s="9" t="s">
        <v>30</v>
      </c>
      <c r="D36" s="10" t="s">
        <v>31</v>
      </c>
      <c r="E36" s="11" t="s">
        <v>32</v>
      </c>
      <c r="F36" s="32"/>
      <c r="G36" s="106"/>
      <c r="H36" s="99"/>
    </row>
    <row r="37" spans="1:8" ht="15.75" customHeight="1" x14ac:dyDescent="0.25">
      <c r="A37" s="16" t="s">
        <v>15</v>
      </c>
      <c r="B37" s="17" cm="1">
        <f t="array" ref="B37">IFERROR(_xlfn.IFS(AND(MONTH(B22) &gt;= MONTH(C9), MONTH(B23) &gt; MONTH(C11)), DATEDIF(B22, D9, "d"),AND(MONTH(B22) &gt;= MONTH(C9), MONTH(B23) &lt;= MONTH(D9)),DATEDIF(B22,B23,"d")),0)</f>
        <v>134</v>
      </c>
      <c r="C37" s="18" cm="1">
        <f t="array" ref="C37">INDEX(E9:E16, MATCH(1, (A9:A16=B20)*(B9:B16=B21)*(C9:C16&lt;=B22)*(D9:D16&gt;=B22), 0))</f>
        <v>9000</v>
      </c>
      <c r="D37" s="18">
        <f>IF(B37&amp;C37&gt;0,B37*C37,0)</f>
        <v>1206000</v>
      </c>
      <c r="E37" s="19">
        <f>SUM(D37,D38)*B24</f>
        <v>7750000</v>
      </c>
      <c r="F37" s="32"/>
      <c r="G37" s="32"/>
    </row>
    <row r="38" spans="1:8" ht="15.75" customHeight="1" x14ac:dyDescent="0.25">
      <c r="A38" s="16" t="s">
        <v>16</v>
      </c>
      <c r="B38" s="17" cm="1">
        <f t="array" ref="B38">IFERROR(_xlfn.IFS(AND(MONTH(B22) &lt; MONTH(D9), MONTH(B23) &gt; MONTH(C11)), DATEDIF(C11, B23, "d"),AND(MONTH(B22) &gt;= MONTH(C11), MONTH(B23) &lt;= MONTH(D11)),DATEDIF(B22,B23,"d")),0)</f>
        <v>77</v>
      </c>
      <c r="C38" s="18" cm="1">
        <f t="array" ref="C38">INDEX(E9:E16, MATCH(1, (A9:A16=B20)*(B9:B16=B21)*(C9:C16&lt;=B23)*(D9:D16&gt;=B23), 0))</f>
        <v>9500</v>
      </c>
      <c r="D38" s="18">
        <f>IF(B38&amp;C38&gt;0,B38*C38,0)</f>
        <v>731500</v>
      </c>
      <c r="E38" s="23"/>
    </row>
    <row r="39" spans="1:8" ht="15.75" customHeight="1" x14ac:dyDescent="0.2"/>
    <row r="40" spans="1:8" ht="15.75" hidden="1" customHeight="1" x14ac:dyDescent="0.2"/>
    <row r="41" spans="1:8" ht="15.75" hidden="1" customHeight="1" x14ac:dyDescent="0.2"/>
    <row r="42" spans="1:8" ht="15.75" hidden="1" customHeight="1" x14ac:dyDescent="0.2"/>
    <row r="43" spans="1:8" ht="15.75" hidden="1" customHeight="1" x14ac:dyDescent="0.2"/>
    <row r="44" spans="1:8" ht="15.75" hidden="1" customHeight="1" x14ac:dyDescent="0.2"/>
    <row r="45" spans="1:8" ht="15.75" hidden="1" customHeight="1" x14ac:dyDescent="0.2"/>
    <row r="46" spans="1:8" ht="15.75" hidden="1" customHeight="1" x14ac:dyDescent="0.2"/>
    <row r="47" spans="1:8" ht="15.75" hidden="1" customHeight="1" x14ac:dyDescent="0.2"/>
    <row r="48" spans="1: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</sheetData>
  <mergeCells count="9">
    <mergeCell ref="A33:G34"/>
    <mergeCell ref="G36:H36"/>
    <mergeCell ref="A1:L3"/>
    <mergeCell ref="A5:B6"/>
    <mergeCell ref="A18:B19"/>
    <mergeCell ref="J23:K23"/>
    <mergeCell ref="A27:F28"/>
    <mergeCell ref="D30:E30"/>
    <mergeCell ref="H10:K15"/>
  </mergeCells>
  <dataValidations count="2">
    <dataValidation type="list" allowBlank="1" sqref="B21" xr:uid="{00000000-0002-0000-0100-000000000000}">
      <formula1>$B$9:$B$16</formula1>
    </dataValidation>
    <dataValidation type="list" allowBlank="1" sqref="B20" xr:uid="{00000000-0002-0000-0100-000001000000}">
      <formula1>$A$9:$A$16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Z1008"/>
  <sheetViews>
    <sheetView showGridLines="0" topLeftCell="A19" workbookViewId="0">
      <selection activeCell="A37" sqref="A37:E37"/>
    </sheetView>
  </sheetViews>
  <sheetFormatPr defaultColWidth="12.5703125" defaultRowHeight="15" customHeight="1" x14ac:dyDescent="0.2"/>
  <cols>
    <col min="1" max="1" width="17.28515625" customWidth="1"/>
    <col min="2" max="4" width="12.5703125" customWidth="1"/>
    <col min="5" max="5" width="17.85546875" customWidth="1"/>
    <col min="6" max="6" width="11" customWidth="1"/>
    <col min="7" max="7" width="14.7109375" customWidth="1"/>
    <col min="8" max="12" width="12.5703125" customWidth="1"/>
    <col min="13" max="26" width="8.5703125" hidden="1" customWidth="1"/>
  </cols>
  <sheetData>
    <row r="1" spans="1:12" ht="15.75" customHeight="1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2" ht="15.75" customHeight="1" x14ac:dyDescent="0.2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100"/>
    </row>
    <row r="3" spans="1:12" ht="15.75" customHeight="1" x14ac:dyDescent="0.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ht="15.75" customHeight="1" x14ac:dyDescent="0.2"/>
    <row r="5" spans="1:12" ht="15.75" customHeight="1" x14ac:dyDescent="0.2">
      <c r="A5" s="104" t="s">
        <v>1</v>
      </c>
      <c r="B5" s="97"/>
      <c r="F5" s="121" t="s">
        <v>21</v>
      </c>
      <c r="G5" s="114"/>
    </row>
    <row r="6" spans="1:12" ht="15.75" customHeight="1" x14ac:dyDescent="0.2">
      <c r="A6" s="101"/>
      <c r="B6" s="103"/>
      <c r="F6" s="115"/>
      <c r="G6" s="116"/>
    </row>
    <row r="7" spans="1:12" ht="15.75" customHeight="1" x14ac:dyDescent="0.25">
      <c r="A7" s="1" t="s">
        <v>2</v>
      </c>
      <c r="B7" s="2" t="s">
        <v>3</v>
      </c>
      <c r="C7" s="1" t="s">
        <v>4</v>
      </c>
      <c r="D7" s="1" t="s">
        <v>5</v>
      </c>
      <c r="F7" s="1" t="s">
        <v>22</v>
      </c>
      <c r="G7" s="1" t="s">
        <v>23</v>
      </c>
      <c r="H7" s="1" t="s">
        <v>3</v>
      </c>
      <c r="I7" s="1" t="s">
        <v>4</v>
      </c>
      <c r="J7" s="1" t="s">
        <v>5</v>
      </c>
    </row>
    <row r="8" spans="1:12" ht="15.75" customHeight="1" x14ac:dyDescent="0.25">
      <c r="A8" s="3" t="s">
        <v>6</v>
      </c>
      <c r="B8" s="4">
        <v>44197</v>
      </c>
      <c r="C8" s="4">
        <v>44316</v>
      </c>
      <c r="D8" s="5">
        <v>1200</v>
      </c>
      <c r="F8" s="3" t="s">
        <v>24</v>
      </c>
      <c r="G8" s="50" t="s">
        <v>25</v>
      </c>
      <c r="H8" s="4">
        <v>44197</v>
      </c>
      <c r="I8" s="4">
        <v>44377</v>
      </c>
      <c r="J8" s="5">
        <v>4000</v>
      </c>
    </row>
    <row r="9" spans="1:12" ht="15.75" customHeight="1" x14ac:dyDescent="0.25">
      <c r="A9" s="3" t="s">
        <v>6</v>
      </c>
      <c r="B9" s="4">
        <v>44317</v>
      </c>
      <c r="C9" s="4">
        <v>44561</v>
      </c>
      <c r="D9" s="5">
        <v>1300</v>
      </c>
      <c r="F9" s="3" t="s">
        <v>24</v>
      </c>
      <c r="G9" s="50" t="s">
        <v>26</v>
      </c>
      <c r="H9" s="4">
        <v>44197</v>
      </c>
      <c r="I9" s="4">
        <v>44377</v>
      </c>
      <c r="J9" s="5">
        <v>7000</v>
      </c>
    </row>
    <row r="10" spans="1:12" ht="15.75" customHeight="1" x14ac:dyDescent="0.25">
      <c r="A10" s="3" t="s">
        <v>7</v>
      </c>
      <c r="B10" s="4">
        <v>44197</v>
      </c>
      <c r="C10" s="4">
        <v>44316</v>
      </c>
      <c r="D10" s="5">
        <v>2100</v>
      </c>
      <c r="F10" s="3" t="s">
        <v>24</v>
      </c>
      <c r="G10" s="50" t="s">
        <v>25</v>
      </c>
      <c r="H10" s="4">
        <v>44378</v>
      </c>
      <c r="I10" s="4">
        <v>44561</v>
      </c>
      <c r="J10" s="5">
        <v>4500</v>
      </c>
    </row>
    <row r="11" spans="1:12" ht="15.75" customHeight="1" x14ac:dyDescent="0.25">
      <c r="A11" s="3" t="s">
        <v>7</v>
      </c>
      <c r="B11" s="4">
        <v>44317</v>
      </c>
      <c r="C11" s="4">
        <v>44561</v>
      </c>
      <c r="D11" s="5">
        <v>2200</v>
      </c>
      <c r="F11" s="3" t="s">
        <v>24</v>
      </c>
      <c r="G11" s="50" t="s">
        <v>26</v>
      </c>
      <c r="H11" s="4">
        <v>44378</v>
      </c>
      <c r="I11" s="4">
        <v>44561</v>
      </c>
      <c r="J11" s="5">
        <v>8000</v>
      </c>
    </row>
    <row r="12" spans="1:12" ht="15.75" customHeight="1" x14ac:dyDescent="0.25">
      <c r="A12" s="3" t="s">
        <v>8</v>
      </c>
      <c r="B12" s="4">
        <v>44197</v>
      </c>
      <c r="C12" s="4">
        <v>44316</v>
      </c>
      <c r="D12" s="5">
        <v>2800</v>
      </c>
      <c r="F12" s="3" t="s">
        <v>27</v>
      </c>
      <c r="G12" s="50" t="s">
        <v>25</v>
      </c>
      <c r="H12" s="4">
        <v>44197</v>
      </c>
      <c r="I12" s="4">
        <v>44377</v>
      </c>
      <c r="J12" s="5">
        <v>6000</v>
      </c>
    </row>
    <row r="13" spans="1:12" ht="15.75" customHeight="1" x14ac:dyDescent="0.25">
      <c r="A13" s="3" t="s">
        <v>8</v>
      </c>
      <c r="B13" s="4">
        <v>44317</v>
      </c>
      <c r="C13" s="4">
        <v>44561</v>
      </c>
      <c r="D13" s="5">
        <v>3000</v>
      </c>
      <c r="F13" s="3" t="s">
        <v>27</v>
      </c>
      <c r="G13" s="50" t="s">
        <v>26</v>
      </c>
      <c r="H13" s="4">
        <v>44197</v>
      </c>
      <c r="I13" s="4">
        <v>44377</v>
      </c>
      <c r="J13" s="5">
        <v>9000</v>
      </c>
    </row>
    <row r="14" spans="1:12" ht="15.75" customHeight="1" x14ac:dyDescent="0.25">
      <c r="F14" s="3" t="s">
        <v>27</v>
      </c>
      <c r="G14" s="50" t="s">
        <v>25</v>
      </c>
      <c r="H14" s="4">
        <v>44378</v>
      </c>
      <c r="I14" s="4">
        <v>44561</v>
      </c>
      <c r="J14" s="5">
        <v>6500</v>
      </c>
    </row>
    <row r="15" spans="1:12" ht="15.75" customHeight="1" x14ac:dyDescent="0.25">
      <c r="F15" s="3" t="s">
        <v>27</v>
      </c>
      <c r="G15" s="50" t="s">
        <v>26</v>
      </c>
      <c r="H15" s="4">
        <v>44378</v>
      </c>
      <c r="I15" s="4">
        <v>44561</v>
      </c>
      <c r="J15" s="5">
        <v>9500</v>
      </c>
    </row>
    <row r="16" spans="1:12" ht="15.75" customHeight="1" x14ac:dyDescent="0.2">
      <c r="A16" s="105" t="s">
        <v>9</v>
      </c>
      <c r="B16" s="97"/>
    </row>
    <row r="17" spans="1:11" ht="15.75" customHeight="1" x14ac:dyDescent="0.2">
      <c r="A17" s="101"/>
      <c r="B17" s="103"/>
    </row>
    <row r="18" spans="1:11" ht="15.75" customHeight="1" x14ac:dyDescent="0.2">
      <c r="A18" s="40" t="s">
        <v>10</v>
      </c>
      <c r="B18" s="3" t="str">
        <f>VLOOKUP(A18,Cab!A18:B21,2,0)</f>
        <v>Swift Dzire</v>
      </c>
      <c r="C18" s="7"/>
    </row>
    <row r="19" spans="1:11" ht="15.75" customHeight="1" x14ac:dyDescent="0.2">
      <c r="A19" s="40" t="s">
        <v>22</v>
      </c>
      <c r="B19" s="3" t="str">
        <f>VLOOKUP(A19,Hotel_Room!A20:B20,2,0)</f>
        <v>Taj</v>
      </c>
      <c r="C19" s="7"/>
      <c r="E19" s="122"/>
      <c r="F19" s="123"/>
    </row>
    <row r="20" spans="1:11" ht="15.75" customHeight="1" x14ac:dyDescent="0.25">
      <c r="A20" s="40" t="s">
        <v>23</v>
      </c>
      <c r="B20" s="43" t="str">
        <f>VLOOKUP(A20,Hotel_Room!A21:B21,2,0)</f>
        <v>Deluxe</v>
      </c>
      <c r="C20" s="44"/>
      <c r="E20" s="124"/>
      <c r="F20" s="123"/>
      <c r="H20" s="51"/>
      <c r="I20" s="12"/>
      <c r="J20" s="32"/>
      <c r="K20" s="32"/>
    </row>
    <row r="21" spans="1:11" ht="15.75" customHeight="1" x14ac:dyDescent="0.25">
      <c r="A21" s="47" t="s">
        <v>15</v>
      </c>
      <c r="B21" s="22">
        <f>VLOOKUP(A21,Hotel_Room!A22:B22,2,0)</f>
        <v>44243</v>
      </c>
      <c r="C21" s="15"/>
      <c r="E21" s="124"/>
      <c r="F21" s="123"/>
      <c r="H21" s="20"/>
      <c r="I21" s="20"/>
      <c r="J21" s="32"/>
      <c r="K21" s="32"/>
    </row>
    <row r="22" spans="1:11" ht="15.75" customHeight="1" x14ac:dyDescent="0.25">
      <c r="A22" s="40" t="s">
        <v>16</v>
      </c>
      <c r="B22" s="22">
        <f>VLOOKUP(A22,Hotel_Room!A23:B23,2,0)</f>
        <v>44455</v>
      </c>
      <c r="C22" s="15"/>
      <c r="E22" s="124"/>
      <c r="F22" s="123"/>
      <c r="G22" s="20"/>
      <c r="H22" s="20"/>
      <c r="I22" s="24"/>
    </row>
    <row r="23" spans="1:11" ht="15.75" customHeight="1" x14ac:dyDescent="0.25">
      <c r="A23" s="40" t="s">
        <v>33</v>
      </c>
      <c r="B23" s="26">
        <f>VLOOKUP(A23,Hotel_Room!A24:B24,2,0)</f>
        <v>4</v>
      </c>
      <c r="C23" s="27"/>
      <c r="E23" s="124"/>
      <c r="F23" s="123"/>
      <c r="G23" s="52"/>
      <c r="H23" s="52"/>
      <c r="I23" s="52"/>
    </row>
    <row r="24" spans="1:11" ht="15.75" customHeight="1" x14ac:dyDescent="0.25">
      <c r="A24" s="53" t="s">
        <v>17</v>
      </c>
      <c r="B24" s="26">
        <f>VLOOKUP(A24,Sheet1!A20:B20,2,0)</f>
        <v>5</v>
      </c>
      <c r="C24" s="27"/>
      <c r="E24" s="54"/>
      <c r="F24" s="55"/>
      <c r="G24" s="52"/>
      <c r="H24" s="52"/>
      <c r="I24" s="52"/>
    </row>
    <row r="25" spans="1:11" ht="15.75" customHeight="1" x14ac:dyDescent="0.25">
      <c r="F25" s="125"/>
      <c r="G25" s="126"/>
      <c r="H25" s="52"/>
      <c r="I25" s="56"/>
    </row>
    <row r="26" spans="1:11" ht="15.75" customHeight="1" x14ac:dyDescent="0.25">
      <c r="F26" s="57"/>
      <c r="G26" s="57"/>
      <c r="H26" s="58"/>
      <c r="I26" s="59"/>
    </row>
    <row r="27" spans="1:11" ht="15.75" customHeight="1" x14ac:dyDescent="0.25">
      <c r="A27" s="127" t="s">
        <v>36</v>
      </c>
      <c r="B27" s="99"/>
      <c r="C27" s="99"/>
      <c r="D27" s="99"/>
      <c r="E27" s="99"/>
      <c r="F27" s="57"/>
      <c r="G27" s="57"/>
      <c r="H27" s="58"/>
      <c r="I27" s="59"/>
    </row>
    <row r="28" spans="1:11" ht="15.75" customHeight="1" x14ac:dyDescent="0.25">
      <c r="A28" s="30"/>
      <c r="B28" s="30"/>
      <c r="C28" s="30"/>
      <c r="D28" s="30"/>
      <c r="E28" s="30"/>
      <c r="F28" s="42"/>
      <c r="G28" s="60"/>
      <c r="H28" s="58"/>
      <c r="I28" s="59"/>
    </row>
    <row r="29" spans="1:11" ht="15.75" customHeight="1" x14ac:dyDescent="0.25">
      <c r="A29" s="11" t="s">
        <v>32</v>
      </c>
      <c r="B29" s="61"/>
      <c r="C29" s="11" t="s">
        <v>14</v>
      </c>
      <c r="E29" s="117"/>
      <c r="F29" s="99"/>
      <c r="G29" s="62"/>
      <c r="H29" s="58"/>
      <c r="I29" s="59"/>
    </row>
    <row r="30" spans="1:11" ht="15.75" customHeight="1" x14ac:dyDescent="0.25">
      <c r="A30" s="19">
        <f>HLOOKUP(A29,Hotel_Room!A36:E38,2,0)</f>
        <v>7750000</v>
      </c>
      <c r="B30" s="63"/>
      <c r="C30" s="19">
        <f>HLOOKUP(C29,Cab!A27:E29,2,0)</f>
        <v>1335000</v>
      </c>
      <c r="D30" s="31"/>
      <c r="H30" s="58"/>
      <c r="I30" s="59"/>
    </row>
    <row r="31" spans="1:11" ht="15.75" customHeight="1" x14ac:dyDescent="0.25">
      <c r="F31" s="60"/>
      <c r="G31" s="57"/>
      <c r="H31" s="58"/>
      <c r="I31" s="59"/>
    </row>
    <row r="32" spans="1:11" ht="15.75" customHeight="1" x14ac:dyDescent="0.25">
      <c r="F32" s="57"/>
      <c r="G32" s="57"/>
      <c r="H32" s="52"/>
      <c r="I32" s="64"/>
    </row>
    <row r="33" spans="1:12" ht="15.75" customHeight="1" x14ac:dyDescent="0.25">
      <c r="A33" s="118" t="s">
        <v>37</v>
      </c>
      <c r="B33" s="99"/>
      <c r="C33" s="99"/>
      <c r="F33" s="128"/>
      <c r="G33" s="126"/>
      <c r="H33" s="52"/>
      <c r="I33" s="52"/>
    </row>
    <row r="34" spans="1:12" ht="15.75" customHeight="1" x14ac:dyDescent="0.25">
      <c r="A34" s="29"/>
      <c r="B34" s="29"/>
      <c r="C34" s="29"/>
      <c r="F34" s="46"/>
      <c r="G34" s="46"/>
      <c r="H34" s="52"/>
      <c r="I34" s="52"/>
    </row>
    <row r="35" spans="1:12" ht="15.75" customHeight="1" x14ac:dyDescent="0.25">
      <c r="A35" s="65" t="s">
        <v>38</v>
      </c>
      <c r="B35" s="66">
        <f>SUM($A$30,$C$30)</f>
        <v>9085000</v>
      </c>
      <c r="C35" s="67"/>
      <c r="D35" s="117"/>
      <c r="E35" s="99"/>
      <c r="F35" s="28"/>
      <c r="H35" s="52"/>
      <c r="I35" s="52"/>
    </row>
    <row r="36" spans="1:12" ht="15.75" customHeight="1" x14ac:dyDescent="0.2">
      <c r="F36" s="52"/>
      <c r="G36" s="52"/>
      <c r="H36" s="52"/>
      <c r="I36" s="52"/>
    </row>
    <row r="37" spans="1:12" ht="15.75" customHeight="1" x14ac:dyDescent="0.2">
      <c r="A37" s="127"/>
      <c r="B37" s="99"/>
      <c r="C37" s="99"/>
      <c r="D37" s="99"/>
      <c r="E37" s="99"/>
      <c r="F37" s="68"/>
      <c r="G37" s="68"/>
      <c r="H37" s="12"/>
      <c r="I37" s="12"/>
      <c r="J37" s="32"/>
      <c r="K37" s="32"/>
    </row>
    <row r="38" spans="1:12" ht="15.75" customHeight="1" x14ac:dyDescent="0.25">
      <c r="F38" s="20"/>
      <c r="G38" s="20"/>
      <c r="H38" s="20"/>
      <c r="I38" s="20"/>
      <c r="J38" s="32"/>
      <c r="K38" s="32"/>
    </row>
    <row r="39" spans="1:12" ht="15.75" customHeight="1" x14ac:dyDescent="0.2">
      <c r="A39" s="120"/>
      <c r="B39" s="102"/>
      <c r="C39" s="102"/>
      <c r="D39" s="102"/>
      <c r="E39" s="102"/>
      <c r="F39" s="102"/>
      <c r="G39" s="102"/>
      <c r="H39" s="102"/>
      <c r="I39" s="69"/>
      <c r="J39" s="69"/>
      <c r="K39" s="69"/>
      <c r="L39" s="70"/>
    </row>
    <row r="40" spans="1:12" ht="15.75" customHeight="1" x14ac:dyDescent="0.2"/>
    <row r="41" spans="1:12" ht="15.75" hidden="1" customHeight="1" x14ac:dyDescent="0.2"/>
    <row r="42" spans="1:12" ht="15.75" hidden="1" customHeight="1" x14ac:dyDescent="0.2"/>
    <row r="43" spans="1:12" ht="15.75" hidden="1" customHeight="1" x14ac:dyDescent="0.2"/>
    <row r="44" spans="1:12" ht="15.75" hidden="1" customHeight="1" x14ac:dyDescent="0.2"/>
    <row r="45" spans="1:12" ht="15.75" hidden="1" customHeight="1" x14ac:dyDescent="0.2"/>
    <row r="46" spans="1:12" ht="15.75" hidden="1" customHeight="1" x14ac:dyDescent="0.2"/>
    <row r="47" spans="1:12" ht="15.75" hidden="1" customHeight="1" x14ac:dyDescent="0.2"/>
    <row r="48" spans="1:12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  <row r="1001" ht="15.75" hidden="1" customHeight="1" x14ac:dyDescent="0.2"/>
    <row r="1002" ht="15.75" hidden="1" customHeight="1" x14ac:dyDescent="0.2"/>
    <row r="1003" ht="15.75" hidden="1" customHeight="1" x14ac:dyDescent="0.2"/>
    <row r="1004" ht="15.75" hidden="1" customHeight="1" x14ac:dyDescent="0.2"/>
    <row r="1005" ht="15.75" hidden="1" customHeight="1" x14ac:dyDescent="0.2"/>
    <row r="1006" ht="15.75" hidden="1" customHeight="1" x14ac:dyDescent="0.2"/>
    <row r="1007" ht="15.75" hidden="1" customHeight="1" x14ac:dyDescent="0.2"/>
    <row r="1008" ht="15.75" hidden="1" customHeight="1" x14ac:dyDescent="0.2"/>
  </sheetData>
  <mergeCells count="13">
    <mergeCell ref="A39:H39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list" allowBlank="1" sqref="B18" xr:uid="{00000000-0002-0000-0200-000000000000}">
      <formula1>$A$8:$A$13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Cab</vt:lpstr>
      <vt:lpstr>Hotel_Room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Vivek</cp:lastModifiedBy>
  <dcterms:modified xsi:type="dcterms:W3CDTF">2024-10-03T10:41:39Z</dcterms:modified>
</cp:coreProperties>
</file>