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e" sheetId="1" r:id="rId4"/>
    <sheet state="visible" name="Tesla" sheetId="2" r:id="rId5"/>
    <sheet state="visible" name="Alphabet" sheetId="3" r:id="rId6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IFERROR(__xludf.DUMMYFUNCTION("GOOGLEFINANCE(""NASDAQ:AAPL"", ""price"", DATE(2017,1,1), DATE(2018,12,31), ""DAILY"")"),"Date")</f>
        <v>Date</v>
      </c>
      <c r="B1" s="2" t="str">
        <f>IFERROR(__xludf.DUMMYFUNCTION("""COMPUTED_VALUE"""),"Close")</f>
        <v>Close</v>
      </c>
    </row>
    <row r="2">
      <c r="A2" s="1">
        <f>IFERROR(__xludf.DUMMYFUNCTION("""COMPUTED_VALUE"""),42738.66666666667)</f>
        <v>42738.66667</v>
      </c>
      <c r="B2" s="2">
        <f>IFERROR(__xludf.DUMMYFUNCTION("""COMPUTED_VALUE"""),29.04)</f>
        <v>29.04</v>
      </c>
    </row>
    <row r="3">
      <c r="A3" s="1">
        <f>IFERROR(__xludf.DUMMYFUNCTION("""COMPUTED_VALUE"""),42739.66666666667)</f>
        <v>42739.66667</v>
      </c>
      <c r="B3" s="2">
        <f>IFERROR(__xludf.DUMMYFUNCTION("""COMPUTED_VALUE"""),29.01)</f>
        <v>29.01</v>
      </c>
    </row>
    <row r="4">
      <c r="A4" s="1">
        <f>IFERROR(__xludf.DUMMYFUNCTION("""COMPUTED_VALUE"""),42740.66666666667)</f>
        <v>42740.66667</v>
      </c>
      <c r="B4" s="2">
        <f>IFERROR(__xludf.DUMMYFUNCTION("""COMPUTED_VALUE"""),29.15)</f>
        <v>29.15</v>
      </c>
    </row>
    <row r="5">
      <c r="A5" s="1">
        <f>IFERROR(__xludf.DUMMYFUNCTION("""COMPUTED_VALUE"""),42741.66666666667)</f>
        <v>42741.66667</v>
      </c>
      <c r="B5" s="2">
        <f>IFERROR(__xludf.DUMMYFUNCTION("""COMPUTED_VALUE"""),29.48)</f>
        <v>29.48</v>
      </c>
    </row>
    <row r="6">
      <c r="A6" s="1">
        <f>IFERROR(__xludf.DUMMYFUNCTION("""COMPUTED_VALUE"""),42744.66666666667)</f>
        <v>42744.66667</v>
      </c>
      <c r="B6" s="2">
        <f>IFERROR(__xludf.DUMMYFUNCTION("""COMPUTED_VALUE"""),29.75)</f>
        <v>29.75</v>
      </c>
    </row>
    <row r="7">
      <c r="A7" s="1">
        <f>IFERROR(__xludf.DUMMYFUNCTION("""COMPUTED_VALUE"""),42745.66666666667)</f>
        <v>42745.66667</v>
      </c>
      <c r="B7" s="2">
        <f>IFERROR(__xludf.DUMMYFUNCTION("""COMPUTED_VALUE"""),29.78)</f>
        <v>29.78</v>
      </c>
    </row>
    <row r="8">
      <c r="A8" s="1">
        <f>IFERROR(__xludf.DUMMYFUNCTION("""COMPUTED_VALUE"""),42746.66666666667)</f>
        <v>42746.66667</v>
      </c>
      <c r="B8" s="2">
        <f>IFERROR(__xludf.DUMMYFUNCTION("""COMPUTED_VALUE"""),29.94)</f>
        <v>29.94</v>
      </c>
    </row>
    <row r="9">
      <c r="A9" s="1">
        <f>IFERROR(__xludf.DUMMYFUNCTION("""COMPUTED_VALUE"""),42747.66666666667)</f>
        <v>42747.66667</v>
      </c>
      <c r="B9" s="2">
        <f>IFERROR(__xludf.DUMMYFUNCTION("""COMPUTED_VALUE"""),29.81)</f>
        <v>29.81</v>
      </c>
    </row>
    <row r="10">
      <c r="A10" s="1">
        <f>IFERROR(__xludf.DUMMYFUNCTION("""COMPUTED_VALUE"""),42748.66666666667)</f>
        <v>42748.66667</v>
      </c>
      <c r="B10" s="2">
        <f>IFERROR(__xludf.DUMMYFUNCTION("""COMPUTED_VALUE"""),29.76)</f>
        <v>29.76</v>
      </c>
    </row>
    <row r="11">
      <c r="A11" s="1">
        <f>IFERROR(__xludf.DUMMYFUNCTION("""COMPUTED_VALUE"""),42752.66666666667)</f>
        <v>42752.66667</v>
      </c>
      <c r="B11" s="2">
        <f>IFERROR(__xludf.DUMMYFUNCTION("""COMPUTED_VALUE"""),30.0)</f>
        <v>30</v>
      </c>
    </row>
    <row r="12">
      <c r="A12" s="1">
        <f>IFERROR(__xludf.DUMMYFUNCTION("""COMPUTED_VALUE"""),42753.66666666667)</f>
        <v>42753.66667</v>
      </c>
      <c r="B12" s="2">
        <f>IFERROR(__xludf.DUMMYFUNCTION("""COMPUTED_VALUE"""),30.0)</f>
        <v>30</v>
      </c>
    </row>
    <row r="13">
      <c r="A13" s="1">
        <f>IFERROR(__xludf.DUMMYFUNCTION("""COMPUTED_VALUE"""),42754.66666666667)</f>
        <v>42754.66667</v>
      </c>
      <c r="B13" s="2">
        <f>IFERROR(__xludf.DUMMYFUNCTION("""COMPUTED_VALUE"""),29.95)</f>
        <v>29.95</v>
      </c>
    </row>
    <row r="14">
      <c r="A14" s="1">
        <f>IFERROR(__xludf.DUMMYFUNCTION("""COMPUTED_VALUE"""),42755.66666666667)</f>
        <v>42755.66667</v>
      </c>
      <c r="B14" s="2">
        <f>IFERROR(__xludf.DUMMYFUNCTION("""COMPUTED_VALUE"""),30.0)</f>
        <v>30</v>
      </c>
    </row>
    <row r="15">
      <c r="A15" s="1">
        <f>IFERROR(__xludf.DUMMYFUNCTION("""COMPUTED_VALUE"""),42758.66666666667)</f>
        <v>42758.66667</v>
      </c>
      <c r="B15" s="2">
        <f>IFERROR(__xludf.DUMMYFUNCTION("""COMPUTED_VALUE"""),30.02)</f>
        <v>30.02</v>
      </c>
    </row>
    <row r="16">
      <c r="A16" s="1">
        <f>IFERROR(__xludf.DUMMYFUNCTION("""COMPUTED_VALUE"""),42759.66666666667)</f>
        <v>42759.66667</v>
      </c>
      <c r="B16" s="2">
        <f>IFERROR(__xludf.DUMMYFUNCTION("""COMPUTED_VALUE"""),29.99)</f>
        <v>29.99</v>
      </c>
    </row>
    <row r="17">
      <c r="A17" s="1">
        <f>IFERROR(__xludf.DUMMYFUNCTION("""COMPUTED_VALUE"""),42760.66666666667)</f>
        <v>42760.66667</v>
      </c>
      <c r="B17" s="2">
        <f>IFERROR(__xludf.DUMMYFUNCTION("""COMPUTED_VALUE"""),30.47)</f>
        <v>30.47</v>
      </c>
    </row>
    <row r="18">
      <c r="A18" s="1">
        <f>IFERROR(__xludf.DUMMYFUNCTION("""COMPUTED_VALUE"""),42761.66666666667)</f>
        <v>42761.66667</v>
      </c>
      <c r="B18" s="2">
        <f>IFERROR(__xludf.DUMMYFUNCTION("""COMPUTED_VALUE"""),30.49)</f>
        <v>30.49</v>
      </c>
    </row>
    <row r="19">
      <c r="A19" s="1">
        <f>IFERROR(__xludf.DUMMYFUNCTION("""COMPUTED_VALUE"""),42762.66666666667)</f>
        <v>42762.66667</v>
      </c>
      <c r="B19" s="2">
        <f>IFERROR(__xludf.DUMMYFUNCTION("""COMPUTED_VALUE"""),30.49)</f>
        <v>30.49</v>
      </c>
    </row>
    <row r="20">
      <c r="A20" s="1">
        <f>IFERROR(__xludf.DUMMYFUNCTION("""COMPUTED_VALUE"""),42765.66666666667)</f>
        <v>42765.66667</v>
      </c>
      <c r="B20" s="2">
        <f>IFERROR(__xludf.DUMMYFUNCTION("""COMPUTED_VALUE"""),30.41)</f>
        <v>30.41</v>
      </c>
    </row>
    <row r="21">
      <c r="A21" s="1">
        <f>IFERROR(__xludf.DUMMYFUNCTION("""COMPUTED_VALUE"""),42766.66666666667)</f>
        <v>42766.66667</v>
      </c>
      <c r="B21" s="2">
        <f>IFERROR(__xludf.DUMMYFUNCTION("""COMPUTED_VALUE"""),30.34)</f>
        <v>30.34</v>
      </c>
    </row>
    <row r="22">
      <c r="A22" s="1">
        <f>IFERROR(__xludf.DUMMYFUNCTION("""COMPUTED_VALUE"""),42767.66666666667)</f>
        <v>42767.66667</v>
      </c>
      <c r="B22" s="2">
        <f>IFERROR(__xludf.DUMMYFUNCTION("""COMPUTED_VALUE"""),32.19)</f>
        <v>32.19</v>
      </c>
    </row>
    <row r="23">
      <c r="A23" s="1">
        <f>IFERROR(__xludf.DUMMYFUNCTION("""COMPUTED_VALUE"""),42768.66666666667)</f>
        <v>42768.66667</v>
      </c>
      <c r="B23" s="2">
        <f>IFERROR(__xludf.DUMMYFUNCTION("""COMPUTED_VALUE"""),32.13)</f>
        <v>32.13</v>
      </c>
    </row>
    <row r="24">
      <c r="A24" s="1">
        <f>IFERROR(__xludf.DUMMYFUNCTION("""COMPUTED_VALUE"""),42769.66666666667)</f>
        <v>42769.66667</v>
      </c>
      <c r="B24" s="2">
        <f>IFERROR(__xludf.DUMMYFUNCTION("""COMPUTED_VALUE"""),32.27)</f>
        <v>32.27</v>
      </c>
    </row>
    <row r="25">
      <c r="A25" s="1">
        <f>IFERROR(__xludf.DUMMYFUNCTION("""COMPUTED_VALUE"""),42772.66666666667)</f>
        <v>42772.66667</v>
      </c>
      <c r="B25" s="2">
        <f>IFERROR(__xludf.DUMMYFUNCTION("""COMPUTED_VALUE"""),32.57)</f>
        <v>32.57</v>
      </c>
    </row>
    <row r="26">
      <c r="A26" s="1">
        <f>IFERROR(__xludf.DUMMYFUNCTION("""COMPUTED_VALUE"""),42773.66666666667)</f>
        <v>42773.66667</v>
      </c>
      <c r="B26" s="2">
        <f>IFERROR(__xludf.DUMMYFUNCTION("""COMPUTED_VALUE"""),32.88)</f>
        <v>32.88</v>
      </c>
    </row>
    <row r="27">
      <c r="A27" s="1">
        <f>IFERROR(__xludf.DUMMYFUNCTION("""COMPUTED_VALUE"""),42774.66666666667)</f>
        <v>42774.66667</v>
      </c>
      <c r="B27" s="2">
        <f>IFERROR(__xludf.DUMMYFUNCTION("""COMPUTED_VALUE"""),33.01)</f>
        <v>33.01</v>
      </c>
    </row>
    <row r="28">
      <c r="A28" s="1">
        <f>IFERROR(__xludf.DUMMYFUNCTION("""COMPUTED_VALUE"""),42775.66666666667)</f>
        <v>42775.66667</v>
      </c>
      <c r="B28" s="2">
        <f>IFERROR(__xludf.DUMMYFUNCTION("""COMPUTED_VALUE"""),33.1)</f>
        <v>33.1</v>
      </c>
    </row>
    <row r="29">
      <c r="A29" s="1">
        <f>IFERROR(__xludf.DUMMYFUNCTION("""COMPUTED_VALUE"""),42776.66666666667)</f>
        <v>42776.66667</v>
      </c>
      <c r="B29" s="2">
        <f>IFERROR(__xludf.DUMMYFUNCTION("""COMPUTED_VALUE"""),33.03)</f>
        <v>33.03</v>
      </c>
    </row>
    <row r="30">
      <c r="A30" s="1">
        <f>IFERROR(__xludf.DUMMYFUNCTION("""COMPUTED_VALUE"""),42779.66666666667)</f>
        <v>42779.66667</v>
      </c>
      <c r="B30" s="2">
        <f>IFERROR(__xludf.DUMMYFUNCTION("""COMPUTED_VALUE"""),33.32)</f>
        <v>33.32</v>
      </c>
    </row>
    <row r="31">
      <c r="A31" s="1">
        <f>IFERROR(__xludf.DUMMYFUNCTION("""COMPUTED_VALUE"""),42780.66666666667)</f>
        <v>42780.66667</v>
      </c>
      <c r="B31" s="2">
        <f>IFERROR(__xludf.DUMMYFUNCTION("""COMPUTED_VALUE"""),33.76)</f>
        <v>33.76</v>
      </c>
    </row>
    <row r="32">
      <c r="A32" s="1">
        <f>IFERROR(__xludf.DUMMYFUNCTION("""COMPUTED_VALUE"""),42781.66666666667)</f>
        <v>42781.66667</v>
      </c>
      <c r="B32" s="2">
        <f>IFERROR(__xludf.DUMMYFUNCTION("""COMPUTED_VALUE"""),33.88)</f>
        <v>33.88</v>
      </c>
    </row>
    <row r="33">
      <c r="A33" s="1">
        <f>IFERROR(__xludf.DUMMYFUNCTION("""COMPUTED_VALUE"""),42782.66666666667)</f>
        <v>42782.66667</v>
      </c>
      <c r="B33" s="2">
        <f>IFERROR(__xludf.DUMMYFUNCTION("""COMPUTED_VALUE"""),33.84)</f>
        <v>33.84</v>
      </c>
    </row>
    <row r="34">
      <c r="A34" s="1">
        <f>IFERROR(__xludf.DUMMYFUNCTION("""COMPUTED_VALUE"""),42783.66666666667)</f>
        <v>42783.66667</v>
      </c>
      <c r="B34" s="2">
        <f>IFERROR(__xludf.DUMMYFUNCTION("""COMPUTED_VALUE"""),33.93)</f>
        <v>33.93</v>
      </c>
    </row>
    <row r="35">
      <c r="A35" s="1">
        <f>IFERROR(__xludf.DUMMYFUNCTION("""COMPUTED_VALUE"""),42787.66666666667)</f>
        <v>42787.66667</v>
      </c>
      <c r="B35" s="2">
        <f>IFERROR(__xludf.DUMMYFUNCTION("""COMPUTED_VALUE"""),34.17)</f>
        <v>34.17</v>
      </c>
    </row>
    <row r="36">
      <c r="A36" s="1">
        <f>IFERROR(__xludf.DUMMYFUNCTION("""COMPUTED_VALUE"""),42788.66666666667)</f>
        <v>42788.66667</v>
      </c>
      <c r="B36" s="2">
        <f>IFERROR(__xludf.DUMMYFUNCTION("""COMPUTED_VALUE"""),34.28)</f>
        <v>34.28</v>
      </c>
    </row>
    <row r="37">
      <c r="A37" s="1">
        <f>IFERROR(__xludf.DUMMYFUNCTION("""COMPUTED_VALUE"""),42789.66666666667)</f>
        <v>42789.66667</v>
      </c>
      <c r="B37" s="2">
        <f>IFERROR(__xludf.DUMMYFUNCTION("""COMPUTED_VALUE"""),34.13)</f>
        <v>34.13</v>
      </c>
    </row>
    <row r="38">
      <c r="A38" s="1">
        <f>IFERROR(__xludf.DUMMYFUNCTION("""COMPUTED_VALUE"""),42790.66666666667)</f>
        <v>42790.66667</v>
      </c>
      <c r="B38" s="2">
        <f>IFERROR(__xludf.DUMMYFUNCTION("""COMPUTED_VALUE"""),34.17)</f>
        <v>34.17</v>
      </c>
    </row>
    <row r="39">
      <c r="A39" s="1">
        <f>IFERROR(__xludf.DUMMYFUNCTION("""COMPUTED_VALUE"""),42793.66666666667)</f>
        <v>42793.66667</v>
      </c>
      <c r="B39" s="2">
        <f>IFERROR(__xludf.DUMMYFUNCTION("""COMPUTED_VALUE"""),34.23)</f>
        <v>34.23</v>
      </c>
    </row>
    <row r="40">
      <c r="A40" s="1">
        <f>IFERROR(__xludf.DUMMYFUNCTION("""COMPUTED_VALUE"""),42794.66666666667)</f>
        <v>42794.66667</v>
      </c>
      <c r="B40" s="2">
        <f>IFERROR(__xludf.DUMMYFUNCTION("""COMPUTED_VALUE"""),34.25)</f>
        <v>34.25</v>
      </c>
    </row>
    <row r="41">
      <c r="A41" s="1">
        <f>IFERROR(__xludf.DUMMYFUNCTION("""COMPUTED_VALUE"""),42795.66666666667)</f>
        <v>42795.66667</v>
      </c>
      <c r="B41" s="2">
        <f>IFERROR(__xludf.DUMMYFUNCTION("""COMPUTED_VALUE"""),34.95)</f>
        <v>34.95</v>
      </c>
    </row>
    <row r="42">
      <c r="A42" s="1">
        <f>IFERROR(__xludf.DUMMYFUNCTION("""COMPUTED_VALUE"""),42796.66666666667)</f>
        <v>42796.66667</v>
      </c>
      <c r="B42" s="2">
        <f>IFERROR(__xludf.DUMMYFUNCTION("""COMPUTED_VALUE"""),34.74)</f>
        <v>34.74</v>
      </c>
    </row>
    <row r="43">
      <c r="A43" s="1">
        <f>IFERROR(__xludf.DUMMYFUNCTION("""COMPUTED_VALUE"""),42797.66666666667)</f>
        <v>42797.66667</v>
      </c>
      <c r="B43" s="2">
        <f>IFERROR(__xludf.DUMMYFUNCTION("""COMPUTED_VALUE"""),34.95)</f>
        <v>34.95</v>
      </c>
    </row>
    <row r="44">
      <c r="A44" s="1">
        <f>IFERROR(__xludf.DUMMYFUNCTION("""COMPUTED_VALUE"""),42800.66666666667)</f>
        <v>42800.66667</v>
      </c>
      <c r="B44" s="2">
        <f>IFERROR(__xludf.DUMMYFUNCTION("""COMPUTED_VALUE"""),34.84)</f>
        <v>34.84</v>
      </c>
    </row>
    <row r="45">
      <c r="A45" s="1">
        <f>IFERROR(__xludf.DUMMYFUNCTION("""COMPUTED_VALUE"""),42801.66666666667)</f>
        <v>42801.66667</v>
      </c>
      <c r="B45" s="2">
        <f>IFERROR(__xludf.DUMMYFUNCTION("""COMPUTED_VALUE"""),34.88)</f>
        <v>34.88</v>
      </c>
    </row>
    <row r="46">
      <c r="A46" s="1">
        <f>IFERROR(__xludf.DUMMYFUNCTION("""COMPUTED_VALUE"""),42802.66666666667)</f>
        <v>42802.66667</v>
      </c>
      <c r="B46" s="2">
        <f>IFERROR(__xludf.DUMMYFUNCTION("""COMPUTED_VALUE"""),34.75)</f>
        <v>34.75</v>
      </c>
    </row>
    <row r="47">
      <c r="A47" s="1">
        <f>IFERROR(__xludf.DUMMYFUNCTION("""COMPUTED_VALUE"""),42803.66666666667)</f>
        <v>42803.66667</v>
      </c>
      <c r="B47" s="2">
        <f>IFERROR(__xludf.DUMMYFUNCTION("""COMPUTED_VALUE"""),34.67)</f>
        <v>34.67</v>
      </c>
    </row>
    <row r="48">
      <c r="A48" s="1">
        <f>IFERROR(__xludf.DUMMYFUNCTION("""COMPUTED_VALUE"""),42804.66666666667)</f>
        <v>42804.66667</v>
      </c>
      <c r="B48" s="2">
        <f>IFERROR(__xludf.DUMMYFUNCTION("""COMPUTED_VALUE"""),34.78)</f>
        <v>34.78</v>
      </c>
    </row>
    <row r="49">
      <c r="A49" s="1">
        <f>IFERROR(__xludf.DUMMYFUNCTION("""COMPUTED_VALUE"""),42807.66666666667)</f>
        <v>42807.66667</v>
      </c>
      <c r="B49" s="2">
        <f>IFERROR(__xludf.DUMMYFUNCTION("""COMPUTED_VALUE"""),34.8)</f>
        <v>34.8</v>
      </c>
    </row>
    <row r="50">
      <c r="A50" s="1">
        <f>IFERROR(__xludf.DUMMYFUNCTION("""COMPUTED_VALUE"""),42808.66666666667)</f>
        <v>42808.66667</v>
      </c>
      <c r="B50" s="2">
        <f>IFERROR(__xludf.DUMMYFUNCTION("""COMPUTED_VALUE"""),34.75)</f>
        <v>34.75</v>
      </c>
    </row>
    <row r="51">
      <c r="A51" s="1">
        <f>IFERROR(__xludf.DUMMYFUNCTION("""COMPUTED_VALUE"""),42809.66666666667)</f>
        <v>42809.66667</v>
      </c>
      <c r="B51" s="2">
        <f>IFERROR(__xludf.DUMMYFUNCTION("""COMPUTED_VALUE"""),35.12)</f>
        <v>35.12</v>
      </c>
    </row>
    <row r="52">
      <c r="A52" s="1">
        <f>IFERROR(__xludf.DUMMYFUNCTION("""COMPUTED_VALUE"""),42810.66666666667)</f>
        <v>42810.66667</v>
      </c>
      <c r="B52" s="2">
        <f>IFERROR(__xludf.DUMMYFUNCTION("""COMPUTED_VALUE"""),35.17)</f>
        <v>35.17</v>
      </c>
    </row>
    <row r="53">
      <c r="A53" s="1">
        <f>IFERROR(__xludf.DUMMYFUNCTION("""COMPUTED_VALUE"""),42811.66666666667)</f>
        <v>42811.66667</v>
      </c>
      <c r="B53" s="2">
        <f>IFERROR(__xludf.DUMMYFUNCTION("""COMPUTED_VALUE"""),35.0)</f>
        <v>35</v>
      </c>
    </row>
    <row r="54">
      <c r="A54" s="1">
        <f>IFERROR(__xludf.DUMMYFUNCTION("""COMPUTED_VALUE"""),42814.66666666667)</f>
        <v>42814.66667</v>
      </c>
      <c r="B54" s="2">
        <f>IFERROR(__xludf.DUMMYFUNCTION("""COMPUTED_VALUE"""),35.37)</f>
        <v>35.37</v>
      </c>
    </row>
    <row r="55">
      <c r="A55" s="1">
        <f>IFERROR(__xludf.DUMMYFUNCTION("""COMPUTED_VALUE"""),42815.66666666667)</f>
        <v>42815.66667</v>
      </c>
      <c r="B55" s="2">
        <f>IFERROR(__xludf.DUMMYFUNCTION("""COMPUTED_VALUE"""),34.96)</f>
        <v>34.96</v>
      </c>
    </row>
    <row r="56">
      <c r="A56" s="1">
        <f>IFERROR(__xludf.DUMMYFUNCTION("""COMPUTED_VALUE"""),42816.66666666667)</f>
        <v>42816.66667</v>
      </c>
      <c r="B56" s="2">
        <f>IFERROR(__xludf.DUMMYFUNCTION("""COMPUTED_VALUE"""),35.35)</f>
        <v>35.35</v>
      </c>
    </row>
    <row r="57">
      <c r="A57" s="1">
        <f>IFERROR(__xludf.DUMMYFUNCTION("""COMPUTED_VALUE"""),42817.66666666667)</f>
        <v>42817.66667</v>
      </c>
      <c r="B57" s="2">
        <f>IFERROR(__xludf.DUMMYFUNCTION("""COMPUTED_VALUE"""),35.23)</f>
        <v>35.23</v>
      </c>
    </row>
    <row r="58">
      <c r="A58" s="1">
        <f>IFERROR(__xludf.DUMMYFUNCTION("""COMPUTED_VALUE"""),42818.66666666667)</f>
        <v>42818.66667</v>
      </c>
      <c r="B58" s="2">
        <f>IFERROR(__xludf.DUMMYFUNCTION("""COMPUTED_VALUE"""),35.16)</f>
        <v>35.16</v>
      </c>
    </row>
    <row r="59">
      <c r="A59" s="1">
        <f>IFERROR(__xludf.DUMMYFUNCTION("""COMPUTED_VALUE"""),42821.66666666667)</f>
        <v>42821.66667</v>
      </c>
      <c r="B59" s="2">
        <f>IFERROR(__xludf.DUMMYFUNCTION("""COMPUTED_VALUE"""),35.22)</f>
        <v>35.22</v>
      </c>
    </row>
    <row r="60">
      <c r="A60" s="1">
        <f>IFERROR(__xludf.DUMMYFUNCTION("""COMPUTED_VALUE"""),42822.66666666667)</f>
        <v>42822.66667</v>
      </c>
      <c r="B60" s="2">
        <f>IFERROR(__xludf.DUMMYFUNCTION("""COMPUTED_VALUE"""),35.95)</f>
        <v>35.95</v>
      </c>
    </row>
    <row r="61">
      <c r="A61" s="1">
        <f>IFERROR(__xludf.DUMMYFUNCTION("""COMPUTED_VALUE"""),42823.66666666667)</f>
        <v>42823.66667</v>
      </c>
      <c r="B61" s="2">
        <f>IFERROR(__xludf.DUMMYFUNCTION("""COMPUTED_VALUE"""),36.03)</f>
        <v>36.03</v>
      </c>
    </row>
    <row r="62">
      <c r="A62" s="1">
        <f>IFERROR(__xludf.DUMMYFUNCTION("""COMPUTED_VALUE"""),42824.66666666667)</f>
        <v>42824.66667</v>
      </c>
      <c r="B62" s="2">
        <f>IFERROR(__xludf.DUMMYFUNCTION("""COMPUTED_VALUE"""),35.98)</f>
        <v>35.98</v>
      </c>
    </row>
    <row r="63">
      <c r="A63" s="1">
        <f>IFERROR(__xludf.DUMMYFUNCTION("""COMPUTED_VALUE"""),42825.66666666667)</f>
        <v>42825.66667</v>
      </c>
      <c r="B63" s="2">
        <f>IFERROR(__xludf.DUMMYFUNCTION("""COMPUTED_VALUE"""),35.92)</f>
        <v>35.92</v>
      </c>
    </row>
    <row r="64">
      <c r="A64" s="1">
        <f>IFERROR(__xludf.DUMMYFUNCTION("""COMPUTED_VALUE"""),42828.66666666667)</f>
        <v>42828.66667</v>
      </c>
      <c r="B64" s="2">
        <f>IFERROR(__xludf.DUMMYFUNCTION("""COMPUTED_VALUE"""),35.92)</f>
        <v>35.92</v>
      </c>
    </row>
    <row r="65">
      <c r="A65" s="1">
        <f>IFERROR(__xludf.DUMMYFUNCTION("""COMPUTED_VALUE"""),42829.66666666667)</f>
        <v>42829.66667</v>
      </c>
      <c r="B65" s="2">
        <f>IFERROR(__xludf.DUMMYFUNCTION("""COMPUTED_VALUE"""),36.19)</f>
        <v>36.19</v>
      </c>
    </row>
    <row r="66">
      <c r="A66" s="1">
        <f>IFERROR(__xludf.DUMMYFUNCTION("""COMPUTED_VALUE"""),42830.66666666667)</f>
        <v>42830.66667</v>
      </c>
      <c r="B66" s="2">
        <f>IFERROR(__xludf.DUMMYFUNCTION("""COMPUTED_VALUE"""),36.01)</f>
        <v>36.01</v>
      </c>
    </row>
    <row r="67">
      <c r="A67" s="1">
        <f>IFERROR(__xludf.DUMMYFUNCTION("""COMPUTED_VALUE"""),42831.66666666667)</f>
        <v>42831.66667</v>
      </c>
      <c r="B67" s="2">
        <f>IFERROR(__xludf.DUMMYFUNCTION("""COMPUTED_VALUE"""),35.92)</f>
        <v>35.92</v>
      </c>
    </row>
    <row r="68">
      <c r="A68" s="1">
        <f>IFERROR(__xludf.DUMMYFUNCTION("""COMPUTED_VALUE"""),42832.66666666667)</f>
        <v>42832.66667</v>
      </c>
      <c r="B68" s="2">
        <f>IFERROR(__xludf.DUMMYFUNCTION("""COMPUTED_VALUE"""),35.84)</f>
        <v>35.84</v>
      </c>
    </row>
    <row r="69">
      <c r="A69" s="1">
        <f>IFERROR(__xludf.DUMMYFUNCTION("""COMPUTED_VALUE"""),42835.66666666667)</f>
        <v>42835.66667</v>
      </c>
      <c r="B69" s="2">
        <f>IFERROR(__xludf.DUMMYFUNCTION("""COMPUTED_VALUE"""),35.79)</f>
        <v>35.79</v>
      </c>
    </row>
    <row r="70">
      <c r="A70" s="1">
        <f>IFERROR(__xludf.DUMMYFUNCTION("""COMPUTED_VALUE"""),42836.66666666667)</f>
        <v>42836.66667</v>
      </c>
      <c r="B70" s="2">
        <f>IFERROR(__xludf.DUMMYFUNCTION("""COMPUTED_VALUE"""),35.41)</f>
        <v>35.41</v>
      </c>
    </row>
    <row r="71">
      <c r="A71" s="1">
        <f>IFERROR(__xludf.DUMMYFUNCTION("""COMPUTED_VALUE"""),42837.66666666667)</f>
        <v>42837.66667</v>
      </c>
      <c r="B71" s="2">
        <f>IFERROR(__xludf.DUMMYFUNCTION("""COMPUTED_VALUE"""),35.45)</f>
        <v>35.45</v>
      </c>
    </row>
    <row r="72">
      <c r="A72" s="1">
        <f>IFERROR(__xludf.DUMMYFUNCTION("""COMPUTED_VALUE"""),42838.66666666667)</f>
        <v>42838.66667</v>
      </c>
      <c r="B72" s="2">
        <f>IFERROR(__xludf.DUMMYFUNCTION("""COMPUTED_VALUE"""),35.26)</f>
        <v>35.26</v>
      </c>
    </row>
    <row r="73">
      <c r="A73" s="1">
        <f>IFERROR(__xludf.DUMMYFUNCTION("""COMPUTED_VALUE"""),42842.66666666667)</f>
        <v>42842.66667</v>
      </c>
      <c r="B73" s="2">
        <f>IFERROR(__xludf.DUMMYFUNCTION("""COMPUTED_VALUE"""),35.46)</f>
        <v>35.46</v>
      </c>
    </row>
    <row r="74">
      <c r="A74" s="1">
        <f>IFERROR(__xludf.DUMMYFUNCTION("""COMPUTED_VALUE"""),42843.66666666667)</f>
        <v>42843.66667</v>
      </c>
      <c r="B74" s="2">
        <f>IFERROR(__xludf.DUMMYFUNCTION("""COMPUTED_VALUE"""),35.3)</f>
        <v>35.3</v>
      </c>
    </row>
    <row r="75">
      <c r="A75" s="1">
        <f>IFERROR(__xludf.DUMMYFUNCTION("""COMPUTED_VALUE"""),42844.66666666667)</f>
        <v>42844.66667</v>
      </c>
      <c r="B75" s="2">
        <f>IFERROR(__xludf.DUMMYFUNCTION("""COMPUTED_VALUE"""),35.17)</f>
        <v>35.17</v>
      </c>
    </row>
    <row r="76">
      <c r="A76" s="1">
        <f>IFERROR(__xludf.DUMMYFUNCTION("""COMPUTED_VALUE"""),42845.66666666667)</f>
        <v>42845.66667</v>
      </c>
      <c r="B76" s="2">
        <f>IFERROR(__xludf.DUMMYFUNCTION("""COMPUTED_VALUE"""),35.61)</f>
        <v>35.61</v>
      </c>
    </row>
    <row r="77">
      <c r="A77" s="1">
        <f>IFERROR(__xludf.DUMMYFUNCTION("""COMPUTED_VALUE"""),42846.66666666667)</f>
        <v>42846.66667</v>
      </c>
      <c r="B77" s="2">
        <f>IFERROR(__xludf.DUMMYFUNCTION("""COMPUTED_VALUE"""),35.57)</f>
        <v>35.57</v>
      </c>
    </row>
    <row r="78">
      <c r="A78" s="1">
        <f>IFERROR(__xludf.DUMMYFUNCTION("""COMPUTED_VALUE"""),42849.66666666667)</f>
        <v>42849.66667</v>
      </c>
      <c r="B78" s="2">
        <f>IFERROR(__xludf.DUMMYFUNCTION("""COMPUTED_VALUE"""),35.91)</f>
        <v>35.91</v>
      </c>
    </row>
    <row r="79">
      <c r="A79" s="1">
        <f>IFERROR(__xludf.DUMMYFUNCTION("""COMPUTED_VALUE"""),42850.66666666667)</f>
        <v>42850.66667</v>
      </c>
      <c r="B79" s="2">
        <f>IFERROR(__xludf.DUMMYFUNCTION("""COMPUTED_VALUE"""),36.13)</f>
        <v>36.13</v>
      </c>
    </row>
    <row r="80">
      <c r="A80" s="1">
        <f>IFERROR(__xludf.DUMMYFUNCTION("""COMPUTED_VALUE"""),42851.66666666667)</f>
        <v>42851.66667</v>
      </c>
      <c r="B80" s="2">
        <f>IFERROR(__xludf.DUMMYFUNCTION("""COMPUTED_VALUE"""),35.92)</f>
        <v>35.92</v>
      </c>
    </row>
    <row r="81">
      <c r="A81" s="1">
        <f>IFERROR(__xludf.DUMMYFUNCTION("""COMPUTED_VALUE"""),42852.66666666667)</f>
        <v>42852.66667</v>
      </c>
      <c r="B81" s="2">
        <f>IFERROR(__xludf.DUMMYFUNCTION("""COMPUTED_VALUE"""),35.95)</f>
        <v>35.95</v>
      </c>
    </row>
    <row r="82">
      <c r="A82" s="1">
        <f>IFERROR(__xludf.DUMMYFUNCTION("""COMPUTED_VALUE"""),42853.66666666667)</f>
        <v>42853.66667</v>
      </c>
      <c r="B82" s="2">
        <f>IFERROR(__xludf.DUMMYFUNCTION("""COMPUTED_VALUE"""),35.91)</f>
        <v>35.91</v>
      </c>
    </row>
    <row r="83">
      <c r="A83" s="1">
        <f>IFERROR(__xludf.DUMMYFUNCTION("""COMPUTED_VALUE"""),42856.66666666667)</f>
        <v>42856.66667</v>
      </c>
      <c r="B83" s="2">
        <f>IFERROR(__xludf.DUMMYFUNCTION("""COMPUTED_VALUE"""),36.65)</f>
        <v>36.65</v>
      </c>
    </row>
    <row r="84">
      <c r="A84" s="1">
        <f>IFERROR(__xludf.DUMMYFUNCTION("""COMPUTED_VALUE"""),42857.66666666667)</f>
        <v>42857.66667</v>
      </c>
      <c r="B84" s="2">
        <f>IFERROR(__xludf.DUMMYFUNCTION("""COMPUTED_VALUE"""),36.88)</f>
        <v>36.88</v>
      </c>
    </row>
    <row r="85">
      <c r="A85" s="1">
        <f>IFERROR(__xludf.DUMMYFUNCTION("""COMPUTED_VALUE"""),42858.66666666667)</f>
        <v>42858.66667</v>
      </c>
      <c r="B85" s="2">
        <f>IFERROR(__xludf.DUMMYFUNCTION("""COMPUTED_VALUE"""),36.77)</f>
        <v>36.77</v>
      </c>
    </row>
    <row r="86">
      <c r="A86" s="1">
        <f>IFERROR(__xludf.DUMMYFUNCTION("""COMPUTED_VALUE"""),42859.66666666667)</f>
        <v>42859.66667</v>
      </c>
      <c r="B86" s="2">
        <f>IFERROR(__xludf.DUMMYFUNCTION("""COMPUTED_VALUE"""),36.63)</f>
        <v>36.63</v>
      </c>
    </row>
    <row r="87">
      <c r="A87" s="1">
        <f>IFERROR(__xludf.DUMMYFUNCTION("""COMPUTED_VALUE"""),42860.66666666667)</f>
        <v>42860.66667</v>
      </c>
      <c r="B87" s="2">
        <f>IFERROR(__xludf.DUMMYFUNCTION("""COMPUTED_VALUE"""),37.24)</f>
        <v>37.24</v>
      </c>
    </row>
    <row r="88">
      <c r="A88" s="1">
        <f>IFERROR(__xludf.DUMMYFUNCTION("""COMPUTED_VALUE"""),42863.66666666667)</f>
        <v>42863.66667</v>
      </c>
      <c r="B88" s="2">
        <f>IFERROR(__xludf.DUMMYFUNCTION("""COMPUTED_VALUE"""),38.25)</f>
        <v>38.25</v>
      </c>
    </row>
    <row r="89">
      <c r="A89" s="1">
        <f>IFERROR(__xludf.DUMMYFUNCTION("""COMPUTED_VALUE"""),42864.66666666667)</f>
        <v>42864.66667</v>
      </c>
      <c r="B89" s="2">
        <f>IFERROR(__xludf.DUMMYFUNCTION("""COMPUTED_VALUE"""),38.5)</f>
        <v>38.5</v>
      </c>
    </row>
    <row r="90">
      <c r="A90" s="1">
        <f>IFERROR(__xludf.DUMMYFUNCTION("""COMPUTED_VALUE"""),42865.66666666667)</f>
        <v>42865.66667</v>
      </c>
      <c r="B90" s="2">
        <f>IFERROR(__xludf.DUMMYFUNCTION("""COMPUTED_VALUE"""),38.32)</f>
        <v>38.32</v>
      </c>
    </row>
    <row r="91">
      <c r="A91" s="1">
        <f>IFERROR(__xludf.DUMMYFUNCTION("""COMPUTED_VALUE"""),42866.66666666667)</f>
        <v>42866.66667</v>
      </c>
      <c r="B91" s="2">
        <f>IFERROR(__xludf.DUMMYFUNCTION("""COMPUTED_VALUE"""),38.49)</f>
        <v>38.49</v>
      </c>
    </row>
    <row r="92">
      <c r="A92" s="1">
        <f>IFERROR(__xludf.DUMMYFUNCTION("""COMPUTED_VALUE"""),42867.66666666667)</f>
        <v>42867.66667</v>
      </c>
      <c r="B92" s="2">
        <f>IFERROR(__xludf.DUMMYFUNCTION("""COMPUTED_VALUE"""),39.03)</f>
        <v>39.03</v>
      </c>
    </row>
    <row r="93">
      <c r="A93" s="1">
        <f>IFERROR(__xludf.DUMMYFUNCTION("""COMPUTED_VALUE"""),42870.66666666667)</f>
        <v>42870.66667</v>
      </c>
      <c r="B93" s="2">
        <f>IFERROR(__xludf.DUMMYFUNCTION("""COMPUTED_VALUE"""),38.92)</f>
        <v>38.92</v>
      </c>
    </row>
    <row r="94">
      <c r="A94" s="1">
        <f>IFERROR(__xludf.DUMMYFUNCTION("""COMPUTED_VALUE"""),42871.66666666667)</f>
        <v>42871.66667</v>
      </c>
      <c r="B94" s="2">
        <f>IFERROR(__xludf.DUMMYFUNCTION("""COMPUTED_VALUE"""),38.87)</f>
        <v>38.87</v>
      </c>
    </row>
    <row r="95">
      <c r="A95" s="1">
        <f>IFERROR(__xludf.DUMMYFUNCTION("""COMPUTED_VALUE"""),42872.66666666667)</f>
        <v>42872.66667</v>
      </c>
      <c r="B95" s="2">
        <f>IFERROR(__xludf.DUMMYFUNCTION("""COMPUTED_VALUE"""),37.56)</f>
        <v>37.56</v>
      </c>
    </row>
    <row r="96">
      <c r="A96" s="1">
        <f>IFERROR(__xludf.DUMMYFUNCTION("""COMPUTED_VALUE"""),42873.66666666667)</f>
        <v>42873.66667</v>
      </c>
      <c r="B96" s="2">
        <f>IFERROR(__xludf.DUMMYFUNCTION("""COMPUTED_VALUE"""),38.14)</f>
        <v>38.14</v>
      </c>
    </row>
    <row r="97">
      <c r="A97" s="1">
        <f>IFERROR(__xludf.DUMMYFUNCTION("""COMPUTED_VALUE"""),42874.66666666667)</f>
        <v>42874.66667</v>
      </c>
      <c r="B97" s="2">
        <f>IFERROR(__xludf.DUMMYFUNCTION("""COMPUTED_VALUE"""),38.27)</f>
        <v>38.27</v>
      </c>
    </row>
    <row r="98">
      <c r="A98" s="1">
        <f>IFERROR(__xludf.DUMMYFUNCTION("""COMPUTED_VALUE"""),42877.66666666667)</f>
        <v>42877.66667</v>
      </c>
      <c r="B98" s="2">
        <f>IFERROR(__xludf.DUMMYFUNCTION("""COMPUTED_VALUE"""),38.5)</f>
        <v>38.5</v>
      </c>
    </row>
    <row r="99">
      <c r="A99" s="1">
        <f>IFERROR(__xludf.DUMMYFUNCTION("""COMPUTED_VALUE"""),42878.66666666667)</f>
        <v>42878.66667</v>
      </c>
      <c r="B99" s="2">
        <f>IFERROR(__xludf.DUMMYFUNCTION("""COMPUTED_VALUE"""),38.45)</f>
        <v>38.45</v>
      </c>
    </row>
    <row r="100">
      <c r="A100" s="1">
        <f>IFERROR(__xludf.DUMMYFUNCTION("""COMPUTED_VALUE"""),42879.66666666667)</f>
        <v>42879.66667</v>
      </c>
      <c r="B100" s="2">
        <f>IFERROR(__xludf.DUMMYFUNCTION("""COMPUTED_VALUE"""),38.34)</f>
        <v>38.34</v>
      </c>
    </row>
    <row r="101">
      <c r="A101" s="1">
        <f>IFERROR(__xludf.DUMMYFUNCTION("""COMPUTED_VALUE"""),42880.66666666667)</f>
        <v>42880.66667</v>
      </c>
      <c r="B101" s="2">
        <f>IFERROR(__xludf.DUMMYFUNCTION("""COMPUTED_VALUE"""),38.47)</f>
        <v>38.47</v>
      </c>
    </row>
    <row r="102">
      <c r="A102" s="1">
        <f>IFERROR(__xludf.DUMMYFUNCTION("""COMPUTED_VALUE"""),42881.66666666667)</f>
        <v>42881.66667</v>
      </c>
      <c r="B102" s="2">
        <f>IFERROR(__xludf.DUMMYFUNCTION("""COMPUTED_VALUE"""),38.4)</f>
        <v>38.4</v>
      </c>
    </row>
    <row r="103">
      <c r="A103" s="1">
        <f>IFERROR(__xludf.DUMMYFUNCTION("""COMPUTED_VALUE"""),42885.66666666667)</f>
        <v>42885.66667</v>
      </c>
      <c r="B103" s="2">
        <f>IFERROR(__xludf.DUMMYFUNCTION("""COMPUTED_VALUE"""),38.42)</f>
        <v>38.42</v>
      </c>
    </row>
    <row r="104">
      <c r="A104" s="1">
        <f>IFERROR(__xludf.DUMMYFUNCTION("""COMPUTED_VALUE"""),42886.66666666667)</f>
        <v>42886.66667</v>
      </c>
      <c r="B104" s="2">
        <f>IFERROR(__xludf.DUMMYFUNCTION("""COMPUTED_VALUE"""),38.19)</f>
        <v>38.19</v>
      </c>
    </row>
    <row r="105">
      <c r="A105" s="1">
        <f>IFERROR(__xludf.DUMMYFUNCTION("""COMPUTED_VALUE"""),42887.66666666667)</f>
        <v>42887.66667</v>
      </c>
      <c r="B105" s="2">
        <f>IFERROR(__xludf.DUMMYFUNCTION("""COMPUTED_VALUE"""),38.3)</f>
        <v>38.3</v>
      </c>
    </row>
    <row r="106">
      <c r="A106" s="1">
        <f>IFERROR(__xludf.DUMMYFUNCTION("""COMPUTED_VALUE"""),42888.66666666667)</f>
        <v>42888.66667</v>
      </c>
      <c r="B106" s="2">
        <f>IFERROR(__xludf.DUMMYFUNCTION("""COMPUTED_VALUE"""),38.86)</f>
        <v>38.86</v>
      </c>
    </row>
    <row r="107">
      <c r="A107" s="1">
        <f>IFERROR(__xludf.DUMMYFUNCTION("""COMPUTED_VALUE"""),42891.66666666667)</f>
        <v>42891.66667</v>
      </c>
      <c r="B107" s="2">
        <f>IFERROR(__xludf.DUMMYFUNCTION("""COMPUTED_VALUE"""),38.48)</f>
        <v>38.48</v>
      </c>
    </row>
    <row r="108">
      <c r="A108" s="1">
        <f>IFERROR(__xludf.DUMMYFUNCTION("""COMPUTED_VALUE"""),42892.66666666667)</f>
        <v>42892.66667</v>
      </c>
      <c r="B108" s="2">
        <f>IFERROR(__xludf.DUMMYFUNCTION("""COMPUTED_VALUE"""),38.61)</f>
        <v>38.61</v>
      </c>
    </row>
    <row r="109">
      <c r="A109" s="1">
        <f>IFERROR(__xludf.DUMMYFUNCTION("""COMPUTED_VALUE"""),42893.66666666667)</f>
        <v>42893.66667</v>
      </c>
      <c r="B109" s="2">
        <f>IFERROR(__xludf.DUMMYFUNCTION("""COMPUTED_VALUE"""),38.84)</f>
        <v>38.84</v>
      </c>
    </row>
    <row r="110">
      <c r="A110" s="1">
        <f>IFERROR(__xludf.DUMMYFUNCTION("""COMPUTED_VALUE"""),42894.66666666667)</f>
        <v>42894.66667</v>
      </c>
      <c r="B110" s="2">
        <f>IFERROR(__xludf.DUMMYFUNCTION("""COMPUTED_VALUE"""),38.75)</f>
        <v>38.75</v>
      </c>
    </row>
    <row r="111">
      <c r="A111" s="1">
        <f>IFERROR(__xludf.DUMMYFUNCTION("""COMPUTED_VALUE"""),42895.66666666667)</f>
        <v>42895.66667</v>
      </c>
      <c r="B111" s="2">
        <f>IFERROR(__xludf.DUMMYFUNCTION("""COMPUTED_VALUE"""),37.24)</f>
        <v>37.24</v>
      </c>
    </row>
    <row r="112">
      <c r="A112" s="1">
        <f>IFERROR(__xludf.DUMMYFUNCTION("""COMPUTED_VALUE"""),42898.66666666667)</f>
        <v>42898.66667</v>
      </c>
      <c r="B112" s="2">
        <f>IFERROR(__xludf.DUMMYFUNCTION("""COMPUTED_VALUE"""),36.35)</f>
        <v>36.35</v>
      </c>
    </row>
    <row r="113">
      <c r="A113" s="1">
        <f>IFERROR(__xludf.DUMMYFUNCTION("""COMPUTED_VALUE"""),42899.66666666667)</f>
        <v>42899.66667</v>
      </c>
      <c r="B113" s="2">
        <f>IFERROR(__xludf.DUMMYFUNCTION("""COMPUTED_VALUE"""),36.65)</f>
        <v>36.65</v>
      </c>
    </row>
    <row r="114">
      <c r="A114" s="1">
        <f>IFERROR(__xludf.DUMMYFUNCTION("""COMPUTED_VALUE"""),42900.66666666667)</f>
        <v>42900.66667</v>
      </c>
      <c r="B114" s="2">
        <f>IFERROR(__xludf.DUMMYFUNCTION("""COMPUTED_VALUE"""),36.29)</f>
        <v>36.29</v>
      </c>
    </row>
    <row r="115">
      <c r="A115" s="1">
        <f>IFERROR(__xludf.DUMMYFUNCTION("""COMPUTED_VALUE"""),42901.66666666667)</f>
        <v>42901.66667</v>
      </c>
      <c r="B115" s="2">
        <f>IFERROR(__xludf.DUMMYFUNCTION("""COMPUTED_VALUE"""),36.07)</f>
        <v>36.07</v>
      </c>
    </row>
    <row r="116">
      <c r="A116" s="1">
        <f>IFERROR(__xludf.DUMMYFUNCTION("""COMPUTED_VALUE"""),42902.66666666667)</f>
        <v>42902.66667</v>
      </c>
      <c r="B116" s="2">
        <f>IFERROR(__xludf.DUMMYFUNCTION("""COMPUTED_VALUE"""),35.57)</f>
        <v>35.57</v>
      </c>
    </row>
    <row r="117">
      <c r="A117" s="1">
        <f>IFERROR(__xludf.DUMMYFUNCTION("""COMPUTED_VALUE"""),42905.66666666667)</f>
        <v>42905.66667</v>
      </c>
      <c r="B117" s="2">
        <f>IFERROR(__xludf.DUMMYFUNCTION("""COMPUTED_VALUE"""),36.59)</f>
        <v>36.59</v>
      </c>
    </row>
    <row r="118">
      <c r="A118" s="1">
        <f>IFERROR(__xludf.DUMMYFUNCTION("""COMPUTED_VALUE"""),42906.66666666667)</f>
        <v>42906.66667</v>
      </c>
      <c r="B118" s="2">
        <f>IFERROR(__xludf.DUMMYFUNCTION("""COMPUTED_VALUE"""),36.25)</f>
        <v>36.25</v>
      </c>
    </row>
    <row r="119">
      <c r="A119" s="1">
        <f>IFERROR(__xludf.DUMMYFUNCTION("""COMPUTED_VALUE"""),42907.66666666667)</f>
        <v>42907.66667</v>
      </c>
      <c r="B119" s="2">
        <f>IFERROR(__xludf.DUMMYFUNCTION("""COMPUTED_VALUE"""),36.47)</f>
        <v>36.47</v>
      </c>
    </row>
    <row r="120">
      <c r="A120" s="1">
        <f>IFERROR(__xludf.DUMMYFUNCTION("""COMPUTED_VALUE"""),42908.66666666667)</f>
        <v>42908.66667</v>
      </c>
      <c r="B120" s="2">
        <f>IFERROR(__xludf.DUMMYFUNCTION("""COMPUTED_VALUE"""),36.41)</f>
        <v>36.41</v>
      </c>
    </row>
    <row r="121">
      <c r="A121" s="1">
        <f>IFERROR(__xludf.DUMMYFUNCTION("""COMPUTED_VALUE"""),42909.66666666667)</f>
        <v>42909.66667</v>
      </c>
      <c r="B121" s="2">
        <f>IFERROR(__xludf.DUMMYFUNCTION("""COMPUTED_VALUE"""),36.57)</f>
        <v>36.57</v>
      </c>
    </row>
    <row r="122">
      <c r="A122" s="1">
        <f>IFERROR(__xludf.DUMMYFUNCTION("""COMPUTED_VALUE"""),42912.66666666667)</f>
        <v>42912.66667</v>
      </c>
      <c r="B122" s="2">
        <f>IFERROR(__xludf.DUMMYFUNCTION("""COMPUTED_VALUE"""),36.46)</f>
        <v>36.46</v>
      </c>
    </row>
    <row r="123">
      <c r="A123" s="1">
        <f>IFERROR(__xludf.DUMMYFUNCTION("""COMPUTED_VALUE"""),42913.66666666667)</f>
        <v>42913.66667</v>
      </c>
      <c r="B123" s="2">
        <f>IFERROR(__xludf.DUMMYFUNCTION("""COMPUTED_VALUE"""),35.93)</f>
        <v>35.93</v>
      </c>
    </row>
    <row r="124">
      <c r="A124" s="1">
        <f>IFERROR(__xludf.DUMMYFUNCTION("""COMPUTED_VALUE"""),42914.66666666667)</f>
        <v>42914.66667</v>
      </c>
      <c r="B124" s="2">
        <f>IFERROR(__xludf.DUMMYFUNCTION("""COMPUTED_VALUE"""),36.46)</f>
        <v>36.46</v>
      </c>
    </row>
    <row r="125">
      <c r="A125" s="1">
        <f>IFERROR(__xludf.DUMMYFUNCTION("""COMPUTED_VALUE"""),42915.66666666667)</f>
        <v>42915.66667</v>
      </c>
      <c r="B125" s="2">
        <f>IFERROR(__xludf.DUMMYFUNCTION("""COMPUTED_VALUE"""),35.92)</f>
        <v>35.92</v>
      </c>
    </row>
    <row r="126">
      <c r="A126" s="1">
        <f>IFERROR(__xludf.DUMMYFUNCTION("""COMPUTED_VALUE"""),42916.66666666667)</f>
        <v>42916.66667</v>
      </c>
      <c r="B126" s="2">
        <f>IFERROR(__xludf.DUMMYFUNCTION("""COMPUTED_VALUE"""),36.01)</f>
        <v>36.01</v>
      </c>
    </row>
    <row r="127">
      <c r="A127" s="1">
        <f>IFERROR(__xludf.DUMMYFUNCTION("""COMPUTED_VALUE"""),42919.66666666667)</f>
        <v>42919.66667</v>
      </c>
      <c r="B127" s="2">
        <f>IFERROR(__xludf.DUMMYFUNCTION("""COMPUTED_VALUE"""),35.88)</f>
        <v>35.88</v>
      </c>
    </row>
    <row r="128">
      <c r="A128" s="1">
        <f>IFERROR(__xludf.DUMMYFUNCTION("""COMPUTED_VALUE"""),42921.66666666667)</f>
        <v>42921.66667</v>
      </c>
      <c r="B128" s="2">
        <f>IFERROR(__xludf.DUMMYFUNCTION("""COMPUTED_VALUE"""),36.02)</f>
        <v>36.02</v>
      </c>
    </row>
    <row r="129">
      <c r="A129" s="1">
        <f>IFERROR(__xludf.DUMMYFUNCTION("""COMPUTED_VALUE"""),42922.66666666667)</f>
        <v>42922.66667</v>
      </c>
      <c r="B129" s="2">
        <f>IFERROR(__xludf.DUMMYFUNCTION("""COMPUTED_VALUE"""),35.68)</f>
        <v>35.68</v>
      </c>
    </row>
    <row r="130">
      <c r="A130" s="1">
        <f>IFERROR(__xludf.DUMMYFUNCTION("""COMPUTED_VALUE"""),42923.66666666667)</f>
        <v>42923.66667</v>
      </c>
      <c r="B130" s="2">
        <f>IFERROR(__xludf.DUMMYFUNCTION("""COMPUTED_VALUE"""),36.05)</f>
        <v>36.05</v>
      </c>
    </row>
    <row r="131">
      <c r="A131" s="1">
        <f>IFERROR(__xludf.DUMMYFUNCTION("""COMPUTED_VALUE"""),42926.66666666667)</f>
        <v>42926.66667</v>
      </c>
      <c r="B131" s="2">
        <f>IFERROR(__xludf.DUMMYFUNCTION("""COMPUTED_VALUE"""),36.27)</f>
        <v>36.27</v>
      </c>
    </row>
    <row r="132">
      <c r="A132" s="1">
        <f>IFERROR(__xludf.DUMMYFUNCTION("""COMPUTED_VALUE"""),42927.66666666667)</f>
        <v>42927.66667</v>
      </c>
      <c r="B132" s="2">
        <f>IFERROR(__xludf.DUMMYFUNCTION("""COMPUTED_VALUE"""),36.38)</f>
        <v>36.38</v>
      </c>
    </row>
    <row r="133">
      <c r="A133" s="1">
        <f>IFERROR(__xludf.DUMMYFUNCTION("""COMPUTED_VALUE"""),42928.66666666667)</f>
        <v>42928.66667</v>
      </c>
      <c r="B133" s="2">
        <f>IFERROR(__xludf.DUMMYFUNCTION("""COMPUTED_VALUE"""),36.44)</f>
        <v>36.44</v>
      </c>
    </row>
    <row r="134">
      <c r="A134" s="1">
        <f>IFERROR(__xludf.DUMMYFUNCTION("""COMPUTED_VALUE"""),42929.66666666667)</f>
        <v>42929.66667</v>
      </c>
      <c r="B134" s="2">
        <f>IFERROR(__xludf.DUMMYFUNCTION("""COMPUTED_VALUE"""),36.94)</f>
        <v>36.94</v>
      </c>
    </row>
    <row r="135">
      <c r="A135" s="1">
        <f>IFERROR(__xludf.DUMMYFUNCTION("""COMPUTED_VALUE"""),42930.66666666667)</f>
        <v>42930.66667</v>
      </c>
      <c r="B135" s="2">
        <f>IFERROR(__xludf.DUMMYFUNCTION("""COMPUTED_VALUE"""),37.26)</f>
        <v>37.26</v>
      </c>
    </row>
    <row r="136">
      <c r="A136" s="1">
        <f>IFERROR(__xludf.DUMMYFUNCTION("""COMPUTED_VALUE"""),42933.66666666667)</f>
        <v>42933.66667</v>
      </c>
      <c r="B136" s="2">
        <f>IFERROR(__xludf.DUMMYFUNCTION("""COMPUTED_VALUE"""),37.39)</f>
        <v>37.39</v>
      </c>
    </row>
    <row r="137">
      <c r="A137" s="1">
        <f>IFERROR(__xludf.DUMMYFUNCTION("""COMPUTED_VALUE"""),42934.66666666667)</f>
        <v>42934.66667</v>
      </c>
      <c r="B137" s="2">
        <f>IFERROR(__xludf.DUMMYFUNCTION("""COMPUTED_VALUE"""),37.52)</f>
        <v>37.52</v>
      </c>
    </row>
    <row r="138">
      <c r="A138" s="1">
        <f>IFERROR(__xludf.DUMMYFUNCTION("""COMPUTED_VALUE"""),42935.66666666667)</f>
        <v>42935.66667</v>
      </c>
      <c r="B138" s="2">
        <f>IFERROR(__xludf.DUMMYFUNCTION("""COMPUTED_VALUE"""),37.76)</f>
        <v>37.76</v>
      </c>
    </row>
    <row r="139">
      <c r="A139" s="1">
        <f>IFERROR(__xludf.DUMMYFUNCTION("""COMPUTED_VALUE"""),42936.66666666667)</f>
        <v>42936.66667</v>
      </c>
      <c r="B139" s="2">
        <f>IFERROR(__xludf.DUMMYFUNCTION("""COMPUTED_VALUE"""),37.59)</f>
        <v>37.59</v>
      </c>
    </row>
    <row r="140">
      <c r="A140" s="1">
        <f>IFERROR(__xludf.DUMMYFUNCTION("""COMPUTED_VALUE"""),42937.66666666667)</f>
        <v>42937.66667</v>
      </c>
      <c r="B140" s="2">
        <f>IFERROR(__xludf.DUMMYFUNCTION("""COMPUTED_VALUE"""),37.57)</f>
        <v>37.57</v>
      </c>
    </row>
    <row r="141">
      <c r="A141" s="1">
        <f>IFERROR(__xludf.DUMMYFUNCTION("""COMPUTED_VALUE"""),42940.66666666667)</f>
        <v>42940.66667</v>
      </c>
      <c r="B141" s="2">
        <f>IFERROR(__xludf.DUMMYFUNCTION("""COMPUTED_VALUE"""),38.02)</f>
        <v>38.02</v>
      </c>
    </row>
    <row r="142">
      <c r="A142" s="1">
        <f>IFERROR(__xludf.DUMMYFUNCTION("""COMPUTED_VALUE"""),42941.66666666667)</f>
        <v>42941.66667</v>
      </c>
      <c r="B142" s="2">
        <f>IFERROR(__xludf.DUMMYFUNCTION("""COMPUTED_VALUE"""),38.19)</f>
        <v>38.19</v>
      </c>
    </row>
    <row r="143">
      <c r="A143" s="1">
        <f>IFERROR(__xludf.DUMMYFUNCTION("""COMPUTED_VALUE"""),42942.66666666667)</f>
        <v>42942.66667</v>
      </c>
      <c r="B143" s="2">
        <f>IFERROR(__xludf.DUMMYFUNCTION("""COMPUTED_VALUE"""),38.37)</f>
        <v>38.37</v>
      </c>
    </row>
    <row r="144">
      <c r="A144" s="1">
        <f>IFERROR(__xludf.DUMMYFUNCTION("""COMPUTED_VALUE"""),42943.66666666667)</f>
        <v>42943.66667</v>
      </c>
      <c r="B144" s="2">
        <f>IFERROR(__xludf.DUMMYFUNCTION("""COMPUTED_VALUE"""),37.64)</f>
        <v>37.64</v>
      </c>
    </row>
    <row r="145">
      <c r="A145" s="1">
        <f>IFERROR(__xludf.DUMMYFUNCTION("""COMPUTED_VALUE"""),42944.66666666667)</f>
        <v>42944.66667</v>
      </c>
      <c r="B145" s="2">
        <f>IFERROR(__xludf.DUMMYFUNCTION("""COMPUTED_VALUE"""),37.38)</f>
        <v>37.38</v>
      </c>
    </row>
    <row r="146">
      <c r="A146" s="1">
        <f>IFERROR(__xludf.DUMMYFUNCTION("""COMPUTED_VALUE"""),42947.66666666667)</f>
        <v>42947.66667</v>
      </c>
      <c r="B146" s="2">
        <f>IFERROR(__xludf.DUMMYFUNCTION("""COMPUTED_VALUE"""),37.18)</f>
        <v>37.18</v>
      </c>
    </row>
    <row r="147">
      <c r="A147" s="1">
        <f>IFERROR(__xludf.DUMMYFUNCTION("""COMPUTED_VALUE"""),42948.66666666667)</f>
        <v>42948.66667</v>
      </c>
      <c r="B147" s="2">
        <f>IFERROR(__xludf.DUMMYFUNCTION("""COMPUTED_VALUE"""),37.51)</f>
        <v>37.51</v>
      </c>
    </row>
    <row r="148">
      <c r="A148" s="1">
        <f>IFERROR(__xludf.DUMMYFUNCTION("""COMPUTED_VALUE"""),42949.66666666667)</f>
        <v>42949.66667</v>
      </c>
      <c r="B148" s="2">
        <f>IFERROR(__xludf.DUMMYFUNCTION("""COMPUTED_VALUE"""),39.28)</f>
        <v>39.28</v>
      </c>
    </row>
    <row r="149">
      <c r="A149" s="1">
        <f>IFERROR(__xludf.DUMMYFUNCTION("""COMPUTED_VALUE"""),42950.66666666667)</f>
        <v>42950.66667</v>
      </c>
      <c r="B149" s="2">
        <f>IFERROR(__xludf.DUMMYFUNCTION("""COMPUTED_VALUE"""),38.89)</f>
        <v>38.89</v>
      </c>
    </row>
    <row r="150">
      <c r="A150" s="1">
        <f>IFERROR(__xludf.DUMMYFUNCTION("""COMPUTED_VALUE"""),42951.66666666667)</f>
        <v>42951.66667</v>
      </c>
      <c r="B150" s="2">
        <f>IFERROR(__xludf.DUMMYFUNCTION("""COMPUTED_VALUE"""),39.1)</f>
        <v>39.1</v>
      </c>
    </row>
    <row r="151">
      <c r="A151" s="1">
        <f>IFERROR(__xludf.DUMMYFUNCTION("""COMPUTED_VALUE"""),42954.66666666667)</f>
        <v>42954.66667</v>
      </c>
      <c r="B151" s="2">
        <f>IFERROR(__xludf.DUMMYFUNCTION("""COMPUTED_VALUE"""),39.7)</f>
        <v>39.7</v>
      </c>
    </row>
    <row r="152">
      <c r="A152" s="1">
        <f>IFERROR(__xludf.DUMMYFUNCTION("""COMPUTED_VALUE"""),42955.66666666667)</f>
        <v>42955.66667</v>
      </c>
      <c r="B152" s="2">
        <f>IFERROR(__xludf.DUMMYFUNCTION("""COMPUTED_VALUE"""),40.02)</f>
        <v>40.02</v>
      </c>
    </row>
    <row r="153">
      <c r="A153" s="1">
        <f>IFERROR(__xludf.DUMMYFUNCTION("""COMPUTED_VALUE"""),42956.66666666667)</f>
        <v>42956.66667</v>
      </c>
      <c r="B153" s="2">
        <f>IFERROR(__xludf.DUMMYFUNCTION("""COMPUTED_VALUE"""),40.27)</f>
        <v>40.27</v>
      </c>
    </row>
    <row r="154">
      <c r="A154" s="1">
        <f>IFERROR(__xludf.DUMMYFUNCTION("""COMPUTED_VALUE"""),42957.66666666667)</f>
        <v>42957.66667</v>
      </c>
      <c r="B154" s="2">
        <f>IFERROR(__xludf.DUMMYFUNCTION("""COMPUTED_VALUE"""),38.83)</f>
        <v>38.83</v>
      </c>
    </row>
    <row r="155">
      <c r="A155" s="1">
        <f>IFERROR(__xludf.DUMMYFUNCTION("""COMPUTED_VALUE"""),42958.66666666667)</f>
        <v>42958.66667</v>
      </c>
      <c r="B155" s="2">
        <f>IFERROR(__xludf.DUMMYFUNCTION("""COMPUTED_VALUE"""),39.37)</f>
        <v>39.37</v>
      </c>
    </row>
    <row r="156">
      <c r="A156" s="1">
        <f>IFERROR(__xludf.DUMMYFUNCTION("""COMPUTED_VALUE"""),42961.66666666667)</f>
        <v>42961.66667</v>
      </c>
      <c r="B156" s="2">
        <f>IFERROR(__xludf.DUMMYFUNCTION("""COMPUTED_VALUE"""),39.96)</f>
        <v>39.96</v>
      </c>
    </row>
    <row r="157">
      <c r="A157" s="1">
        <f>IFERROR(__xludf.DUMMYFUNCTION("""COMPUTED_VALUE"""),42962.66666666667)</f>
        <v>42962.66667</v>
      </c>
      <c r="B157" s="2">
        <f>IFERROR(__xludf.DUMMYFUNCTION("""COMPUTED_VALUE"""),40.4)</f>
        <v>40.4</v>
      </c>
    </row>
    <row r="158">
      <c r="A158" s="1">
        <f>IFERROR(__xludf.DUMMYFUNCTION("""COMPUTED_VALUE"""),42963.66666666667)</f>
        <v>42963.66667</v>
      </c>
      <c r="B158" s="2">
        <f>IFERROR(__xludf.DUMMYFUNCTION("""COMPUTED_VALUE"""),40.24)</f>
        <v>40.24</v>
      </c>
    </row>
    <row r="159">
      <c r="A159" s="1">
        <f>IFERROR(__xludf.DUMMYFUNCTION("""COMPUTED_VALUE"""),42964.66666666667)</f>
        <v>42964.66667</v>
      </c>
      <c r="B159" s="2">
        <f>IFERROR(__xludf.DUMMYFUNCTION("""COMPUTED_VALUE"""),39.47)</f>
        <v>39.47</v>
      </c>
    </row>
    <row r="160">
      <c r="A160" s="1">
        <f>IFERROR(__xludf.DUMMYFUNCTION("""COMPUTED_VALUE"""),42965.66666666667)</f>
        <v>42965.66667</v>
      </c>
      <c r="B160" s="2">
        <f>IFERROR(__xludf.DUMMYFUNCTION("""COMPUTED_VALUE"""),39.38)</f>
        <v>39.38</v>
      </c>
    </row>
    <row r="161">
      <c r="A161" s="1">
        <f>IFERROR(__xludf.DUMMYFUNCTION("""COMPUTED_VALUE"""),42968.66666666667)</f>
        <v>42968.66667</v>
      </c>
      <c r="B161" s="2">
        <f>IFERROR(__xludf.DUMMYFUNCTION("""COMPUTED_VALUE"""),39.3)</f>
        <v>39.3</v>
      </c>
    </row>
    <row r="162">
      <c r="A162" s="1">
        <f>IFERROR(__xludf.DUMMYFUNCTION("""COMPUTED_VALUE"""),42969.66666666667)</f>
        <v>42969.66667</v>
      </c>
      <c r="B162" s="2">
        <f>IFERROR(__xludf.DUMMYFUNCTION("""COMPUTED_VALUE"""),39.95)</f>
        <v>39.95</v>
      </c>
    </row>
    <row r="163">
      <c r="A163" s="1">
        <f>IFERROR(__xludf.DUMMYFUNCTION("""COMPUTED_VALUE"""),42970.66666666667)</f>
        <v>42970.66667</v>
      </c>
      <c r="B163" s="2">
        <f>IFERROR(__xludf.DUMMYFUNCTION("""COMPUTED_VALUE"""),39.99)</f>
        <v>39.99</v>
      </c>
    </row>
    <row r="164">
      <c r="A164" s="1">
        <f>IFERROR(__xludf.DUMMYFUNCTION("""COMPUTED_VALUE"""),42971.66666666667)</f>
        <v>42971.66667</v>
      </c>
      <c r="B164" s="2">
        <f>IFERROR(__xludf.DUMMYFUNCTION("""COMPUTED_VALUE"""),39.82)</f>
        <v>39.82</v>
      </c>
    </row>
    <row r="165">
      <c r="A165" s="1">
        <f>IFERROR(__xludf.DUMMYFUNCTION("""COMPUTED_VALUE"""),42972.66666666667)</f>
        <v>42972.66667</v>
      </c>
      <c r="B165" s="2">
        <f>IFERROR(__xludf.DUMMYFUNCTION("""COMPUTED_VALUE"""),39.97)</f>
        <v>39.97</v>
      </c>
    </row>
    <row r="166">
      <c r="A166" s="1">
        <f>IFERROR(__xludf.DUMMYFUNCTION("""COMPUTED_VALUE"""),42975.66666666667)</f>
        <v>42975.66667</v>
      </c>
      <c r="B166" s="2">
        <f>IFERROR(__xludf.DUMMYFUNCTION("""COMPUTED_VALUE"""),40.37)</f>
        <v>40.37</v>
      </c>
    </row>
    <row r="167">
      <c r="A167" s="1">
        <f>IFERROR(__xludf.DUMMYFUNCTION("""COMPUTED_VALUE"""),42976.66666666667)</f>
        <v>42976.66667</v>
      </c>
      <c r="B167" s="2">
        <f>IFERROR(__xludf.DUMMYFUNCTION("""COMPUTED_VALUE"""),40.73)</f>
        <v>40.73</v>
      </c>
    </row>
    <row r="168">
      <c r="A168" s="1">
        <f>IFERROR(__xludf.DUMMYFUNCTION("""COMPUTED_VALUE"""),42977.66666666667)</f>
        <v>42977.66667</v>
      </c>
      <c r="B168" s="2">
        <f>IFERROR(__xludf.DUMMYFUNCTION("""COMPUTED_VALUE"""),40.84)</f>
        <v>40.84</v>
      </c>
    </row>
    <row r="169">
      <c r="A169" s="1">
        <f>IFERROR(__xludf.DUMMYFUNCTION("""COMPUTED_VALUE"""),42978.66666666667)</f>
        <v>42978.66667</v>
      </c>
      <c r="B169" s="2">
        <f>IFERROR(__xludf.DUMMYFUNCTION("""COMPUTED_VALUE"""),41.0)</f>
        <v>41</v>
      </c>
    </row>
    <row r="170">
      <c r="A170" s="1">
        <f>IFERROR(__xludf.DUMMYFUNCTION("""COMPUTED_VALUE"""),42979.66666666667)</f>
        <v>42979.66667</v>
      </c>
      <c r="B170" s="2">
        <f>IFERROR(__xludf.DUMMYFUNCTION("""COMPUTED_VALUE"""),41.01)</f>
        <v>41.01</v>
      </c>
    </row>
    <row r="171">
      <c r="A171" s="1">
        <f>IFERROR(__xludf.DUMMYFUNCTION("""COMPUTED_VALUE"""),42983.66666666667)</f>
        <v>42983.66667</v>
      </c>
      <c r="B171" s="2">
        <f>IFERROR(__xludf.DUMMYFUNCTION("""COMPUTED_VALUE"""),40.52)</f>
        <v>40.52</v>
      </c>
    </row>
    <row r="172">
      <c r="A172" s="1">
        <f>IFERROR(__xludf.DUMMYFUNCTION("""COMPUTED_VALUE"""),42984.66666666667)</f>
        <v>42984.66667</v>
      </c>
      <c r="B172" s="2">
        <f>IFERROR(__xludf.DUMMYFUNCTION("""COMPUTED_VALUE"""),40.48)</f>
        <v>40.48</v>
      </c>
    </row>
    <row r="173">
      <c r="A173" s="1">
        <f>IFERROR(__xludf.DUMMYFUNCTION("""COMPUTED_VALUE"""),42985.66666666667)</f>
        <v>42985.66667</v>
      </c>
      <c r="B173" s="2">
        <f>IFERROR(__xludf.DUMMYFUNCTION("""COMPUTED_VALUE"""),40.32)</f>
        <v>40.32</v>
      </c>
    </row>
    <row r="174">
      <c r="A174" s="1">
        <f>IFERROR(__xludf.DUMMYFUNCTION("""COMPUTED_VALUE"""),42986.66666666667)</f>
        <v>42986.66667</v>
      </c>
      <c r="B174" s="2">
        <f>IFERROR(__xludf.DUMMYFUNCTION("""COMPUTED_VALUE"""),39.66)</f>
        <v>39.66</v>
      </c>
    </row>
    <row r="175">
      <c r="A175" s="1">
        <f>IFERROR(__xludf.DUMMYFUNCTION("""COMPUTED_VALUE"""),42989.66666666667)</f>
        <v>42989.66667</v>
      </c>
      <c r="B175" s="2">
        <f>IFERROR(__xludf.DUMMYFUNCTION("""COMPUTED_VALUE"""),40.38)</f>
        <v>40.38</v>
      </c>
    </row>
    <row r="176">
      <c r="A176" s="1">
        <f>IFERROR(__xludf.DUMMYFUNCTION("""COMPUTED_VALUE"""),42990.66666666667)</f>
        <v>42990.66667</v>
      </c>
      <c r="B176" s="2">
        <f>IFERROR(__xludf.DUMMYFUNCTION("""COMPUTED_VALUE"""),40.22)</f>
        <v>40.22</v>
      </c>
    </row>
    <row r="177">
      <c r="A177" s="1">
        <f>IFERROR(__xludf.DUMMYFUNCTION("""COMPUTED_VALUE"""),42991.66666666667)</f>
        <v>42991.66667</v>
      </c>
      <c r="B177" s="2">
        <f>IFERROR(__xludf.DUMMYFUNCTION("""COMPUTED_VALUE"""),39.91)</f>
        <v>39.91</v>
      </c>
    </row>
    <row r="178">
      <c r="A178" s="1">
        <f>IFERROR(__xludf.DUMMYFUNCTION("""COMPUTED_VALUE"""),42992.66666666667)</f>
        <v>42992.66667</v>
      </c>
      <c r="B178" s="2">
        <f>IFERROR(__xludf.DUMMYFUNCTION("""COMPUTED_VALUE"""),39.57)</f>
        <v>39.57</v>
      </c>
    </row>
    <row r="179">
      <c r="A179" s="1">
        <f>IFERROR(__xludf.DUMMYFUNCTION("""COMPUTED_VALUE"""),42993.66666666667)</f>
        <v>42993.66667</v>
      </c>
      <c r="B179" s="2">
        <f>IFERROR(__xludf.DUMMYFUNCTION("""COMPUTED_VALUE"""),39.97)</f>
        <v>39.97</v>
      </c>
    </row>
    <row r="180">
      <c r="A180" s="1">
        <f>IFERROR(__xludf.DUMMYFUNCTION("""COMPUTED_VALUE"""),42996.66666666667)</f>
        <v>42996.66667</v>
      </c>
      <c r="B180" s="2">
        <f>IFERROR(__xludf.DUMMYFUNCTION("""COMPUTED_VALUE"""),39.67)</f>
        <v>39.67</v>
      </c>
    </row>
    <row r="181">
      <c r="A181" s="1">
        <f>IFERROR(__xludf.DUMMYFUNCTION("""COMPUTED_VALUE"""),42997.66666666667)</f>
        <v>42997.66667</v>
      </c>
      <c r="B181" s="2">
        <f>IFERROR(__xludf.DUMMYFUNCTION("""COMPUTED_VALUE"""),39.68)</f>
        <v>39.68</v>
      </c>
    </row>
    <row r="182">
      <c r="A182" s="1">
        <f>IFERROR(__xludf.DUMMYFUNCTION("""COMPUTED_VALUE"""),42998.66666666667)</f>
        <v>42998.66667</v>
      </c>
      <c r="B182" s="2">
        <f>IFERROR(__xludf.DUMMYFUNCTION("""COMPUTED_VALUE"""),39.02)</f>
        <v>39.02</v>
      </c>
    </row>
    <row r="183">
      <c r="A183" s="1">
        <f>IFERROR(__xludf.DUMMYFUNCTION("""COMPUTED_VALUE"""),42999.66666666667)</f>
        <v>42999.66667</v>
      </c>
      <c r="B183" s="2">
        <f>IFERROR(__xludf.DUMMYFUNCTION("""COMPUTED_VALUE"""),38.35)</f>
        <v>38.35</v>
      </c>
    </row>
    <row r="184">
      <c r="A184" s="1">
        <f>IFERROR(__xludf.DUMMYFUNCTION("""COMPUTED_VALUE"""),43000.66666666667)</f>
        <v>43000.66667</v>
      </c>
      <c r="B184" s="2">
        <f>IFERROR(__xludf.DUMMYFUNCTION("""COMPUTED_VALUE"""),37.97)</f>
        <v>37.97</v>
      </c>
    </row>
    <row r="185">
      <c r="A185" s="1">
        <f>IFERROR(__xludf.DUMMYFUNCTION("""COMPUTED_VALUE"""),43003.66666666667)</f>
        <v>43003.66667</v>
      </c>
      <c r="B185" s="2">
        <f>IFERROR(__xludf.DUMMYFUNCTION("""COMPUTED_VALUE"""),37.64)</f>
        <v>37.64</v>
      </c>
    </row>
    <row r="186">
      <c r="A186" s="1">
        <f>IFERROR(__xludf.DUMMYFUNCTION("""COMPUTED_VALUE"""),43004.66666666667)</f>
        <v>43004.66667</v>
      </c>
      <c r="B186" s="2">
        <f>IFERROR(__xludf.DUMMYFUNCTION("""COMPUTED_VALUE"""),38.28)</f>
        <v>38.28</v>
      </c>
    </row>
    <row r="187">
      <c r="A187" s="1">
        <f>IFERROR(__xludf.DUMMYFUNCTION("""COMPUTED_VALUE"""),43005.66666666667)</f>
        <v>43005.66667</v>
      </c>
      <c r="B187" s="2">
        <f>IFERROR(__xludf.DUMMYFUNCTION("""COMPUTED_VALUE"""),38.56)</f>
        <v>38.56</v>
      </c>
    </row>
    <row r="188">
      <c r="A188" s="1">
        <f>IFERROR(__xludf.DUMMYFUNCTION("""COMPUTED_VALUE"""),43006.66666666667)</f>
        <v>43006.66667</v>
      </c>
      <c r="B188" s="2">
        <f>IFERROR(__xludf.DUMMYFUNCTION("""COMPUTED_VALUE"""),38.32)</f>
        <v>38.32</v>
      </c>
    </row>
    <row r="189">
      <c r="A189" s="1">
        <f>IFERROR(__xludf.DUMMYFUNCTION("""COMPUTED_VALUE"""),43007.66666666667)</f>
        <v>43007.66667</v>
      </c>
      <c r="B189" s="2">
        <f>IFERROR(__xludf.DUMMYFUNCTION("""COMPUTED_VALUE"""),38.53)</f>
        <v>38.53</v>
      </c>
    </row>
    <row r="190">
      <c r="A190" s="1">
        <f>IFERROR(__xludf.DUMMYFUNCTION("""COMPUTED_VALUE"""),43010.66666666667)</f>
        <v>43010.66667</v>
      </c>
      <c r="B190" s="2">
        <f>IFERROR(__xludf.DUMMYFUNCTION("""COMPUTED_VALUE"""),38.45)</f>
        <v>38.45</v>
      </c>
    </row>
    <row r="191">
      <c r="A191" s="1">
        <f>IFERROR(__xludf.DUMMYFUNCTION("""COMPUTED_VALUE"""),43011.66666666667)</f>
        <v>43011.66667</v>
      </c>
      <c r="B191" s="2">
        <f>IFERROR(__xludf.DUMMYFUNCTION("""COMPUTED_VALUE"""),38.62)</f>
        <v>38.62</v>
      </c>
    </row>
    <row r="192">
      <c r="A192" s="1">
        <f>IFERROR(__xludf.DUMMYFUNCTION("""COMPUTED_VALUE"""),43012.66666666667)</f>
        <v>43012.66667</v>
      </c>
      <c r="B192" s="2">
        <f>IFERROR(__xludf.DUMMYFUNCTION("""COMPUTED_VALUE"""),38.37)</f>
        <v>38.37</v>
      </c>
    </row>
    <row r="193">
      <c r="A193" s="1">
        <f>IFERROR(__xludf.DUMMYFUNCTION("""COMPUTED_VALUE"""),43013.66666666667)</f>
        <v>43013.66667</v>
      </c>
      <c r="B193" s="2">
        <f>IFERROR(__xludf.DUMMYFUNCTION("""COMPUTED_VALUE"""),38.85)</f>
        <v>38.85</v>
      </c>
    </row>
    <row r="194">
      <c r="A194" s="1">
        <f>IFERROR(__xludf.DUMMYFUNCTION("""COMPUTED_VALUE"""),43014.66666666667)</f>
        <v>43014.66667</v>
      </c>
      <c r="B194" s="2">
        <f>IFERROR(__xludf.DUMMYFUNCTION("""COMPUTED_VALUE"""),38.83)</f>
        <v>38.83</v>
      </c>
    </row>
    <row r="195">
      <c r="A195" s="1">
        <f>IFERROR(__xludf.DUMMYFUNCTION("""COMPUTED_VALUE"""),43017.66666666667)</f>
        <v>43017.66667</v>
      </c>
      <c r="B195" s="2">
        <f>IFERROR(__xludf.DUMMYFUNCTION("""COMPUTED_VALUE"""),38.96)</f>
        <v>38.96</v>
      </c>
    </row>
    <row r="196">
      <c r="A196" s="1">
        <f>IFERROR(__xludf.DUMMYFUNCTION("""COMPUTED_VALUE"""),43018.66666666667)</f>
        <v>43018.66667</v>
      </c>
      <c r="B196" s="2">
        <f>IFERROR(__xludf.DUMMYFUNCTION("""COMPUTED_VALUE"""),38.98)</f>
        <v>38.98</v>
      </c>
    </row>
    <row r="197">
      <c r="A197" s="1">
        <f>IFERROR(__xludf.DUMMYFUNCTION("""COMPUTED_VALUE"""),43019.66666666667)</f>
        <v>43019.66667</v>
      </c>
      <c r="B197" s="2">
        <f>IFERROR(__xludf.DUMMYFUNCTION("""COMPUTED_VALUE"""),39.14)</f>
        <v>39.14</v>
      </c>
    </row>
    <row r="198">
      <c r="A198" s="1">
        <f>IFERROR(__xludf.DUMMYFUNCTION("""COMPUTED_VALUE"""),43020.66666666667)</f>
        <v>43020.66667</v>
      </c>
      <c r="B198" s="2">
        <f>IFERROR(__xludf.DUMMYFUNCTION("""COMPUTED_VALUE"""),39.0)</f>
        <v>39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IFERROR(__xludf.DUMMYFUNCTION("""COMPUTED_VALUE"""),39.25)</f>
        <v>39.25</v>
      </c>
    </row>
    <row r="200">
      <c r="A200" s="1">
        <f>IFERROR(__xludf.DUMMYFUNCTION("""COMPUTED_VALUE"""),43024.66666666667)</f>
        <v>43024.66667</v>
      </c>
      <c r="B200" s="2">
        <f>IFERROR(__xludf.DUMMYFUNCTION("""COMPUTED_VALUE"""),39.97)</f>
        <v>39.97</v>
      </c>
    </row>
    <row r="201">
      <c r="A201" s="1">
        <f>IFERROR(__xludf.DUMMYFUNCTION("""COMPUTED_VALUE"""),43025.66666666667)</f>
        <v>43025.66667</v>
      </c>
      <c r="B201" s="2">
        <f>IFERROR(__xludf.DUMMYFUNCTION("""COMPUTED_VALUE"""),40.12)</f>
        <v>40.12</v>
      </c>
    </row>
    <row r="202">
      <c r="A202" s="1">
        <f>IFERROR(__xludf.DUMMYFUNCTION("""COMPUTED_VALUE"""),43026.66666666667)</f>
        <v>43026.66667</v>
      </c>
      <c r="B202" s="2">
        <f>IFERROR(__xludf.DUMMYFUNCTION("""COMPUTED_VALUE"""),39.94)</f>
        <v>39.94</v>
      </c>
    </row>
    <row r="203">
      <c r="A203" s="1">
        <f>IFERROR(__xludf.DUMMYFUNCTION("""COMPUTED_VALUE"""),43027.66666666667)</f>
        <v>43027.66667</v>
      </c>
      <c r="B203" s="2">
        <f>IFERROR(__xludf.DUMMYFUNCTION("""COMPUTED_VALUE"""),38.99)</f>
        <v>38.99</v>
      </c>
    </row>
    <row r="204">
      <c r="A204" s="1">
        <f>IFERROR(__xludf.DUMMYFUNCTION("""COMPUTED_VALUE"""),43028.66666666667)</f>
        <v>43028.66667</v>
      </c>
      <c r="B204" s="2">
        <f>IFERROR(__xludf.DUMMYFUNCTION("""COMPUTED_VALUE"""),39.06)</f>
        <v>39.06</v>
      </c>
    </row>
    <row r="205">
      <c r="A205" s="1">
        <f>IFERROR(__xludf.DUMMYFUNCTION("""COMPUTED_VALUE"""),43031.66666666667)</f>
        <v>43031.66667</v>
      </c>
      <c r="B205" s="2">
        <f>IFERROR(__xludf.DUMMYFUNCTION("""COMPUTED_VALUE"""),39.04)</f>
        <v>39.04</v>
      </c>
    </row>
    <row r="206">
      <c r="A206" s="1">
        <f>IFERROR(__xludf.DUMMYFUNCTION("""COMPUTED_VALUE"""),43032.66666666667)</f>
        <v>43032.66667</v>
      </c>
      <c r="B206" s="2">
        <f>IFERROR(__xludf.DUMMYFUNCTION("""COMPUTED_VALUE"""),39.28)</f>
        <v>39.28</v>
      </c>
    </row>
    <row r="207">
      <c r="A207" s="1">
        <f>IFERROR(__xludf.DUMMYFUNCTION("""COMPUTED_VALUE"""),43033.66666666667)</f>
        <v>43033.66667</v>
      </c>
      <c r="B207" s="2">
        <f>IFERROR(__xludf.DUMMYFUNCTION("""COMPUTED_VALUE"""),39.1)</f>
        <v>39.1</v>
      </c>
    </row>
    <row r="208">
      <c r="A208" s="1">
        <f>IFERROR(__xludf.DUMMYFUNCTION("""COMPUTED_VALUE"""),43034.66666666667)</f>
        <v>43034.66667</v>
      </c>
      <c r="B208" s="2">
        <f>IFERROR(__xludf.DUMMYFUNCTION("""COMPUTED_VALUE"""),39.35)</f>
        <v>39.35</v>
      </c>
    </row>
    <row r="209">
      <c r="A209" s="1">
        <f>IFERROR(__xludf.DUMMYFUNCTION("""COMPUTED_VALUE"""),43035.66666666667)</f>
        <v>43035.66667</v>
      </c>
      <c r="B209" s="2">
        <f>IFERROR(__xludf.DUMMYFUNCTION("""COMPUTED_VALUE"""),40.76)</f>
        <v>40.76</v>
      </c>
    </row>
    <row r="210">
      <c r="A210" s="1">
        <f>IFERROR(__xludf.DUMMYFUNCTION("""COMPUTED_VALUE"""),43038.66666666667)</f>
        <v>43038.66667</v>
      </c>
      <c r="B210" s="2">
        <f>IFERROR(__xludf.DUMMYFUNCTION("""COMPUTED_VALUE"""),41.68)</f>
        <v>41.68</v>
      </c>
    </row>
    <row r="211">
      <c r="A211" s="1">
        <f>IFERROR(__xludf.DUMMYFUNCTION("""COMPUTED_VALUE"""),43039.66666666667)</f>
        <v>43039.66667</v>
      </c>
      <c r="B211" s="2">
        <f>IFERROR(__xludf.DUMMYFUNCTION("""COMPUTED_VALUE"""),42.26)</f>
        <v>42.26</v>
      </c>
    </row>
    <row r="212">
      <c r="A212" s="1">
        <f>IFERROR(__xludf.DUMMYFUNCTION("""COMPUTED_VALUE"""),43040.66666666667)</f>
        <v>43040.66667</v>
      </c>
      <c r="B212" s="2">
        <f>IFERROR(__xludf.DUMMYFUNCTION("""COMPUTED_VALUE"""),41.72)</f>
        <v>41.72</v>
      </c>
    </row>
    <row r="213">
      <c r="A213" s="1">
        <f>IFERROR(__xludf.DUMMYFUNCTION("""COMPUTED_VALUE"""),43041.66666666667)</f>
        <v>43041.66667</v>
      </c>
      <c r="B213" s="2">
        <f>IFERROR(__xludf.DUMMYFUNCTION("""COMPUTED_VALUE"""),42.03)</f>
        <v>42.03</v>
      </c>
    </row>
    <row r="214">
      <c r="A214" s="1">
        <f>IFERROR(__xludf.DUMMYFUNCTION("""COMPUTED_VALUE"""),43042.66666666667)</f>
        <v>43042.66667</v>
      </c>
      <c r="B214" s="2">
        <f>IFERROR(__xludf.DUMMYFUNCTION("""COMPUTED_VALUE"""),43.13)</f>
        <v>43.13</v>
      </c>
    </row>
    <row r="215">
      <c r="A215" s="1">
        <f>IFERROR(__xludf.DUMMYFUNCTION("""COMPUTED_VALUE"""),43045.66666666667)</f>
        <v>43045.66667</v>
      </c>
      <c r="B215" s="2">
        <f>IFERROR(__xludf.DUMMYFUNCTION("""COMPUTED_VALUE"""),43.56)</f>
        <v>43.56</v>
      </c>
    </row>
    <row r="216">
      <c r="A216" s="1">
        <f>IFERROR(__xludf.DUMMYFUNCTION("""COMPUTED_VALUE"""),43046.66666666667)</f>
        <v>43046.66667</v>
      </c>
      <c r="B216" s="2">
        <f>IFERROR(__xludf.DUMMYFUNCTION("""COMPUTED_VALUE"""),43.7)</f>
        <v>43.7</v>
      </c>
    </row>
    <row r="217">
      <c r="A217" s="1">
        <f>IFERROR(__xludf.DUMMYFUNCTION("""COMPUTED_VALUE"""),43047.66666666667)</f>
        <v>43047.66667</v>
      </c>
      <c r="B217" s="2">
        <f>IFERROR(__xludf.DUMMYFUNCTION("""COMPUTED_VALUE"""),44.06)</f>
        <v>44.06</v>
      </c>
    </row>
    <row r="218">
      <c r="A218" s="1">
        <f>IFERROR(__xludf.DUMMYFUNCTION("""COMPUTED_VALUE"""),43048.66666666667)</f>
        <v>43048.66667</v>
      </c>
      <c r="B218" s="2">
        <f>IFERROR(__xludf.DUMMYFUNCTION("""COMPUTED_VALUE"""),43.97)</f>
        <v>43.97</v>
      </c>
    </row>
    <row r="219">
      <c r="A219" s="1">
        <f>IFERROR(__xludf.DUMMYFUNCTION("""COMPUTED_VALUE"""),43049.66666666667)</f>
        <v>43049.66667</v>
      </c>
      <c r="B219" s="2">
        <f>IFERROR(__xludf.DUMMYFUNCTION("""COMPUTED_VALUE"""),43.67)</f>
        <v>43.67</v>
      </c>
    </row>
    <row r="220">
      <c r="A220" s="1">
        <f>IFERROR(__xludf.DUMMYFUNCTION("""COMPUTED_VALUE"""),43052.66666666667)</f>
        <v>43052.66667</v>
      </c>
      <c r="B220" s="2">
        <f>IFERROR(__xludf.DUMMYFUNCTION("""COMPUTED_VALUE"""),43.49)</f>
        <v>43.49</v>
      </c>
    </row>
    <row r="221">
      <c r="A221" s="1">
        <f>IFERROR(__xludf.DUMMYFUNCTION("""COMPUTED_VALUE"""),43053.66666666667)</f>
        <v>43053.66667</v>
      </c>
      <c r="B221" s="2">
        <f>IFERROR(__xludf.DUMMYFUNCTION("""COMPUTED_VALUE"""),42.84)</f>
        <v>42.84</v>
      </c>
    </row>
    <row r="222">
      <c r="A222" s="1">
        <f>IFERROR(__xludf.DUMMYFUNCTION("""COMPUTED_VALUE"""),43054.66666666667)</f>
        <v>43054.66667</v>
      </c>
      <c r="B222" s="2">
        <f>IFERROR(__xludf.DUMMYFUNCTION("""COMPUTED_VALUE"""),42.27)</f>
        <v>42.27</v>
      </c>
    </row>
    <row r="223">
      <c r="A223" s="1">
        <f>IFERROR(__xludf.DUMMYFUNCTION("""COMPUTED_VALUE"""),43055.66666666667)</f>
        <v>43055.66667</v>
      </c>
      <c r="B223" s="2">
        <f>IFERROR(__xludf.DUMMYFUNCTION("""COMPUTED_VALUE"""),42.78)</f>
        <v>42.78</v>
      </c>
    </row>
    <row r="224">
      <c r="A224" s="1">
        <f>IFERROR(__xludf.DUMMYFUNCTION("""COMPUTED_VALUE"""),43056.66666666667)</f>
        <v>43056.66667</v>
      </c>
      <c r="B224" s="2">
        <f>IFERROR(__xludf.DUMMYFUNCTION("""COMPUTED_VALUE"""),42.54)</f>
        <v>42.54</v>
      </c>
    </row>
    <row r="225">
      <c r="A225" s="1">
        <f>IFERROR(__xludf.DUMMYFUNCTION("""COMPUTED_VALUE"""),43059.66666666667)</f>
        <v>43059.66667</v>
      </c>
      <c r="B225" s="2">
        <f>IFERROR(__xludf.DUMMYFUNCTION("""COMPUTED_VALUE"""),42.5)</f>
        <v>42.5</v>
      </c>
    </row>
    <row r="226">
      <c r="A226" s="1">
        <f>IFERROR(__xludf.DUMMYFUNCTION("""COMPUTED_VALUE"""),43060.66666666667)</f>
        <v>43060.66667</v>
      </c>
      <c r="B226" s="2">
        <f>IFERROR(__xludf.DUMMYFUNCTION("""COMPUTED_VALUE"""),43.29)</f>
        <v>43.29</v>
      </c>
    </row>
    <row r="227">
      <c r="A227" s="1">
        <f>IFERROR(__xludf.DUMMYFUNCTION("""COMPUTED_VALUE"""),43061.66666666667)</f>
        <v>43061.66667</v>
      </c>
      <c r="B227" s="2">
        <f>IFERROR(__xludf.DUMMYFUNCTION("""COMPUTED_VALUE"""),43.74)</f>
        <v>43.74</v>
      </c>
    </row>
    <row r="228">
      <c r="A228" s="1">
        <f>IFERROR(__xludf.DUMMYFUNCTION("""COMPUTED_VALUE"""),43063.54166666667)</f>
        <v>43063.54167</v>
      </c>
      <c r="B228" s="2">
        <f>IFERROR(__xludf.DUMMYFUNCTION("""COMPUTED_VALUE"""),43.74)</f>
        <v>43.74</v>
      </c>
    </row>
    <row r="229">
      <c r="A229" s="1">
        <f>IFERROR(__xludf.DUMMYFUNCTION("""COMPUTED_VALUE"""),43066.66666666667)</f>
        <v>43066.66667</v>
      </c>
      <c r="B229" s="2">
        <f>IFERROR(__xludf.DUMMYFUNCTION("""COMPUTED_VALUE"""),43.52)</f>
        <v>43.52</v>
      </c>
    </row>
    <row r="230">
      <c r="A230" s="1">
        <f>IFERROR(__xludf.DUMMYFUNCTION("""COMPUTED_VALUE"""),43067.66666666667)</f>
        <v>43067.66667</v>
      </c>
      <c r="B230" s="2">
        <f>IFERROR(__xludf.DUMMYFUNCTION("""COMPUTED_VALUE"""),43.27)</f>
        <v>43.27</v>
      </c>
    </row>
    <row r="231">
      <c r="A231" s="1">
        <f>IFERROR(__xludf.DUMMYFUNCTION("""COMPUTED_VALUE"""),43068.66666666667)</f>
        <v>43068.66667</v>
      </c>
      <c r="B231" s="2">
        <f>IFERROR(__xludf.DUMMYFUNCTION("""COMPUTED_VALUE"""),42.37)</f>
        <v>42.37</v>
      </c>
    </row>
    <row r="232">
      <c r="A232" s="1">
        <f>IFERROR(__xludf.DUMMYFUNCTION("""COMPUTED_VALUE"""),43069.66666666667)</f>
        <v>43069.66667</v>
      </c>
      <c r="B232" s="2">
        <f>IFERROR(__xludf.DUMMYFUNCTION("""COMPUTED_VALUE"""),42.96)</f>
        <v>42.96</v>
      </c>
    </row>
    <row r="233">
      <c r="A233" s="1">
        <f>IFERROR(__xludf.DUMMYFUNCTION("""COMPUTED_VALUE"""),43070.66666666667)</f>
        <v>43070.66667</v>
      </c>
      <c r="B233" s="2">
        <f>IFERROR(__xludf.DUMMYFUNCTION("""COMPUTED_VALUE"""),42.76)</f>
        <v>42.76</v>
      </c>
    </row>
    <row r="234">
      <c r="A234" s="1">
        <f>IFERROR(__xludf.DUMMYFUNCTION("""COMPUTED_VALUE"""),43073.66666666667)</f>
        <v>43073.66667</v>
      </c>
      <c r="B234" s="2">
        <f>IFERROR(__xludf.DUMMYFUNCTION("""COMPUTED_VALUE"""),42.45)</f>
        <v>42.45</v>
      </c>
    </row>
    <row r="235">
      <c r="A235" s="1">
        <f>IFERROR(__xludf.DUMMYFUNCTION("""COMPUTED_VALUE"""),43074.66666666667)</f>
        <v>43074.66667</v>
      </c>
      <c r="B235" s="2">
        <f>IFERROR(__xludf.DUMMYFUNCTION("""COMPUTED_VALUE"""),42.41)</f>
        <v>42.41</v>
      </c>
    </row>
    <row r="236">
      <c r="A236" s="1">
        <f>IFERROR(__xludf.DUMMYFUNCTION("""COMPUTED_VALUE"""),43075.66666666667)</f>
        <v>43075.66667</v>
      </c>
      <c r="B236" s="2">
        <f>IFERROR(__xludf.DUMMYFUNCTION("""COMPUTED_VALUE"""),42.25)</f>
        <v>42.25</v>
      </c>
    </row>
    <row r="237">
      <c r="A237" s="1">
        <f>IFERROR(__xludf.DUMMYFUNCTION("""COMPUTED_VALUE"""),43076.66666666667)</f>
        <v>43076.66667</v>
      </c>
      <c r="B237" s="2">
        <f>IFERROR(__xludf.DUMMYFUNCTION("""COMPUTED_VALUE"""),42.33)</f>
        <v>42.33</v>
      </c>
    </row>
    <row r="238">
      <c r="A238" s="1">
        <f>IFERROR(__xludf.DUMMYFUNCTION("""COMPUTED_VALUE"""),43077.66666666667)</f>
        <v>43077.66667</v>
      </c>
      <c r="B238" s="2">
        <f>IFERROR(__xludf.DUMMYFUNCTION("""COMPUTED_VALUE"""),42.34)</f>
        <v>42.34</v>
      </c>
    </row>
    <row r="239">
      <c r="A239" s="1">
        <f>IFERROR(__xludf.DUMMYFUNCTION("""COMPUTED_VALUE"""),43080.66666666667)</f>
        <v>43080.66667</v>
      </c>
      <c r="B239" s="2">
        <f>IFERROR(__xludf.DUMMYFUNCTION("""COMPUTED_VALUE"""),43.17)</f>
        <v>43.17</v>
      </c>
    </row>
    <row r="240">
      <c r="A240" s="1">
        <f>IFERROR(__xludf.DUMMYFUNCTION("""COMPUTED_VALUE"""),43081.66666666667)</f>
        <v>43081.66667</v>
      </c>
      <c r="B240" s="2">
        <f>IFERROR(__xludf.DUMMYFUNCTION("""COMPUTED_VALUE"""),42.93)</f>
        <v>42.93</v>
      </c>
    </row>
    <row r="241">
      <c r="A241" s="1">
        <f>IFERROR(__xludf.DUMMYFUNCTION("""COMPUTED_VALUE"""),43082.66666666667)</f>
        <v>43082.66667</v>
      </c>
      <c r="B241" s="2">
        <f>IFERROR(__xludf.DUMMYFUNCTION("""COMPUTED_VALUE"""),43.07)</f>
        <v>43.07</v>
      </c>
    </row>
    <row r="242">
      <c r="A242" s="1">
        <f>IFERROR(__xludf.DUMMYFUNCTION("""COMPUTED_VALUE"""),43083.66666666667)</f>
        <v>43083.66667</v>
      </c>
      <c r="B242" s="2">
        <f>IFERROR(__xludf.DUMMYFUNCTION("""COMPUTED_VALUE"""),43.06)</f>
        <v>43.06</v>
      </c>
    </row>
    <row r="243">
      <c r="A243" s="1">
        <f>IFERROR(__xludf.DUMMYFUNCTION("""COMPUTED_VALUE"""),43084.66666666667)</f>
        <v>43084.66667</v>
      </c>
      <c r="B243" s="2">
        <f>IFERROR(__xludf.DUMMYFUNCTION("""COMPUTED_VALUE"""),43.49)</f>
        <v>43.49</v>
      </c>
    </row>
    <row r="244">
      <c r="A244" s="1">
        <f>IFERROR(__xludf.DUMMYFUNCTION("""COMPUTED_VALUE"""),43087.66666666667)</f>
        <v>43087.66667</v>
      </c>
      <c r="B244" s="2">
        <f>IFERROR(__xludf.DUMMYFUNCTION("""COMPUTED_VALUE"""),44.11)</f>
        <v>44.11</v>
      </c>
    </row>
    <row r="245">
      <c r="A245" s="1">
        <f>IFERROR(__xludf.DUMMYFUNCTION("""COMPUTED_VALUE"""),43088.66666666667)</f>
        <v>43088.66667</v>
      </c>
      <c r="B245" s="2">
        <f>IFERROR(__xludf.DUMMYFUNCTION("""COMPUTED_VALUE"""),43.64)</f>
        <v>43.64</v>
      </c>
    </row>
    <row r="246">
      <c r="A246" s="1">
        <f>IFERROR(__xludf.DUMMYFUNCTION("""COMPUTED_VALUE"""),43089.66666666667)</f>
        <v>43089.66667</v>
      </c>
      <c r="B246" s="2">
        <f>IFERROR(__xludf.DUMMYFUNCTION("""COMPUTED_VALUE"""),43.59)</f>
        <v>43.59</v>
      </c>
    </row>
    <row r="247">
      <c r="A247" s="1">
        <f>IFERROR(__xludf.DUMMYFUNCTION("""COMPUTED_VALUE"""),43090.66666666667)</f>
        <v>43090.66667</v>
      </c>
      <c r="B247" s="2">
        <f>IFERROR(__xludf.DUMMYFUNCTION("""COMPUTED_VALUE"""),43.75)</f>
        <v>43.75</v>
      </c>
    </row>
    <row r="248">
      <c r="A248" s="1">
        <f>IFERROR(__xludf.DUMMYFUNCTION("""COMPUTED_VALUE"""),43091.66666666667)</f>
        <v>43091.66667</v>
      </c>
      <c r="B248" s="2">
        <f>IFERROR(__xludf.DUMMYFUNCTION("""COMPUTED_VALUE"""),43.75)</f>
        <v>43.75</v>
      </c>
    </row>
    <row r="249">
      <c r="A249" s="1">
        <f>IFERROR(__xludf.DUMMYFUNCTION("""COMPUTED_VALUE"""),43095.66666666667)</f>
        <v>43095.66667</v>
      </c>
      <c r="B249" s="2">
        <f>IFERROR(__xludf.DUMMYFUNCTION("""COMPUTED_VALUE"""),42.64)</f>
        <v>42.64</v>
      </c>
    </row>
    <row r="250">
      <c r="A250" s="1">
        <f>IFERROR(__xludf.DUMMYFUNCTION("""COMPUTED_VALUE"""),43096.66666666667)</f>
        <v>43096.66667</v>
      </c>
      <c r="B250" s="2">
        <f>IFERROR(__xludf.DUMMYFUNCTION("""COMPUTED_VALUE"""),42.65)</f>
        <v>42.65</v>
      </c>
    </row>
    <row r="251">
      <c r="A251" s="1">
        <f>IFERROR(__xludf.DUMMYFUNCTION("""COMPUTED_VALUE"""),43097.66666666667)</f>
        <v>43097.66667</v>
      </c>
      <c r="B251" s="2">
        <f>IFERROR(__xludf.DUMMYFUNCTION("""COMPUTED_VALUE"""),42.77)</f>
        <v>42.77</v>
      </c>
    </row>
    <row r="252">
      <c r="A252" s="1">
        <f>IFERROR(__xludf.DUMMYFUNCTION("""COMPUTED_VALUE"""),43098.66666666667)</f>
        <v>43098.66667</v>
      </c>
      <c r="B252" s="2">
        <f>IFERROR(__xludf.DUMMYFUNCTION("""COMPUTED_VALUE"""),42.31)</f>
        <v>42.31</v>
      </c>
    </row>
    <row r="253">
      <c r="A253" s="1">
        <f>IFERROR(__xludf.DUMMYFUNCTION("""COMPUTED_VALUE"""),43102.66666666667)</f>
        <v>43102.66667</v>
      </c>
      <c r="B253" s="2">
        <f>IFERROR(__xludf.DUMMYFUNCTION("""COMPUTED_VALUE"""),43.07)</f>
        <v>43.07</v>
      </c>
    </row>
    <row r="254">
      <c r="A254" s="1">
        <f>IFERROR(__xludf.DUMMYFUNCTION("""COMPUTED_VALUE"""),43103.66666666667)</f>
        <v>43103.66667</v>
      </c>
      <c r="B254" s="2">
        <f>IFERROR(__xludf.DUMMYFUNCTION("""COMPUTED_VALUE"""),43.06)</f>
        <v>43.06</v>
      </c>
    </row>
    <row r="255">
      <c r="A255" s="1">
        <f>IFERROR(__xludf.DUMMYFUNCTION("""COMPUTED_VALUE"""),43104.66666666667)</f>
        <v>43104.66667</v>
      </c>
      <c r="B255" s="2">
        <f>IFERROR(__xludf.DUMMYFUNCTION("""COMPUTED_VALUE"""),43.26)</f>
        <v>43.26</v>
      </c>
    </row>
    <row r="256">
      <c r="A256" s="1">
        <f>IFERROR(__xludf.DUMMYFUNCTION("""COMPUTED_VALUE"""),43105.66666666667)</f>
        <v>43105.66667</v>
      </c>
      <c r="B256" s="2">
        <f>IFERROR(__xludf.DUMMYFUNCTION("""COMPUTED_VALUE"""),43.75)</f>
        <v>43.75</v>
      </c>
    </row>
    <row r="257">
      <c r="A257" s="1">
        <f>IFERROR(__xludf.DUMMYFUNCTION("""COMPUTED_VALUE"""),43108.66666666667)</f>
        <v>43108.66667</v>
      </c>
      <c r="B257" s="2">
        <f>IFERROR(__xludf.DUMMYFUNCTION("""COMPUTED_VALUE"""),43.59)</f>
        <v>43.59</v>
      </c>
    </row>
    <row r="258">
      <c r="A258" s="1">
        <f>IFERROR(__xludf.DUMMYFUNCTION("""COMPUTED_VALUE"""),43109.66666666667)</f>
        <v>43109.66667</v>
      </c>
      <c r="B258" s="2">
        <f>IFERROR(__xludf.DUMMYFUNCTION("""COMPUTED_VALUE"""),43.58)</f>
        <v>43.58</v>
      </c>
    </row>
    <row r="259">
      <c r="A259" s="1">
        <f>IFERROR(__xludf.DUMMYFUNCTION("""COMPUTED_VALUE"""),43110.66666666667)</f>
        <v>43110.66667</v>
      </c>
      <c r="B259" s="2">
        <f>IFERROR(__xludf.DUMMYFUNCTION("""COMPUTED_VALUE"""),43.57)</f>
        <v>43.57</v>
      </c>
    </row>
    <row r="260">
      <c r="A260" s="1">
        <f>IFERROR(__xludf.DUMMYFUNCTION("""COMPUTED_VALUE"""),43111.66666666667)</f>
        <v>43111.66667</v>
      </c>
      <c r="B260" s="2">
        <f>IFERROR(__xludf.DUMMYFUNCTION("""COMPUTED_VALUE"""),43.82)</f>
        <v>43.82</v>
      </c>
    </row>
    <row r="261">
      <c r="A261" s="1">
        <f>IFERROR(__xludf.DUMMYFUNCTION("""COMPUTED_VALUE"""),43112.66666666667)</f>
        <v>43112.66667</v>
      </c>
      <c r="B261" s="2">
        <f>IFERROR(__xludf.DUMMYFUNCTION("""COMPUTED_VALUE"""),44.27)</f>
        <v>44.27</v>
      </c>
    </row>
    <row r="262">
      <c r="A262" s="1">
        <f>IFERROR(__xludf.DUMMYFUNCTION("""COMPUTED_VALUE"""),43116.66666666667)</f>
        <v>43116.66667</v>
      </c>
      <c r="B262" s="2">
        <f>IFERROR(__xludf.DUMMYFUNCTION("""COMPUTED_VALUE"""),44.05)</f>
        <v>44.05</v>
      </c>
    </row>
    <row r="263">
      <c r="A263" s="1">
        <f>IFERROR(__xludf.DUMMYFUNCTION("""COMPUTED_VALUE"""),43117.66666666667)</f>
        <v>43117.66667</v>
      </c>
      <c r="B263" s="2">
        <f>IFERROR(__xludf.DUMMYFUNCTION("""COMPUTED_VALUE"""),44.78)</f>
        <v>44.78</v>
      </c>
    </row>
    <row r="264">
      <c r="A264" s="1">
        <f>IFERROR(__xludf.DUMMYFUNCTION("""COMPUTED_VALUE"""),43118.66666666667)</f>
        <v>43118.66667</v>
      </c>
      <c r="B264" s="2">
        <f>IFERROR(__xludf.DUMMYFUNCTION("""COMPUTED_VALUE"""),44.82)</f>
        <v>44.82</v>
      </c>
    </row>
    <row r="265">
      <c r="A265" s="1">
        <f>IFERROR(__xludf.DUMMYFUNCTION("""COMPUTED_VALUE"""),43119.66666666667)</f>
        <v>43119.66667</v>
      </c>
      <c r="B265" s="2">
        <f>IFERROR(__xludf.DUMMYFUNCTION("""COMPUTED_VALUE"""),44.62)</f>
        <v>44.62</v>
      </c>
    </row>
    <row r="266">
      <c r="A266" s="1">
        <f>IFERROR(__xludf.DUMMYFUNCTION("""COMPUTED_VALUE"""),43122.66666666667)</f>
        <v>43122.66667</v>
      </c>
      <c r="B266" s="2">
        <f>IFERROR(__xludf.DUMMYFUNCTION("""COMPUTED_VALUE"""),44.25)</f>
        <v>44.25</v>
      </c>
    </row>
    <row r="267">
      <c r="A267" s="1">
        <f>IFERROR(__xludf.DUMMYFUNCTION("""COMPUTED_VALUE"""),43123.66666666667)</f>
        <v>43123.66667</v>
      </c>
      <c r="B267" s="2">
        <f>IFERROR(__xludf.DUMMYFUNCTION("""COMPUTED_VALUE"""),44.26)</f>
        <v>44.26</v>
      </c>
    </row>
    <row r="268">
      <c r="A268" s="1">
        <f>IFERROR(__xludf.DUMMYFUNCTION("""COMPUTED_VALUE"""),43124.66666666667)</f>
        <v>43124.66667</v>
      </c>
      <c r="B268" s="2">
        <f>IFERROR(__xludf.DUMMYFUNCTION("""COMPUTED_VALUE"""),43.56)</f>
        <v>43.56</v>
      </c>
    </row>
    <row r="269">
      <c r="A269" s="1">
        <f>IFERROR(__xludf.DUMMYFUNCTION("""COMPUTED_VALUE"""),43125.66666666667)</f>
        <v>43125.66667</v>
      </c>
      <c r="B269" s="2">
        <f>IFERROR(__xludf.DUMMYFUNCTION("""COMPUTED_VALUE"""),42.78)</f>
        <v>42.78</v>
      </c>
    </row>
    <row r="270">
      <c r="A270" s="1">
        <f>IFERROR(__xludf.DUMMYFUNCTION("""COMPUTED_VALUE"""),43126.66666666667)</f>
        <v>43126.66667</v>
      </c>
      <c r="B270" s="2">
        <f>IFERROR(__xludf.DUMMYFUNCTION("""COMPUTED_VALUE"""),42.88)</f>
        <v>42.88</v>
      </c>
    </row>
    <row r="271">
      <c r="A271" s="1">
        <f>IFERROR(__xludf.DUMMYFUNCTION("""COMPUTED_VALUE"""),43129.66666666667)</f>
        <v>43129.66667</v>
      </c>
      <c r="B271" s="2">
        <f>IFERROR(__xludf.DUMMYFUNCTION("""COMPUTED_VALUE"""),41.99)</f>
        <v>41.99</v>
      </c>
    </row>
    <row r="272">
      <c r="A272" s="1">
        <f>IFERROR(__xludf.DUMMYFUNCTION("""COMPUTED_VALUE"""),43130.66666666667)</f>
        <v>43130.66667</v>
      </c>
      <c r="B272" s="2">
        <f>IFERROR(__xludf.DUMMYFUNCTION("""COMPUTED_VALUE"""),41.74)</f>
        <v>41.74</v>
      </c>
    </row>
    <row r="273">
      <c r="A273" s="1">
        <f>IFERROR(__xludf.DUMMYFUNCTION("""COMPUTED_VALUE"""),43131.66666666667)</f>
        <v>43131.66667</v>
      </c>
      <c r="B273" s="2">
        <f>IFERROR(__xludf.DUMMYFUNCTION("""COMPUTED_VALUE"""),41.86)</f>
        <v>41.86</v>
      </c>
    </row>
    <row r="274">
      <c r="A274" s="1">
        <f>IFERROR(__xludf.DUMMYFUNCTION("""COMPUTED_VALUE"""),43132.66666666667)</f>
        <v>43132.66667</v>
      </c>
      <c r="B274" s="2">
        <f>IFERROR(__xludf.DUMMYFUNCTION("""COMPUTED_VALUE"""),41.95)</f>
        <v>41.95</v>
      </c>
    </row>
    <row r="275">
      <c r="A275" s="1">
        <f>IFERROR(__xludf.DUMMYFUNCTION("""COMPUTED_VALUE"""),43133.66666666667)</f>
        <v>43133.66667</v>
      </c>
      <c r="B275" s="2">
        <f>IFERROR(__xludf.DUMMYFUNCTION("""COMPUTED_VALUE"""),40.13)</f>
        <v>40.13</v>
      </c>
    </row>
    <row r="276">
      <c r="A276" s="1">
        <f>IFERROR(__xludf.DUMMYFUNCTION("""COMPUTED_VALUE"""),43136.66666666667)</f>
        <v>43136.66667</v>
      </c>
      <c r="B276" s="2">
        <f>IFERROR(__xludf.DUMMYFUNCTION("""COMPUTED_VALUE"""),39.12)</f>
        <v>39.12</v>
      </c>
    </row>
    <row r="277">
      <c r="A277" s="1">
        <f>IFERROR(__xludf.DUMMYFUNCTION("""COMPUTED_VALUE"""),43137.66666666667)</f>
        <v>43137.66667</v>
      </c>
      <c r="B277" s="2">
        <f>IFERROR(__xludf.DUMMYFUNCTION("""COMPUTED_VALUE"""),40.76)</f>
        <v>40.76</v>
      </c>
    </row>
    <row r="278">
      <c r="A278" s="1">
        <f>IFERROR(__xludf.DUMMYFUNCTION("""COMPUTED_VALUE"""),43138.66666666667)</f>
        <v>43138.66667</v>
      </c>
      <c r="B278" s="2">
        <f>IFERROR(__xludf.DUMMYFUNCTION("""COMPUTED_VALUE"""),39.89)</f>
        <v>39.89</v>
      </c>
    </row>
    <row r="279">
      <c r="A279" s="1">
        <f>IFERROR(__xludf.DUMMYFUNCTION("""COMPUTED_VALUE"""),43139.66666666667)</f>
        <v>43139.66667</v>
      </c>
      <c r="B279" s="2">
        <f>IFERROR(__xludf.DUMMYFUNCTION("""COMPUTED_VALUE"""),38.79)</f>
        <v>38.79</v>
      </c>
    </row>
    <row r="280">
      <c r="A280" s="1">
        <f>IFERROR(__xludf.DUMMYFUNCTION("""COMPUTED_VALUE"""),43140.66666666667)</f>
        <v>43140.66667</v>
      </c>
      <c r="B280" s="2">
        <f>IFERROR(__xludf.DUMMYFUNCTION("""COMPUTED_VALUE"""),39.1)</f>
        <v>39.1</v>
      </c>
    </row>
    <row r="281">
      <c r="A281" s="1">
        <f>IFERROR(__xludf.DUMMYFUNCTION("""COMPUTED_VALUE"""),43143.66666666667)</f>
        <v>43143.66667</v>
      </c>
      <c r="B281" s="2">
        <f>IFERROR(__xludf.DUMMYFUNCTION("""COMPUTED_VALUE"""),40.68)</f>
        <v>40.68</v>
      </c>
    </row>
    <row r="282">
      <c r="A282" s="1">
        <f>IFERROR(__xludf.DUMMYFUNCTION("""COMPUTED_VALUE"""),43144.66666666667)</f>
        <v>43144.66667</v>
      </c>
      <c r="B282" s="2">
        <f>IFERROR(__xludf.DUMMYFUNCTION("""COMPUTED_VALUE"""),41.09)</f>
        <v>41.09</v>
      </c>
    </row>
    <row r="283">
      <c r="A283" s="1">
        <f>IFERROR(__xludf.DUMMYFUNCTION("""COMPUTED_VALUE"""),43145.66666666667)</f>
        <v>43145.66667</v>
      </c>
      <c r="B283" s="2">
        <f>IFERROR(__xludf.DUMMYFUNCTION("""COMPUTED_VALUE"""),41.84)</f>
        <v>41.84</v>
      </c>
    </row>
    <row r="284">
      <c r="A284" s="1">
        <f>IFERROR(__xludf.DUMMYFUNCTION("""COMPUTED_VALUE"""),43146.66666666667)</f>
        <v>43146.66667</v>
      </c>
      <c r="B284" s="2">
        <f>IFERROR(__xludf.DUMMYFUNCTION("""COMPUTED_VALUE"""),43.25)</f>
        <v>43.25</v>
      </c>
    </row>
    <row r="285">
      <c r="A285" s="1">
        <f>IFERROR(__xludf.DUMMYFUNCTION("""COMPUTED_VALUE"""),43147.66666666667)</f>
        <v>43147.66667</v>
      </c>
      <c r="B285" s="2">
        <f>IFERROR(__xludf.DUMMYFUNCTION("""COMPUTED_VALUE"""),43.11)</f>
        <v>43.11</v>
      </c>
    </row>
    <row r="286">
      <c r="A286" s="1">
        <f>IFERROR(__xludf.DUMMYFUNCTION("""COMPUTED_VALUE"""),43151.66666666667)</f>
        <v>43151.66667</v>
      </c>
      <c r="B286" s="2">
        <f>IFERROR(__xludf.DUMMYFUNCTION("""COMPUTED_VALUE"""),42.96)</f>
        <v>42.96</v>
      </c>
    </row>
    <row r="287">
      <c r="A287" s="1">
        <f>IFERROR(__xludf.DUMMYFUNCTION("""COMPUTED_VALUE"""),43152.66666666667)</f>
        <v>43152.66667</v>
      </c>
      <c r="B287" s="2">
        <f>IFERROR(__xludf.DUMMYFUNCTION("""COMPUTED_VALUE"""),42.77)</f>
        <v>42.77</v>
      </c>
    </row>
    <row r="288">
      <c r="A288" s="1">
        <f>IFERROR(__xludf.DUMMYFUNCTION("""COMPUTED_VALUE"""),43153.66666666667)</f>
        <v>43153.66667</v>
      </c>
      <c r="B288" s="2">
        <f>IFERROR(__xludf.DUMMYFUNCTION("""COMPUTED_VALUE"""),43.13)</f>
        <v>43.13</v>
      </c>
    </row>
    <row r="289">
      <c r="A289" s="1">
        <f>IFERROR(__xludf.DUMMYFUNCTION("""COMPUTED_VALUE"""),43154.66666666667)</f>
        <v>43154.66667</v>
      </c>
      <c r="B289" s="2">
        <f>IFERROR(__xludf.DUMMYFUNCTION("""COMPUTED_VALUE"""),43.88)</f>
        <v>43.88</v>
      </c>
    </row>
    <row r="290">
      <c r="A290" s="1">
        <f>IFERROR(__xludf.DUMMYFUNCTION("""COMPUTED_VALUE"""),43157.66666666667)</f>
        <v>43157.66667</v>
      </c>
      <c r="B290" s="2">
        <f>IFERROR(__xludf.DUMMYFUNCTION("""COMPUTED_VALUE"""),44.74)</f>
        <v>44.74</v>
      </c>
    </row>
    <row r="291">
      <c r="A291" s="1">
        <f>IFERROR(__xludf.DUMMYFUNCTION("""COMPUTED_VALUE"""),43158.66666666667)</f>
        <v>43158.66667</v>
      </c>
      <c r="B291" s="2">
        <f>IFERROR(__xludf.DUMMYFUNCTION("""COMPUTED_VALUE"""),44.6)</f>
        <v>44.6</v>
      </c>
    </row>
    <row r="292">
      <c r="A292" s="1">
        <f>IFERROR(__xludf.DUMMYFUNCTION("""COMPUTED_VALUE"""),43159.66666666667)</f>
        <v>43159.66667</v>
      </c>
      <c r="B292" s="2">
        <f>IFERROR(__xludf.DUMMYFUNCTION("""COMPUTED_VALUE"""),44.53)</f>
        <v>44.53</v>
      </c>
    </row>
    <row r="293">
      <c r="A293" s="1">
        <f>IFERROR(__xludf.DUMMYFUNCTION("""COMPUTED_VALUE"""),43160.66666666667)</f>
        <v>43160.66667</v>
      </c>
      <c r="B293" s="2">
        <f>IFERROR(__xludf.DUMMYFUNCTION("""COMPUTED_VALUE"""),43.75)</f>
        <v>43.75</v>
      </c>
    </row>
    <row r="294">
      <c r="A294" s="1">
        <f>IFERROR(__xludf.DUMMYFUNCTION("""COMPUTED_VALUE"""),43161.66666666667)</f>
        <v>43161.66667</v>
      </c>
      <c r="B294" s="2">
        <f>IFERROR(__xludf.DUMMYFUNCTION("""COMPUTED_VALUE"""),44.05)</f>
        <v>44.05</v>
      </c>
    </row>
    <row r="295">
      <c r="A295" s="1">
        <f>IFERROR(__xludf.DUMMYFUNCTION("""COMPUTED_VALUE"""),43164.66666666667)</f>
        <v>43164.66667</v>
      </c>
      <c r="B295" s="2">
        <f>IFERROR(__xludf.DUMMYFUNCTION("""COMPUTED_VALUE"""),44.21)</f>
        <v>44.21</v>
      </c>
    </row>
    <row r="296">
      <c r="A296" s="1">
        <f>IFERROR(__xludf.DUMMYFUNCTION("""COMPUTED_VALUE"""),43165.66666666667)</f>
        <v>43165.66667</v>
      </c>
      <c r="B296" s="2">
        <f>IFERROR(__xludf.DUMMYFUNCTION("""COMPUTED_VALUE"""),44.17)</f>
        <v>44.17</v>
      </c>
    </row>
    <row r="297">
      <c r="A297" s="1">
        <f>IFERROR(__xludf.DUMMYFUNCTION("""COMPUTED_VALUE"""),43166.66666666667)</f>
        <v>43166.66667</v>
      </c>
      <c r="B297" s="2">
        <f>IFERROR(__xludf.DUMMYFUNCTION("""COMPUTED_VALUE"""),43.76)</f>
        <v>43.76</v>
      </c>
    </row>
    <row r="298">
      <c r="A298" s="1">
        <f>IFERROR(__xludf.DUMMYFUNCTION("""COMPUTED_VALUE"""),43167.66666666667)</f>
        <v>43167.66667</v>
      </c>
      <c r="B298" s="2">
        <f>IFERROR(__xludf.DUMMYFUNCTION("""COMPUTED_VALUE"""),44.24)</f>
        <v>44.24</v>
      </c>
    </row>
    <row r="299">
      <c r="A299" s="1">
        <f>IFERROR(__xludf.DUMMYFUNCTION("""COMPUTED_VALUE"""),43168.66666666667)</f>
        <v>43168.66667</v>
      </c>
      <c r="B299" s="2">
        <f>IFERROR(__xludf.DUMMYFUNCTION("""COMPUTED_VALUE"""),45.0)</f>
        <v>45</v>
      </c>
    </row>
    <row r="300">
      <c r="A300" s="1">
        <f>IFERROR(__xludf.DUMMYFUNCTION("""COMPUTED_VALUE"""),43171.66666666667)</f>
        <v>43171.66667</v>
      </c>
      <c r="B300" s="2">
        <f>IFERROR(__xludf.DUMMYFUNCTION("""COMPUTED_VALUE"""),45.43)</f>
        <v>45.43</v>
      </c>
    </row>
    <row r="301">
      <c r="A301" s="1">
        <f>IFERROR(__xludf.DUMMYFUNCTION("""COMPUTED_VALUE"""),43172.66666666667)</f>
        <v>43172.66667</v>
      </c>
      <c r="B301" s="2">
        <f>IFERROR(__xludf.DUMMYFUNCTION("""COMPUTED_VALUE"""),44.99)</f>
        <v>44.99</v>
      </c>
    </row>
    <row r="302">
      <c r="A302" s="1">
        <f>IFERROR(__xludf.DUMMYFUNCTION("""COMPUTED_VALUE"""),43173.66666666667)</f>
        <v>43173.66667</v>
      </c>
      <c r="B302" s="2">
        <f>IFERROR(__xludf.DUMMYFUNCTION("""COMPUTED_VALUE"""),44.61)</f>
        <v>44.61</v>
      </c>
    </row>
    <row r="303">
      <c r="A303" s="1">
        <f>IFERROR(__xludf.DUMMYFUNCTION("""COMPUTED_VALUE"""),43174.66666666667)</f>
        <v>43174.66667</v>
      </c>
      <c r="B303" s="2">
        <f>IFERROR(__xludf.DUMMYFUNCTION("""COMPUTED_VALUE"""),44.66)</f>
        <v>44.66</v>
      </c>
    </row>
    <row r="304">
      <c r="A304" s="1">
        <f>IFERROR(__xludf.DUMMYFUNCTION("""COMPUTED_VALUE"""),43175.66666666667)</f>
        <v>43175.66667</v>
      </c>
      <c r="B304" s="2">
        <f>IFERROR(__xludf.DUMMYFUNCTION("""COMPUTED_VALUE"""),44.51)</f>
        <v>44.51</v>
      </c>
    </row>
    <row r="305">
      <c r="A305" s="1">
        <f>IFERROR(__xludf.DUMMYFUNCTION("""COMPUTED_VALUE"""),43178.66666666667)</f>
        <v>43178.66667</v>
      </c>
      <c r="B305" s="2">
        <f>IFERROR(__xludf.DUMMYFUNCTION("""COMPUTED_VALUE"""),43.83)</f>
        <v>43.83</v>
      </c>
    </row>
    <row r="306">
      <c r="A306" s="1">
        <f>IFERROR(__xludf.DUMMYFUNCTION("""COMPUTED_VALUE"""),43179.66666666667)</f>
        <v>43179.66667</v>
      </c>
      <c r="B306" s="2">
        <f>IFERROR(__xludf.DUMMYFUNCTION("""COMPUTED_VALUE"""),43.81)</f>
        <v>43.81</v>
      </c>
    </row>
    <row r="307">
      <c r="A307" s="1">
        <f>IFERROR(__xludf.DUMMYFUNCTION("""COMPUTED_VALUE"""),43180.66666666667)</f>
        <v>43180.66667</v>
      </c>
      <c r="B307" s="2">
        <f>IFERROR(__xludf.DUMMYFUNCTION("""COMPUTED_VALUE"""),42.82)</f>
        <v>42.82</v>
      </c>
    </row>
    <row r="308">
      <c r="A308" s="1">
        <f>IFERROR(__xludf.DUMMYFUNCTION("""COMPUTED_VALUE"""),43181.66666666667)</f>
        <v>43181.66667</v>
      </c>
      <c r="B308" s="2">
        <f>IFERROR(__xludf.DUMMYFUNCTION("""COMPUTED_VALUE"""),42.21)</f>
        <v>42.21</v>
      </c>
    </row>
    <row r="309">
      <c r="A309" s="1">
        <f>IFERROR(__xludf.DUMMYFUNCTION("""COMPUTED_VALUE"""),43182.66666666667)</f>
        <v>43182.66667</v>
      </c>
      <c r="B309" s="2">
        <f>IFERROR(__xludf.DUMMYFUNCTION("""COMPUTED_VALUE"""),41.24)</f>
        <v>41.24</v>
      </c>
    </row>
    <row r="310">
      <c r="A310" s="1">
        <f>IFERROR(__xludf.DUMMYFUNCTION("""COMPUTED_VALUE"""),43185.66666666667)</f>
        <v>43185.66667</v>
      </c>
      <c r="B310" s="2">
        <f>IFERROR(__xludf.DUMMYFUNCTION("""COMPUTED_VALUE"""),43.19)</f>
        <v>43.19</v>
      </c>
    </row>
    <row r="311">
      <c r="A311" s="1">
        <f>IFERROR(__xludf.DUMMYFUNCTION("""COMPUTED_VALUE"""),43186.66666666667)</f>
        <v>43186.66667</v>
      </c>
      <c r="B311" s="2">
        <f>IFERROR(__xludf.DUMMYFUNCTION("""COMPUTED_VALUE"""),42.09)</f>
        <v>42.09</v>
      </c>
    </row>
    <row r="312">
      <c r="A312" s="1">
        <f>IFERROR(__xludf.DUMMYFUNCTION("""COMPUTED_VALUE"""),43187.66666666667)</f>
        <v>43187.66667</v>
      </c>
      <c r="B312" s="2">
        <f>IFERROR(__xludf.DUMMYFUNCTION("""COMPUTED_VALUE"""),41.62)</f>
        <v>41.62</v>
      </c>
    </row>
    <row r="313">
      <c r="A313" s="1">
        <f>IFERROR(__xludf.DUMMYFUNCTION("""COMPUTED_VALUE"""),43188.66666666667)</f>
        <v>43188.66667</v>
      </c>
      <c r="B313" s="2">
        <f>IFERROR(__xludf.DUMMYFUNCTION("""COMPUTED_VALUE"""),41.95)</f>
        <v>41.95</v>
      </c>
    </row>
    <row r="314">
      <c r="A314" s="1">
        <f>IFERROR(__xludf.DUMMYFUNCTION("""COMPUTED_VALUE"""),43192.66666666667)</f>
        <v>43192.66667</v>
      </c>
      <c r="B314" s="2">
        <f>IFERROR(__xludf.DUMMYFUNCTION("""COMPUTED_VALUE"""),41.67)</f>
        <v>41.67</v>
      </c>
    </row>
    <row r="315">
      <c r="A315" s="1">
        <f>IFERROR(__xludf.DUMMYFUNCTION("""COMPUTED_VALUE"""),43193.66666666667)</f>
        <v>43193.66667</v>
      </c>
      <c r="B315" s="2">
        <f>IFERROR(__xludf.DUMMYFUNCTION("""COMPUTED_VALUE"""),42.1)</f>
        <v>42.1</v>
      </c>
    </row>
    <row r="316">
      <c r="A316" s="1">
        <f>IFERROR(__xludf.DUMMYFUNCTION("""COMPUTED_VALUE"""),43194.66666666667)</f>
        <v>43194.66667</v>
      </c>
      <c r="B316" s="2">
        <f>IFERROR(__xludf.DUMMYFUNCTION("""COMPUTED_VALUE"""),42.9)</f>
        <v>42.9</v>
      </c>
    </row>
    <row r="317">
      <c r="A317" s="1">
        <f>IFERROR(__xludf.DUMMYFUNCTION("""COMPUTED_VALUE"""),43195.66666666667)</f>
        <v>43195.66667</v>
      </c>
      <c r="B317" s="2">
        <f>IFERROR(__xludf.DUMMYFUNCTION("""COMPUTED_VALUE"""),43.2)</f>
        <v>43.2</v>
      </c>
    </row>
    <row r="318">
      <c r="A318" s="1">
        <f>IFERROR(__xludf.DUMMYFUNCTION("""COMPUTED_VALUE"""),43196.66666666667)</f>
        <v>43196.66667</v>
      </c>
      <c r="B318" s="2">
        <f>IFERROR(__xludf.DUMMYFUNCTION("""COMPUTED_VALUE"""),42.1)</f>
        <v>42.1</v>
      </c>
    </row>
    <row r="319">
      <c r="A319" s="1">
        <f>IFERROR(__xludf.DUMMYFUNCTION("""COMPUTED_VALUE"""),43199.66666666667)</f>
        <v>43199.66667</v>
      </c>
      <c r="B319" s="2">
        <f>IFERROR(__xludf.DUMMYFUNCTION("""COMPUTED_VALUE"""),42.51)</f>
        <v>42.51</v>
      </c>
    </row>
    <row r="320">
      <c r="A320" s="1">
        <f>IFERROR(__xludf.DUMMYFUNCTION("""COMPUTED_VALUE"""),43200.66666666667)</f>
        <v>43200.66667</v>
      </c>
      <c r="B320" s="2">
        <f>IFERROR(__xludf.DUMMYFUNCTION("""COMPUTED_VALUE"""),43.31)</f>
        <v>43.31</v>
      </c>
    </row>
    <row r="321">
      <c r="A321" s="1">
        <f>IFERROR(__xludf.DUMMYFUNCTION("""COMPUTED_VALUE"""),43201.66666666667)</f>
        <v>43201.66667</v>
      </c>
      <c r="B321" s="2">
        <f>IFERROR(__xludf.DUMMYFUNCTION("""COMPUTED_VALUE"""),43.11)</f>
        <v>43.11</v>
      </c>
    </row>
    <row r="322">
      <c r="A322" s="1">
        <f>IFERROR(__xludf.DUMMYFUNCTION("""COMPUTED_VALUE"""),43202.66666666667)</f>
        <v>43202.66667</v>
      </c>
      <c r="B322" s="2">
        <f>IFERROR(__xludf.DUMMYFUNCTION("""COMPUTED_VALUE"""),43.54)</f>
        <v>43.54</v>
      </c>
    </row>
    <row r="323">
      <c r="A323" s="1">
        <f>IFERROR(__xludf.DUMMYFUNCTION("""COMPUTED_VALUE"""),43203.66666666667)</f>
        <v>43203.66667</v>
      </c>
      <c r="B323" s="2">
        <f>IFERROR(__xludf.DUMMYFUNCTION("""COMPUTED_VALUE"""),43.68)</f>
        <v>43.68</v>
      </c>
    </row>
    <row r="324">
      <c r="A324" s="1">
        <f>IFERROR(__xludf.DUMMYFUNCTION("""COMPUTED_VALUE"""),43206.66666666667)</f>
        <v>43206.66667</v>
      </c>
      <c r="B324" s="2">
        <f>IFERROR(__xludf.DUMMYFUNCTION("""COMPUTED_VALUE"""),43.96)</f>
        <v>43.96</v>
      </c>
    </row>
    <row r="325">
      <c r="A325" s="1">
        <f>IFERROR(__xludf.DUMMYFUNCTION("""COMPUTED_VALUE"""),43207.66666666667)</f>
        <v>43207.66667</v>
      </c>
      <c r="B325" s="2">
        <f>IFERROR(__xludf.DUMMYFUNCTION("""COMPUTED_VALUE"""),44.56)</f>
        <v>44.56</v>
      </c>
    </row>
    <row r="326">
      <c r="A326" s="1">
        <f>IFERROR(__xludf.DUMMYFUNCTION("""COMPUTED_VALUE"""),43208.66666666667)</f>
        <v>43208.66667</v>
      </c>
      <c r="B326" s="2">
        <f>IFERROR(__xludf.DUMMYFUNCTION("""COMPUTED_VALUE"""),44.46)</f>
        <v>44.46</v>
      </c>
    </row>
    <row r="327">
      <c r="A327" s="1">
        <f>IFERROR(__xludf.DUMMYFUNCTION("""COMPUTED_VALUE"""),43209.66666666667)</f>
        <v>43209.66667</v>
      </c>
      <c r="B327" s="2">
        <f>IFERROR(__xludf.DUMMYFUNCTION("""COMPUTED_VALUE"""),43.2)</f>
        <v>43.2</v>
      </c>
    </row>
    <row r="328">
      <c r="A328" s="1">
        <f>IFERROR(__xludf.DUMMYFUNCTION("""COMPUTED_VALUE"""),43210.66666666667)</f>
        <v>43210.66667</v>
      </c>
      <c r="B328" s="2">
        <f>IFERROR(__xludf.DUMMYFUNCTION("""COMPUTED_VALUE"""),41.43)</f>
        <v>41.43</v>
      </c>
    </row>
    <row r="329">
      <c r="A329" s="1">
        <f>IFERROR(__xludf.DUMMYFUNCTION("""COMPUTED_VALUE"""),43213.66666666667)</f>
        <v>43213.66667</v>
      </c>
      <c r="B329" s="2">
        <f>IFERROR(__xludf.DUMMYFUNCTION("""COMPUTED_VALUE"""),41.31)</f>
        <v>41.31</v>
      </c>
    </row>
    <row r="330">
      <c r="A330" s="1">
        <f>IFERROR(__xludf.DUMMYFUNCTION("""COMPUTED_VALUE"""),43214.66666666667)</f>
        <v>43214.66667</v>
      </c>
      <c r="B330" s="2">
        <f>IFERROR(__xludf.DUMMYFUNCTION("""COMPUTED_VALUE"""),40.74)</f>
        <v>40.74</v>
      </c>
    </row>
    <row r="331">
      <c r="A331" s="1">
        <f>IFERROR(__xludf.DUMMYFUNCTION("""COMPUTED_VALUE"""),43215.66666666667)</f>
        <v>43215.66667</v>
      </c>
      <c r="B331" s="2">
        <f>IFERROR(__xludf.DUMMYFUNCTION("""COMPUTED_VALUE"""),40.91)</f>
        <v>40.91</v>
      </c>
    </row>
    <row r="332">
      <c r="A332" s="1">
        <f>IFERROR(__xludf.DUMMYFUNCTION("""COMPUTED_VALUE"""),43216.66666666667)</f>
        <v>43216.66667</v>
      </c>
      <c r="B332" s="2">
        <f>IFERROR(__xludf.DUMMYFUNCTION("""COMPUTED_VALUE"""),41.06)</f>
        <v>41.06</v>
      </c>
    </row>
    <row r="333">
      <c r="A333" s="1">
        <f>IFERROR(__xludf.DUMMYFUNCTION("""COMPUTED_VALUE"""),43217.66666666667)</f>
        <v>43217.66667</v>
      </c>
      <c r="B333" s="2">
        <f>IFERROR(__xludf.DUMMYFUNCTION("""COMPUTED_VALUE"""),40.58)</f>
        <v>40.58</v>
      </c>
    </row>
    <row r="334">
      <c r="A334" s="1">
        <f>IFERROR(__xludf.DUMMYFUNCTION("""COMPUTED_VALUE"""),43220.66666666667)</f>
        <v>43220.66667</v>
      </c>
      <c r="B334" s="2">
        <f>IFERROR(__xludf.DUMMYFUNCTION("""COMPUTED_VALUE"""),41.32)</f>
        <v>41.32</v>
      </c>
    </row>
    <row r="335">
      <c r="A335" s="1">
        <f>IFERROR(__xludf.DUMMYFUNCTION("""COMPUTED_VALUE"""),43221.66666666667)</f>
        <v>43221.66667</v>
      </c>
      <c r="B335" s="2">
        <f>IFERROR(__xludf.DUMMYFUNCTION("""COMPUTED_VALUE"""),42.28)</f>
        <v>42.28</v>
      </c>
    </row>
    <row r="336">
      <c r="A336" s="1">
        <f>IFERROR(__xludf.DUMMYFUNCTION("""COMPUTED_VALUE"""),43222.66666666667)</f>
        <v>43222.66667</v>
      </c>
      <c r="B336" s="2">
        <f>IFERROR(__xludf.DUMMYFUNCTION("""COMPUTED_VALUE"""),44.14)</f>
        <v>44.14</v>
      </c>
    </row>
    <row r="337">
      <c r="A337" s="1">
        <f>IFERROR(__xludf.DUMMYFUNCTION("""COMPUTED_VALUE"""),43223.66666666667)</f>
        <v>43223.66667</v>
      </c>
      <c r="B337" s="2">
        <f>IFERROR(__xludf.DUMMYFUNCTION("""COMPUTED_VALUE"""),44.22)</f>
        <v>44.22</v>
      </c>
    </row>
    <row r="338">
      <c r="A338" s="1">
        <f>IFERROR(__xludf.DUMMYFUNCTION("""COMPUTED_VALUE"""),43224.66666666667)</f>
        <v>43224.66667</v>
      </c>
      <c r="B338" s="2">
        <f>IFERROR(__xludf.DUMMYFUNCTION("""COMPUTED_VALUE"""),45.96)</f>
        <v>45.96</v>
      </c>
    </row>
    <row r="339">
      <c r="A339" s="1">
        <f>IFERROR(__xludf.DUMMYFUNCTION("""COMPUTED_VALUE"""),43227.66666666667)</f>
        <v>43227.66667</v>
      </c>
      <c r="B339" s="2">
        <f>IFERROR(__xludf.DUMMYFUNCTION("""COMPUTED_VALUE"""),46.29)</f>
        <v>46.29</v>
      </c>
    </row>
    <row r="340">
      <c r="A340" s="1">
        <f>IFERROR(__xludf.DUMMYFUNCTION("""COMPUTED_VALUE"""),43228.66666666667)</f>
        <v>43228.66667</v>
      </c>
      <c r="B340" s="2">
        <f>IFERROR(__xludf.DUMMYFUNCTION("""COMPUTED_VALUE"""),46.51)</f>
        <v>46.51</v>
      </c>
    </row>
    <row r="341">
      <c r="A341" s="1">
        <f>IFERROR(__xludf.DUMMYFUNCTION("""COMPUTED_VALUE"""),43229.66666666667)</f>
        <v>43229.66667</v>
      </c>
      <c r="B341" s="2">
        <f>IFERROR(__xludf.DUMMYFUNCTION("""COMPUTED_VALUE"""),46.84)</f>
        <v>46.84</v>
      </c>
    </row>
    <row r="342">
      <c r="A342" s="1">
        <f>IFERROR(__xludf.DUMMYFUNCTION("""COMPUTED_VALUE"""),43230.66666666667)</f>
        <v>43230.66667</v>
      </c>
      <c r="B342" s="2">
        <f>IFERROR(__xludf.DUMMYFUNCTION("""COMPUTED_VALUE"""),47.51)</f>
        <v>47.51</v>
      </c>
    </row>
    <row r="343">
      <c r="A343" s="1">
        <f>IFERROR(__xludf.DUMMYFUNCTION("""COMPUTED_VALUE"""),43231.66666666667)</f>
        <v>43231.66667</v>
      </c>
      <c r="B343" s="2">
        <f>IFERROR(__xludf.DUMMYFUNCTION("""COMPUTED_VALUE"""),47.15)</f>
        <v>47.15</v>
      </c>
    </row>
    <row r="344">
      <c r="A344" s="1">
        <f>IFERROR(__xludf.DUMMYFUNCTION("""COMPUTED_VALUE"""),43234.66666666667)</f>
        <v>43234.66667</v>
      </c>
      <c r="B344" s="2">
        <f>IFERROR(__xludf.DUMMYFUNCTION("""COMPUTED_VALUE"""),47.04)</f>
        <v>47.04</v>
      </c>
    </row>
    <row r="345">
      <c r="A345" s="1">
        <f>IFERROR(__xludf.DUMMYFUNCTION("""COMPUTED_VALUE"""),43235.66666666667)</f>
        <v>43235.66667</v>
      </c>
      <c r="B345" s="2">
        <f>IFERROR(__xludf.DUMMYFUNCTION("""COMPUTED_VALUE"""),46.61)</f>
        <v>46.61</v>
      </c>
    </row>
    <row r="346">
      <c r="A346" s="1">
        <f>IFERROR(__xludf.DUMMYFUNCTION("""COMPUTED_VALUE"""),43236.66666666667)</f>
        <v>43236.66667</v>
      </c>
      <c r="B346" s="2">
        <f>IFERROR(__xludf.DUMMYFUNCTION("""COMPUTED_VALUE"""),47.05)</f>
        <v>47.05</v>
      </c>
    </row>
    <row r="347">
      <c r="A347" s="1">
        <f>IFERROR(__xludf.DUMMYFUNCTION("""COMPUTED_VALUE"""),43237.66666666667)</f>
        <v>43237.66667</v>
      </c>
      <c r="B347" s="2">
        <f>IFERROR(__xludf.DUMMYFUNCTION("""COMPUTED_VALUE"""),46.75)</f>
        <v>46.75</v>
      </c>
    </row>
    <row r="348">
      <c r="A348" s="1">
        <f>IFERROR(__xludf.DUMMYFUNCTION("""COMPUTED_VALUE"""),43238.66666666667)</f>
        <v>43238.66667</v>
      </c>
      <c r="B348" s="2">
        <f>IFERROR(__xludf.DUMMYFUNCTION("""COMPUTED_VALUE"""),46.58)</f>
        <v>46.58</v>
      </c>
    </row>
    <row r="349">
      <c r="A349" s="1">
        <f>IFERROR(__xludf.DUMMYFUNCTION("""COMPUTED_VALUE"""),43241.66666666667)</f>
        <v>43241.66667</v>
      </c>
      <c r="B349" s="2">
        <f>IFERROR(__xludf.DUMMYFUNCTION("""COMPUTED_VALUE"""),46.91)</f>
        <v>46.91</v>
      </c>
    </row>
    <row r="350">
      <c r="A350" s="1">
        <f>IFERROR(__xludf.DUMMYFUNCTION("""COMPUTED_VALUE"""),43242.66666666667)</f>
        <v>43242.66667</v>
      </c>
      <c r="B350" s="2">
        <f>IFERROR(__xludf.DUMMYFUNCTION("""COMPUTED_VALUE"""),46.79)</f>
        <v>46.79</v>
      </c>
    </row>
    <row r="351">
      <c r="A351" s="1">
        <f>IFERROR(__xludf.DUMMYFUNCTION("""COMPUTED_VALUE"""),43243.66666666667)</f>
        <v>43243.66667</v>
      </c>
      <c r="B351" s="2">
        <f>IFERROR(__xludf.DUMMYFUNCTION("""COMPUTED_VALUE"""),47.09)</f>
        <v>47.09</v>
      </c>
    </row>
    <row r="352">
      <c r="A352" s="1">
        <f>IFERROR(__xludf.DUMMYFUNCTION("""COMPUTED_VALUE"""),43244.66666666667)</f>
        <v>43244.66667</v>
      </c>
      <c r="B352" s="2">
        <f>IFERROR(__xludf.DUMMYFUNCTION("""COMPUTED_VALUE"""),47.04)</f>
        <v>47.04</v>
      </c>
    </row>
    <row r="353">
      <c r="A353" s="1">
        <f>IFERROR(__xludf.DUMMYFUNCTION("""COMPUTED_VALUE"""),43245.66666666667)</f>
        <v>43245.66667</v>
      </c>
      <c r="B353" s="2">
        <f>IFERROR(__xludf.DUMMYFUNCTION("""COMPUTED_VALUE"""),47.15)</f>
        <v>47.15</v>
      </c>
    </row>
    <row r="354">
      <c r="A354" s="1">
        <f>IFERROR(__xludf.DUMMYFUNCTION("""COMPUTED_VALUE"""),43249.66666666667)</f>
        <v>43249.66667</v>
      </c>
      <c r="B354" s="2">
        <f>IFERROR(__xludf.DUMMYFUNCTION("""COMPUTED_VALUE"""),46.98)</f>
        <v>46.98</v>
      </c>
    </row>
    <row r="355">
      <c r="A355" s="1">
        <f>IFERROR(__xludf.DUMMYFUNCTION("""COMPUTED_VALUE"""),43250.66666666667)</f>
        <v>43250.66667</v>
      </c>
      <c r="B355" s="2">
        <f>IFERROR(__xludf.DUMMYFUNCTION("""COMPUTED_VALUE"""),46.88)</f>
        <v>46.88</v>
      </c>
    </row>
    <row r="356">
      <c r="A356" s="1">
        <f>IFERROR(__xludf.DUMMYFUNCTION("""COMPUTED_VALUE"""),43251.66666666667)</f>
        <v>43251.66667</v>
      </c>
      <c r="B356" s="2">
        <f>IFERROR(__xludf.DUMMYFUNCTION("""COMPUTED_VALUE"""),46.72)</f>
        <v>46.72</v>
      </c>
    </row>
    <row r="357">
      <c r="A357" s="1">
        <f>IFERROR(__xludf.DUMMYFUNCTION("""COMPUTED_VALUE"""),43252.66666666667)</f>
        <v>43252.66667</v>
      </c>
      <c r="B357" s="2">
        <f>IFERROR(__xludf.DUMMYFUNCTION("""COMPUTED_VALUE"""),47.56)</f>
        <v>47.56</v>
      </c>
    </row>
    <row r="358">
      <c r="A358" s="1">
        <f>IFERROR(__xludf.DUMMYFUNCTION("""COMPUTED_VALUE"""),43255.66666666667)</f>
        <v>43255.66667</v>
      </c>
      <c r="B358" s="2">
        <f>IFERROR(__xludf.DUMMYFUNCTION("""COMPUTED_VALUE"""),47.96)</f>
        <v>47.96</v>
      </c>
    </row>
    <row r="359">
      <c r="A359" s="1">
        <f>IFERROR(__xludf.DUMMYFUNCTION("""COMPUTED_VALUE"""),43256.66666666667)</f>
        <v>43256.66667</v>
      </c>
      <c r="B359" s="2">
        <f>IFERROR(__xludf.DUMMYFUNCTION("""COMPUTED_VALUE"""),48.33)</f>
        <v>48.33</v>
      </c>
    </row>
    <row r="360">
      <c r="A360" s="1">
        <f>IFERROR(__xludf.DUMMYFUNCTION("""COMPUTED_VALUE"""),43257.66666666667)</f>
        <v>43257.66667</v>
      </c>
      <c r="B360" s="2">
        <f>IFERROR(__xludf.DUMMYFUNCTION("""COMPUTED_VALUE"""),48.5)</f>
        <v>48.5</v>
      </c>
    </row>
    <row r="361">
      <c r="A361" s="1">
        <f>IFERROR(__xludf.DUMMYFUNCTION("""COMPUTED_VALUE"""),43258.66666666667)</f>
        <v>43258.66667</v>
      </c>
      <c r="B361" s="2">
        <f>IFERROR(__xludf.DUMMYFUNCTION("""COMPUTED_VALUE"""),48.37)</f>
        <v>48.37</v>
      </c>
    </row>
    <row r="362">
      <c r="A362" s="1">
        <f>IFERROR(__xludf.DUMMYFUNCTION("""COMPUTED_VALUE"""),43259.66666666667)</f>
        <v>43259.66667</v>
      </c>
      <c r="B362" s="2">
        <f>IFERROR(__xludf.DUMMYFUNCTION("""COMPUTED_VALUE"""),47.93)</f>
        <v>47.93</v>
      </c>
    </row>
    <row r="363">
      <c r="A363" s="1">
        <f>IFERROR(__xludf.DUMMYFUNCTION("""COMPUTED_VALUE"""),43262.66666666667)</f>
        <v>43262.66667</v>
      </c>
      <c r="B363" s="2">
        <f>IFERROR(__xludf.DUMMYFUNCTION("""COMPUTED_VALUE"""),47.81)</f>
        <v>47.81</v>
      </c>
    </row>
    <row r="364">
      <c r="A364" s="1">
        <f>IFERROR(__xludf.DUMMYFUNCTION("""COMPUTED_VALUE"""),43263.66666666667)</f>
        <v>43263.66667</v>
      </c>
      <c r="B364" s="2">
        <f>IFERROR(__xludf.DUMMYFUNCTION("""COMPUTED_VALUE"""),48.07)</f>
        <v>48.07</v>
      </c>
    </row>
    <row r="365">
      <c r="A365" s="1">
        <f>IFERROR(__xludf.DUMMYFUNCTION("""COMPUTED_VALUE"""),43264.66666666667)</f>
        <v>43264.66667</v>
      </c>
      <c r="B365" s="2">
        <f>IFERROR(__xludf.DUMMYFUNCTION("""COMPUTED_VALUE"""),47.68)</f>
        <v>47.68</v>
      </c>
    </row>
    <row r="366">
      <c r="A366" s="1">
        <f>IFERROR(__xludf.DUMMYFUNCTION("""COMPUTED_VALUE"""),43265.66666666667)</f>
        <v>43265.66667</v>
      </c>
      <c r="B366" s="2">
        <f>IFERROR(__xludf.DUMMYFUNCTION("""COMPUTED_VALUE"""),47.7)</f>
        <v>47.7</v>
      </c>
    </row>
    <row r="367">
      <c r="A367" s="1">
        <f>IFERROR(__xludf.DUMMYFUNCTION("""COMPUTED_VALUE"""),43266.66666666667)</f>
        <v>43266.66667</v>
      </c>
      <c r="B367" s="2">
        <f>IFERROR(__xludf.DUMMYFUNCTION("""COMPUTED_VALUE"""),47.21)</f>
        <v>47.21</v>
      </c>
    </row>
    <row r="368">
      <c r="A368" s="1">
        <f>IFERROR(__xludf.DUMMYFUNCTION("""COMPUTED_VALUE"""),43269.66666666667)</f>
        <v>43269.66667</v>
      </c>
      <c r="B368" s="2">
        <f>IFERROR(__xludf.DUMMYFUNCTION("""COMPUTED_VALUE"""),47.19)</f>
        <v>47.19</v>
      </c>
    </row>
    <row r="369">
      <c r="A369" s="1">
        <f>IFERROR(__xludf.DUMMYFUNCTION("""COMPUTED_VALUE"""),43270.66666666667)</f>
        <v>43270.66667</v>
      </c>
      <c r="B369" s="2">
        <f>IFERROR(__xludf.DUMMYFUNCTION("""COMPUTED_VALUE"""),46.42)</f>
        <v>46.42</v>
      </c>
    </row>
    <row r="370">
      <c r="A370" s="1">
        <f>IFERROR(__xludf.DUMMYFUNCTION("""COMPUTED_VALUE"""),43271.66666666667)</f>
        <v>43271.66667</v>
      </c>
      <c r="B370" s="2">
        <f>IFERROR(__xludf.DUMMYFUNCTION("""COMPUTED_VALUE"""),46.63)</f>
        <v>46.63</v>
      </c>
    </row>
    <row r="371">
      <c r="A371" s="1">
        <f>IFERROR(__xludf.DUMMYFUNCTION("""COMPUTED_VALUE"""),43272.66666666667)</f>
        <v>43272.66667</v>
      </c>
      <c r="B371" s="2">
        <f>IFERROR(__xludf.DUMMYFUNCTION("""COMPUTED_VALUE"""),46.37)</f>
        <v>46.37</v>
      </c>
    </row>
    <row r="372">
      <c r="A372" s="1">
        <f>IFERROR(__xludf.DUMMYFUNCTION("""COMPUTED_VALUE"""),43273.66666666667)</f>
        <v>43273.66667</v>
      </c>
      <c r="B372" s="2">
        <f>IFERROR(__xludf.DUMMYFUNCTION("""COMPUTED_VALUE"""),46.23)</f>
        <v>46.23</v>
      </c>
    </row>
    <row r="373">
      <c r="A373" s="1">
        <f>IFERROR(__xludf.DUMMYFUNCTION("""COMPUTED_VALUE"""),43276.66666666667)</f>
        <v>43276.66667</v>
      </c>
      <c r="B373" s="2">
        <f>IFERROR(__xludf.DUMMYFUNCTION("""COMPUTED_VALUE"""),45.54)</f>
        <v>45.54</v>
      </c>
    </row>
    <row r="374">
      <c r="A374" s="1">
        <f>IFERROR(__xludf.DUMMYFUNCTION("""COMPUTED_VALUE"""),43277.66666666667)</f>
        <v>43277.66667</v>
      </c>
      <c r="B374" s="2">
        <f>IFERROR(__xludf.DUMMYFUNCTION("""COMPUTED_VALUE"""),46.11)</f>
        <v>46.11</v>
      </c>
    </row>
    <row r="375">
      <c r="A375" s="1">
        <f>IFERROR(__xludf.DUMMYFUNCTION("""COMPUTED_VALUE"""),43278.66666666667)</f>
        <v>43278.66667</v>
      </c>
      <c r="B375" s="2">
        <f>IFERROR(__xludf.DUMMYFUNCTION("""COMPUTED_VALUE"""),46.04)</f>
        <v>46.04</v>
      </c>
    </row>
    <row r="376">
      <c r="A376" s="1">
        <f>IFERROR(__xludf.DUMMYFUNCTION("""COMPUTED_VALUE"""),43279.66666666667)</f>
        <v>43279.66667</v>
      </c>
      <c r="B376" s="2">
        <f>IFERROR(__xludf.DUMMYFUNCTION("""COMPUTED_VALUE"""),46.38)</f>
        <v>46.38</v>
      </c>
    </row>
    <row r="377">
      <c r="A377" s="1">
        <f>IFERROR(__xludf.DUMMYFUNCTION("""COMPUTED_VALUE"""),43280.66666666667)</f>
        <v>43280.66667</v>
      </c>
      <c r="B377" s="2">
        <f>IFERROR(__xludf.DUMMYFUNCTION("""COMPUTED_VALUE"""),46.28)</f>
        <v>46.28</v>
      </c>
    </row>
    <row r="378">
      <c r="A378" s="1">
        <f>IFERROR(__xludf.DUMMYFUNCTION("""COMPUTED_VALUE"""),43283.66666666667)</f>
        <v>43283.66667</v>
      </c>
      <c r="B378" s="2">
        <f>IFERROR(__xludf.DUMMYFUNCTION("""COMPUTED_VALUE"""),46.8)</f>
        <v>46.8</v>
      </c>
    </row>
    <row r="379">
      <c r="A379" s="1">
        <f>IFERROR(__xludf.DUMMYFUNCTION("""COMPUTED_VALUE"""),43284.54166666667)</f>
        <v>43284.54167</v>
      </c>
      <c r="B379" s="2">
        <f>IFERROR(__xludf.DUMMYFUNCTION("""COMPUTED_VALUE"""),45.98)</f>
        <v>45.98</v>
      </c>
    </row>
    <row r="380">
      <c r="A380" s="1">
        <f>IFERROR(__xludf.DUMMYFUNCTION("""COMPUTED_VALUE"""),43286.66666666667)</f>
        <v>43286.66667</v>
      </c>
      <c r="B380" s="2">
        <f>IFERROR(__xludf.DUMMYFUNCTION("""COMPUTED_VALUE"""),46.35)</f>
        <v>46.35</v>
      </c>
    </row>
    <row r="381">
      <c r="A381" s="1">
        <f>IFERROR(__xludf.DUMMYFUNCTION("""COMPUTED_VALUE"""),43287.66666666667)</f>
        <v>43287.66667</v>
      </c>
      <c r="B381" s="2">
        <f>IFERROR(__xludf.DUMMYFUNCTION("""COMPUTED_VALUE"""),46.99)</f>
        <v>46.99</v>
      </c>
    </row>
    <row r="382">
      <c r="A382" s="1">
        <f>IFERROR(__xludf.DUMMYFUNCTION("""COMPUTED_VALUE"""),43290.66666666667)</f>
        <v>43290.66667</v>
      </c>
      <c r="B382" s="2">
        <f>IFERROR(__xludf.DUMMYFUNCTION("""COMPUTED_VALUE"""),47.65)</f>
        <v>47.65</v>
      </c>
    </row>
    <row r="383">
      <c r="A383" s="1">
        <f>IFERROR(__xludf.DUMMYFUNCTION("""COMPUTED_VALUE"""),43291.66666666667)</f>
        <v>43291.66667</v>
      </c>
      <c r="B383" s="2">
        <f>IFERROR(__xludf.DUMMYFUNCTION("""COMPUTED_VALUE"""),47.59)</f>
        <v>47.59</v>
      </c>
    </row>
    <row r="384">
      <c r="A384" s="1">
        <f>IFERROR(__xludf.DUMMYFUNCTION("""COMPUTED_VALUE"""),43292.66666666667)</f>
        <v>43292.66667</v>
      </c>
      <c r="B384" s="2">
        <f>IFERROR(__xludf.DUMMYFUNCTION("""COMPUTED_VALUE"""),46.97)</f>
        <v>46.97</v>
      </c>
    </row>
    <row r="385">
      <c r="A385" s="1">
        <f>IFERROR(__xludf.DUMMYFUNCTION("""COMPUTED_VALUE"""),43293.66666666667)</f>
        <v>43293.66667</v>
      </c>
      <c r="B385" s="2">
        <f>IFERROR(__xludf.DUMMYFUNCTION("""COMPUTED_VALUE"""),47.76)</f>
        <v>47.76</v>
      </c>
    </row>
    <row r="386">
      <c r="A386" s="1">
        <f>IFERROR(__xludf.DUMMYFUNCTION("""COMPUTED_VALUE"""),43294.66666666667)</f>
        <v>43294.66667</v>
      </c>
      <c r="B386" s="2">
        <f>IFERROR(__xludf.DUMMYFUNCTION("""COMPUTED_VALUE"""),47.83)</f>
        <v>47.83</v>
      </c>
    </row>
    <row r="387">
      <c r="A387" s="1">
        <f>IFERROR(__xludf.DUMMYFUNCTION("""COMPUTED_VALUE"""),43297.66666666667)</f>
        <v>43297.66667</v>
      </c>
      <c r="B387" s="2">
        <f>IFERROR(__xludf.DUMMYFUNCTION("""COMPUTED_VALUE"""),47.73)</f>
        <v>47.73</v>
      </c>
    </row>
    <row r="388">
      <c r="A388" s="1">
        <f>IFERROR(__xludf.DUMMYFUNCTION("""COMPUTED_VALUE"""),43298.66666666667)</f>
        <v>43298.66667</v>
      </c>
      <c r="B388" s="2">
        <f>IFERROR(__xludf.DUMMYFUNCTION("""COMPUTED_VALUE"""),47.86)</f>
        <v>47.86</v>
      </c>
    </row>
    <row r="389">
      <c r="A389" s="1">
        <f>IFERROR(__xludf.DUMMYFUNCTION("""COMPUTED_VALUE"""),43299.66666666667)</f>
        <v>43299.66667</v>
      </c>
      <c r="B389" s="2">
        <f>IFERROR(__xludf.DUMMYFUNCTION("""COMPUTED_VALUE"""),47.6)</f>
        <v>47.6</v>
      </c>
    </row>
    <row r="390">
      <c r="A390" s="1">
        <f>IFERROR(__xludf.DUMMYFUNCTION("""COMPUTED_VALUE"""),43300.66666666667)</f>
        <v>43300.66667</v>
      </c>
      <c r="B390" s="2">
        <f>IFERROR(__xludf.DUMMYFUNCTION("""COMPUTED_VALUE"""),47.97)</f>
        <v>47.97</v>
      </c>
    </row>
    <row r="391">
      <c r="A391" s="1">
        <f>IFERROR(__xludf.DUMMYFUNCTION("""COMPUTED_VALUE"""),43301.66666666667)</f>
        <v>43301.66667</v>
      </c>
      <c r="B391" s="2">
        <f>IFERROR(__xludf.DUMMYFUNCTION("""COMPUTED_VALUE"""),47.86)</f>
        <v>47.86</v>
      </c>
    </row>
    <row r="392">
      <c r="A392" s="1">
        <f>IFERROR(__xludf.DUMMYFUNCTION("""COMPUTED_VALUE"""),43304.66666666667)</f>
        <v>43304.66667</v>
      </c>
      <c r="B392" s="2">
        <f>IFERROR(__xludf.DUMMYFUNCTION("""COMPUTED_VALUE"""),47.86)</f>
        <v>47.86</v>
      </c>
    </row>
    <row r="393">
      <c r="A393" s="1">
        <f>IFERROR(__xludf.DUMMYFUNCTION("""COMPUTED_VALUE"""),43305.66666666667)</f>
        <v>43305.66667</v>
      </c>
      <c r="B393" s="2">
        <f>IFERROR(__xludf.DUMMYFUNCTION("""COMPUTED_VALUE"""),48.25)</f>
        <v>48.25</v>
      </c>
    </row>
    <row r="394">
      <c r="A394" s="1">
        <f>IFERROR(__xludf.DUMMYFUNCTION("""COMPUTED_VALUE"""),43306.66666666667)</f>
        <v>43306.66667</v>
      </c>
      <c r="B394" s="2">
        <f>IFERROR(__xludf.DUMMYFUNCTION("""COMPUTED_VALUE"""),48.71)</f>
        <v>48.71</v>
      </c>
    </row>
    <row r="395">
      <c r="A395" s="1">
        <f>IFERROR(__xludf.DUMMYFUNCTION("""COMPUTED_VALUE"""),43307.66666666667)</f>
        <v>43307.66667</v>
      </c>
      <c r="B395" s="2">
        <f>IFERROR(__xludf.DUMMYFUNCTION("""COMPUTED_VALUE"""),48.55)</f>
        <v>48.55</v>
      </c>
    </row>
    <row r="396">
      <c r="A396" s="1">
        <f>IFERROR(__xludf.DUMMYFUNCTION("""COMPUTED_VALUE"""),43308.66666666667)</f>
        <v>43308.66667</v>
      </c>
      <c r="B396" s="2">
        <f>IFERROR(__xludf.DUMMYFUNCTION("""COMPUTED_VALUE"""),47.75)</f>
        <v>47.75</v>
      </c>
    </row>
    <row r="397">
      <c r="A397" s="1">
        <f>IFERROR(__xludf.DUMMYFUNCTION("""COMPUTED_VALUE"""),43311.66666666667)</f>
        <v>43311.66667</v>
      </c>
      <c r="B397" s="2">
        <f>IFERROR(__xludf.DUMMYFUNCTION("""COMPUTED_VALUE"""),47.48)</f>
        <v>47.48</v>
      </c>
    </row>
    <row r="398">
      <c r="A398" s="1">
        <f>IFERROR(__xludf.DUMMYFUNCTION("""COMPUTED_VALUE"""),43312.66666666667)</f>
        <v>43312.66667</v>
      </c>
      <c r="B398" s="2">
        <f>IFERROR(__xludf.DUMMYFUNCTION("""COMPUTED_VALUE"""),47.57)</f>
        <v>47.57</v>
      </c>
    </row>
    <row r="399">
      <c r="A399" s="1">
        <f>IFERROR(__xludf.DUMMYFUNCTION("""COMPUTED_VALUE"""),43313.66666666667)</f>
        <v>43313.66667</v>
      </c>
      <c r="B399" s="2">
        <f>IFERROR(__xludf.DUMMYFUNCTION("""COMPUTED_VALUE"""),50.38)</f>
        <v>50.38</v>
      </c>
    </row>
    <row r="400">
      <c r="A400" s="1">
        <f>IFERROR(__xludf.DUMMYFUNCTION("""COMPUTED_VALUE"""),43314.66666666667)</f>
        <v>43314.66667</v>
      </c>
      <c r="B400" s="2">
        <f>IFERROR(__xludf.DUMMYFUNCTION("""COMPUTED_VALUE"""),51.85)</f>
        <v>51.85</v>
      </c>
    </row>
    <row r="401">
      <c r="A401" s="1">
        <f>IFERROR(__xludf.DUMMYFUNCTION("""COMPUTED_VALUE"""),43315.66666666667)</f>
        <v>43315.66667</v>
      </c>
      <c r="B401" s="2">
        <f>IFERROR(__xludf.DUMMYFUNCTION("""COMPUTED_VALUE"""),52.0)</f>
        <v>52</v>
      </c>
    </row>
    <row r="402">
      <c r="A402" s="1">
        <f>IFERROR(__xludf.DUMMYFUNCTION("""COMPUTED_VALUE"""),43318.66666666667)</f>
        <v>43318.66667</v>
      </c>
      <c r="B402" s="2">
        <f>IFERROR(__xludf.DUMMYFUNCTION("""COMPUTED_VALUE"""),52.27)</f>
        <v>52.27</v>
      </c>
    </row>
    <row r="403">
      <c r="A403" s="1">
        <f>IFERROR(__xludf.DUMMYFUNCTION("""COMPUTED_VALUE"""),43319.66666666667)</f>
        <v>43319.66667</v>
      </c>
      <c r="B403" s="2">
        <f>IFERROR(__xludf.DUMMYFUNCTION("""COMPUTED_VALUE"""),51.78)</f>
        <v>51.78</v>
      </c>
    </row>
    <row r="404">
      <c r="A404" s="1">
        <f>IFERROR(__xludf.DUMMYFUNCTION("""COMPUTED_VALUE"""),43320.66666666667)</f>
        <v>43320.66667</v>
      </c>
      <c r="B404" s="2">
        <f>IFERROR(__xludf.DUMMYFUNCTION("""COMPUTED_VALUE"""),51.81)</f>
        <v>51.81</v>
      </c>
    </row>
    <row r="405">
      <c r="A405" s="1">
        <f>IFERROR(__xludf.DUMMYFUNCTION("""COMPUTED_VALUE"""),43321.66666666667)</f>
        <v>43321.66667</v>
      </c>
      <c r="B405" s="2">
        <f>IFERROR(__xludf.DUMMYFUNCTION("""COMPUTED_VALUE"""),52.22)</f>
        <v>52.22</v>
      </c>
    </row>
    <row r="406">
      <c r="A406" s="1">
        <f>IFERROR(__xludf.DUMMYFUNCTION("""COMPUTED_VALUE"""),43322.66666666667)</f>
        <v>43322.66667</v>
      </c>
      <c r="B406" s="2">
        <f>IFERROR(__xludf.DUMMYFUNCTION("""COMPUTED_VALUE"""),51.88)</f>
        <v>51.88</v>
      </c>
    </row>
    <row r="407">
      <c r="A407" s="1">
        <f>IFERROR(__xludf.DUMMYFUNCTION("""COMPUTED_VALUE"""),43325.66666666667)</f>
        <v>43325.66667</v>
      </c>
      <c r="B407" s="2">
        <f>IFERROR(__xludf.DUMMYFUNCTION("""COMPUTED_VALUE"""),52.22)</f>
        <v>52.22</v>
      </c>
    </row>
    <row r="408">
      <c r="A408" s="1">
        <f>IFERROR(__xludf.DUMMYFUNCTION("""COMPUTED_VALUE"""),43326.66666666667)</f>
        <v>43326.66667</v>
      </c>
      <c r="B408" s="2">
        <f>IFERROR(__xludf.DUMMYFUNCTION("""COMPUTED_VALUE"""),52.44)</f>
        <v>52.44</v>
      </c>
    </row>
    <row r="409">
      <c r="A409" s="1">
        <f>IFERROR(__xludf.DUMMYFUNCTION("""COMPUTED_VALUE"""),43327.66666666667)</f>
        <v>43327.66667</v>
      </c>
      <c r="B409" s="2">
        <f>IFERROR(__xludf.DUMMYFUNCTION("""COMPUTED_VALUE"""),52.56)</f>
        <v>52.56</v>
      </c>
    </row>
    <row r="410">
      <c r="A410" s="1">
        <f>IFERROR(__xludf.DUMMYFUNCTION("""COMPUTED_VALUE"""),43328.66666666667)</f>
        <v>43328.66667</v>
      </c>
      <c r="B410" s="2">
        <f>IFERROR(__xludf.DUMMYFUNCTION("""COMPUTED_VALUE"""),53.33)</f>
        <v>53.33</v>
      </c>
    </row>
    <row r="411">
      <c r="A411" s="1">
        <f>IFERROR(__xludf.DUMMYFUNCTION("""COMPUTED_VALUE"""),43329.66666666667)</f>
        <v>43329.66667</v>
      </c>
      <c r="B411" s="2">
        <f>IFERROR(__xludf.DUMMYFUNCTION("""COMPUTED_VALUE"""),54.4)</f>
        <v>54.4</v>
      </c>
    </row>
    <row r="412">
      <c r="A412" s="1">
        <f>IFERROR(__xludf.DUMMYFUNCTION("""COMPUTED_VALUE"""),43332.66666666667)</f>
        <v>43332.66667</v>
      </c>
      <c r="B412" s="2">
        <f>IFERROR(__xludf.DUMMYFUNCTION("""COMPUTED_VALUE"""),53.87)</f>
        <v>53.87</v>
      </c>
    </row>
    <row r="413">
      <c r="A413" s="1">
        <f>IFERROR(__xludf.DUMMYFUNCTION("""COMPUTED_VALUE"""),43333.66666666667)</f>
        <v>43333.66667</v>
      </c>
      <c r="B413" s="2">
        <f>IFERROR(__xludf.DUMMYFUNCTION("""COMPUTED_VALUE"""),53.76)</f>
        <v>53.76</v>
      </c>
    </row>
    <row r="414">
      <c r="A414" s="1">
        <f>IFERROR(__xludf.DUMMYFUNCTION("""COMPUTED_VALUE"""),43334.66666666667)</f>
        <v>43334.66667</v>
      </c>
      <c r="B414" s="2">
        <f>IFERROR(__xludf.DUMMYFUNCTION("""COMPUTED_VALUE"""),53.76)</f>
        <v>53.76</v>
      </c>
    </row>
    <row r="415">
      <c r="A415" s="1">
        <f>IFERROR(__xludf.DUMMYFUNCTION("""COMPUTED_VALUE"""),43335.66666666667)</f>
        <v>43335.66667</v>
      </c>
      <c r="B415" s="2">
        <f>IFERROR(__xludf.DUMMYFUNCTION("""COMPUTED_VALUE"""),53.87)</f>
        <v>53.87</v>
      </c>
    </row>
    <row r="416">
      <c r="A416" s="1">
        <f>IFERROR(__xludf.DUMMYFUNCTION("""COMPUTED_VALUE"""),43336.66666666667)</f>
        <v>43336.66667</v>
      </c>
      <c r="B416" s="2">
        <f>IFERROR(__xludf.DUMMYFUNCTION("""COMPUTED_VALUE"""),54.04)</f>
        <v>54.04</v>
      </c>
    </row>
    <row r="417">
      <c r="A417" s="1">
        <f>IFERROR(__xludf.DUMMYFUNCTION("""COMPUTED_VALUE"""),43339.66666666667)</f>
        <v>43339.66667</v>
      </c>
      <c r="B417" s="2">
        <f>IFERROR(__xludf.DUMMYFUNCTION("""COMPUTED_VALUE"""),54.49)</f>
        <v>54.49</v>
      </c>
    </row>
    <row r="418">
      <c r="A418" s="1">
        <f>IFERROR(__xludf.DUMMYFUNCTION("""COMPUTED_VALUE"""),43340.66666666667)</f>
        <v>43340.66667</v>
      </c>
      <c r="B418" s="2">
        <f>IFERROR(__xludf.DUMMYFUNCTION("""COMPUTED_VALUE"""),54.93)</f>
        <v>54.93</v>
      </c>
    </row>
    <row r="419">
      <c r="A419" s="1">
        <f>IFERROR(__xludf.DUMMYFUNCTION("""COMPUTED_VALUE"""),43341.66666666667)</f>
        <v>43341.66667</v>
      </c>
      <c r="B419" s="2">
        <f>IFERROR(__xludf.DUMMYFUNCTION("""COMPUTED_VALUE"""),55.75)</f>
        <v>55.75</v>
      </c>
    </row>
    <row r="420">
      <c r="A420" s="1">
        <f>IFERROR(__xludf.DUMMYFUNCTION("""COMPUTED_VALUE"""),43342.66666666667)</f>
        <v>43342.66667</v>
      </c>
      <c r="B420" s="2">
        <f>IFERROR(__xludf.DUMMYFUNCTION("""COMPUTED_VALUE"""),56.26)</f>
        <v>56.26</v>
      </c>
    </row>
    <row r="421">
      <c r="A421" s="1">
        <f>IFERROR(__xludf.DUMMYFUNCTION("""COMPUTED_VALUE"""),43343.66666666667)</f>
        <v>43343.66667</v>
      </c>
      <c r="B421" s="2">
        <f>IFERROR(__xludf.DUMMYFUNCTION("""COMPUTED_VALUE"""),56.91)</f>
        <v>56.91</v>
      </c>
    </row>
    <row r="422">
      <c r="A422" s="1">
        <f>IFERROR(__xludf.DUMMYFUNCTION("""COMPUTED_VALUE"""),43347.66666666667)</f>
        <v>43347.66667</v>
      </c>
      <c r="B422" s="2">
        <f>IFERROR(__xludf.DUMMYFUNCTION("""COMPUTED_VALUE"""),57.09)</f>
        <v>57.09</v>
      </c>
    </row>
    <row r="423">
      <c r="A423" s="1">
        <f>IFERROR(__xludf.DUMMYFUNCTION("""COMPUTED_VALUE"""),43348.66666666667)</f>
        <v>43348.66667</v>
      </c>
      <c r="B423" s="2">
        <f>IFERROR(__xludf.DUMMYFUNCTION("""COMPUTED_VALUE"""),56.72)</f>
        <v>56.72</v>
      </c>
    </row>
    <row r="424">
      <c r="A424" s="1">
        <f>IFERROR(__xludf.DUMMYFUNCTION("""COMPUTED_VALUE"""),43349.66666666667)</f>
        <v>43349.66667</v>
      </c>
      <c r="B424" s="2">
        <f>IFERROR(__xludf.DUMMYFUNCTION("""COMPUTED_VALUE"""),55.78)</f>
        <v>55.78</v>
      </c>
    </row>
    <row r="425">
      <c r="A425" s="1">
        <f>IFERROR(__xludf.DUMMYFUNCTION("""COMPUTED_VALUE"""),43350.66666666667)</f>
        <v>43350.66667</v>
      </c>
      <c r="B425" s="2">
        <f>IFERROR(__xludf.DUMMYFUNCTION("""COMPUTED_VALUE"""),55.33)</f>
        <v>55.33</v>
      </c>
    </row>
    <row r="426">
      <c r="A426" s="1">
        <f>IFERROR(__xludf.DUMMYFUNCTION("""COMPUTED_VALUE"""),43353.66666666667)</f>
        <v>43353.66667</v>
      </c>
      <c r="B426" s="2">
        <f>IFERROR(__xludf.DUMMYFUNCTION("""COMPUTED_VALUE"""),54.58)</f>
        <v>54.58</v>
      </c>
    </row>
    <row r="427">
      <c r="A427" s="1">
        <f>IFERROR(__xludf.DUMMYFUNCTION("""COMPUTED_VALUE"""),43354.66666666667)</f>
        <v>43354.66667</v>
      </c>
      <c r="B427" s="2">
        <f>IFERROR(__xludf.DUMMYFUNCTION("""COMPUTED_VALUE"""),55.96)</f>
        <v>55.96</v>
      </c>
    </row>
    <row r="428">
      <c r="A428" s="1">
        <f>IFERROR(__xludf.DUMMYFUNCTION("""COMPUTED_VALUE"""),43355.66666666667)</f>
        <v>43355.66667</v>
      </c>
      <c r="B428" s="2">
        <f>IFERROR(__xludf.DUMMYFUNCTION("""COMPUTED_VALUE"""),55.27)</f>
        <v>55.27</v>
      </c>
    </row>
    <row r="429">
      <c r="A429" s="1">
        <f>IFERROR(__xludf.DUMMYFUNCTION("""COMPUTED_VALUE"""),43356.66666666667)</f>
        <v>43356.66667</v>
      </c>
      <c r="B429" s="2">
        <f>IFERROR(__xludf.DUMMYFUNCTION("""COMPUTED_VALUE"""),56.6)</f>
        <v>56.6</v>
      </c>
    </row>
    <row r="430">
      <c r="A430" s="1">
        <f>IFERROR(__xludf.DUMMYFUNCTION("""COMPUTED_VALUE"""),43357.66666666667)</f>
        <v>43357.66667</v>
      </c>
      <c r="B430" s="2">
        <f>IFERROR(__xludf.DUMMYFUNCTION("""COMPUTED_VALUE"""),55.96)</f>
        <v>55.96</v>
      </c>
    </row>
    <row r="431">
      <c r="A431" s="1">
        <f>IFERROR(__xludf.DUMMYFUNCTION("""COMPUTED_VALUE"""),43360.66666666667)</f>
        <v>43360.66667</v>
      </c>
      <c r="B431" s="2">
        <f>IFERROR(__xludf.DUMMYFUNCTION("""COMPUTED_VALUE"""),54.47)</f>
        <v>54.47</v>
      </c>
    </row>
    <row r="432">
      <c r="A432" s="1">
        <f>IFERROR(__xludf.DUMMYFUNCTION("""COMPUTED_VALUE"""),43361.66666666667)</f>
        <v>43361.66667</v>
      </c>
      <c r="B432" s="2">
        <f>IFERROR(__xludf.DUMMYFUNCTION("""COMPUTED_VALUE"""),54.56)</f>
        <v>54.56</v>
      </c>
    </row>
    <row r="433">
      <c r="A433" s="1">
        <f>IFERROR(__xludf.DUMMYFUNCTION("""COMPUTED_VALUE"""),43362.66666666667)</f>
        <v>43362.66667</v>
      </c>
      <c r="B433" s="2">
        <f>IFERROR(__xludf.DUMMYFUNCTION("""COMPUTED_VALUE"""),54.59)</f>
        <v>54.59</v>
      </c>
    </row>
    <row r="434">
      <c r="A434" s="1">
        <f>IFERROR(__xludf.DUMMYFUNCTION("""COMPUTED_VALUE"""),43363.66666666667)</f>
        <v>43363.66667</v>
      </c>
      <c r="B434" s="2">
        <f>IFERROR(__xludf.DUMMYFUNCTION("""COMPUTED_VALUE"""),55.01)</f>
        <v>55.01</v>
      </c>
    </row>
    <row r="435">
      <c r="A435" s="1">
        <f>IFERROR(__xludf.DUMMYFUNCTION("""COMPUTED_VALUE"""),43364.66666666667)</f>
        <v>43364.66667</v>
      </c>
      <c r="B435" s="2">
        <f>IFERROR(__xludf.DUMMYFUNCTION("""COMPUTED_VALUE"""),54.42)</f>
        <v>54.42</v>
      </c>
    </row>
    <row r="436">
      <c r="A436" s="1">
        <f>IFERROR(__xludf.DUMMYFUNCTION("""COMPUTED_VALUE"""),43367.66666666667)</f>
        <v>43367.66667</v>
      </c>
      <c r="B436" s="2">
        <f>IFERROR(__xludf.DUMMYFUNCTION("""COMPUTED_VALUE"""),55.2)</f>
        <v>55.2</v>
      </c>
    </row>
    <row r="437">
      <c r="A437" s="1">
        <f>IFERROR(__xludf.DUMMYFUNCTION("""COMPUTED_VALUE"""),43368.66666666667)</f>
        <v>43368.66667</v>
      </c>
      <c r="B437" s="2">
        <f>IFERROR(__xludf.DUMMYFUNCTION("""COMPUTED_VALUE"""),55.55)</f>
        <v>55.55</v>
      </c>
    </row>
    <row r="438">
      <c r="A438" s="1">
        <f>IFERROR(__xludf.DUMMYFUNCTION("""COMPUTED_VALUE"""),43369.66666666667)</f>
        <v>43369.66667</v>
      </c>
      <c r="B438" s="2">
        <f>IFERROR(__xludf.DUMMYFUNCTION("""COMPUTED_VALUE"""),55.11)</f>
        <v>55.11</v>
      </c>
    </row>
    <row r="439">
      <c r="A439" s="1">
        <f>IFERROR(__xludf.DUMMYFUNCTION("""COMPUTED_VALUE"""),43370.66666666667)</f>
        <v>43370.66667</v>
      </c>
      <c r="B439" s="2">
        <f>IFERROR(__xludf.DUMMYFUNCTION("""COMPUTED_VALUE"""),56.24)</f>
        <v>56.24</v>
      </c>
    </row>
    <row r="440">
      <c r="A440" s="1">
        <f>IFERROR(__xludf.DUMMYFUNCTION("""COMPUTED_VALUE"""),43371.66666666667)</f>
        <v>43371.66667</v>
      </c>
      <c r="B440" s="2">
        <f>IFERROR(__xludf.DUMMYFUNCTION("""COMPUTED_VALUE"""),56.44)</f>
        <v>56.44</v>
      </c>
    </row>
    <row r="441">
      <c r="A441" s="1">
        <f>IFERROR(__xludf.DUMMYFUNCTION("""COMPUTED_VALUE"""),43374.66666666667)</f>
        <v>43374.66667</v>
      </c>
      <c r="B441" s="2">
        <f>IFERROR(__xludf.DUMMYFUNCTION("""COMPUTED_VALUE"""),56.82)</f>
        <v>56.82</v>
      </c>
    </row>
    <row r="442">
      <c r="A442" s="1">
        <f>IFERROR(__xludf.DUMMYFUNCTION("""COMPUTED_VALUE"""),43375.66666666667)</f>
        <v>43375.66667</v>
      </c>
      <c r="B442" s="2">
        <f>IFERROR(__xludf.DUMMYFUNCTION("""COMPUTED_VALUE"""),57.32)</f>
        <v>57.32</v>
      </c>
    </row>
    <row r="443">
      <c r="A443" s="1">
        <f>IFERROR(__xludf.DUMMYFUNCTION("""COMPUTED_VALUE"""),43376.66666666667)</f>
        <v>43376.66667</v>
      </c>
      <c r="B443" s="2">
        <f>IFERROR(__xludf.DUMMYFUNCTION("""COMPUTED_VALUE"""),58.02)</f>
        <v>58.02</v>
      </c>
    </row>
    <row r="444">
      <c r="A444" s="1">
        <f>IFERROR(__xludf.DUMMYFUNCTION("""COMPUTED_VALUE"""),43377.66666666667)</f>
        <v>43377.66667</v>
      </c>
      <c r="B444" s="2">
        <f>IFERROR(__xludf.DUMMYFUNCTION("""COMPUTED_VALUE"""),57.0)</f>
        <v>57</v>
      </c>
    </row>
    <row r="445">
      <c r="A445" s="1">
        <f>IFERROR(__xludf.DUMMYFUNCTION("""COMPUTED_VALUE"""),43378.66666666667)</f>
        <v>43378.66667</v>
      </c>
      <c r="B445" s="2">
        <f>IFERROR(__xludf.DUMMYFUNCTION("""COMPUTED_VALUE"""),56.07)</f>
        <v>56.07</v>
      </c>
    </row>
    <row r="446">
      <c r="A446" s="1">
        <f>IFERROR(__xludf.DUMMYFUNCTION("""COMPUTED_VALUE"""),43381.66666666667)</f>
        <v>43381.66667</v>
      </c>
      <c r="B446" s="2">
        <f>IFERROR(__xludf.DUMMYFUNCTION("""COMPUTED_VALUE"""),55.94)</f>
        <v>55.94</v>
      </c>
    </row>
    <row r="447">
      <c r="A447" s="1">
        <f>IFERROR(__xludf.DUMMYFUNCTION("""COMPUTED_VALUE"""),43382.66666666667)</f>
        <v>43382.66667</v>
      </c>
      <c r="B447" s="2">
        <f>IFERROR(__xludf.DUMMYFUNCTION("""COMPUTED_VALUE"""),56.72)</f>
        <v>56.72</v>
      </c>
    </row>
    <row r="448">
      <c r="A448" s="1">
        <f>IFERROR(__xludf.DUMMYFUNCTION("""COMPUTED_VALUE"""),43383.66666666667)</f>
        <v>43383.66667</v>
      </c>
      <c r="B448" s="2">
        <f>IFERROR(__xludf.DUMMYFUNCTION("""COMPUTED_VALUE"""),54.09)</f>
        <v>54.09</v>
      </c>
    </row>
    <row r="449">
      <c r="A449" s="1">
        <f>IFERROR(__xludf.DUMMYFUNCTION("""COMPUTED_VALUE"""),43384.66666666667)</f>
        <v>43384.66667</v>
      </c>
      <c r="B449" s="2">
        <f>IFERROR(__xludf.DUMMYFUNCTION("""COMPUTED_VALUE"""),53.61)</f>
        <v>53.61</v>
      </c>
    </row>
    <row r="450">
      <c r="A450" s="1">
        <f>IFERROR(__xludf.DUMMYFUNCTION("""COMPUTED_VALUE"""),43385.66666666667)</f>
        <v>43385.66667</v>
      </c>
      <c r="B450" s="2">
        <f>IFERROR(__xludf.DUMMYFUNCTION("""COMPUTED_VALUE"""),55.53)</f>
        <v>55.53</v>
      </c>
    </row>
    <row r="451">
      <c r="A451" s="1">
        <f>IFERROR(__xludf.DUMMYFUNCTION("""COMPUTED_VALUE"""),43388.66666666667)</f>
        <v>43388.66667</v>
      </c>
      <c r="B451" s="2">
        <f>IFERROR(__xludf.DUMMYFUNCTION("""COMPUTED_VALUE"""),54.34)</f>
        <v>54.34</v>
      </c>
    </row>
    <row r="452">
      <c r="A452" s="1">
        <f>IFERROR(__xludf.DUMMYFUNCTION("""COMPUTED_VALUE"""),43389.66666666667)</f>
        <v>43389.66667</v>
      </c>
      <c r="B452" s="2">
        <f>IFERROR(__xludf.DUMMYFUNCTION("""COMPUTED_VALUE"""),55.54)</f>
        <v>55.54</v>
      </c>
    </row>
    <row r="453">
      <c r="A453" s="1">
        <f>IFERROR(__xludf.DUMMYFUNCTION("""COMPUTED_VALUE"""),43390.66666666667)</f>
        <v>43390.66667</v>
      </c>
      <c r="B453" s="2">
        <f>IFERROR(__xludf.DUMMYFUNCTION("""COMPUTED_VALUE"""),55.3)</f>
        <v>55.3</v>
      </c>
    </row>
    <row r="454">
      <c r="A454" s="1">
        <f>IFERROR(__xludf.DUMMYFUNCTION("""COMPUTED_VALUE"""),43391.66666666667)</f>
        <v>43391.66667</v>
      </c>
      <c r="B454" s="2">
        <f>IFERROR(__xludf.DUMMYFUNCTION("""COMPUTED_VALUE"""),54.01)</f>
        <v>54.01</v>
      </c>
    </row>
    <row r="455">
      <c r="A455" s="1">
        <f>IFERROR(__xludf.DUMMYFUNCTION("""COMPUTED_VALUE"""),43392.66666666667)</f>
        <v>43392.66667</v>
      </c>
      <c r="B455" s="2">
        <f>IFERROR(__xludf.DUMMYFUNCTION("""COMPUTED_VALUE"""),54.83)</f>
        <v>54.83</v>
      </c>
    </row>
    <row r="456">
      <c r="A456" s="1">
        <f>IFERROR(__xludf.DUMMYFUNCTION("""COMPUTED_VALUE"""),43395.66666666667)</f>
        <v>43395.66667</v>
      </c>
      <c r="B456" s="2">
        <f>IFERROR(__xludf.DUMMYFUNCTION("""COMPUTED_VALUE"""),55.16)</f>
        <v>55.16</v>
      </c>
    </row>
    <row r="457">
      <c r="A457" s="1">
        <f>IFERROR(__xludf.DUMMYFUNCTION("""COMPUTED_VALUE"""),43396.66666666667)</f>
        <v>43396.66667</v>
      </c>
      <c r="B457" s="2">
        <f>IFERROR(__xludf.DUMMYFUNCTION("""COMPUTED_VALUE"""),55.68)</f>
        <v>55.68</v>
      </c>
    </row>
    <row r="458">
      <c r="A458" s="1">
        <f>IFERROR(__xludf.DUMMYFUNCTION("""COMPUTED_VALUE"""),43397.66666666667)</f>
        <v>43397.66667</v>
      </c>
      <c r="B458" s="2">
        <f>IFERROR(__xludf.DUMMYFUNCTION("""COMPUTED_VALUE"""),53.77)</f>
        <v>53.77</v>
      </c>
    </row>
    <row r="459">
      <c r="A459" s="1">
        <f>IFERROR(__xludf.DUMMYFUNCTION("""COMPUTED_VALUE"""),43398.66666666667)</f>
        <v>43398.66667</v>
      </c>
      <c r="B459" s="2">
        <f>IFERROR(__xludf.DUMMYFUNCTION("""COMPUTED_VALUE"""),54.95)</f>
        <v>54.95</v>
      </c>
    </row>
    <row r="460">
      <c r="A460" s="1">
        <f>IFERROR(__xludf.DUMMYFUNCTION("""COMPUTED_VALUE"""),43399.66666666667)</f>
        <v>43399.66667</v>
      </c>
      <c r="B460" s="2">
        <f>IFERROR(__xludf.DUMMYFUNCTION("""COMPUTED_VALUE"""),54.08)</f>
        <v>54.08</v>
      </c>
    </row>
    <row r="461">
      <c r="A461" s="1">
        <f>IFERROR(__xludf.DUMMYFUNCTION("""COMPUTED_VALUE"""),43402.66666666667)</f>
        <v>43402.66667</v>
      </c>
      <c r="B461" s="2">
        <f>IFERROR(__xludf.DUMMYFUNCTION("""COMPUTED_VALUE"""),53.06)</f>
        <v>53.06</v>
      </c>
    </row>
    <row r="462">
      <c r="A462" s="1">
        <f>IFERROR(__xludf.DUMMYFUNCTION("""COMPUTED_VALUE"""),43403.66666666667)</f>
        <v>43403.66667</v>
      </c>
      <c r="B462" s="2">
        <f>IFERROR(__xludf.DUMMYFUNCTION("""COMPUTED_VALUE"""),53.33)</f>
        <v>53.33</v>
      </c>
    </row>
    <row r="463">
      <c r="A463" s="1">
        <f>IFERROR(__xludf.DUMMYFUNCTION("""COMPUTED_VALUE"""),43404.66666666667)</f>
        <v>43404.66667</v>
      </c>
      <c r="B463" s="2">
        <f>IFERROR(__xludf.DUMMYFUNCTION("""COMPUTED_VALUE"""),54.72)</f>
        <v>54.72</v>
      </c>
    </row>
    <row r="464">
      <c r="A464" s="1">
        <f>IFERROR(__xludf.DUMMYFUNCTION("""COMPUTED_VALUE"""),43405.66666666667)</f>
        <v>43405.66667</v>
      </c>
      <c r="B464" s="2">
        <f>IFERROR(__xludf.DUMMYFUNCTION("""COMPUTED_VALUE"""),55.56)</f>
        <v>55.56</v>
      </c>
    </row>
    <row r="465">
      <c r="A465" s="1">
        <f>IFERROR(__xludf.DUMMYFUNCTION("""COMPUTED_VALUE"""),43406.66666666667)</f>
        <v>43406.66667</v>
      </c>
      <c r="B465" s="2">
        <f>IFERROR(__xludf.DUMMYFUNCTION("""COMPUTED_VALUE"""),51.87)</f>
        <v>51.87</v>
      </c>
    </row>
    <row r="466">
      <c r="A466" s="1">
        <f>IFERROR(__xludf.DUMMYFUNCTION("""COMPUTED_VALUE"""),43409.66666666667)</f>
        <v>43409.66667</v>
      </c>
      <c r="B466" s="2">
        <f>IFERROR(__xludf.DUMMYFUNCTION("""COMPUTED_VALUE"""),50.4)</f>
        <v>50.4</v>
      </c>
    </row>
    <row r="467">
      <c r="A467" s="1">
        <f>IFERROR(__xludf.DUMMYFUNCTION("""COMPUTED_VALUE"""),43410.66666666667)</f>
        <v>43410.66667</v>
      </c>
      <c r="B467" s="2">
        <f>IFERROR(__xludf.DUMMYFUNCTION("""COMPUTED_VALUE"""),50.94)</f>
        <v>50.94</v>
      </c>
    </row>
    <row r="468">
      <c r="A468" s="1">
        <f>IFERROR(__xludf.DUMMYFUNCTION("""COMPUTED_VALUE"""),43411.66666666667)</f>
        <v>43411.66667</v>
      </c>
      <c r="B468" s="2">
        <f>IFERROR(__xludf.DUMMYFUNCTION("""COMPUTED_VALUE"""),52.49)</f>
        <v>52.49</v>
      </c>
    </row>
    <row r="469">
      <c r="A469" s="1">
        <f>IFERROR(__xludf.DUMMYFUNCTION("""COMPUTED_VALUE"""),43412.66666666667)</f>
        <v>43412.66667</v>
      </c>
      <c r="B469" s="2">
        <f>IFERROR(__xludf.DUMMYFUNCTION("""COMPUTED_VALUE"""),52.12)</f>
        <v>52.12</v>
      </c>
    </row>
    <row r="470">
      <c r="A470" s="1">
        <f>IFERROR(__xludf.DUMMYFUNCTION("""COMPUTED_VALUE"""),43413.66666666667)</f>
        <v>43413.66667</v>
      </c>
      <c r="B470" s="2">
        <f>IFERROR(__xludf.DUMMYFUNCTION("""COMPUTED_VALUE"""),51.12)</f>
        <v>51.12</v>
      </c>
    </row>
    <row r="471">
      <c r="A471" s="1">
        <f>IFERROR(__xludf.DUMMYFUNCTION("""COMPUTED_VALUE"""),43416.66666666667)</f>
        <v>43416.66667</v>
      </c>
      <c r="B471" s="2">
        <f>IFERROR(__xludf.DUMMYFUNCTION("""COMPUTED_VALUE"""),48.54)</f>
        <v>48.54</v>
      </c>
    </row>
    <row r="472">
      <c r="A472" s="1">
        <f>IFERROR(__xludf.DUMMYFUNCTION("""COMPUTED_VALUE"""),43417.66666666667)</f>
        <v>43417.66667</v>
      </c>
      <c r="B472" s="2">
        <f>IFERROR(__xludf.DUMMYFUNCTION("""COMPUTED_VALUE"""),48.06)</f>
        <v>48.06</v>
      </c>
    </row>
    <row r="473">
      <c r="A473" s="1">
        <f>IFERROR(__xludf.DUMMYFUNCTION("""COMPUTED_VALUE"""),43418.66666666667)</f>
        <v>43418.66667</v>
      </c>
      <c r="B473" s="2">
        <f>IFERROR(__xludf.DUMMYFUNCTION("""COMPUTED_VALUE"""),46.7)</f>
        <v>46.7</v>
      </c>
    </row>
    <row r="474">
      <c r="A474" s="1">
        <f>IFERROR(__xludf.DUMMYFUNCTION("""COMPUTED_VALUE"""),43419.66666666667)</f>
        <v>43419.66667</v>
      </c>
      <c r="B474" s="2">
        <f>IFERROR(__xludf.DUMMYFUNCTION("""COMPUTED_VALUE"""),47.85)</f>
        <v>47.85</v>
      </c>
    </row>
    <row r="475">
      <c r="A475" s="1">
        <f>IFERROR(__xludf.DUMMYFUNCTION("""COMPUTED_VALUE"""),43420.66666666667)</f>
        <v>43420.66667</v>
      </c>
      <c r="B475" s="2">
        <f>IFERROR(__xludf.DUMMYFUNCTION("""COMPUTED_VALUE"""),48.38)</f>
        <v>48.38</v>
      </c>
    </row>
    <row r="476">
      <c r="A476" s="1">
        <f>IFERROR(__xludf.DUMMYFUNCTION("""COMPUTED_VALUE"""),43423.66666666667)</f>
        <v>43423.66667</v>
      </c>
      <c r="B476" s="2">
        <f>IFERROR(__xludf.DUMMYFUNCTION("""COMPUTED_VALUE"""),46.47)</f>
        <v>46.47</v>
      </c>
    </row>
    <row r="477">
      <c r="A477" s="1">
        <f>IFERROR(__xludf.DUMMYFUNCTION("""COMPUTED_VALUE"""),43424.66666666667)</f>
        <v>43424.66667</v>
      </c>
      <c r="B477" s="2">
        <f>IFERROR(__xludf.DUMMYFUNCTION("""COMPUTED_VALUE"""),44.25)</f>
        <v>44.25</v>
      </c>
    </row>
    <row r="478">
      <c r="A478" s="1">
        <f>IFERROR(__xludf.DUMMYFUNCTION("""COMPUTED_VALUE"""),43425.66666666667)</f>
        <v>43425.66667</v>
      </c>
      <c r="B478" s="2">
        <f>IFERROR(__xludf.DUMMYFUNCTION("""COMPUTED_VALUE"""),44.2)</f>
        <v>44.2</v>
      </c>
    </row>
    <row r="479">
      <c r="A479" s="1">
        <f>IFERROR(__xludf.DUMMYFUNCTION("""COMPUTED_VALUE"""),43427.54166666667)</f>
        <v>43427.54167</v>
      </c>
      <c r="B479" s="2">
        <f>IFERROR(__xludf.DUMMYFUNCTION("""COMPUTED_VALUE"""),43.07)</f>
        <v>43.07</v>
      </c>
    </row>
    <row r="480">
      <c r="A480" s="1">
        <f>IFERROR(__xludf.DUMMYFUNCTION("""COMPUTED_VALUE"""),43430.66666666667)</f>
        <v>43430.66667</v>
      </c>
      <c r="B480" s="2">
        <f>IFERROR(__xludf.DUMMYFUNCTION("""COMPUTED_VALUE"""),43.66)</f>
        <v>43.66</v>
      </c>
    </row>
    <row r="481">
      <c r="A481" s="1">
        <f>IFERROR(__xludf.DUMMYFUNCTION("""COMPUTED_VALUE"""),43431.66666666667)</f>
        <v>43431.66667</v>
      </c>
      <c r="B481" s="2">
        <f>IFERROR(__xludf.DUMMYFUNCTION("""COMPUTED_VALUE"""),43.56)</f>
        <v>43.56</v>
      </c>
    </row>
    <row r="482">
      <c r="A482" s="1">
        <f>IFERROR(__xludf.DUMMYFUNCTION("""COMPUTED_VALUE"""),43432.66666666667)</f>
        <v>43432.66667</v>
      </c>
      <c r="B482" s="2">
        <f>IFERROR(__xludf.DUMMYFUNCTION("""COMPUTED_VALUE"""),45.24)</f>
        <v>45.24</v>
      </c>
    </row>
    <row r="483">
      <c r="A483" s="1">
        <f>IFERROR(__xludf.DUMMYFUNCTION("""COMPUTED_VALUE"""),43433.66666666667)</f>
        <v>43433.66667</v>
      </c>
      <c r="B483" s="2">
        <f>IFERROR(__xludf.DUMMYFUNCTION("""COMPUTED_VALUE"""),44.89)</f>
        <v>44.89</v>
      </c>
    </row>
    <row r="484">
      <c r="A484" s="1">
        <f>IFERROR(__xludf.DUMMYFUNCTION("""COMPUTED_VALUE"""),43434.66666666667)</f>
        <v>43434.66667</v>
      </c>
      <c r="B484" s="2">
        <f>IFERROR(__xludf.DUMMYFUNCTION("""COMPUTED_VALUE"""),44.65)</f>
        <v>44.65</v>
      </c>
    </row>
    <row r="485">
      <c r="A485" s="1">
        <f>IFERROR(__xludf.DUMMYFUNCTION("""COMPUTED_VALUE"""),43437.66666666667)</f>
        <v>43437.66667</v>
      </c>
      <c r="B485" s="2">
        <f>IFERROR(__xludf.DUMMYFUNCTION("""COMPUTED_VALUE"""),46.21)</f>
        <v>46.21</v>
      </c>
    </row>
    <row r="486">
      <c r="A486" s="1">
        <f>IFERROR(__xludf.DUMMYFUNCTION("""COMPUTED_VALUE"""),43438.66666666667)</f>
        <v>43438.66667</v>
      </c>
      <c r="B486" s="2">
        <f>IFERROR(__xludf.DUMMYFUNCTION("""COMPUTED_VALUE"""),44.17)</f>
        <v>44.17</v>
      </c>
    </row>
    <row r="487">
      <c r="A487" s="1">
        <f>IFERROR(__xludf.DUMMYFUNCTION("""COMPUTED_VALUE"""),43440.66666666667)</f>
        <v>43440.66667</v>
      </c>
      <c r="B487" s="2">
        <f>IFERROR(__xludf.DUMMYFUNCTION("""COMPUTED_VALUE"""),43.68)</f>
        <v>43.68</v>
      </c>
    </row>
    <row r="488">
      <c r="A488" s="1">
        <f>IFERROR(__xludf.DUMMYFUNCTION("""COMPUTED_VALUE"""),43441.66666666667)</f>
        <v>43441.66667</v>
      </c>
      <c r="B488" s="2">
        <f>IFERROR(__xludf.DUMMYFUNCTION("""COMPUTED_VALUE"""),42.12)</f>
        <v>42.12</v>
      </c>
    </row>
    <row r="489">
      <c r="A489" s="1">
        <f>IFERROR(__xludf.DUMMYFUNCTION("""COMPUTED_VALUE"""),43444.66666666667)</f>
        <v>43444.66667</v>
      </c>
      <c r="B489" s="2">
        <f>IFERROR(__xludf.DUMMYFUNCTION("""COMPUTED_VALUE"""),42.4)</f>
        <v>42.4</v>
      </c>
    </row>
    <row r="490">
      <c r="A490" s="1">
        <f>IFERROR(__xludf.DUMMYFUNCTION("""COMPUTED_VALUE"""),43445.66666666667)</f>
        <v>43445.66667</v>
      </c>
      <c r="B490" s="2">
        <f>IFERROR(__xludf.DUMMYFUNCTION("""COMPUTED_VALUE"""),42.16)</f>
        <v>42.16</v>
      </c>
    </row>
    <row r="491">
      <c r="A491" s="1">
        <f>IFERROR(__xludf.DUMMYFUNCTION("""COMPUTED_VALUE"""),43446.66666666667)</f>
        <v>43446.66667</v>
      </c>
      <c r="B491" s="2">
        <f>IFERROR(__xludf.DUMMYFUNCTION("""COMPUTED_VALUE"""),42.28)</f>
        <v>42.28</v>
      </c>
    </row>
    <row r="492">
      <c r="A492" s="1">
        <f>IFERROR(__xludf.DUMMYFUNCTION("""COMPUTED_VALUE"""),43447.66666666667)</f>
        <v>43447.66667</v>
      </c>
      <c r="B492" s="2">
        <f>IFERROR(__xludf.DUMMYFUNCTION("""COMPUTED_VALUE"""),42.74)</f>
        <v>42.74</v>
      </c>
    </row>
    <row r="493">
      <c r="A493" s="1">
        <f>IFERROR(__xludf.DUMMYFUNCTION("""COMPUTED_VALUE"""),43448.66666666667)</f>
        <v>43448.66667</v>
      </c>
      <c r="B493" s="2">
        <f>IFERROR(__xludf.DUMMYFUNCTION("""COMPUTED_VALUE"""),41.37)</f>
        <v>41.37</v>
      </c>
    </row>
    <row r="494">
      <c r="A494" s="1">
        <f>IFERROR(__xludf.DUMMYFUNCTION("""COMPUTED_VALUE"""),43451.66666666667)</f>
        <v>43451.66667</v>
      </c>
      <c r="B494" s="2">
        <f>IFERROR(__xludf.DUMMYFUNCTION("""COMPUTED_VALUE"""),40.99)</f>
        <v>40.99</v>
      </c>
    </row>
    <row r="495">
      <c r="A495" s="1">
        <f>IFERROR(__xludf.DUMMYFUNCTION("""COMPUTED_VALUE"""),43452.66666666667)</f>
        <v>43452.66667</v>
      </c>
      <c r="B495" s="2">
        <f>IFERROR(__xludf.DUMMYFUNCTION("""COMPUTED_VALUE"""),41.52)</f>
        <v>41.52</v>
      </c>
    </row>
    <row r="496">
      <c r="A496" s="1">
        <f>IFERROR(__xludf.DUMMYFUNCTION("""COMPUTED_VALUE"""),43453.66666666667)</f>
        <v>43453.66667</v>
      </c>
      <c r="B496" s="2">
        <f>IFERROR(__xludf.DUMMYFUNCTION("""COMPUTED_VALUE"""),40.22)</f>
        <v>40.22</v>
      </c>
    </row>
    <row r="497">
      <c r="A497" s="1">
        <f>IFERROR(__xludf.DUMMYFUNCTION("""COMPUTED_VALUE"""),43454.66666666667)</f>
        <v>43454.66667</v>
      </c>
      <c r="B497" s="2">
        <f>IFERROR(__xludf.DUMMYFUNCTION("""COMPUTED_VALUE"""),39.21)</f>
        <v>39.21</v>
      </c>
    </row>
    <row r="498">
      <c r="A498" s="1">
        <f>IFERROR(__xludf.DUMMYFUNCTION("""COMPUTED_VALUE"""),43455.66666666667)</f>
        <v>43455.66667</v>
      </c>
      <c r="B498" s="2">
        <f>IFERROR(__xludf.DUMMYFUNCTION("""COMPUTED_VALUE"""),37.68)</f>
        <v>37.68</v>
      </c>
    </row>
    <row r="499">
      <c r="A499" s="1">
        <f>IFERROR(__xludf.DUMMYFUNCTION("""COMPUTED_VALUE"""),43458.54166666667)</f>
        <v>43458.54167</v>
      </c>
      <c r="B499" s="2">
        <f>IFERROR(__xludf.DUMMYFUNCTION("""COMPUTED_VALUE"""),36.71)</f>
        <v>36.71</v>
      </c>
    </row>
    <row r="500">
      <c r="A500" s="1">
        <f>IFERROR(__xludf.DUMMYFUNCTION("""COMPUTED_VALUE"""),43460.66666666667)</f>
        <v>43460.66667</v>
      </c>
      <c r="B500" s="2">
        <f>IFERROR(__xludf.DUMMYFUNCTION("""COMPUTED_VALUE"""),39.29)</f>
        <v>39.29</v>
      </c>
    </row>
    <row r="501">
      <c r="A501" s="1">
        <f>IFERROR(__xludf.DUMMYFUNCTION("""COMPUTED_VALUE"""),43461.66666666667)</f>
        <v>43461.66667</v>
      </c>
      <c r="B501" s="2">
        <f>IFERROR(__xludf.DUMMYFUNCTION("""COMPUTED_VALUE"""),39.04)</f>
        <v>39.04</v>
      </c>
    </row>
    <row r="502">
      <c r="A502" s="1">
        <f>IFERROR(__xludf.DUMMYFUNCTION("""COMPUTED_VALUE"""),43462.66666666667)</f>
        <v>43462.66667</v>
      </c>
      <c r="B502" s="2">
        <f>IFERROR(__xludf.DUMMYFUNCTION("""COMPUTED_VALUE"""),39.06)</f>
        <v>39.06</v>
      </c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IFERROR(__xludf.DUMMYFUNCTION("GOOGLEFINANCE(""NASDAQ:TSLA"", ""price"", DATE(2017,1,1), DATE(2018,12,31), ""DAILY"")"),"Date")</f>
        <v>Date</v>
      </c>
      <c r="B1" s="2" t="str">
        <f>IFERROR(__xludf.DUMMYFUNCTION("""COMPUTED_VALUE"""),"Close")</f>
        <v>Close</v>
      </c>
    </row>
    <row r="2">
      <c r="A2" s="1">
        <f>IFERROR(__xludf.DUMMYFUNCTION("""COMPUTED_VALUE"""),42738.66666666667)</f>
        <v>42738.66667</v>
      </c>
      <c r="B2" s="2">
        <f>IFERROR(__xludf.DUMMYFUNCTION("""COMPUTED_VALUE"""),43.4)</f>
        <v>43.4</v>
      </c>
    </row>
    <row r="3">
      <c r="A3" s="1">
        <f>IFERROR(__xludf.DUMMYFUNCTION("""COMPUTED_VALUE"""),42739.66666666667)</f>
        <v>42739.66667</v>
      </c>
      <c r="B3" s="2">
        <f>IFERROR(__xludf.DUMMYFUNCTION("""COMPUTED_VALUE"""),45.4)</f>
        <v>45.4</v>
      </c>
    </row>
    <row r="4">
      <c r="A4" s="1">
        <f>IFERROR(__xludf.DUMMYFUNCTION("""COMPUTED_VALUE"""),42740.66666666667)</f>
        <v>42740.66667</v>
      </c>
      <c r="B4" s="2">
        <f>IFERROR(__xludf.DUMMYFUNCTION("""COMPUTED_VALUE"""),45.35)</f>
        <v>45.35</v>
      </c>
    </row>
    <row r="5">
      <c r="A5" s="1">
        <f>IFERROR(__xludf.DUMMYFUNCTION("""COMPUTED_VALUE"""),42741.66666666667)</f>
        <v>42741.66667</v>
      </c>
      <c r="B5" s="2">
        <f>IFERROR(__xludf.DUMMYFUNCTION("""COMPUTED_VALUE"""),45.8)</f>
        <v>45.8</v>
      </c>
    </row>
    <row r="6">
      <c r="A6" s="1">
        <f>IFERROR(__xludf.DUMMYFUNCTION("""COMPUTED_VALUE"""),42744.66666666667)</f>
        <v>42744.66667</v>
      </c>
      <c r="B6" s="2">
        <f>IFERROR(__xludf.DUMMYFUNCTION("""COMPUTED_VALUE"""),46.26)</f>
        <v>46.26</v>
      </c>
    </row>
    <row r="7">
      <c r="A7" s="1">
        <f>IFERROR(__xludf.DUMMYFUNCTION("""COMPUTED_VALUE"""),42745.66666666667)</f>
        <v>42745.66667</v>
      </c>
      <c r="B7" s="2">
        <f>IFERROR(__xludf.DUMMYFUNCTION("""COMPUTED_VALUE"""),45.97)</f>
        <v>45.97</v>
      </c>
    </row>
    <row r="8">
      <c r="A8" s="1">
        <f>IFERROR(__xludf.DUMMYFUNCTION("""COMPUTED_VALUE"""),42746.66666666667)</f>
        <v>42746.66667</v>
      </c>
      <c r="B8" s="2">
        <f>IFERROR(__xludf.DUMMYFUNCTION("""COMPUTED_VALUE"""),45.95)</f>
        <v>45.95</v>
      </c>
    </row>
    <row r="9">
      <c r="A9" s="1">
        <f>IFERROR(__xludf.DUMMYFUNCTION("""COMPUTED_VALUE"""),42747.66666666667)</f>
        <v>42747.66667</v>
      </c>
      <c r="B9" s="2">
        <f>IFERROR(__xludf.DUMMYFUNCTION("""COMPUTED_VALUE"""),45.92)</f>
        <v>45.92</v>
      </c>
    </row>
    <row r="10">
      <c r="A10" s="1">
        <f>IFERROR(__xludf.DUMMYFUNCTION("""COMPUTED_VALUE"""),42748.66666666667)</f>
        <v>42748.66667</v>
      </c>
      <c r="B10" s="2">
        <f>IFERROR(__xludf.DUMMYFUNCTION("""COMPUTED_VALUE"""),47.55)</f>
        <v>47.55</v>
      </c>
    </row>
    <row r="11">
      <c r="A11" s="1">
        <f>IFERROR(__xludf.DUMMYFUNCTION("""COMPUTED_VALUE"""),42752.66666666667)</f>
        <v>42752.66667</v>
      </c>
      <c r="B11" s="2">
        <f>IFERROR(__xludf.DUMMYFUNCTION("""COMPUTED_VALUE"""),47.12)</f>
        <v>47.12</v>
      </c>
    </row>
    <row r="12">
      <c r="A12" s="1">
        <f>IFERROR(__xludf.DUMMYFUNCTION("""COMPUTED_VALUE"""),42753.66666666667)</f>
        <v>42753.66667</v>
      </c>
      <c r="B12" s="2">
        <f>IFERROR(__xludf.DUMMYFUNCTION("""COMPUTED_VALUE"""),47.67)</f>
        <v>47.67</v>
      </c>
    </row>
    <row r="13">
      <c r="A13" s="1">
        <f>IFERROR(__xludf.DUMMYFUNCTION("""COMPUTED_VALUE"""),42754.66666666667)</f>
        <v>42754.66667</v>
      </c>
      <c r="B13" s="2">
        <f>IFERROR(__xludf.DUMMYFUNCTION("""COMPUTED_VALUE"""),48.75)</f>
        <v>48.75</v>
      </c>
    </row>
    <row r="14">
      <c r="A14" s="1">
        <f>IFERROR(__xludf.DUMMYFUNCTION("""COMPUTED_VALUE"""),42755.66666666667)</f>
        <v>42755.66667</v>
      </c>
      <c r="B14" s="2">
        <f>IFERROR(__xludf.DUMMYFUNCTION("""COMPUTED_VALUE"""),48.95)</f>
        <v>48.95</v>
      </c>
    </row>
    <row r="15">
      <c r="A15" s="1">
        <f>IFERROR(__xludf.DUMMYFUNCTION("""COMPUTED_VALUE"""),42758.66666666667)</f>
        <v>42758.66667</v>
      </c>
      <c r="B15" s="2">
        <f>IFERROR(__xludf.DUMMYFUNCTION("""COMPUTED_VALUE"""),49.78)</f>
        <v>49.78</v>
      </c>
    </row>
    <row r="16">
      <c r="A16" s="1">
        <f>IFERROR(__xludf.DUMMYFUNCTION("""COMPUTED_VALUE"""),42759.66666666667)</f>
        <v>42759.66667</v>
      </c>
      <c r="B16" s="2">
        <f>IFERROR(__xludf.DUMMYFUNCTION("""COMPUTED_VALUE"""),50.92)</f>
        <v>50.92</v>
      </c>
    </row>
    <row r="17">
      <c r="A17" s="1">
        <f>IFERROR(__xludf.DUMMYFUNCTION("""COMPUTED_VALUE"""),42760.66666666667)</f>
        <v>42760.66667</v>
      </c>
      <c r="B17" s="2">
        <f>IFERROR(__xludf.DUMMYFUNCTION("""COMPUTED_VALUE"""),50.89)</f>
        <v>50.89</v>
      </c>
    </row>
    <row r="18">
      <c r="A18" s="1">
        <f>IFERROR(__xludf.DUMMYFUNCTION("""COMPUTED_VALUE"""),42761.66666666667)</f>
        <v>42761.66667</v>
      </c>
      <c r="B18" s="2">
        <f>IFERROR(__xludf.DUMMYFUNCTION("""COMPUTED_VALUE"""),50.5)</f>
        <v>50.5</v>
      </c>
    </row>
    <row r="19">
      <c r="A19" s="1">
        <f>IFERROR(__xludf.DUMMYFUNCTION("""COMPUTED_VALUE"""),42762.66666666667)</f>
        <v>42762.66667</v>
      </c>
      <c r="B19" s="2">
        <f>IFERROR(__xludf.DUMMYFUNCTION("""COMPUTED_VALUE"""),50.59)</f>
        <v>50.59</v>
      </c>
    </row>
    <row r="20">
      <c r="A20" s="1">
        <f>IFERROR(__xludf.DUMMYFUNCTION("""COMPUTED_VALUE"""),42765.66666666667)</f>
        <v>42765.66667</v>
      </c>
      <c r="B20" s="2">
        <f>IFERROR(__xludf.DUMMYFUNCTION("""COMPUTED_VALUE"""),50.13)</f>
        <v>50.13</v>
      </c>
    </row>
    <row r="21">
      <c r="A21" s="1">
        <f>IFERROR(__xludf.DUMMYFUNCTION("""COMPUTED_VALUE"""),42766.66666666667)</f>
        <v>42766.66667</v>
      </c>
      <c r="B21" s="2">
        <f>IFERROR(__xludf.DUMMYFUNCTION("""COMPUTED_VALUE"""),50.39)</f>
        <v>50.39</v>
      </c>
    </row>
    <row r="22">
      <c r="A22" s="1">
        <f>IFERROR(__xludf.DUMMYFUNCTION("""COMPUTED_VALUE"""),42767.66666666667)</f>
        <v>42767.66667</v>
      </c>
      <c r="B22" s="2">
        <f>IFERROR(__xludf.DUMMYFUNCTION("""COMPUTED_VALUE"""),49.85)</f>
        <v>49.85</v>
      </c>
    </row>
    <row r="23">
      <c r="A23" s="1">
        <f>IFERROR(__xludf.DUMMYFUNCTION("""COMPUTED_VALUE"""),42768.66666666667)</f>
        <v>42768.66667</v>
      </c>
      <c r="B23" s="2">
        <f>IFERROR(__xludf.DUMMYFUNCTION("""COMPUTED_VALUE"""),50.31)</f>
        <v>50.31</v>
      </c>
    </row>
    <row r="24">
      <c r="A24" s="1">
        <f>IFERROR(__xludf.DUMMYFUNCTION("""COMPUTED_VALUE"""),42769.66666666667)</f>
        <v>42769.66667</v>
      </c>
      <c r="B24" s="2">
        <f>IFERROR(__xludf.DUMMYFUNCTION("""COMPUTED_VALUE"""),50.27)</f>
        <v>50.27</v>
      </c>
    </row>
    <row r="25">
      <c r="A25" s="1">
        <f>IFERROR(__xludf.DUMMYFUNCTION("""COMPUTED_VALUE"""),42772.66666666667)</f>
        <v>42772.66667</v>
      </c>
      <c r="B25" s="2">
        <f>IFERROR(__xludf.DUMMYFUNCTION("""COMPUTED_VALUE"""),51.55)</f>
        <v>51.55</v>
      </c>
    </row>
    <row r="26">
      <c r="A26" s="1">
        <f>IFERROR(__xludf.DUMMYFUNCTION("""COMPUTED_VALUE"""),42773.66666666667)</f>
        <v>42773.66667</v>
      </c>
      <c r="B26" s="2">
        <f>IFERROR(__xludf.DUMMYFUNCTION("""COMPUTED_VALUE"""),51.5)</f>
        <v>51.5</v>
      </c>
    </row>
    <row r="27">
      <c r="A27" s="1">
        <f>IFERROR(__xludf.DUMMYFUNCTION("""COMPUTED_VALUE"""),42774.66666666667)</f>
        <v>42774.66667</v>
      </c>
      <c r="B27" s="2">
        <f>IFERROR(__xludf.DUMMYFUNCTION("""COMPUTED_VALUE"""),52.42)</f>
        <v>52.42</v>
      </c>
    </row>
    <row r="28">
      <c r="A28" s="1">
        <f>IFERROR(__xludf.DUMMYFUNCTION("""COMPUTED_VALUE"""),42775.66666666667)</f>
        <v>42775.66667</v>
      </c>
      <c r="B28" s="2">
        <f>IFERROR(__xludf.DUMMYFUNCTION("""COMPUTED_VALUE"""),53.84)</f>
        <v>53.84</v>
      </c>
    </row>
    <row r="29">
      <c r="A29" s="1">
        <f>IFERROR(__xludf.DUMMYFUNCTION("""COMPUTED_VALUE"""),42776.66666666667)</f>
        <v>42776.66667</v>
      </c>
      <c r="B29" s="2">
        <f>IFERROR(__xludf.DUMMYFUNCTION("""COMPUTED_VALUE"""),53.85)</f>
        <v>53.85</v>
      </c>
    </row>
    <row r="30">
      <c r="A30" s="1">
        <f>IFERROR(__xludf.DUMMYFUNCTION("""COMPUTED_VALUE"""),42779.66666666667)</f>
        <v>42779.66667</v>
      </c>
      <c r="B30" s="2">
        <f>IFERROR(__xludf.DUMMYFUNCTION("""COMPUTED_VALUE"""),56.12)</f>
        <v>56.12</v>
      </c>
    </row>
    <row r="31">
      <c r="A31" s="1">
        <f>IFERROR(__xludf.DUMMYFUNCTION("""COMPUTED_VALUE"""),42780.66666666667)</f>
        <v>42780.66667</v>
      </c>
      <c r="B31" s="2">
        <f>IFERROR(__xludf.DUMMYFUNCTION("""COMPUTED_VALUE"""),56.2)</f>
        <v>56.2</v>
      </c>
    </row>
    <row r="32">
      <c r="A32" s="1">
        <f>IFERROR(__xludf.DUMMYFUNCTION("""COMPUTED_VALUE"""),42781.66666666667)</f>
        <v>42781.66667</v>
      </c>
      <c r="B32" s="2">
        <f>IFERROR(__xludf.DUMMYFUNCTION("""COMPUTED_VALUE"""),55.95)</f>
        <v>55.95</v>
      </c>
    </row>
    <row r="33">
      <c r="A33" s="1">
        <f>IFERROR(__xludf.DUMMYFUNCTION("""COMPUTED_VALUE"""),42782.66666666667)</f>
        <v>42782.66667</v>
      </c>
      <c r="B33" s="2">
        <f>IFERROR(__xludf.DUMMYFUNCTION("""COMPUTED_VALUE"""),53.79)</f>
        <v>53.79</v>
      </c>
    </row>
    <row r="34">
      <c r="A34" s="1">
        <f>IFERROR(__xludf.DUMMYFUNCTION("""COMPUTED_VALUE"""),42783.66666666667)</f>
        <v>42783.66667</v>
      </c>
      <c r="B34" s="2">
        <f>IFERROR(__xludf.DUMMYFUNCTION("""COMPUTED_VALUE"""),54.45)</f>
        <v>54.45</v>
      </c>
    </row>
    <row r="35">
      <c r="A35" s="1">
        <f>IFERROR(__xludf.DUMMYFUNCTION("""COMPUTED_VALUE"""),42787.66666666667)</f>
        <v>42787.66667</v>
      </c>
      <c r="B35" s="2">
        <f>IFERROR(__xludf.DUMMYFUNCTION("""COMPUTED_VALUE"""),55.48)</f>
        <v>55.48</v>
      </c>
    </row>
    <row r="36">
      <c r="A36" s="1">
        <f>IFERROR(__xludf.DUMMYFUNCTION("""COMPUTED_VALUE"""),42788.66666666667)</f>
        <v>42788.66667</v>
      </c>
      <c r="B36" s="2">
        <f>IFERROR(__xludf.DUMMYFUNCTION("""COMPUTED_VALUE"""),54.7)</f>
        <v>54.7</v>
      </c>
    </row>
    <row r="37">
      <c r="A37" s="1">
        <f>IFERROR(__xludf.DUMMYFUNCTION("""COMPUTED_VALUE"""),42789.66666666667)</f>
        <v>42789.66667</v>
      </c>
      <c r="B37" s="2">
        <f>IFERROR(__xludf.DUMMYFUNCTION("""COMPUTED_VALUE"""),51.2)</f>
        <v>51.2</v>
      </c>
    </row>
    <row r="38">
      <c r="A38" s="1">
        <f>IFERROR(__xludf.DUMMYFUNCTION("""COMPUTED_VALUE"""),42790.66666666667)</f>
        <v>42790.66667</v>
      </c>
      <c r="B38" s="2">
        <f>IFERROR(__xludf.DUMMYFUNCTION("""COMPUTED_VALUE"""),51.4)</f>
        <v>51.4</v>
      </c>
    </row>
    <row r="39">
      <c r="A39" s="1">
        <f>IFERROR(__xludf.DUMMYFUNCTION("""COMPUTED_VALUE"""),42793.66666666667)</f>
        <v>42793.66667</v>
      </c>
      <c r="B39" s="2">
        <f>IFERROR(__xludf.DUMMYFUNCTION("""COMPUTED_VALUE"""),49.25)</f>
        <v>49.25</v>
      </c>
    </row>
    <row r="40">
      <c r="A40" s="1">
        <f>IFERROR(__xludf.DUMMYFUNCTION("""COMPUTED_VALUE"""),42794.66666666667)</f>
        <v>42794.66667</v>
      </c>
      <c r="B40" s="2">
        <f>IFERROR(__xludf.DUMMYFUNCTION("""COMPUTED_VALUE"""),50.0)</f>
        <v>50</v>
      </c>
    </row>
    <row r="41">
      <c r="A41" s="1">
        <f>IFERROR(__xludf.DUMMYFUNCTION("""COMPUTED_VALUE"""),42795.66666666667)</f>
        <v>42795.66667</v>
      </c>
      <c r="B41" s="2">
        <f>IFERROR(__xludf.DUMMYFUNCTION("""COMPUTED_VALUE"""),50.0)</f>
        <v>50</v>
      </c>
    </row>
    <row r="42">
      <c r="A42" s="1">
        <f>IFERROR(__xludf.DUMMYFUNCTION("""COMPUTED_VALUE"""),42796.66666666667)</f>
        <v>42796.66667</v>
      </c>
      <c r="B42" s="2">
        <f>IFERROR(__xludf.DUMMYFUNCTION("""COMPUTED_VALUE"""),50.1)</f>
        <v>50.1</v>
      </c>
    </row>
    <row r="43">
      <c r="A43" s="1">
        <f>IFERROR(__xludf.DUMMYFUNCTION("""COMPUTED_VALUE"""),42797.66666666667)</f>
        <v>42797.66667</v>
      </c>
      <c r="B43" s="2">
        <f>IFERROR(__xludf.DUMMYFUNCTION("""COMPUTED_VALUE"""),50.31)</f>
        <v>50.31</v>
      </c>
    </row>
    <row r="44">
      <c r="A44" s="1">
        <f>IFERROR(__xludf.DUMMYFUNCTION("""COMPUTED_VALUE"""),42800.66666666667)</f>
        <v>42800.66667</v>
      </c>
      <c r="B44" s="2">
        <f>IFERROR(__xludf.DUMMYFUNCTION("""COMPUTED_VALUE"""),50.24)</f>
        <v>50.24</v>
      </c>
    </row>
    <row r="45">
      <c r="A45" s="1">
        <f>IFERROR(__xludf.DUMMYFUNCTION("""COMPUTED_VALUE"""),42801.66666666667)</f>
        <v>42801.66667</v>
      </c>
      <c r="B45" s="2">
        <f>IFERROR(__xludf.DUMMYFUNCTION("""COMPUTED_VALUE"""),49.72)</f>
        <v>49.72</v>
      </c>
    </row>
    <row r="46">
      <c r="A46" s="1">
        <f>IFERROR(__xludf.DUMMYFUNCTION("""COMPUTED_VALUE"""),42802.66666666667)</f>
        <v>42802.66667</v>
      </c>
      <c r="B46" s="2">
        <f>IFERROR(__xludf.DUMMYFUNCTION("""COMPUTED_VALUE"""),49.37)</f>
        <v>49.37</v>
      </c>
    </row>
    <row r="47">
      <c r="A47" s="1">
        <f>IFERROR(__xludf.DUMMYFUNCTION("""COMPUTED_VALUE"""),42803.66666666667)</f>
        <v>42803.66667</v>
      </c>
      <c r="B47" s="2">
        <f>IFERROR(__xludf.DUMMYFUNCTION("""COMPUTED_VALUE"""),48.98)</f>
        <v>48.98</v>
      </c>
    </row>
    <row r="48">
      <c r="A48" s="1">
        <f>IFERROR(__xludf.DUMMYFUNCTION("""COMPUTED_VALUE"""),42804.66666666667)</f>
        <v>42804.66667</v>
      </c>
      <c r="B48" s="2">
        <f>IFERROR(__xludf.DUMMYFUNCTION("""COMPUTED_VALUE"""),48.74)</f>
        <v>48.74</v>
      </c>
    </row>
    <row r="49">
      <c r="A49" s="1">
        <f>IFERROR(__xludf.DUMMYFUNCTION("""COMPUTED_VALUE"""),42807.66666666667)</f>
        <v>42807.66667</v>
      </c>
      <c r="B49" s="2">
        <f>IFERROR(__xludf.DUMMYFUNCTION("""COMPUTED_VALUE"""),49.23)</f>
        <v>49.23</v>
      </c>
    </row>
    <row r="50">
      <c r="A50" s="1">
        <f>IFERROR(__xludf.DUMMYFUNCTION("""COMPUTED_VALUE"""),42808.66666666667)</f>
        <v>42808.66667</v>
      </c>
      <c r="B50" s="2">
        <f>IFERROR(__xludf.DUMMYFUNCTION("""COMPUTED_VALUE"""),51.6)</f>
        <v>51.6</v>
      </c>
    </row>
    <row r="51">
      <c r="A51" s="1">
        <f>IFERROR(__xludf.DUMMYFUNCTION("""COMPUTED_VALUE"""),42809.66666666667)</f>
        <v>42809.66667</v>
      </c>
      <c r="B51" s="2">
        <f>IFERROR(__xludf.DUMMYFUNCTION("""COMPUTED_VALUE"""),51.15)</f>
        <v>51.15</v>
      </c>
    </row>
    <row r="52">
      <c r="A52" s="1">
        <f>IFERROR(__xludf.DUMMYFUNCTION("""COMPUTED_VALUE"""),42810.66666666667)</f>
        <v>42810.66667</v>
      </c>
      <c r="B52" s="2">
        <f>IFERROR(__xludf.DUMMYFUNCTION("""COMPUTED_VALUE"""),52.41)</f>
        <v>52.41</v>
      </c>
    </row>
    <row r="53">
      <c r="A53" s="1">
        <f>IFERROR(__xludf.DUMMYFUNCTION("""COMPUTED_VALUE"""),42811.66666666667)</f>
        <v>42811.66667</v>
      </c>
      <c r="B53" s="2">
        <f>IFERROR(__xludf.DUMMYFUNCTION("""COMPUTED_VALUE"""),52.3)</f>
        <v>52.3</v>
      </c>
    </row>
    <row r="54">
      <c r="A54" s="1">
        <f>IFERROR(__xludf.DUMMYFUNCTION("""COMPUTED_VALUE"""),42814.66666666667)</f>
        <v>42814.66667</v>
      </c>
      <c r="B54" s="2">
        <f>IFERROR(__xludf.DUMMYFUNCTION("""COMPUTED_VALUE"""),52.38)</f>
        <v>52.38</v>
      </c>
    </row>
    <row r="55">
      <c r="A55" s="1">
        <f>IFERROR(__xludf.DUMMYFUNCTION("""COMPUTED_VALUE"""),42815.66666666667)</f>
        <v>42815.66667</v>
      </c>
      <c r="B55" s="2">
        <f>IFERROR(__xludf.DUMMYFUNCTION("""COMPUTED_VALUE"""),50.14)</f>
        <v>50.14</v>
      </c>
    </row>
    <row r="56">
      <c r="A56" s="1">
        <f>IFERROR(__xludf.DUMMYFUNCTION("""COMPUTED_VALUE"""),42816.66666666667)</f>
        <v>42816.66667</v>
      </c>
      <c r="B56" s="2">
        <f>IFERROR(__xludf.DUMMYFUNCTION("""COMPUTED_VALUE"""),51.0)</f>
        <v>51</v>
      </c>
    </row>
    <row r="57">
      <c r="A57" s="1">
        <f>IFERROR(__xludf.DUMMYFUNCTION("""COMPUTED_VALUE"""),42817.66666666667)</f>
        <v>42817.66667</v>
      </c>
      <c r="B57" s="2">
        <f>IFERROR(__xludf.DUMMYFUNCTION("""COMPUTED_VALUE"""),50.96)</f>
        <v>50.96</v>
      </c>
    </row>
    <row r="58">
      <c r="A58" s="1">
        <f>IFERROR(__xludf.DUMMYFUNCTION("""COMPUTED_VALUE"""),42818.66666666667)</f>
        <v>42818.66667</v>
      </c>
      <c r="B58" s="2">
        <f>IFERROR(__xludf.DUMMYFUNCTION("""COMPUTED_VALUE"""),52.63)</f>
        <v>52.63</v>
      </c>
    </row>
    <row r="59">
      <c r="A59" s="1">
        <f>IFERROR(__xludf.DUMMYFUNCTION("""COMPUTED_VALUE"""),42821.66666666667)</f>
        <v>42821.66667</v>
      </c>
      <c r="B59" s="2">
        <f>IFERROR(__xludf.DUMMYFUNCTION("""COMPUTED_VALUE"""),54.04)</f>
        <v>54.04</v>
      </c>
    </row>
    <row r="60">
      <c r="A60" s="1">
        <f>IFERROR(__xludf.DUMMYFUNCTION("""COMPUTED_VALUE"""),42822.66666666667)</f>
        <v>42822.66667</v>
      </c>
      <c r="B60" s="2">
        <f>IFERROR(__xludf.DUMMYFUNCTION("""COMPUTED_VALUE"""),55.49)</f>
        <v>55.49</v>
      </c>
    </row>
    <row r="61">
      <c r="A61" s="1">
        <f>IFERROR(__xludf.DUMMYFUNCTION("""COMPUTED_VALUE"""),42823.66666666667)</f>
        <v>42823.66667</v>
      </c>
      <c r="B61" s="2">
        <f>IFERROR(__xludf.DUMMYFUNCTION("""COMPUTED_VALUE"""),55.48)</f>
        <v>55.48</v>
      </c>
    </row>
    <row r="62">
      <c r="A62" s="1">
        <f>IFERROR(__xludf.DUMMYFUNCTION("""COMPUTED_VALUE"""),42824.66666666667)</f>
        <v>42824.66667</v>
      </c>
      <c r="B62" s="2">
        <f>IFERROR(__xludf.DUMMYFUNCTION("""COMPUTED_VALUE"""),55.58)</f>
        <v>55.58</v>
      </c>
    </row>
    <row r="63">
      <c r="A63" s="1">
        <f>IFERROR(__xludf.DUMMYFUNCTION("""COMPUTED_VALUE"""),42825.66666666667)</f>
        <v>42825.66667</v>
      </c>
      <c r="B63" s="2">
        <f>IFERROR(__xludf.DUMMYFUNCTION("""COMPUTED_VALUE"""),55.66)</f>
        <v>55.66</v>
      </c>
    </row>
    <row r="64">
      <c r="A64" s="1">
        <f>IFERROR(__xludf.DUMMYFUNCTION("""COMPUTED_VALUE"""),42828.66666666667)</f>
        <v>42828.66667</v>
      </c>
      <c r="B64" s="2">
        <f>IFERROR(__xludf.DUMMYFUNCTION("""COMPUTED_VALUE"""),59.7)</f>
        <v>59.7</v>
      </c>
    </row>
    <row r="65">
      <c r="A65" s="1">
        <f>IFERROR(__xludf.DUMMYFUNCTION("""COMPUTED_VALUE"""),42829.66666666667)</f>
        <v>42829.66667</v>
      </c>
      <c r="B65" s="2">
        <f>IFERROR(__xludf.DUMMYFUNCTION("""COMPUTED_VALUE"""),60.74)</f>
        <v>60.74</v>
      </c>
    </row>
    <row r="66">
      <c r="A66" s="1">
        <f>IFERROR(__xludf.DUMMYFUNCTION("""COMPUTED_VALUE"""),42830.66666666667)</f>
        <v>42830.66667</v>
      </c>
      <c r="B66" s="2">
        <f>IFERROR(__xludf.DUMMYFUNCTION("""COMPUTED_VALUE"""),59.0)</f>
        <v>59</v>
      </c>
    </row>
    <row r="67">
      <c r="A67" s="1">
        <f>IFERROR(__xludf.DUMMYFUNCTION("""COMPUTED_VALUE"""),42831.66666666667)</f>
        <v>42831.66667</v>
      </c>
      <c r="B67" s="2">
        <f>IFERROR(__xludf.DUMMYFUNCTION("""COMPUTED_VALUE"""),59.74)</f>
        <v>59.74</v>
      </c>
    </row>
    <row r="68">
      <c r="A68" s="1">
        <f>IFERROR(__xludf.DUMMYFUNCTION("""COMPUTED_VALUE"""),42832.66666666667)</f>
        <v>42832.66667</v>
      </c>
      <c r="B68" s="2">
        <f>IFERROR(__xludf.DUMMYFUNCTION("""COMPUTED_VALUE"""),60.51)</f>
        <v>60.51</v>
      </c>
    </row>
    <row r="69">
      <c r="A69" s="1">
        <f>IFERROR(__xludf.DUMMYFUNCTION("""COMPUTED_VALUE"""),42835.66666666667)</f>
        <v>42835.66667</v>
      </c>
      <c r="B69" s="2">
        <f>IFERROR(__xludf.DUMMYFUNCTION("""COMPUTED_VALUE"""),62.48)</f>
        <v>62.48</v>
      </c>
    </row>
    <row r="70">
      <c r="A70" s="1">
        <f>IFERROR(__xludf.DUMMYFUNCTION("""COMPUTED_VALUE"""),42836.66666666667)</f>
        <v>42836.66667</v>
      </c>
      <c r="B70" s="2">
        <f>IFERROR(__xludf.DUMMYFUNCTION("""COMPUTED_VALUE"""),61.74)</f>
        <v>61.74</v>
      </c>
    </row>
    <row r="71">
      <c r="A71" s="1">
        <f>IFERROR(__xludf.DUMMYFUNCTION("""COMPUTED_VALUE"""),42837.66666666667)</f>
        <v>42837.66667</v>
      </c>
      <c r="B71" s="2">
        <f>IFERROR(__xludf.DUMMYFUNCTION("""COMPUTED_VALUE"""),59.37)</f>
        <v>59.37</v>
      </c>
    </row>
    <row r="72">
      <c r="A72" s="1">
        <f>IFERROR(__xludf.DUMMYFUNCTION("""COMPUTED_VALUE"""),42838.66666666667)</f>
        <v>42838.66667</v>
      </c>
      <c r="B72" s="2">
        <f>IFERROR(__xludf.DUMMYFUNCTION("""COMPUTED_VALUE"""),60.8)</f>
        <v>60.8</v>
      </c>
    </row>
    <row r="73">
      <c r="A73" s="1">
        <f>IFERROR(__xludf.DUMMYFUNCTION("""COMPUTED_VALUE"""),42842.66666666667)</f>
        <v>42842.66667</v>
      </c>
      <c r="B73" s="2">
        <f>IFERROR(__xludf.DUMMYFUNCTION("""COMPUTED_VALUE"""),60.29)</f>
        <v>60.29</v>
      </c>
    </row>
    <row r="74">
      <c r="A74" s="1">
        <f>IFERROR(__xludf.DUMMYFUNCTION("""COMPUTED_VALUE"""),42843.66666666667)</f>
        <v>42843.66667</v>
      </c>
      <c r="B74" s="2">
        <f>IFERROR(__xludf.DUMMYFUNCTION("""COMPUTED_VALUE"""),60.05)</f>
        <v>60.05</v>
      </c>
    </row>
    <row r="75">
      <c r="A75" s="1">
        <f>IFERROR(__xludf.DUMMYFUNCTION("""COMPUTED_VALUE"""),42844.66666666667)</f>
        <v>42844.66667</v>
      </c>
      <c r="B75" s="2">
        <f>IFERROR(__xludf.DUMMYFUNCTION("""COMPUTED_VALUE"""),61.1)</f>
        <v>61.1</v>
      </c>
    </row>
    <row r="76">
      <c r="A76" s="1">
        <f>IFERROR(__xludf.DUMMYFUNCTION("""COMPUTED_VALUE"""),42845.66666666667)</f>
        <v>42845.66667</v>
      </c>
      <c r="B76" s="2">
        <f>IFERROR(__xludf.DUMMYFUNCTION("""COMPUTED_VALUE"""),60.5)</f>
        <v>60.5</v>
      </c>
    </row>
    <row r="77">
      <c r="A77" s="1">
        <f>IFERROR(__xludf.DUMMYFUNCTION("""COMPUTED_VALUE"""),42846.66666666667)</f>
        <v>42846.66667</v>
      </c>
      <c r="B77" s="2">
        <f>IFERROR(__xludf.DUMMYFUNCTION("""COMPUTED_VALUE"""),61.12)</f>
        <v>61.12</v>
      </c>
    </row>
    <row r="78">
      <c r="A78" s="1">
        <f>IFERROR(__xludf.DUMMYFUNCTION("""COMPUTED_VALUE"""),42849.66666666667)</f>
        <v>42849.66667</v>
      </c>
      <c r="B78" s="2">
        <f>IFERROR(__xludf.DUMMYFUNCTION("""COMPUTED_VALUE"""),61.61)</f>
        <v>61.61</v>
      </c>
    </row>
    <row r="79">
      <c r="A79" s="1">
        <f>IFERROR(__xludf.DUMMYFUNCTION("""COMPUTED_VALUE"""),42850.66666666667)</f>
        <v>42850.66667</v>
      </c>
      <c r="B79" s="2">
        <f>IFERROR(__xludf.DUMMYFUNCTION("""COMPUTED_VALUE"""),62.76)</f>
        <v>62.76</v>
      </c>
    </row>
    <row r="80">
      <c r="A80" s="1">
        <f>IFERROR(__xludf.DUMMYFUNCTION("""COMPUTED_VALUE"""),42851.66666666667)</f>
        <v>42851.66667</v>
      </c>
      <c r="B80" s="2">
        <f>IFERROR(__xludf.DUMMYFUNCTION("""COMPUTED_VALUE"""),62.03)</f>
        <v>62.03</v>
      </c>
    </row>
    <row r="81">
      <c r="A81" s="1">
        <f>IFERROR(__xludf.DUMMYFUNCTION("""COMPUTED_VALUE"""),42852.66666666667)</f>
        <v>42852.66667</v>
      </c>
      <c r="B81" s="2">
        <f>IFERROR(__xludf.DUMMYFUNCTION("""COMPUTED_VALUE"""),61.73)</f>
        <v>61.73</v>
      </c>
    </row>
    <row r="82">
      <c r="A82" s="1">
        <f>IFERROR(__xludf.DUMMYFUNCTION("""COMPUTED_VALUE"""),42853.66666666667)</f>
        <v>42853.66667</v>
      </c>
      <c r="B82" s="2">
        <f>IFERROR(__xludf.DUMMYFUNCTION("""COMPUTED_VALUE"""),62.81)</f>
        <v>62.81</v>
      </c>
    </row>
    <row r="83">
      <c r="A83" s="1">
        <f>IFERROR(__xludf.DUMMYFUNCTION("""COMPUTED_VALUE"""),42856.66666666667)</f>
        <v>42856.66667</v>
      </c>
      <c r="B83" s="2">
        <f>IFERROR(__xludf.DUMMYFUNCTION("""COMPUTED_VALUE"""),64.57)</f>
        <v>64.57</v>
      </c>
    </row>
    <row r="84">
      <c r="A84" s="1">
        <f>IFERROR(__xludf.DUMMYFUNCTION("""COMPUTED_VALUE"""),42857.66666666667)</f>
        <v>42857.66667</v>
      </c>
      <c r="B84" s="2">
        <f>IFERROR(__xludf.DUMMYFUNCTION("""COMPUTED_VALUE"""),63.78)</f>
        <v>63.78</v>
      </c>
    </row>
    <row r="85">
      <c r="A85" s="1">
        <f>IFERROR(__xludf.DUMMYFUNCTION("""COMPUTED_VALUE"""),42858.66666666667)</f>
        <v>42858.66667</v>
      </c>
      <c r="B85" s="2">
        <f>IFERROR(__xludf.DUMMYFUNCTION("""COMPUTED_VALUE"""),62.2)</f>
        <v>62.2</v>
      </c>
    </row>
    <row r="86">
      <c r="A86" s="1">
        <f>IFERROR(__xludf.DUMMYFUNCTION("""COMPUTED_VALUE"""),42859.66666666667)</f>
        <v>42859.66667</v>
      </c>
      <c r="B86" s="2">
        <f>IFERROR(__xludf.DUMMYFUNCTION("""COMPUTED_VALUE"""),59.09)</f>
        <v>59.09</v>
      </c>
    </row>
    <row r="87">
      <c r="A87" s="1">
        <f>IFERROR(__xludf.DUMMYFUNCTION("""COMPUTED_VALUE"""),42860.66666666667)</f>
        <v>42860.66667</v>
      </c>
      <c r="B87" s="2">
        <f>IFERROR(__xludf.DUMMYFUNCTION("""COMPUTED_VALUE"""),61.67)</f>
        <v>61.67</v>
      </c>
    </row>
    <row r="88">
      <c r="A88" s="1">
        <f>IFERROR(__xludf.DUMMYFUNCTION("""COMPUTED_VALUE"""),42863.66666666667)</f>
        <v>42863.66667</v>
      </c>
      <c r="B88" s="2">
        <f>IFERROR(__xludf.DUMMYFUNCTION("""COMPUTED_VALUE"""),61.44)</f>
        <v>61.44</v>
      </c>
    </row>
    <row r="89">
      <c r="A89" s="1">
        <f>IFERROR(__xludf.DUMMYFUNCTION("""COMPUTED_VALUE"""),42864.66666666667)</f>
        <v>42864.66667</v>
      </c>
      <c r="B89" s="2">
        <f>IFERROR(__xludf.DUMMYFUNCTION("""COMPUTED_VALUE"""),64.25)</f>
        <v>64.25</v>
      </c>
    </row>
    <row r="90">
      <c r="A90" s="1">
        <f>IFERROR(__xludf.DUMMYFUNCTION("""COMPUTED_VALUE"""),42865.66666666667)</f>
        <v>42865.66667</v>
      </c>
      <c r="B90" s="2">
        <f>IFERROR(__xludf.DUMMYFUNCTION("""COMPUTED_VALUE"""),65.04)</f>
        <v>65.04</v>
      </c>
    </row>
    <row r="91">
      <c r="A91" s="1">
        <f>IFERROR(__xludf.DUMMYFUNCTION("""COMPUTED_VALUE"""),42866.66666666667)</f>
        <v>42866.66667</v>
      </c>
      <c r="B91" s="2">
        <f>IFERROR(__xludf.DUMMYFUNCTION("""COMPUTED_VALUE"""),64.62)</f>
        <v>64.62</v>
      </c>
    </row>
    <row r="92">
      <c r="A92" s="1">
        <f>IFERROR(__xludf.DUMMYFUNCTION("""COMPUTED_VALUE"""),42867.66666666667)</f>
        <v>42867.66667</v>
      </c>
      <c r="B92" s="2">
        <f>IFERROR(__xludf.DUMMYFUNCTION("""COMPUTED_VALUE"""),64.96)</f>
        <v>64.96</v>
      </c>
    </row>
    <row r="93">
      <c r="A93" s="1">
        <f>IFERROR(__xludf.DUMMYFUNCTION("""COMPUTED_VALUE"""),42870.66666666667)</f>
        <v>42870.66667</v>
      </c>
      <c r="B93" s="2">
        <f>IFERROR(__xludf.DUMMYFUNCTION("""COMPUTED_VALUE"""),63.18)</f>
        <v>63.18</v>
      </c>
    </row>
    <row r="94">
      <c r="A94" s="1">
        <f>IFERROR(__xludf.DUMMYFUNCTION("""COMPUTED_VALUE"""),42871.66666666667)</f>
        <v>42871.66667</v>
      </c>
      <c r="B94" s="2">
        <f>IFERROR(__xludf.DUMMYFUNCTION("""COMPUTED_VALUE"""),63.4)</f>
        <v>63.4</v>
      </c>
    </row>
    <row r="95">
      <c r="A95" s="1">
        <f>IFERROR(__xludf.DUMMYFUNCTION("""COMPUTED_VALUE"""),42872.66666666667)</f>
        <v>42872.66667</v>
      </c>
      <c r="B95" s="2">
        <f>IFERROR(__xludf.DUMMYFUNCTION("""COMPUTED_VALUE"""),61.22)</f>
        <v>61.22</v>
      </c>
    </row>
    <row r="96">
      <c r="A96" s="1">
        <f>IFERROR(__xludf.DUMMYFUNCTION("""COMPUTED_VALUE"""),42873.66666666667)</f>
        <v>42873.66667</v>
      </c>
      <c r="B96" s="2">
        <f>IFERROR(__xludf.DUMMYFUNCTION("""COMPUTED_VALUE"""),62.61)</f>
        <v>62.61</v>
      </c>
    </row>
    <row r="97">
      <c r="A97" s="1">
        <f>IFERROR(__xludf.DUMMYFUNCTION("""COMPUTED_VALUE"""),42874.66666666667)</f>
        <v>42874.66667</v>
      </c>
      <c r="B97" s="2">
        <f>IFERROR(__xludf.DUMMYFUNCTION("""COMPUTED_VALUE"""),62.17)</f>
        <v>62.17</v>
      </c>
    </row>
    <row r="98">
      <c r="A98" s="1">
        <f>IFERROR(__xludf.DUMMYFUNCTION("""COMPUTED_VALUE"""),42877.66666666667)</f>
        <v>42877.66667</v>
      </c>
      <c r="B98" s="2">
        <f>IFERROR(__xludf.DUMMYFUNCTION("""COMPUTED_VALUE"""),62.07)</f>
        <v>62.07</v>
      </c>
    </row>
    <row r="99">
      <c r="A99" s="1">
        <f>IFERROR(__xludf.DUMMYFUNCTION("""COMPUTED_VALUE"""),42878.66666666667)</f>
        <v>42878.66667</v>
      </c>
      <c r="B99" s="2">
        <f>IFERROR(__xludf.DUMMYFUNCTION("""COMPUTED_VALUE"""),60.77)</f>
        <v>60.77</v>
      </c>
    </row>
    <row r="100">
      <c r="A100" s="1">
        <f>IFERROR(__xludf.DUMMYFUNCTION("""COMPUTED_VALUE"""),42879.66666666667)</f>
        <v>42879.66667</v>
      </c>
      <c r="B100" s="2">
        <f>IFERROR(__xludf.DUMMYFUNCTION("""COMPUTED_VALUE"""),62.04)</f>
        <v>62.04</v>
      </c>
    </row>
    <row r="101">
      <c r="A101" s="1">
        <f>IFERROR(__xludf.DUMMYFUNCTION("""COMPUTED_VALUE"""),42880.66666666667)</f>
        <v>42880.66667</v>
      </c>
      <c r="B101" s="2">
        <f>IFERROR(__xludf.DUMMYFUNCTION("""COMPUTED_VALUE"""),63.37)</f>
        <v>63.37</v>
      </c>
    </row>
    <row r="102">
      <c r="A102" s="1">
        <f>IFERROR(__xludf.DUMMYFUNCTION("""COMPUTED_VALUE"""),42881.66666666667)</f>
        <v>42881.66667</v>
      </c>
      <c r="B102" s="2">
        <f>IFERROR(__xludf.DUMMYFUNCTION("""COMPUTED_VALUE"""),65.03)</f>
        <v>65.03</v>
      </c>
    </row>
    <row r="103">
      <c r="A103" s="1">
        <f>IFERROR(__xludf.DUMMYFUNCTION("""COMPUTED_VALUE"""),42885.66666666667)</f>
        <v>42885.66667</v>
      </c>
      <c r="B103" s="2">
        <f>IFERROR(__xludf.DUMMYFUNCTION("""COMPUTED_VALUE"""),67.02)</f>
        <v>67.02</v>
      </c>
    </row>
    <row r="104">
      <c r="A104" s="1">
        <f>IFERROR(__xludf.DUMMYFUNCTION("""COMPUTED_VALUE"""),42886.66666666667)</f>
        <v>42886.66667</v>
      </c>
      <c r="B104" s="2">
        <f>IFERROR(__xludf.DUMMYFUNCTION("""COMPUTED_VALUE"""),68.2)</f>
        <v>68.2</v>
      </c>
    </row>
    <row r="105">
      <c r="A105" s="1">
        <f>IFERROR(__xludf.DUMMYFUNCTION("""COMPUTED_VALUE"""),42887.66666666667)</f>
        <v>42887.66667</v>
      </c>
      <c r="B105" s="2">
        <f>IFERROR(__xludf.DUMMYFUNCTION("""COMPUTED_VALUE"""),68.07)</f>
        <v>68.07</v>
      </c>
    </row>
    <row r="106">
      <c r="A106" s="1">
        <f>IFERROR(__xludf.DUMMYFUNCTION("""COMPUTED_VALUE"""),42888.66666666667)</f>
        <v>42888.66667</v>
      </c>
      <c r="B106" s="2">
        <f>IFERROR(__xludf.DUMMYFUNCTION("""COMPUTED_VALUE"""),67.97)</f>
        <v>67.97</v>
      </c>
    </row>
    <row r="107">
      <c r="A107" s="1">
        <f>IFERROR(__xludf.DUMMYFUNCTION("""COMPUTED_VALUE"""),42891.66666666667)</f>
        <v>42891.66667</v>
      </c>
      <c r="B107" s="2">
        <f>IFERROR(__xludf.DUMMYFUNCTION("""COMPUTED_VALUE"""),69.46)</f>
        <v>69.46</v>
      </c>
    </row>
    <row r="108">
      <c r="A108" s="1">
        <f>IFERROR(__xludf.DUMMYFUNCTION("""COMPUTED_VALUE"""),42892.66666666667)</f>
        <v>42892.66667</v>
      </c>
      <c r="B108" s="2">
        <f>IFERROR(__xludf.DUMMYFUNCTION("""COMPUTED_VALUE"""),70.57)</f>
        <v>70.57</v>
      </c>
    </row>
    <row r="109">
      <c r="A109" s="1">
        <f>IFERROR(__xludf.DUMMYFUNCTION("""COMPUTED_VALUE"""),42893.66666666667)</f>
        <v>42893.66667</v>
      </c>
      <c r="B109" s="2">
        <f>IFERROR(__xludf.DUMMYFUNCTION("""COMPUTED_VALUE"""),71.93)</f>
        <v>71.93</v>
      </c>
    </row>
    <row r="110">
      <c r="A110" s="1">
        <f>IFERROR(__xludf.DUMMYFUNCTION("""COMPUTED_VALUE"""),42894.66666666667)</f>
        <v>42894.66667</v>
      </c>
      <c r="B110" s="2">
        <f>IFERROR(__xludf.DUMMYFUNCTION("""COMPUTED_VALUE"""),74.0)</f>
        <v>74</v>
      </c>
    </row>
    <row r="111">
      <c r="A111" s="1">
        <f>IFERROR(__xludf.DUMMYFUNCTION("""COMPUTED_VALUE"""),42895.66666666667)</f>
        <v>42895.66667</v>
      </c>
      <c r="B111" s="2">
        <f>IFERROR(__xludf.DUMMYFUNCTION("""COMPUTED_VALUE"""),71.46)</f>
        <v>71.46</v>
      </c>
    </row>
    <row r="112">
      <c r="A112" s="1">
        <f>IFERROR(__xludf.DUMMYFUNCTION("""COMPUTED_VALUE"""),42898.66666666667)</f>
        <v>42898.66667</v>
      </c>
      <c r="B112" s="2">
        <f>IFERROR(__xludf.DUMMYFUNCTION("""COMPUTED_VALUE"""),71.8)</f>
        <v>71.8</v>
      </c>
    </row>
    <row r="113">
      <c r="A113" s="1">
        <f>IFERROR(__xludf.DUMMYFUNCTION("""COMPUTED_VALUE"""),42899.66666666667)</f>
        <v>42899.66667</v>
      </c>
      <c r="B113" s="2">
        <f>IFERROR(__xludf.DUMMYFUNCTION("""COMPUTED_VALUE"""),75.19)</f>
        <v>75.19</v>
      </c>
    </row>
    <row r="114">
      <c r="A114" s="1">
        <f>IFERROR(__xludf.DUMMYFUNCTION("""COMPUTED_VALUE"""),42900.66666666667)</f>
        <v>42900.66667</v>
      </c>
      <c r="B114" s="2">
        <f>IFERROR(__xludf.DUMMYFUNCTION("""COMPUTED_VALUE"""),76.13)</f>
        <v>76.13</v>
      </c>
    </row>
    <row r="115">
      <c r="A115" s="1">
        <f>IFERROR(__xludf.DUMMYFUNCTION("""COMPUTED_VALUE"""),42901.66666666667)</f>
        <v>42901.66667</v>
      </c>
      <c r="B115" s="2">
        <f>IFERROR(__xludf.DUMMYFUNCTION("""COMPUTED_VALUE"""),75.07)</f>
        <v>75.07</v>
      </c>
    </row>
    <row r="116">
      <c r="A116" s="1">
        <f>IFERROR(__xludf.DUMMYFUNCTION("""COMPUTED_VALUE"""),42902.66666666667)</f>
        <v>42902.66667</v>
      </c>
      <c r="B116" s="2">
        <f>IFERROR(__xludf.DUMMYFUNCTION("""COMPUTED_VALUE"""),74.28)</f>
        <v>74.28</v>
      </c>
    </row>
    <row r="117">
      <c r="A117" s="1">
        <f>IFERROR(__xludf.DUMMYFUNCTION("""COMPUTED_VALUE"""),42905.66666666667)</f>
        <v>42905.66667</v>
      </c>
      <c r="B117" s="2">
        <f>IFERROR(__xludf.DUMMYFUNCTION("""COMPUTED_VALUE"""),73.96)</f>
        <v>73.96</v>
      </c>
    </row>
    <row r="118">
      <c r="A118" s="1">
        <f>IFERROR(__xludf.DUMMYFUNCTION("""COMPUTED_VALUE"""),42906.66666666667)</f>
        <v>42906.66667</v>
      </c>
      <c r="B118" s="2">
        <f>IFERROR(__xludf.DUMMYFUNCTION("""COMPUTED_VALUE"""),74.45)</f>
        <v>74.45</v>
      </c>
    </row>
    <row r="119">
      <c r="A119" s="1">
        <f>IFERROR(__xludf.DUMMYFUNCTION("""COMPUTED_VALUE"""),42907.66666666667)</f>
        <v>42907.66667</v>
      </c>
      <c r="B119" s="2">
        <f>IFERROR(__xludf.DUMMYFUNCTION("""COMPUTED_VALUE"""),75.28)</f>
        <v>75.28</v>
      </c>
    </row>
    <row r="120">
      <c r="A120" s="1">
        <f>IFERROR(__xludf.DUMMYFUNCTION("""COMPUTED_VALUE"""),42908.66666666667)</f>
        <v>42908.66667</v>
      </c>
      <c r="B120" s="2">
        <f>IFERROR(__xludf.DUMMYFUNCTION("""COMPUTED_VALUE"""),76.52)</f>
        <v>76.52</v>
      </c>
    </row>
    <row r="121">
      <c r="A121" s="1">
        <f>IFERROR(__xludf.DUMMYFUNCTION("""COMPUTED_VALUE"""),42909.66666666667)</f>
        <v>42909.66667</v>
      </c>
      <c r="B121" s="2">
        <f>IFERROR(__xludf.DUMMYFUNCTION("""COMPUTED_VALUE"""),76.69)</f>
        <v>76.69</v>
      </c>
    </row>
    <row r="122">
      <c r="A122" s="1">
        <f>IFERROR(__xludf.DUMMYFUNCTION("""COMPUTED_VALUE"""),42912.66666666667)</f>
        <v>42912.66667</v>
      </c>
      <c r="B122" s="2">
        <f>IFERROR(__xludf.DUMMYFUNCTION("""COMPUTED_VALUE"""),75.5)</f>
        <v>75.5</v>
      </c>
    </row>
    <row r="123">
      <c r="A123" s="1">
        <f>IFERROR(__xludf.DUMMYFUNCTION("""COMPUTED_VALUE"""),42913.66666666667)</f>
        <v>42913.66667</v>
      </c>
      <c r="B123" s="2">
        <f>IFERROR(__xludf.DUMMYFUNCTION("""COMPUTED_VALUE"""),72.47)</f>
        <v>72.47</v>
      </c>
    </row>
    <row r="124">
      <c r="A124" s="1">
        <f>IFERROR(__xludf.DUMMYFUNCTION("""COMPUTED_VALUE"""),42914.66666666667)</f>
        <v>42914.66667</v>
      </c>
      <c r="B124" s="2">
        <f>IFERROR(__xludf.DUMMYFUNCTION("""COMPUTED_VALUE"""),74.25)</f>
        <v>74.25</v>
      </c>
    </row>
    <row r="125">
      <c r="A125" s="1">
        <f>IFERROR(__xludf.DUMMYFUNCTION("""COMPUTED_VALUE"""),42915.66666666667)</f>
        <v>42915.66667</v>
      </c>
      <c r="B125" s="2">
        <f>IFERROR(__xludf.DUMMYFUNCTION("""COMPUTED_VALUE"""),72.15)</f>
        <v>72.15</v>
      </c>
    </row>
    <row r="126">
      <c r="A126" s="1">
        <f>IFERROR(__xludf.DUMMYFUNCTION("""COMPUTED_VALUE"""),42916.66666666667)</f>
        <v>42916.66667</v>
      </c>
      <c r="B126" s="2">
        <f>IFERROR(__xludf.DUMMYFUNCTION("""COMPUTED_VALUE"""),72.32)</f>
        <v>72.32</v>
      </c>
    </row>
    <row r="127">
      <c r="A127" s="1">
        <f>IFERROR(__xludf.DUMMYFUNCTION("""COMPUTED_VALUE"""),42919.66666666667)</f>
        <v>42919.66667</v>
      </c>
      <c r="B127" s="2">
        <f>IFERROR(__xludf.DUMMYFUNCTION("""COMPUTED_VALUE"""),70.52)</f>
        <v>70.52</v>
      </c>
    </row>
    <row r="128">
      <c r="A128" s="1">
        <f>IFERROR(__xludf.DUMMYFUNCTION("""COMPUTED_VALUE"""),42921.66666666667)</f>
        <v>42921.66667</v>
      </c>
      <c r="B128" s="2">
        <f>IFERROR(__xludf.DUMMYFUNCTION("""COMPUTED_VALUE"""),65.42)</f>
        <v>65.42</v>
      </c>
    </row>
    <row r="129">
      <c r="A129" s="1">
        <f>IFERROR(__xludf.DUMMYFUNCTION("""COMPUTED_VALUE"""),42922.66666666667)</f>
        <v>42922.66667</v>
      </c>
      <c r="B129" s="2">
        <f>IFERROR(__xludf.DUMMYFUNCTION("""COMPUTED_VALUE"""),61.77)</f>
        <v>61.77</v>
      </c>
    </row>
    <row r="130">
      <c r="A130" s="1">
        <f>IFERROR(__xludf.DUMMYFUNCTION("""COMPUTED_VALUE"""),42923.66666666667)</f>
        <v>42923.66667</v>
      </c>
      <c r="B130" s="2">
        <f>IFERROR(__xludf.DUMMYFUNCTION("""COMPUTED_VALUE"""),62.64)</f>
        <v>62.64</v>
      </c>
    </row>
    <row r="131">
      <c r="A131" s="1">
        <f>IFERROR(__xludf.DUMMYFUNCTION("""COMPUTED_VALUE"""),42926.66666666667)</f>
        <v>42926.66667</v>
      </c>
      <c r="B131" s="2">
        <f>IFERROR(__xludf.DUMMYFUNCTION("""COMPUTED_VALUE"""),63.21)</f>
        <v>63.21</v>
      </c>
    </row>
    <row r="132">
      <c r="A132" s="1">
        <f>IFERROR(__xludf.DUMMYFUNCTION("""COMPUTED_VALUE"""),42927.66666666667)</f>
        <v>42927.66667</v>
      </c>
      <c r="B132" s="2">
        <f>IFERROR(__xludf.DUMMYFUNCTION("""COMPUTED_VALUE"""),65.44)</f>
        <v>65.44</v>
      </c>
    </row>
    <row r="133">
      <c r="A133" s="1">
        <f>IFERROR(__xludf.DUMMYFUNCTION("""COMPUTED_VALUE"""),42928.66666666667)</f>
        <v>42928.66667</v>
      </c>
      <c r="B133" s="2">
        <f>IFERROR(__xludf.DUMMYFUNCTION("""COMPUTED_VALUE"""),65.9)</f>
        <v>65.9</v>
      </c>
    </row>
    <row r="134">
      <c r="A134" s="1">
        <f>IFERROR(__xludf.DUMMYFUNCTION("""COMPUTED_VALUE"""),42929.66666666667)</f>
        <v>42929.66667</v>
      </c>
      <c r="B134" s="2">
        <f>IFERROR(__xludf.DUMMYFUNCTION("""COMPUTED_VALUE"""),64.68)</f>
        <v>64.68</v>
      </c>
    </row>
    <row r="135">
      <c r="A135" s="1">
        <f>IFERROR(__xludf.DUMMYFUNCTION("""COMPUTED_VALUE"""),42930.66666666667)</f>
        <v>42930.66667</v>
      </c>
      <c r="B135" s="2">
        <f>IFERROR(__xludf.DUMMYFUNCTION("""COMPUTED_VALUE"""),65.56)</f>
        <v>65.56</v>
      </c>
    </row>
    <row r="136">
      <c r="A136" s="1">
        <f>IFERROR(__xludf.DUMMYFUNCTION("""COMPUTED_VALUE"""),42933.66666666667)</f>
        <v>42933.66667</v>
      </c>
      <c r="B136" s="2">
        <f>IFERROR(__xludf.DUMMYFUNCTION("""COMPUTED_VALUE"""),63.91)</f>
        <v>63.91</v>
      </c>
    </row>
    <row r="137">
      <c r="A137" s="1">
        <f>IFERROR(__xludf.DUMMYFUNCTION("""COMPUTED_VALUE"""),42934.66666666667)</f>
        <v>42934.66667</v>
      </c>
      <c r="B137" s="2">
        <f>IFERROR(__xludf.DUMMYFUNCTION("""COMPUTED_VALUE"""),65.65)</f>
        <v>65.65</v>
      </c>
    </row>
    <row r="138">
      <c r="A138" s="1">
        <f>IFERROR(__xludf.DUMMYFUNCTION("""COMPUTED_VALUE"""),42935.66666666667)</f>
        <v>42935.66667</v>
      </c>
      <c r="B138" s="2">
        <f>IFERROR(__xludf.DUMMYFUNCTION("""COMPUTED_VALUE"""),65.05)</f>
        <v>65.05</v>
      </c>
    </row>
    <row r="139">
      <c r="A139" s="1">
        <f>IFERROR(__xludf.DUMMYFUNCTION("""COMPUTED_VALUE"""),42936.66666666667)</f>
        <v>42936.66667</v>
      </c>
      <c r="B139" s="2">
        <f>IFERROR(__xludf.DUMMYFUNCTION("""COMPUTED_VALUE"""),65.98)</f>
        <v>65.98</v>
      </c>
    </row>
    <row r="140">
      <c r="A140" s="1">
        <f>IFERROR(__xludf.DUMMYFUNCTION("""COMPUTED_VALUE"""),42937.66666666667)</f>
        <v>42937.66667</v>
      </c>
      <c r="B140" s="2">
        <f>IFERROR(__xludf.DUMMYFUNCTION("""COMPUTED_VALUE"""),65.68)</f>
        <v>65.68</v>
      </c>
    </row>
    <row r="141">
      <c r="A141" s="1">
        <f>IFERROR(__xludf.DUMMYFUNCTION("""COMPUTED_VALUE"""),42940.66666666667)</f>
        <v>42940.66667</v>
      </c>
      <c r="B141" s="2">
        <f>IFERROR(__xludf.DUMMYFUNCTION("""COMPUTED_VALUE"""),68.5)</f>
        <v>68.5</v>
      </c>
    </row>
    <row r="142">
      <c r="A142" s="1">
        <f>IFERROR(__xludf.DUMMYFUNCTION("""COMPUTED_VALUE"""),42941.66666666667)</f>
        <v>42941.66667</v>
      </c>
      <c r="B142" s="2">
        <f>IFERROR(__xludf.DUMMYFUNCTION("""COMPUTED_VALUE"""),67.92)</f>
        <v>67.92</v>
      </c>
    </row>
    <row r="143">
      <c r="A143" s="1">
        <f>IFERROR(__xludf.DUMMYFUNCTION("""COMPUTED_VALUE"""),42942.66666666667)</f>
        <v>42942.66667</v>
      </c>
      <c r="B143" s="2">
        <f>IFERROR(__xludf.DUMMYFUNCTION("""COMPUTED_VALUE"""),68.77)</f>
        <v>68.77</v>
      </c>
    </row>
    <row r="144">
      <c r="A144" s="1">
        <f>IFERROR(__xludf.DUMMYFUNCTION("""COMPUTED_VALUE"""),42943.66666666667)</f>
        <v>42943.66667</v>
      </c>
      <c r="B144" s="2">
        <f>IFERROR(__xludf.DUMMYFUNCTION("""COMPUTED_VALUE"""),66.89)</f>
        <v>66.89</v>
      </c>
    </row>
    <row r="145">
      <c r="A145" s="1">
        <f>IFERROR(__xludf.DUMMYFUNCTION("""COMPUTED_VALUE"""),42944.66666666667)</f>
        <v>42944.66667</v>
      </c>
      <c r="B145" s="2">
        <f>IFERROR(__xludf.DUMMYFUNCTION("""COMPUTED_VALUE"""),67.01)</f>
        <v>67.01</v>
      </c>
    </row>
    <row r="146">
      <c r="A146" s="1">
        <f>IFERROR(__xludf.DUMMYFUNCTION("""COMPUTED_VALUE"""),42947.66666666667)</f>
        <v>42947.66667</v>
      </c>
      <c r="B146" s="2">
        <f>IFERROR(__xludf.DUMMYFUNCTION("""COMPUTED_VALUE"""),64.69)</f>
        <v>64.69</v>
      </c>
    </row>
    <row r="147">
      <c r="A147" s="1">
        <f>IFERROR(__xludf.DUMMYFUNCTION("""COMPUTED_VALUE"""),42948.66666666667)</f>
        <v>42948.66667</v>
      </c>
      <c r="B147" s="2">
        <f>IFERROR(__xludf.DUMMYFUNCTION("""COMPUTED_VALUE"""),63.91)</f>
        <v>63.91</v>
      </c>
    </row>
    <row r="148">
      <c r="A148" s="1">
        <f>IFERROR(__xludf.DUMMYFUNCTION("""COMPUTED_VALUE"""),42949.66666666667)</f>
        <v>42949.66667</v>
      </c>
      <c r="B148" s="2">
        <f>IFERROR(__xludf.DUMMYFUNCTION("""COMPUTED_VALUE"""),65.18)</f>
        <v>65.18</v>
      </c>
    </row>
    <row r="149">
      <c r="A149" s="1">
        <f>IFERROR(__xludf.DUMMYFUNCTION("""COMPUTED_VALUE"""),42950.66666666667)</f>
        <v>42950.66667</v>
      </c>
      <c r="B149" s="2">
        <f>IFERROR(__xludf.DUMMYFUNCTION("""COMPUTED_VALUE"""),69.42)</f>
        <v>69.42</v>
      </c>
    </row>
    <row r="150">
      <c r="A150" s="1">
        <f>IFERROR(__xludf.DUMMYFUNCTION("""COMPUTED_VALUE"""),42951.66666666667)</f>
        <v>42951.66667</v>
      </c>
      <c r="B150" s="2">
        <f>IFERROR(__xludf.DUMMYFUNCTION("""COMPUTED_VALUE"""),71.38)</f>
        <v>71.38</v>
      </c>
    </row>
    <row r="151">
      <c r="A151" s="1">
        <f>IFERROR(__xludf.DUMMYFUNCTION("""COMPUTED_VALUE"""),42954.66666666667)</f>
        <v>42954.66667</v>
      </c>
      <c r="B151" s="2">
        <f>IFERROR(__xludf.DUMMYFUNCTION("""COMPUTED_VALUE"""),71.03)</f>
        <v>71.03</v>
      </c>
    </row>
    <row r="152">
      <c r="A152" s="1">
        <f>IFERROR(__xludf.DUMMYFUNCTION("""COMPUTED_VALUE"""),42955.66666666667)</f>
        <v>42955.66667</v>
      </c>
      <c r="B152" s="2">
        <f>IFERROR(__xludf.DUMMYFUNCTION("""COMPUTED_VALUE"""),73.04)</f>
        <v>73.04</v>
      </c>
    </row>
    <row r="153">
      <c r="A153" s="1">
        <f>IFERROR(__xludf.DUMMYFUNCTION("""COMPUTED_VALUE"""),42956.66666666667)</f>
        <v>42956.66667</v>
      </c>
      <c r="B153" s="2">
        <f>IFERROR(__xludf.DUMMYFUNCTION("""COMPUTED_VALUE"""),72.71)</f>
        <v>72.71</v>
      </c>
    </row>
    <row r="154">
      <c r="A154" s="1">
        <f>IFERROR(__xludf.DUMMYFUNCTION("""COMPUTED_VALUE"""),42957.66666666667)</f>
        <v>42957.66667</v>
      </c>
      <c r="B154" s="2">
        <f>IFERROR(__xludf.DUMMYFUNCTION("""COMPUTED_VALUE"""),71.08)</f>
        <v>71.08</v>
      </c>
    </row>
    <row r="155">
      <c r="A155" s="1">
        <f>IFERROR(__xludf.DUMMYFUNCTION("""COMPUTED_VALUE"""),42958.66666666667)</f>
        <v>42958.66667</v>
      </c>
      <c r="B155" s="2">
        <f>IFERROR(__xludf.DUMMYFUNCTION("""COMPUTED_VALUE"""),71.57)</f>
        <v>71.57</v>
      </c>
    </row>
    <row r="156">
      <c r="A156" s="1">
        <f>IFERROR(__xludf.DUMMYFUNCTION("""COMPUTED_VALUE"""),42961.66666666667)</f>
        <v>42961.66667</v>
      </c>
      <c r="B156" s="2">
        <f>IFERROR(__xludf.DUMMYFUNCTION("""COMPUTED_VALUE"""),72.76)</f>
        <v>72.76</v>
      </c>
    </row>
    <row r="157">
      <c r="A157" s="1">
        <f>IFERROR(__xludf.DUMMYFUNCTION("""COMPUTED_VALUE"""),42962.66666666667)</f>
        <v>42962.66667</v>
      </c>
      <c r="B157" s="2">
        <f>IFERROR(__xludf.DUMMYFUNCTION("""COMPUTED_VALUE"""),72.47)</f>
        <v>72.47</v>
      </c>
    </row>
    <row r="158">
      <c r="A158" s="1">
        <f>IFERROR(__xludf.DUMMYFUNCTION("""COMPUTED_VALUE"""),42963.66666666667)</f>
        <v>42963.66667</v>
      </c>
      <c r="B158" s="2">
        <f>IFERROR(__xludf.DUMMYFUNCTION("""COMPUTED_VALUE"""),72.58)</f>
        <v>72.58</v>
      </c>
    </row>
    <row r="159">
      <c r="A159" s="1">
        <f>IFERROR(__xludf.DUMMYFUNCTION("""COMPUTED_VALUE"""),42964.66666666667)</f>
        <v>42964.66667</v>
      </c>
      <c r="B159" s="2">
        <f>IFERROR(__xludf.DUMMYFUNCTION("""COMPUTED_VALUE"""),70.38)</f>
        <v>70.38</v>
      </c>
    </row>
    <row r="160">
      <c r="A160" s="1">
        <f>IFERROR(__xludf.DUMMYFUNCTION("""COMPUTED_VALUE"""),42965.66666666667)</f>
        <v>42965.66667</v>
      </c>
      <c r="B160" s="2">
        <f>IFERROR(__xludf.DUMMYFUNCTION("""COMPUTED_VALUE"""),69.49)</f>
        <v>69.49</v>
      </c>
    </row>
    <row r="161">
      <c r="A161" s="1">
        <f>IFERROR(__xludf.DUMMYFUNCTION("""COMPUTED_VALUE"""),42968.66666666667)</f>
        <v>42968.66667</v>
      </c>
      <c r="B161" s="2">
        <f>IFERROR(__xludf.DUMMYFUNCTION("""COMPUTED_VALUE"""),67.57)</f>
        <v>67.57</v>
      </c>
    </row>
    <row r="162">
      <c r="A162" s="1">
        <f>IFERROR(__xludf.DUMMYFUNCTION("""COMPUTED_VALUE"""),42969.66666666667)</f>
        <v>42969.66667</v>
      </c>
      <c r="B162" s="2">
        <f>IFERROR(__xludf.DUMMYFUNCTION("""COMPUTED_VALUE"""),68.27)</f>
        <v>68.27</v>
      </c>
    </row>
    <row r="163">
      <c r="A163" s="1">
        <f>IFERROR(__xludf.DUMMYFUNCTION("""COMPUTED_VALUE"""),42970.66666666667)</f>
        <v>42970.66667</v>
      </c>
      <c r="B163" s="2">
        <f>IFERROR(__xludf.DUMMYFUNCTION("""COMPUTED_VALUE"""),70.55)</f>
        <v>70.55</v>
      </c>
    </row>
    <row r="164">
      <c r="A164" s="1">
        <f>IFERROR(__xludf.DUMMYFUNCTION("""COMPUTED_VALUE"""),42971.66666666667)</f>
        <v>42971.66667</v>
      </c>
      <c r="B164" s="2">
        <f>IFERROR(__xludf.DUMMYFUNCTION("""COMPUTED_VALUE"""),70.59)</f>
        <v>70.59</v>
      </c>
    </row>
    <row r="165">
      <c r="A165" s="1">
        <f>IFERROR(__xludf.DUMMYFUNCTION("""COMPUTED_VALUE"""),42972.66666666667)</f>
        <v>42972.66667</v>
      </c>
      <c r="B165" s="2">
        <f>IFERROR(__xludf.DUMMYFUNCTION("""COMPUTED_VALUE"""),69.61)</f>
        <v>69.61</v>
      </c>
    </row>
    <row r="166">
      <c r="A166" s="1">
        <f>IFERROR(__xludf.DUMMYFUNCTION("""COMPUTED_VALUE"""),42975.66666666667)</f>
        <v>42975.66667</v>
      </c>
      <c r="B166" s="2">
        <f>IFERROR(__xludf.DUMMYFUNCTION("""COMPUTED_VALUE"""),69.13)</f>
        <v>69.13</v>
      </c>
    </row>
    <row r="167">
      <c r="A167" s="1">
        <f>IFERROR(__xludf.DUMMYFUNCTION("""COMPUTED_VALUE"""),42976.66666666667)</f>
        <v>42976.66667</v>
      </c>
      <c r="B167" s="2">
        <f>IFERROR(__xludf.DUMMYFUNCTION("""COMPUTED_VALUE"""),69.47)</f>
        <v>69.47</v>
      </c>
    </row>
    <row r="168">
      <c r="A168" s="1">
        <f>IFERROR(__xludf.DUMMYFUNCTION("""COMPUTED_VALUE"""),42977.66666666667)</f>
        <v>42977.66667</v>
      </c>
      <c r="B168" s="2">
        <f>IFERROR(__xludf.DUMMYFUNCTION("""COMPUTED_VALUE"""),70.64)</f>
        <v>70.64</v>
      </c>
    </row>
    <row r="169">
      <c r="A169" s="1">
        <f>IFERROR(__xludf.DUMMYFUNCTION("""COMPUTED_VALUE"""),42978.66666666667)</f>
        <v>42978.66667</v>
      </c>
      <c r="B169" s="2">
        <f>IFERROR(__xludf.DUMMYFUNCTION("""COMPUTED_VALUE"""),71.18)</f>
        <v>71.18</v>
      </c>
    </row>
    <row r="170">
      <c r="A170" s="1">
        <f>IFERROR(__xludf.DUMMYFUNCTION("""COMPUTED_VALUE"""),42979.66666666667)</f>
        <v>42979.66667</v>
      </c>
      <c r="B170" s="2">
        <f>IFERROR(__xludf.DUMMYFUNCTION("""COMPUTED_VALUE"""),71.08)</f>
        <v>71.08</v>
      </c>
    </row>
    <row r="171">
      <c r="A171" s="1">
        <f>IFERROR(__xludf.DUMMYFUNCTION("""COMPUTED_VALUE"""),42983.66666666667)</f>
        <v>42983.66667</v>
      </c>
      <c r="B171" s="2">
        <f>IFERROR(__xludf.DUMMYFUNCTION("""COMPUTED_VALUE"""),69.92)</f>
        <v>69.92</v>
      </c>
    </row>
    <row r="172">
      <c r="A172" s="1">
        <f>IFERROR(__xludf.DUMMYFUNCTION("""COMPUTED_VALUE"""),42984.66666666667)</f>
        <v>42984.66667</v>
      </c>
      <c r="B172" s="2">
        <f>IFERROR(__xludf.DUMMYFUNCTION("""COMPUTED_VALUE"""),68.91)</f>
        <v>68.91</v>
      </c>
    </row>
    <row r="173">
      <c r="A173" s="1">
        <f>IFERROR(__xludf.DUMMYFUNCTION("""COMPUTED_VALUE"""),42985.66666666667)</f>
        <v>42985.66667</v>
      </c>
      <c r="B173" s="2">
        <f>IFERROR(__xludf.DUMMYFUNCTION("""COMPUTED_VALUE"""),70.12)</f>
        <v>70.12</v>
      </c>
    </row>
    <row r="174">
      <c r="A174" s="1">
        <f>IFERROR(__xludf.DUMMYFUNCTION("""COMPUTED_VALUE"""),42986.66666666667)</f>
        <v>42986.66667</v>
      </c>
      <c r="B174" s="2">
        <f>IFERROR(__xludf.DUMMYFUNCTION("""COMPUTED_VALUE"""),68.68)</f>
        <v>68.68</v>
      </c>
    </row>
    <row r="175">
      <c r="A175" s="1">
        <f>IFERROR(__xludf.DUMMYFUNCTION("""COMPUTED_VALUE"""),42989.66666666667)</f>
        <v>42989.66667</v>
      </c>
      <c r="B175" s="2">
        <f>IFERROR(__xludf.DUMMYFUNCTION("""COMPUTED_VALUE"""),72.74)</f>
        <v>72.74</v>
      </c>
    </row>
    <row r="176">
      <c r="A176" s="1">
        <f>IFERROR(__xludf.DUMMYFUNCTION("""COMPUTED_VALUE"""),42990.66666666667)</f>
        <v>42990.66667</v>
      </c>
      <c r="B176" s="2">
        <f>IFERROR(__xludf.DUMMYFUNCTION("""COMPUTED_VALUE"""),72.55)</f>
        <v>72.55</v>
      </c>
    </row>
    <row r="177">
      <c r="A177" s="1">
        <f>IFERROR(__xludf.DUMMYFUNCTION("""COMPUTED_VALUE"""),42991.66666666667)</f>
        <v>42991.66667</v>
      </c>
      <c r="B177" s="2">
        <f>IFERROR(__xludf.DUMMYFUNCTION("""COMPUTED_VALUE"""),73.25)</f>
        <v>73.25</v>
      </c>
    </row>
    <row r="178">
      <c r="A178" s="1">
        <f>IFERROR(__xludf.DUMMYFUNCTION("""COMPUTED_VALUE"""),42992.66666666667)</f>
        <v>42992.66667</v>
      </c>
      <c r="B178" s="2">
        <f>IFERROR(__xludf.DUMMYFUNCTION("""COMPUTED_VALUE"""),75.53)</f>
        <v>75.53</v>
      </c>
    </row>
    <row r="179">
      <c r="A179" s="1">
        <f>IFERROR(__xludf.DUMMYFUNCTION("""COMPUTED_VALUE"""),42993.66666666667)</f>
        <v>42993.66667</v>
      </c>
      <c r="B179" s="2">
        <f>IFERROR(__xludf.DUMMYFUNCTION("""COMPUTED_VALUE"""),75.96)</f>
        <v>75.96</v>
      </c>
    </row>
    <row r="180">
      <c r="A180" s="1">
        <f>IFERROR(__xludf.DUMMYFUNCTION("""COMPUTED_VALUE"""),42996.66666666667)</f>
        <v>42996.66667</v>
      </c>
      <c r="B180" s="2">
        <f>IFERROR(__xludf.DUMMYFUNCTION("""COMPUTED_VALUE"""),77.0)</f>
        <v>77</v>
      </c>
    </row>
    <row r="181">
      <c r="A181" s="1">
        <f>IFERROR(__xludf.DUMMYFUNCTION("""COMPUTED_VALUE"""),42997.66666666667)</f>
        <v>42997.66667</v>
      </c>
      <c r="B181" s="2">
        <f>IFERROR(__xludf.DUMMYFUNCTION("""COMPUTED_VALUE"""),75.02)</f>
        <v>75.02</v>
      </c>
    </row>
    <row r="182">
      <c r="A182" s="1">
        <f>IFERROR(__xludf.DUMMYFUNCTION("""COMPUTED_VALUE"""),42998.66666666667)</f>
        <v>42998.66667</v>
      </c>
      <c r="B182" s="2">
        <f>IFERROR(__xludf.DUMMYFUNCTION("""COMPUTED_VALUE"""),74.78)</f>
        <v>74.78</v>
      </c>
    </row>
    <row r="183">
      <c r="A183" s="1">
        <f>IFERROR(__xludf.DUMMYFUNCTION("""COMPUTED_VALUE"""),42999.66666666667)</f>
        <v>42999.66667</v>
      </c>
      <c r="B183" s="2">
        <f>IFERROR(__xludf.DUMMYFUNCTION("""COMPUTED_VALUE"""),73.3)</f>
        <v>73.3</v>
      </c>
    </row>
    <row r="184">
      <c r="A184" s="1">
        <f>IFERROR(__xludf.DUMMYFUNCTION("""COMPUTED_VALUE"""),43000.66666666667)</f>
        <v>43000.66667</v>
      </c>
      <c r="B184" s="2">
        <f>IFERROR(__xludf.DUMMYFUNCTION("""COMPUTED_VALUE"""),70.22)</f>
        <v>70.22</v>
      </c>
    </row>
    <row r="185">
      <c r="A185" s="1">
        <f>IFERROR(__xludf.DUMMYFUNCTION("""COMPUTED_VALUE"""),43003.66666666667)</f>
        <v>43003.66667</v>
      </c>
      <c r="B185" s="2">
        <f>IFERROR(__xludf.DUMMYFUNCTION("""COMPUTED_VALUE"""),69.0)</f>
        <v>69</v>
      </c>
    </row>
    <row r="186">
      <c r="A186" s="1">
        <f>IFERROR(__xludf.DUMMYFUNCTION("""COMPUTED_VALUE"""),43004.66666666667)</f>
        <v>43004.66667</v>
      </c>
      <c r="B186" s="2">
        <f>IFERROR(__xludf.DUMMYFUNCTION("""COMPUTED_VALUE"""),69.05)</f>
        <v>69.05</v>
      </c>
    </row>
    <row r="187">
      <c r="A187" s="1">
        <f>IFERROR(__xludf.DUMMYFUNCTION("""COMPUTED_VALUE"""),43005.66666666667)</f>
        <v>43005.66667</v>
      </c>
      <c r="B187" s="2">
        <f>IFERROR(__xludf.DUMMYFUNCTION("""COMPUTED_VALUE"""),68.19)</f>
        <v>68.19</v>
      </c>
    </row>
    <row r="188">
      <c r="A188" s="1">
        <f>IFERROR(__xludf.DUMMYFUNCTION("""COMPUTED_VALUE"""),43006.66666666667)</f>
        <v>43006.66667</v>
      </c>
      <c r="B188" s="2">
        <f>IFERROR(__xludf.DUMMYFUNCTION("""COMPUTED_VALUE"""),67.92)</f>
        <v>67.92</v>
      </c>
    </row>
    <row r="189">
      <c r="A189" s="1">
        <f>IFERROR(__xludf.DUMMYFUNCTION("""COMPUTED_VALUE"""),43007.66666666667)</f>
        <v>43007.66667</v>
      </c>
      <c r="B189" s="2">
        <f>IFERROR(__xludf.DUMMYFUNCTION("""COMPUTED_VALUE"""),68.22)</f>
        <v>68.22</v>
      </c>
    </row>
    <row r="190">
      <c r="A190" s="1">
        <f>IFERROR(__xludf.DUMMYFUNCTION("""COMPUTED_VALUE"""),43010.66666666667)</f>
        <v>43010.66667</v>
      </c>
      <c r="B190" s="2">
        <f>IFERROR(__xludf.DUMMYFUNCTION("""COMPUTED_VALUE"""),68.31)</f>
        <v>68.31</v>
      </c>
    </row>
    <row r="191">
      <c r="A191" s="1">
        <f>IFERROR(__xludf.DUMMYFUNCTION("""COMPUTED_VALUE"""),43011.66666666667)</f>
        <v>43011.66667</v>
      </c>
      <c r="B191" s="2">
        <f>IFERROR(__xludf.DUMMYFUNCTION("""COMPUTED_VALUE"""),69.63)</f>
        <v>69.63</v>
      </c>
    </row>
    <row r="192">
      <c r="A192" s="1">
        <f>IFERROR(__xludf.DUMMYFUNCTION("""COMPUTED_VALUE"""),43012.66666666667)</f>
        <v>43012.66667</v>
      </c>
      <c r="B192" s="2">
        <f>IFERROR(__xludf.DUMMYFUNCTION("""COMPUTED_VALUE"""),71.0)</f>
        <v>71</v>
      </c>
    </row>
    <row r="193">
      <c r="A193" s="1">
        <f>IFERROR(__xludf.DUMMYFUNCTION("""COMPUTED_VALUE"""),43013.66666666667)</f>
        <v>43013.66667</v>
      </c>
      <c r="B193" s="2">
        <f>IFERROR(__xludf.DUMMYFUNCTION("""COMPUTED_VALUE"""),71.07)</f>
        <v>71.07</v>
      </c>
    </row>
    <row r="194">
      <c r="A194" s="1">
        <f>IFERROR(__xludf.DUMMYFUNCTION("""COMPUTED_VALUE"""),43014.66666666667)</f>
        <v>43014.66667</v>
      </c>
      <c r="B194" s="2">
        <f>IFERROR(__xludf.DUMMYFUNCTION("""COMPUTED_VALUE"""),71.38)</f>
        <v>71.38</v>
      </c>
    </row>
    <row r="195">
      <c r="A195" s="1">
        <f>IFERROR(__xludf.DUMMYFUNCTION("""COMPUTED_VALUE"""),43017.66666666667)</f>
        <v>43017.66667</v>
      </c>
      <c r="B195" s="2">
        <f>IFERROR(__xludf.DUMMYFUNCTION("""COMPUTED_VALUE"""),68.59)</f>
        <v>68.59</v>
      </c>
    </row>
    <row r="196">
      <c r="A196" s="1">
        <f>IFERROR(__xludf.DUMMYFUNCTION("""COMPUTED_VALUE"""),43018.66666666667)</f>
        <v>43018.66667</v>
      </c>
      <c r="B196" s="2">
        <f>IFERROR(__xludf.DUMMYFUNCTION("""COMPUTED_VALUE"""),71.12)</f>
        <v>71.12</v>
      </c>
    </row>
    <row r="197">
      <c r="A197" s="1">
        <f>IFERROR(__xludf.DUMMYFUNCTION("""COMPUTED_VALUE"""),43019.66666666667)</f>
        <v>43019.66667</v>
      </c>
      <c r="B197" s="2">
        <f>IFERROR(__xludf.DUMMYFUNCTION("""COMPUTED_VALUE"""),70.92)</f>
        <v>70.92</v>
      </c>
    </row>
    <row r="198">
      <c r="A198" s="1">
        <f>IFERROR(__xludf.DUMMYFUNCTION("""COMPUTED_VALUE"""),43020.66666666667)</f>
        <v>43020.66667</v>
      </c>
      <c r="B198" s="2">
        <f>IFERROR(__xludf.DUMMYFUNCTION("""COMPUTED_VALUE"""),71.14)</f>
        <v>71.14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IFERROR(__xludf.DUMMYFUNCTION("""COMPUTED_VALUE"""),71.11)</f>
        <v>71.11</v>
      </c>
    </row>
    <row r="200">
      <c r="A200" s="1">
        <f>IFERROR(__xludf.DUMMYFUNCTION("""COMPUTED_VALUE"""),43024.66666666667)</f>
        <v>43024.66667</v>
      </c>
      <c r="B200" s="2">
        <f>IFERROR(__xludf.DUMMYFUNCTION("""COMPUTED_VALUE"""),70.12)</f>
        <v>70.12</v>
      </c>
    </row>
    <row r="201">
      <c r="A201" s="1">
        <f>IFERROR(__xludf.DUMMYFUNCTION("""COMPUTED_VALUE"""),43025.66666666667)</f>
        <v>43025.66667</v>
      </c>
      <c r="B201" s="2">
        <f>IFERROR(__xludf.DUMMYFUNCTION("""COMPUTED_VALUE"""),71.15)</f>
        <v>71.15</v>
      </c>
    </row>
    <row r="202">
      <c r="A202" s="1">
        <f>IFERROR(__xludf.DUMMYFUNCTION("""COMPUTED_VALUE"""),43026.66666666667)</f>
        <v>43026.66667</v>
      </c>
      <c r="B202" s="2">
        <f>IFERROR(__xludf.DUMMYFUNCTION("""COMPUTED_VALUE"""),71.93)</f>
        <v>71.93</v>
      </c>
    </row>
    <row r="203">
      <c r="A203" s="1">
        <f>IFERROR(__xludf.DUMMYFUNCTION("""COMPUTED_VALUE"""),43027.66666666667)</f>
        <v>43027.66667</v>
      </c>
      <c r="B203" s="2">
        <f>IFERROR(__xludf.DUMMYFUNCTION("""COMPUTED_VALUE"""),70.36)</f>
        <v>70.36</v>
      </c>
    </row>
    <row r="204">
      <c r="A204" s="1">
        <f>IFERROR(__xludf.DUMMYFUNCTION("""COMPUTED_VALUE"""),43028.66666666667)</f>
        <v>43028.66667</v>
      </c>
      <c r="B204" s="2">
        <f>IFERROR(__xludf.DUMMYFUNCTION("""COMPUTED_VALUE"""),69.02)</f>
        <v>69.02</v>
      </c>
    </row>
    <row r="205">
      <c r="A205" s="1">
        <f>IFERROR(__xludf.DUMMYFUNCTION("""COMPUTED_VALUE"""),43031.66666666667)</f>
        <v>43031.66667</v>
      </c>
      <c r="B205" s="2">
        <f>IFERROR(__xludf.DUMMYFUNCTION("""COMPUTED_VALUE"""),67.4)</f>
        <v>67.4</v>
      </c>
    </row>
    <row r="206">
      <c r="A206" s="1">
        <f>IFERROR(__xludf.DUMMYFUNCTION("""COMPUTED_VALUE"""),43032.66666666667)</f>
        <v>43032.66667</v>
      </c>
      <c r="B206" s="2">
        <f>IFERROR(__xludf.DUMMYFUNCTION("""COMPUTED_VALUE"""),67.47)</f>
        <v>67.47</v>
      </c>
    </row>
    <row r="207">
      <c r="A207" s="1">
        <f>IFERROR(__xludf.DUMMYFUNCTION("""COMPUTED_VALUE"""),43033.66666666667)</f>
        <v>43033.66667</v>
      </c>
      <c r="B207" s="2">
        <f>IFERROR(__xludf.DUMMYFUNCTION("""COMPUTED_VALUE"""),65.17)</f>
        <v>65.17</v>
      </c>
    </row>
    <row r="208">
      <c r="A208" s="1">
        <f>IFERROR(__xludf.DUMMYFUNCTION("""COMPUTED_VALUE"""),43034.66666666667)</f>
        <v>43034.66667</v>
      </c>
      <c r="B208" s="2">
        <f>IFERROR(__xludf.DUMMYFUNCTION("""COMPUTED_VALUE"""),65.23)</f>
        <v>65.23</v>
      </c>
    </row>
    <row r="209">
      <c r="A209" s="1">
        <f>IFERROR(__xludf.DUMMYFUNCTION("""COMPUTED_VALUE"""),43035.66666666667)</f>
        <v>43035.66667</v>
      </c>
      <c r="B209" s="2">
        <f>IFERROR(__xludf.DUMMYFUNCTION("""COMPUTED_VALUE"""),64.17)</f>
        <v>64.17</v>
      </c>
    </row>
    <row r="210">
      <c r="A210" s="1">
        <f>IFERROR(__xludf.DUMMYFUNCTION("""COMPUTED_VALUE"""),43038.66666666667)</f>
        <v>43038.66667</v>
      </c>
      <c r="B210" s="2">
        <f>IFERROR(__xludf.DUMMYFUNCTION("""COMPUTED_VALUE"""),64.02)</f>
        <v>64.02</v>
      </c>
    </row>
    <row r="211">
      <c r="A211" s="1">
        <f>IFERROR(__xludf.DUMMYFUNCTION("""COMPUTED_VALUE"""),43039.66666666667)</f>
        <v>43039.66667</v>
      </c>
      <c r="B211" s="2">
        <f>IFERROR(__xludf.DUMMYFUNCTION("""COMPUTED_VALUE"""),66.31)</f>
        <v>66.31</v>
      </c>
    </row>
    <row r="212">
      <c r="A212" s="1">
        <f>IFERROR(__xludf.DUMMYFUNCTION("""COMPUTED_VALUE"""),43040.66666666667)</f>
        <v>43040.66667</v>
      </c>
      <c r="B212" s="2">
        <f>IFERROR(__xludf.DUMMYFUNCTION("""COMPUTED_VALUE"""),64.22)</f>
        <v>64.22</v>
      </c>
    </row>
    <row r="213">
      <c r="A213" s="1">
        <f>IFERROR(__xludf.DUMMYFUNCTION("""COMPUTED_VALUE"""),43041.66666666667)</f>
        <v>43041.66667</v>
      </c>
      <c r="B213" s="2">
        <f>IFERROR(__xludf.DUMMYFUNCTION("""COMPUTED_VALUE"""),59.85)</f>
        <v>59.85</v>
      </c>
    </row>
    <row r="214">
      <c r="A214" s="1">
        <f>IFERROR(__xludf.DUMMYFUNCTION("""COMPUTED_VALUE"""),43042.66666666667)</f>
        <v>43042.66667</v>
      </c>
      <c r="B214" s="2">
        <f>IFERROR(__xludf.DUMMYFUNCTION("""COMPUTED_VALUE"""),61.22)</f>
        <v>61.22</v>
      </c>
    </row>
    <row r="215">
      <c r="A215" s="1">
        <f>IFERROR(__xludf.DUMMYFUNCTION("""COMPUTED_VALUE"""),43045.66666666667)</f>
        <v>43045.66667</v>
      </c>
      <c r="B215" s="2">
        <f>IFERROR(__xludf.DUMMYFUNCTION("""COMPUTED_VALUE"""),60.56)</f>
        <v>60.56</v>
      </c>
    </row>
    <row r="216">
      <c r="A216" s="1">
        <f>IFERROR(__xludf.DUMMYFUNCTION("""COMPUTED_VALUE"""),43046.66666666667)</f>
        <v>43046.66667</v>
      </c>
      <c r="B216" s="2">
        <f>IFERROR(__xludf.DUMMYFUNCTION("""COMPUTED_VALUE"""),61.21)</f>
        <v>61.21</v>
      </c>
    </row>
    <row r="217">
      <c r="A217" s="1">
        <f>IFERROR(__xludf.DUMMYFUNCTION("""COMPUTED_VALUE"""),43047.66666666667)</f>
        <v>43047.66667</v>
      </c>
      <c r="B217" s="2">
        <f>IFERROR(__xludf.DUMMYFUNCTION("""COMPUTED_VALUE"""),60.88)</f>
        <v>60.88</v>
      </c>
    </row>
    <row r="218">
      <c r="A218" s="1">
        <f>IFERROR(__xludf.DUMMYFUNCTION("""COMPUTED_VALUE"""),43048.66666666667)</f>
        <v>43048.66667</v>
      </c>
      <c r="B218" s="2">
        <f>IFERROR(__xludf.DUMMYFUNCTION("""COMPUTED_VALUE"""),60.6)</f>
        <v>60.6</v>
      </c>
    </row>
    <row r="219">
      <c r="A219" s="1">
        <f>IFERROR(__xludf.DUMMYFUNCTION("""COMPUTED_VALUE"""),43049.66666666667)</f>
        <v>43049.66667</v>
      </c>
      <c r="B219" s="2">
        <f>IFERROR(__xludf.DUMMYFUNCTION("""COMPUTED_VALUE"""),60.6)</f>
        <v>60.6</v>
      </c>
    </row>
    <row r="220">
      <c r="A220" s="1">
        <f>IFERROR(__xludf.DUMMYFUNCTION("""COMPUTED_VALUE"""),43052.66666666667)</f>
        <v>43052.66667</v>
      </c>
      <c r="B220" s="2">
        <f>IFERROR(__xludf.DUMMYFUNCTION("""COMPUTED_VALUE"""),63.08)</f>
        <v>63.08</v>
      </c>
    </row>
    <row r="221">
      <c r="A221" s="1">
        <f>IFERROR(__xludf.DUMMYFUNCTION("""COMPUTED_VALUE"""),43053.66666666667)</f>
        <v>43053.66667</v>
      </c>
      <c r="B221" s="2">
        <f>IFERROR(__xludf.DUMMYFUNCTION("""COMPUTED_VALUE"""),61.74)</f>
        <v>61.74</v>
      </c>
    </row>
    <row r="222">
      <c r="A222" s="1">
        <f>IFERROR(__xludf.DUMMYFUNCTION("""COMPUTED_VALUE"""),43054.66666666667)</f>
        <v>43054.66667</v>
      </c>
      <c r="B222" s="2">
        <f>IFERROR(__xludf.DUMMYFUNCTION("""COMPUTED_VALUE"""),62.26)</f>
        <v>62.26</v>
      </c>
    </row>
    <row r="223">
      <c r="A223" s="1">
        <f>IFERROR(__xludf.DUMMYFUNCTION("""COMPUTED_VALUE"""),43055.66666666667)</f>
        <v>43055.66667</v>
      </c>
      <c r="B223" s="2">
        <f>IFERROR(__xludf.DUMMYFUNCTION("""COMPUTED_VALUE"""),62.5)</f>
        <v>62.5</v>
      </c>
    </row>
    <row r="224">
      <c r="A224" s="1">
        <f>IFERROR(__xludf.DUMMYFUNCTION("""COMPUTED_VALUE"""),43056.66666666667)</f>
        <v>43056.66667</v>
      </c>
      <c r="B224" s="2">
        <f>IFERROR(__xludf.DUMMYFUNCTION("""COMPUTED_VALUE"""),63.01)</f>
        <v>63.01</v>
      </c>
    </row>
    <row r="225">
      <c r="A225" s="1">
        <f>IFERROR(__xludf.DUMMYFUNCTION("""COMPUTED_VALUE"""),43059.66666666667)</f>
        <v>43059.66667</v>
      </c>
      <c r="B225" s="2">
        <f>IFERROR(__xludf.DUMMYFUNCTION("""COMPUTED_VALUE"""),61.75)</f>
        <v>61.75</v>
      </c>
    </row>
    <row r="226">
      <c r="A226" s="1">
        <f>IFERROR(__xludf.DUMMYFUNCTION("""COMPUTED_VALUE"""),43060.66666666667)</f>
        <v>43060.66667</v>
      </c>
      <c r="B226" s="2">
        <f>IFERROR(__xludf.DUMMYFUNCTION("""COMPUTED_VALUE"""),63.56)</f>
        <v>63.56</v>
      </c>
    </row>
    <row r="227">
      <c r="A227" s="1">
        <f>IFERROR(__xludf.DUMMYFUNCTION("""COMPUTED_VALUE"""),43061.66666666667)</f>
        <v>43061.66667</v>
      </c>
      <c r="B227" s="2">
        <f>IFERROR(__xludf.DUMMYFUNCTION("""COMPUTED_VALUE"""),62.52)</f>
        <v>62.52</v>
      </c>
    </row>
    <row r="228">
      <c r="A228" s="1">
        <f>IFERROR(__xludf.DUMMYFUNCTION("""COMPUTED_VALUE"""),43063.54166666667)</f>
        <v>43063.54167</v>
      </c>
      <c r="B228" s="2">
        <f>IFERROR(__xludf.DUMMYFUNCTION("""COMPUTED_VALUE"""),63.11)</f>
        <v>63.11</v>
      </c>
    </row>
    <row r="229">
      <c r="A229" s="1">
        <f>IFERROR(__xludf.DUMMYFUNCTION("""COMPUTED_VALUE"""),43066.66666666667)</f>
        <v>43066.66667</v>
      </c>
      <c r="B229" s="2">
        <f>IFERROR(__xludf.DUMMYFUNCTION("""COMPUTED_VALUE"""),63.36)</f>
        <v>63.36</v>
      </c>
    </row>
    <row r="230">
      <c r="A230" s="1">
        <f>IFERROR(__xludf.DUMMYFUNCTION("""COMPUTED_VALUE"""),43067.66666666667)</f>
        <v>43067.66667</v>
      </c>
      <c r="B230" s="2">
        <f>IFERROR(__xludf.DUMMYFUNCTION("""COMPUTED_VALUE"""),63.51)</f>
        <v>63.51</v>
      </c>
    </row>
    <row r="231">
      <c r="A231" s="1">
        <f>IFERROR(__xludf.DUMMYFUNCTION("""COMPUTED_VALUE"""),43068.66666666667)</f>
        <v>43068.66667</v>
      </c>
      <c r="B231" s="2">
        <f>IFERROR(__xludf.DUMMYFUNCTION("""COMPUTED_VALUE"""),61.51)</f>
        <v>61.51</v>
      </c>
    </row>
    <row r="232">
      <c r="A232" s="1">
        <f>IFERROR(__xludf.DUMMYFUNCTION("""COMPUTED_VALUE"""),43069.66666666667)</f>
        <v>43069.66667</v>
      </c>
      <c r="B232" s="2">
        <f>IFERROR(__xludf.DUMMYFUNCTION("""COMPUTED_VALUE"""),61.77)</f>
        <v>61.77</v>
      </c>
    </row>
    <row r="233">
      <c r="A233" s="1">
        <f>IFERROR(__xludf.DUMMYFUNCTION("""COMPUTED_VALUE"""),43070.66666666667)</f>
        <v>43070.66667</v>
      </c>
      <c r="B233" s="2">
        <f>IFERROR(__xludf.DUMMYFUNCTION("""COMPUTED_VALUE"""),61.31)</f>
        <v>61.31</v>
      </c>
    </row>
    <row r="234">
      <c r="A234" s="1">
        <f>IFERROR(__xludf.DUMMYFUNCTION("""COMPUTED_VALUE"""),43073.66666666667)</f>
        <v>43073.66667</v>
      </c>
      <c r="B234" s="2">
        <f>IFERROR(__xludf.DUMMYFUNCTION("""COMPUTED_VALUE"""),61.04)</f>
        <v>61.04</v>
      </c>
    </row>
    <row r="235">
      <c r="A235" s="1">
        <f>IFERROR(__xludf.DUMMYFUNCTION("""COMPUTED_VALUE"""),43074.66666666667)</f>
        <v>43074.66667</v>
      </c>
      <c r="B235" s="2">
        <f>IFERROR(__xludf.DUMMYFUNCTION("""COMPUTED_VALUE"""),60.74)</f>
        <v>60.74</v>
      </c>
    </row>
    <row r="236">
      <c r="A236" s="1">
        <f>IFERROR(__xludf.DUMMYFUNCTION("""COMPUTED_VALUE"""),43075.66666666667)</f>
        <v>43075.66667</v>
      </c>
      <c r="B236" s="2">
        <f>IFERROR(__xludf.DUMMYFUNCTION("""COMPUTED_VALUE"""),62.65)</f>
        <v>62.65</v>
      </c>
    </row>
    <row r="237">
      <c r="A237" s="1">
        <f>IFERROR(__xludf.DUMMYFUNCTION("""COMPUTED_VALUE"""),43076.66666666667)</f>
        <v>43076.66667</v>
      </c>
      <c r="B237" s="2">
        <f>IFERROR(__xludf.DUMMYFUNCTION("""COMPUTED_VALUE"""),62.25)</f>
        <v>62.25</v>
      </c>
    </row>
    <row r="238">
      <c r="A238" s="1">
        <f>IFERROR(__xludf.DUMMYFUNCTION("""COMPUTED_VALUE"""),43077.66666666667)</f>
        <v>43077.66667</v>
      </c>
      <c r="B238" s="2">
        <f>IFERROR(__xludf.DUMMYFUNCTION("""COMPUTED_VALUE"""),63.03)</f>
        <v>63.03</v>
      </c>
    </row>
    <row r="239">
      <c r="A239" s="1">
        <f>IFERROR(__xludf.DUMMYFUNCTION("""COMPUTED_VALUE"""),43080.66666666667)</f>
        <v>43080.66667</v>
      </c>
      <c r="B239" s="2">
        <f>IFERROR(__xludf.DUMMYFUNCTION("""COMPUTED_VALUE"""),65.78)</f>
        <v>65.78</v>
      </c>
    </row>
    <row r="240">
      <c r="A240" s="1">
        <f>IFERROR(__xludf.DUMMYFUNCTION("""COMPUTED_VALUE"""),43081.66666666667)</f>
        <v>43081.66667</v>
      </c>
      <c r="B240" s="2">
        <f>IFERROR(__xludf.DUMMYFUNCTION("""COMPUTED_VALUE"""),68.21)</f>
        <v>68.21</v>
      </c>
    </row>
    <row r="241">
      <c r="A241" s="1">
        <f>IFERROR(__xludf.DUMMYFUNCTION("""COMPUTED_VALUE"""),43082.66666666667)</f>
        <v>43082.66667</v>
      </c>
      <c r="B241" s="2">
        <f>IFERROR(__xludf.DUMMYFUNCTION("""COMPUTED_VALUE"""),67.81)</f>
        <v>67.81</v>
      </c>
    </row>
    <row r="242">
      <c r="A242" s="1">
        <f>IFERROR(__xludf.DUMMYFUNCTION("""COMPUTED_VALUE"""),43083.66666666667)</f>
        <v>43083.66667</v>
      </c>
      <c r="B242" s="2">
        <f>IFERROR(__xludf.DUMMYFUNCTION("""COMPUTED_VALUE"""),67.58)</f>
        <v>67.58</v>
      </c>
    </row>
    <row r="243">
      <c r="A243" s="1">
        <f>IFERROR(__xludf.DUMMYFUNCTION("""COMPUTED_VALUE"""),43084.66666666667)</f>
        <v>43084.66667</v>
      </c>
      <c r="B243" s="2">
        <f>IFERROR(__xludf.DUMMYFUNCTION("""COMPUTED_VALUE"""),68.69)</f>
        <v>68.69</v>
      </c>
    </row>
    <row r="244">
      <c r="A244" s="1">
        <f>IFERROR(__xludf.DUMMYFUNCTION("""COMPUTED_VALUE"""),43087.66666666667)</f>
        <v>43087.66667</v>
      </c>
      <c r="B244" s="2">
        <f>IFERROR(__xludf.DUMMYFUNCTION("""COMPUTED_VALUE"""),67.77)</f>
        <v>67.77</v>
      </c>
    </row>
    <row r="245">
      <c r="A245" s="1">
        <f>IFERROR(__xludf.DUMMYFUNCTION("""COMPUTED_VALUE"""),43088.66666666667)</f>
        <v>43088.66667</v>
      </c>
      <c r="B245" s="2">
        <f>IFERROR(__xludf.DUMMYFUNCTION("""COMPUTED_VALUE"""),66.22)</f>
        <v>66.22</v>
      </c>
    </row>
    <row r="246">
      <c r="A246" s="1">
        <f>IFERROR(__xludf.DUMMYFUNCTION("""COMPUTED_VALUE"""),43089.66666666667)</f>
        <v>43089.66667</v>
      </c>
      <c r="B246" s="2">
        <f>IFERROR(__xludf.DUMMYFUNCTION("""COMPUTED_VALUE"""),65.8)</f>
        <v>65.8</v>
      </c>
    </row>
    <row r="247">
      <c r="A247" s="1">
        <f>IFERROR(__xludf.DUMMYFUNCTION("""COMPUTED_VALUE"""),43090.66666666667)</f>
        <v>43090.66667</v>
      </c>
      <c r="B247" s="2">
        <f>IFERROR(__xludf.DUMMYFUNCTION("""COMPUTED_VALUE"""),66.33)</f>
        <v>66.33</v>
      </c>
    </row>
    <row r="248">
      <c r="A248" s="1">
        <f>IFERROR(__xludf.DUMMYFUNCTION("""COMPUTED_VALUE"""),43091.66666666667)</f>
        <v>43091.66667</v>
      </c>
      <c r="B248" s="2">
        <f>IFERROR(__xludf.DUMMYFUNCTION("""COMPUTED_VALUE"""),65.04)</f>
        <v>65.04</v>
      </c>
    </row>
    <row r="249">
      <c r="A249" s="1">
        <f>IFERROR(__xludf.DUMMYFUNCTION("""COMPUTED_VALUE"""),43095.66666666667)</f>
        <v>43095.66667</v>
      </c>
      <c r="B249" s="2">
        <f>IFERROR(__xludf.DUMMYFUNCTION("""COMPUTED_VALUE"""),63.46)</f>
        <v>63.46</v>
      </c>
    </row>
    <row r="250">
      <c r="A250" s="1">
        <f>IFERROR(__xludf.DUMMYFUNCTION("""COMPUTED_VALUE"""),43096.66666666667)</f>
        <v>43096.66667</v>
      </c>
      <c r="B250" s="2">
        <f>IFERROR(__xludf.DUMMYFUNCTION("""COMPUTED_VALUE"""),62.33)</f>
        <v>62.33</v>
      </c>
    </row>
    <row r="251">
      <c r="A251" s="1">
        <f>IFERROR(__xludf.DUMMYFUNCTION("""COMPUTED_VALUE"""),43097.66666666667)</f>
        <v>43097.66667</v>
      </c>
      <c r="B251" s="2">
        <f>IFERROR(__xludf.DUMMYFUNCTION("""COMPUTED_VALUE"""),63.07)</f>
        <v>63.07</v>
      </c>
    </row>
    <row r="252">
      <c r="A252" s="1">
        <f>IFERROR(__xludf.DUMMYFUNCTION("""COMPUTED_VALUE"""),43098.66666666667)</f>
        <v>43098.66667</v>
      </c>
      <c r="B252" s="2">
        <f>IFERROR(__xludf.DUMMYFUNCTION("""COMPUTED_VALUE"""),62.27)</f>
        <v>62.27</v>
      </c>
    </row>
    <row r="253">
      <c r="A253" s="1">
        <f>IFERROR(__xludf.DUMMYFUNCTION("""COMPUTED_VALUE"""),43102.66666666667)</f>
        <v>43102.66667</v>
      </c>
      <c r="B253" s="2">
        <f>IFERROR(__xludf.DUMMYFUNCTION("""COMPUTED_VALUE"""),64.11)</f>
        <v>64.11</v>
      </c>
    </row>
    <row r="254">
      <c r="A254" s="1">
        <f>IFERROR(__xludf.DUMMYFUNCTION("""COMPUTED_VALUE"""),43103.66666666667)</f>
        <v>43103.66667</v>
      </c>
      <c r="B254" s="2">
        <f>IFERROR(__xludf.DUMMYFUNCTION("""COMPUTED_VALUE"""),63.45)</f>
        <v>63.45</v>
      </c>
    </row>
    <row r="255">
      <c r="A255" s="1">
        <f>IFERROR(__xludf.DUMMYFUNCTION("""COMPUTED_VALUE"""),43104.66666666667)</f>
        <v>43104.66667</v>
      </c>
      <c r="B255" s="2">
        <f>IFERROR(__xludf.DUMMYFUNCTION("""COMPUTED_VALUE"""),62.92)</f>
        <v>62.92</v>
      </c>
    </row>
    <row r="256">
      <c r="A256" s="1">
        <f>IFERROR(__xludf.DUMMYFUNCTION("""COMPUTED_VALUE"""),43105.66666666667)</f>
        <v>43105.66667</v>
      </c>
      <c r="B256" s="2">
        <f>IFERROR(__xludf.DUMMYFUNCTION("""COMPUTED_VALUE"""),63.32)</f>
        <v>63.32</v>
      </c>
    </row>
    <row r="257">
      <c r="A257" s="1">
        <f>IFERROR(__xludf.DUMMYFUNCTION("""COMPUTED_VALUE"""),43108.66666666667)</f>
        <v>43108.66667</v>
      </c>
      <c r="B257" s="2">
        <f>IFERROR(__xludf.DUMMYFUNCTION("""COMPUTED_VALUE"""),67.28)</f>
        <v>67.28</v>
      </c>
    </row>
    <row r="258">
      <c r="A258" s="1">
        <f>IFERROR(__xludf.DUMMYFUNCTION("""COMPUTED_VALUE"""),43109.66666666667)</f>
        <v>43109.66667</v>
      </c>
      <c r="B258" s="2">
        <f>IFERROR(__xludf.DUMMYFUNCTION("""COMPUTED_VALUE"""),66.74)</f>
        <v>66.74</v>
      </c>
    </row>
    <row r="259">
      <c r="A259" s="1">
        <f>IFERROR(__xludf.DUMMYFUNCTION("""COMPUTED_VALUE"""),43110.66666666667)</f>
        <v>43110.66667</v>
      </c>
      <c r="B259" s="2">
        <f>IFERROR(__xludf.DUMMYFUNCTION("""COMPUTED_VALUE"""),66.96)</f>
        <v>66.96</v>
      </c>
    </row>
    <row r="260">
      <c r="A260" s="1">
        <f>IFERROR(__xludf.DUMMYFUNCTION("""COMPUTED_VALUE"""),43111.66666666667)</f>
        <v>43111.66667</v>
      </c>
      <c r="B260" s="2">
        <f>IFERROR(__xludf.DUMMYFUNCTION("""COMPUTED_VALUE"""),67.59)</f>
        <v>67.59</v>
      </c>
    </row>
    <row r="261">
      <c r="A261" s="1">
        <f>IFERROR(__xludf.DUMMYFUNCTION("""COMPUTED_VALUE"""),43112.66666666667)</f>
        <v>43112.66667</v>
      </c>
      <c r="B261" s="2">
        <f>IFERROR(__xludf.DUMMYFUNCTION("""COMPUTED_VALUE"""),67.24)</f>
        <v>67.24</v>
      </c>
    </row>
    <row r="262">
      <c r="A262" s="1">
        <f>IFERROR(__xludf.DUMMYFUNCTION("""COMPUTED_VALUE"""),43116.66666666667)</f>
        <v>43116.66667</v>
      </c>
      <c r="B262" s="2">
        <f>IFERROR(__xludf.DUMMYFUNCTION("""COMPUTED_VALUE"""),68.01)</f>
        <v>68.01</v>
      </c>
    </row>
    <row r="263">
      <c r="A263" s="1">
        <f>IFERROR(__xludf.DUMMYFUNCTION("""COMPUTED_VALUE"""),43117.66666666667)</f>
        <v>43117.66667</v>
      </c>
      <c r="B263" s="2">
        <f>IFERROR(__xludf.DUMMYFUNCTION("""COMPUTED_VALUE"""),69.43)</f>
        <v>69.43</v>
      </c>
    </row>
    <row r="264">
      <c r="A264" s="1">
        <f>IFERROR(__xludf.DUMMYFUNCTION("""COMPUTED_VALUE"""),43118.66666666667)</f>
        <v>43118.66667</v>
      </c>
      <c r="B264" s="2">
        <f>IFERROR(__xludf.DUMMYFUNCTION("""COMPUTED_VALUE"""),68.91)</f>
        <v>68.91</v>
      </c>
    </row>
    <row r="265">
      <c r="A265" s="1">
        <f>IFERROR(__xludf.DUMMYFUNCTION("""COMPUTED_VALUE"""),43119.66666666667)</f>
        <v>43119.66667</v>
      </c>
      <c r="B265" s="2">
        <f>IFERROR(__xludf.DUMMYFUNCTION("""COMPUTED_VALUE"""),70.0)</f>
        <v>70</v>
      </c>
    </row>
    <row r="266">
      <c r="A266" s="1">
        <f>IFERROR(__xludf.DUMMYFUNCTION("""COMPUTED_VALUE"""),43122.66666666667)</f>
        <v>43122.66667</v>
      </c>
      <c r="B266" s="2">
        <f>IFERROR(__xludf.DUMMYFUNCTION("""COMPUTED_VALUE"""),70.31)</f>
        <v>70.31</v>
      </c>
    </row>
    <row r="267">
      <c r="A267" s="1">
        <f>IFERROR(__xludf.DUMMYFUNCTION("""COMPUTED_VALUE"""),43123.66666666667)</f>
        <v>43123.66667</v>
      </c>
      <c r="B267" s="2">
        <f>IFERROR(__xludf.DUMMYFUNCTION("""COMPUTED_VALUE"""),70.56)</f>
        <v>70.56</v>
      </c>
    </row>
    <row r="268">
      <c r="A268" s="1">
        <f>IFERROR(__xludf.DUMMYFUNCTION("""COMPUTED_VALUE"""),43124.66666666667)</f>
        <v>43124.66667</v>
      </c>
      <c r="B268" s="2">
        <f>IFERROR(__xludf.DUMMYFUNCTION("""COMPUTED_VALUE"""),69.18)</f>
        <v>69.18</v>
      </c>
    </row>
    <row r="269">
      <c r="A269" s="1">
        <f>IFERROR(__xludf.DUMMYFUNCTION("""COMPUTED_VALUE"""),43125.66666666667)</f>
        <v>43125.66667</v>
      </c>
      <c r="B269" s="2">
        <f>IFERROR(__xludf.DUMMYFUNCTION("""COMPUTED_VALUE"""),67.53)</f>
        <v>67.53</v>
      </c>
    </row>
    <row r="270">
      <c r="A270" s="1">
        <f>IFERROR(__xludf.DUMMYFUNCTION("""COMPUTED_VALUE"""),43126.66666666667)</f>
        <v>43126.66667</v>
      </c>
      <c r="B270" s="2">
        <f>IFERROR(__xludf.DUMMYFUNCTION("""COMPUTED_VALUE"""),68.57)</f>
        <v>68.57</v>
      </c>
    </row>
    <row r="271">
      <c r="A271" s="1">
        <f>IFERROR(__xludf.DUMMYFUNCTION("""COMPUTED_VALUE"""),43129.66666666667)</f>
        <v>43129.66667</v>
      </c>
      <c r="B271" s="2">
        <f>IFERROR(__xludf.DUMMYFUNCTION("""COMPUTED_VALUE"""),69.91)</f>
        <v>69.91</v>
      </c>
    </row>
    <row r="272">
      <c r="A272" s="1">
        <f>IFERROR(__xludf.DUMMYFUNCTION("""COMPUTED_VALUE"""),43130.66666666667)</f>
        <v>43130.66667</v>
      </c>
      <c r="B272" s="2">
        <f>IFERROR(__xludf.DUMMYFUNCTION("""COMPUTED_VALUE"""),69.16)</f>
        <v>69.16</v>
      </c>
    </row>
    <row r="273">
      <c r="A273" s="1">
        <f>IFERROR(__xludf.DUMMYFUNCTION("""COMPUTED_VALUE"""),43131.66666666667)</f>
        <v>43131.66667</v>
      </c>
      <c r="B273" s="2">
        <f>IFERROR(__xludf.DUMMYFUNCTION("""COMPUTED_VALUE"""),70.86)</f>
        <v>70.86</v>
      </c>
    </row>
    <row r="274">
      <c r="A274" s="1">
        <f>IFERROR(__xludf.DUMMYFUNCTION("""COMPUTED_VALUE"""),43132.66666666667)</f>
        <v>43132.66667</v>
      </c>
      <c r="B274" s="2">
        <f>IFERROR(__xludf.DUMMYFUNCTION("""COMPUTED_VALUE"""),69.85)</f>
        <v>69.85</v>
      </c>
    </row>
    <row r="275">
      <c r="A275" s="1">
        <f>IFERROR(__xludf.DUMMYFUNCTION("""COMPUTED_VALUE"""),43133.66666666667)</f>
        <v>43133.66667</v>
      </c>
      <c r="B275" s="2">
        <f>IFERROR(__xludf.DUMMYFUNCTION("""COMPUTED_VALUE"""),68.75)</f>
        <v>68.75</v>
      </c>
    </row>
    <row r="276">
      <c r="A276" s="1">
        <f>IFERROR(__xludf.DUMMYFUNCTION("""COMPUTED_VALUE"""),43136.66666666667)</f>
        <v>43136.66667</v>
      </c>
      <c r="B276" s="2">
        <f>IFERROR(__xludf.DUMMYFUNCTION("""COMPUTED_VALUE"""),66.63)</f>
        <v>66.63</v>
      </c>
    </row>
    <row r="277">
      <c r="A277" s="1">
        <f>IFERROR(__xludf.DUMMYFUNCTION("""COMPUTED_VALUE"""),43137.66666666667)</f>
        <v>43137.66667</v>
      </c>
      <c r="B277" s="2">
        <f>IFERROR(__xludf.DUMMYFUNCTION("""COMPUTED_VALUE"""),66.79)</f>
        <v>66.79</v>
      </c>
    </row>
    <row r="278">
      <c r="A278" s="1">
        <f>IFERROR(__xludf.DUMMYFUNCTION("""COMPUTED_VALUE"""),43138.66666666667)</f>
        <v>43138.66667</v>
      </c>
      <c r="B278" s="2">
        <f>IFERROR(__xludf.DUMMYFUNCTION("""COMPUTED_VALUE"""),69.0)</f>
        <v>69</v>
      </c>
    </row>
    <row r="279">
      <c r="A279" s="1">
        <f>IFERROR(__xludf.DUMMYFUNCTION("""COMPUTED_VALUE"""),43139.66666666667)</f>
        <v>43139.66667</v>
      </c>
      <c r="B279" s="2">
        <f>IFERROR(__xludf.DUMMYFUNCTION("""COMPUTED_VALUE"""),63.05)</f>
        <v>63.05</v>
      </c>
    </row>
    <row r="280">
      <c r="A280" s="1">
        <f>IFERROR(__xludf.DUMMYFUNCTION("""COMPUTED_VALUE"""),43140.66666666667)</f>
        <v>43140.66667</v>
      </c>
      <c r="B280" s="2">
        <f>IFERROR(__xludf.DUMMYFUNCTION("""COMPUTED_VALUE"""),62.08)</f>
        <v>62.08</v>
      </c>
    </row>
    <row r="281">
      <c r="A281" s="1">
        <f>IFERROR(__xludf.DUMMYFUNCTION("""COMPUTED_VALUE"""),43143.66666666667)</f>
        <v>43143.66667</v>
      </c>
      <c r="B281" s="2">
        <f>IFERROR(__xludf.DUMMYFUNCTION("""COMPUTED_VALUE"""),63.15)</f>
        <v>63.15</v>
      </c>
    </row>
    <row r="282">
      <c r="A282" s="1">
        <f>IFERROR(__xludf.DUMMYFUNCTION("""COMPUTED_VALUE"""),43144.66666666667)</f>
        <v>43144.66667</v>
      </c>
      <c r="B282" s="2">
        <f>IFERROR(__xludf.DUMMYFUNCTION("""COMPUTED_VALUE"""),64.73)</f>
        <v>64.73</v>
      </c>
    </row>
    <row r="283">
      <c r="A283" s="1">
        <f>IFERROR(__xludf.DUMMYFUNCTION("""COMPUTED_VALUE"""),43145.66666666667)</f>
        <v>43145.66667</v>
      </c>
      <c r="B283" s="2">
        <f>IFERROR(__xludf.DUMMYFUNCTION("""COMPUTED_VALUE"""),64.46)</f>
        <v>64.46</v>
      </c>
    </row>
    <row r="284">
      <c r="A284" s="1">
        <f>IFERROR(__xludf.DUMMYFUNCTION("""COMPUTED_VALUE"""),43146.66666666667)</f>
        <v>43146.66667</v>
      </c>
      <c r="B284" s="2">
        <f>IFERROR(__xludf.DUMMYFUNCTION("""COMPUTED_VALUE"""),66.81)</f>
        <v>66.81</v>
      </c>
    </row>
    <row r="285">
      <c r="A285" s="1">
        <f>IFERROR(__xludf.DUMMYFUNCTION("""COMPUTED_VALUE"""),43147.66666666667)</f>
        <v>43147.66667</v>
      </c>
      <c r="B285" s="2">
        <f>IFERROR(__xludf.DUMMYFUNCTION("""COMPUTED_VALUE"""),67.1)</f>
        <v>67.1</v>
      </c>
    </row>
    <row r="286">
      <c r="A286" s="1">
        <f>IFERROR(__xludf.DUMMYFUNCTION("""COMPUTED_VALUE"""),43151.66666666667)</f>
        <v>43151.66667</v>
      </c>
      <c r="B286" s="2">
        <f>IFERROR(__xludf.DUMMYFUNCTION("""COMPUTED_VALUE"""),66.95)</f>
        <v>66.95</v>
      </c>
    </row>
    <row r="287">
      <c r="A287" s="1">
        <f>IFERROR(__xludf.DUMMYFUNCTION("""COMPUTED_VALUE"""),43152.66666666667)</f>
        <v>43152.66667</v>
      </c>
      <c r="B287" s="2">
        <f>IFERROR(__xludf.DUMMYFUNCTION("""COMPUTED_VALUE"""),66.66)</f>
        <v>66.66</v>
      </c>
    </row>
    <row r="288">
      <c r="A288" s="1">
        <f>IFERROR(__xludf.DUMMYFUNCTION("""COMPUTED_VALUE"""),43153.66666666667)</f>
        <v>43153.66667</v>
      </c>
      <c r="B288" s="2">
        <f>IFERROR(__xludf.DUMMYFUNCTION("""COMPUTED_VALUE"""),69.23)</f>
        <v>69.23</v>
      </c>
    </row>
    <row r="289">
      <c r="A289" s="1">
        <f>IFERROR(__xludf.DUMMYFUNCTION("""COMPUTED_VALUE"""),43154.66666666667)</f>
        <v>43154.66667</v>
      </c>
      <c r="B289" s="2">
        <f>IFERROR(__xludf.DUMMYFUNCTION("""COMPUTED_VALUE"""),70.41)</f>
        <v>70.41</v>
      </c>
    </row>
    <row r="290">
      <c r="A290" s="1">
        <f>IFERROR(__xludf.DUMMYFUNCTION("""COMPUTED_VALUE"""),43157.66666666667)</f>
        <v>43157.66667</v>
      </c>
      <c r="B290" s="2">
        <f>IFERROR(__xludf.DUMMYFUNCTION("""COMPUTED_VALUE"""),71.48)</f>
        <v>71.48</v>
      </c>
    </row>
    <row r="291">
      <c r="A291" s="1">
        <f>IFERROR(__xludf.DUMMYFUNCTION("""COMPUTED_VALUE"""),43158.66666666667)</f>
        <v>43158.66667</v>
      </c>
      <c r="B291" s="2">
        <f>IFERROR(__xludf.DUMMYFUNCTION("""COMPUTED_VALUE"""),70.2)</f>
        <v>70.2</v>
      </c>
    </row>
    <row r="292">
      <c r="A292" s="1">
        <f>IFERROR(__xludf.DUMMYFUNCTION("""COMPUTED_VALUE"""),43159.66666666667)</f>
        <v>43159.66667</v>
      </c>
      <c r="B292" s="2">
        <f>IFERROR(__xludf.DUMMYFUNCTION("""COMPUTED_VALUE"""),68.61)</f>
        <v>68.61</v>
      </c>
    </row>
    <row r="293">
      <c r="A293" s="1">
        <f>IFERROR(__xludf.DUMMYFUNCTION("""COMPUTED_VALUE"""),43160.66666666667)</f>
        <v>43160.66667</v>
      </c>
      <c r="B293" s="2">
        <f>IFERROR(__xludf.DUMMYFUNCTION("""COMPUTED_VALUE"""),66.19)</f>
        <v>66.19</v>
      </c>
    </row>
    <row r="294">
      <c r="A294" s="1">
        <f>IFERROR(__xludf.DUMMYFUNCTION("""COMPUTED_VALUE"""),43161.66666666667)</f>
        <v>43161.66667</v>
      </c>
      <c r="B294" s="2">
        <f>IFERROR(__xludf.DUMMYFUNCTION("""COMPUTED_VALUE"""),67.02)</f>
        <v>67.02</v>
      </c>
    </row>
    <row r="295">
      <c r="A295" s="1">
        <f>IFERROR(__xludf.DUMMYFUNCTION("""COMPUTED_VALUE"""),43164.66666666667)</f>
        <v>43164.66667</v>
      </c>
      <c r="B295" s="2">
        <f>IFERROR(__xludf.DUMMYFUNCTION("""COMPUTED_VALUE"""),66.67)</f>
        <v>66.67</v>
      </c>
    </row>
    <row r="296">
      <c r="A296" s="1">
        <f>IFERROR(__xludf.DUMMYFUNCTION("""COMPUTED_VALUE"""),43165.66666666667)</f>
        <v>43165.66667</v>
      </c>
      <c r="B296" s="2">
        <f>IFERROR(__xludf.DUMMYFUNCTION("""COMPUTED_VALUE"""),65.64)</f>
        <v>65.64</v>
      </c>
    </row>
    <row r="297">
      <c r="A297" s="1">
        <f>IFERROR(__xludf.DUMMYFUNCTION("""COMPUTED_VALUE"""),43166.66666666667)</f>
        <v>43166.66667</v>
      </c>
      <c r="B297" s="2">
        <f>IFERROR(__xludf.DUMMYFUNCTION("""COMPUTED_VALUE"""),66.46)</f>
        <v>66.46</v>
      </c>
    </row>
    <row r="298">
      <c r="A298" s="1">
        <f>IFERROR(__xludf.DUMMYFUNCTION("""COMPUTED_VALUE"""),43167.66666666667)</f>
        <v>43167.66667</v>
      </c>
      <c r="B298" s="2">
        <f>IFERROR(__xludf.DUMMYFUNCTION("""COMPUTED_VALUE"""),65.82)</f>
        <v>65.82</v>
      </c>
    </row>
    <row r="299">
      <c r="A299" s="1">
        <f>IFERROR(__xludf.DUMMYFUNCTION("""COMPUTED_VALUE"""),43168.66666666667)</f>
        <v>43168.66667</v>
      </c>
      <c r="B299" s="2">
        <f>IFERROR(__xludf.DUMMYFUNCTION("""COMPUTED_VALUE"""),65.43)</f>
        <v>65.43</v>
      </c>
    </row>
    <row r="300">
      <c r="A300" s="1">
        <f>IFERROR(__xludf.DUMMYFUNCTION("""COMPUTED_VALUE"""),43171.66666666667)</f>
        <v>43171.66667</v>
      </c>
      <c r="B300" s="2">
        <f>IFERROR(__xludf.DUMMYFUNCTION("""COMPUTED_VALUE"""),69.1)</f>
        <v>69.1</v>
      </c>
    </row>
    <row r="301">
      <c r="A301" s="1">
        <f>IFERROR(__xludf.DUMMYFUNCTION("""COMPUTED_VALUE"""),43172.66666666667)</f>
        <v>43172.66667</v>
      </c>
      <c r="B301" s="2">
        <f>IFERROR(__xludf.DUMMYFUNCTION("""COMPUTED_VALUE"""),68.37)</f>
        <v>68.37</v>
      </c>
    </row>
    <row r="302">
      <c r="A302" s="1">
        <f>IFERROR(__xludf.DUMMYFUNCTION("""COMPUTED_VALUE"""),43173.66666666667)</f>
        <v>43173.66667</v>
      </c>
      <c r="B302" s="2">
        <f>IFERROR(__xludf.DUMMYFUNCTION("""COMPUTED_VALUE"""),65.33)</f>
        <v>65.33</v>
      </c>
    </row>
    <row r="303">
      <c r="A303" s="1">
        <f>IFERROR(__xludf.DUMMYFUNCTION("""COMPUTED_VALUE"""),43174.66666666667)</f>
        <v>43174.66667</v>
      </c>
      <c r="B303" s="2">
        <f>IFERROR(__xludf.DUMMYFUNCTION("""COMPUTED_VALUE"""),65.12)</f>
        <v>65.12</v>
      </c>
    </row>
    <row r="304">
      <c r="A304" s="1">
        <f>IFERROR(__xludf.DUMMYFUNCTION("""COMPUTED_VALUE"""),43175.66666666667)</f>
        <v>43175.66667</v>
      </c>
      <c r="B304" s="2">
        <f>IFERROR(__xludf.DUMMYFUNCTION("""COMPUTED_VALUE"""),64.27)</f>
        <v>64.27</v>
      </c>
    </row>
    <row r="305">
      <c r="A305" s="1">
        <f>IFERROR(__xludf.DUMMYFUNCTION("""COMPUTED_VALUE"""),43178.66666666667)</f>
        <v>43178.66667</v>
      </c>
      <c r="B305" s="2">
        <f>IFERROR(__xludf.DUMMYFUNCTION("""COMPUTED_VALUE"""),62.71)</f>
        <v>62.71</v>
      </c>
    </row>
    <row r="306">
      <c r="A306" s="1">
        <f>IFERROR(__xludf.DUMMYFUNCTION("""COMPUTED_VALUE"""),43179.66666666667)</f>
        <v>43179.66667</v>
      </c>
      <c r="B306" s="2">
        <f>IFERROR(__xludf.DUMMYFUNCTION("""COMPUTED_VALUE"""),62.11)</f>
        <v>62.11</v>
      </c>
    </row>
    <row r="307">
      <c r="A307" s="1">
        <f>IFERROR(__xludf.DUMMYFUNCTION("""COMPUTED_VALUE"""),43180.66666666667)</f>
        <v>43180.66667</v>
      </c>
      <c r="B307" s="2">
        <f>IFERROR(__xludf.DUMMYFUNCTION("""COMPUTED_VALUE"""),63.31)</f>
        <v>63.31</v>
      </c>
    </row>
    <row r="308">
      <c r="A308" s="1">
        <f>IFERROR(__xludf.DUMMYFUNCTION("""COMPUTED_VALUE"""),43181.66666666667)</f>
        <v>43181.66667</v>
      </c>
      <c r="B308" s="2">
        <f>IFERROR(__xludf.DUMMYFUNCTION("""COMPUTED_VALUE"""),61.82)</f>
        <v>61.82</v>
      </c>
    </row>
    <row r="309">
      <c r="A309" s="1">
        <f>IFERROR(__xludf.DUMMYFUNCTION("""COMPUTED_VALUE"""),43182.66666666667)</f>
        <v>43182.66667</v>
      </c>
      <c r="B309" s="2">
        <f>IFERROR(__xludf.DUMMYFUNCTION("""COMPUTED_VALUE"""),60.31)</f>
        <v>60.31</v>
      </c>
    </row>
    <row r="310">
      <c r="A310" s="1">
        <f>IFERROR(__xludf.DUMMYFUNCTION("""COMPUTED_VALUE"""),43185.66666666667)</f>
        <v>43185.66667</v>
      </c>
      <c r="B310" s="2">
        <f>IFERROR(__xludf.DUMMYFUNCTION("""COMPUTED_VALUE"""),60.84)</f>
        <v>60.84</v>
      </c>
    </row>
    <row r="311">
      <c r="A311" s="1">
        <f>IFERROR(__xludf.DUMMYFUNCTION("""COMPUTED_VALUE"""),43186.66666666667)</f>
        <v>43186.66667</v>
      </c>
      <c r="B311" s="2">
        <f>IFERROR(__xludf.DUMMYFUNCTION("""COMPUTED_VALUE"""),55.84)</f>
        <v>55.84</v>
      </c>
    </row>
    <row r="312">
      <c r="A312" s="1">
        <f>IFERROR(__xludf.DUMMYFUNCTION("""COMPUTED_VALUE"""),43187.66666666667)</f>
        <v>43187.66667</v>
      </c>
      <c r="B312" s="2">
        <f>IFERROR(__xludf.DUMMYFUNCTION("""COMPUTED_VALUE"""),51.56)</f>
        <v>51.56</v>
      </c>
    </row>
    <row r="313">
      <c r="A313" s="1">
        <f>IFERROR(__xludf.DUMMYFUNCTION("""COMPUTED_VALUE"""),43188.66666666667)</f>
        <v>43188.66667</v>
      </c>
      <c r="B313" s="2">
        <f>IFERROR(__xludf.DUMMYFUNCTION("""COMPUTED_VALUE"""),53.23)</f>
        <v>53.23</v>
      </c>
    </row>
    <row r="314">
      <c r="A314" s="1">
        <f>IFERROR(__xludf.DUMMYFUNCTION("""COMPUTED_VALUE"""),43192.66666666667)</f>
        <v>43192.66667</v>
      </c>
      <c r="B314" s="2">
        <f>IFERROR(__xludf.DUMMYFUNCTION("""COMPUTED_VALUE"""),50.5)</f>
        <v>50.5</v>
      </c>
    </row>
    <row r="315">
      <c r="A315" s="1">
        <f>IFERROR(__xludf.DUMMYFUNCTION("""COMPUTED_VALUE"""),43193.66666666667)</f>
        <v>43193.66667</v>
      </c>
      <c r="B315" s="2">
        <f>IFERROR(__xludf.DUMMYFUNCTION("""COMPUTED_VALUE"""),53.51)</f>
        <v>53.51</v>
      </c>
    </row>
    <row r="316">
      <c r="A316" s="1">
        <f>IFERROR(__xludf.DUMMYFUNCTION("""COMPUTED_VALUE"""),43194.66666666667)</f>
        <v>43194.66667</v>
      </c>
      <c r="B316" s="2">
        <f>IFERROR(__xludf.DUMMYFUNCTION("""COMPUTED_VALUE"""),57.39)</f>
        <v>57.39</v>
      </c>
    </row>
    <row r="317">
      <c r="A317" s="1">
        <f>IFERROR(__xludf.DUMMYFUNCTION("""COMPUTED_VALUE"""),43195.66666666667)</f>
        <v>43195.66667</v>
      </c>
      <c r="B317" s="2">
        <f>IFERROR(__xludf.DUMMYFUNCTION("""COMPUTED_VALUE"""),61.14)</f>
        <v>61.14</v>
      </c>
    </row>
    <row r="318">
      <c r="A318" s="1">
        <f>IFERROR(__xludf.DUMMYFUNCTION("""COMPUTED_VALUE"""),43196.66666666667)</f>
        <v>43196.66667</v>
      </c>
      <c r="B318" s="2">
        <f>IFERROR(__xludf.DUMMYFUNCTION("""COMPUTED_VALUE"""),59.86)</f>
        <v>59.86</v>
      </c>
    </row>
    <row r="319">
      <c r="A319" s="1">
        <f>IFERROR(__xludf.DUMMYFUNCTION("""COMPUTED_VALUE"""),43199.66666666667)</f>
        <v>43199.66667</v>
      </c>
      <c r="B319" s="2">
        <f>IFERROR(__xludf.DUMMYFUNCTION("""COMPUTED_VALUE"""),57.93)</f>
        <v>57.93</v>
      </c>
    </row>
    <row r="320">
      <c r="A320" s="1">
        <f>IFERROR(__xludf.DUMMYFUNCTION("""COMPUTED_VALUE"""),43200.66666666667)</f>
        <v>43200.66667</v>
      </c>
      <c r="B320" s="2">
        <f>IFERROR(__xludf.DUMMYFUNCTION("""COMPUTED_VALUE"""),60.94)</f>
        <v>60.94</v>
      </c>
    </row>
    <row r="321">
      <c r="A321" s="1">
        <f>IFERROR(__xludf.DUMMYFUNCTION("""COMPUTED_VALUE"""),43201.66666666667)</f>
        <v>43201.66667</v>
      </c>
      <c r="B321" s="2">
        <f>IFERROR(__xludf.DUMMYFUNCTION("""COMPUTED_VALUE"""),60.19)</f>
        <v>60.19</v>
      </c>
    </row>
    <row r="322">
      <c r="A322" s="1">
        <f>IFERROR(__xludf.DUMMYFUNCTION("""COMPUTED_VALUE"""),43202.66666666667)</f>
        <v>43202.66667</v>
      </c>
      <c r="B322" s="2">
        <f>IFERROR(__xludf.DUMMYFUNCTION("""COMPUTED_VALUE"""),58.82)</f>
        <v>58.82</v>
      </c>
    </row>
    <row r="323">
      <c r="A323" s="1">
        <f>IFERROR(__xludf.DUMMYFUNCTION("""COMPUTED_VALUE"""),43203.66666666667)</f>
        <v>43203.66667</v>
      </c>
      <c r="B323" s="2">
        <f>IFERROR(__xludf.DUMMYFUNCTION("""COMPUTED_VALUE"""),60.07)</f>
        <v>60.07</v>
      </c>
    </row>
    <row r="324">
      <c r="A324" s="1">
        <f>IFERROR(__xludf.DUMMYFUNCTION("""COMPUTED_VALUE"""),43206.66666666667)</f>
        <v>43206.66667</v>
      </c>
      <c r="B324" s="2">
        <f>IFERROR(__xludf.DUMMYFUNCTION("""COMPUTED_VALUE"""),58.24)</f>
        <v>58.24</v>
      </c>
    </row>
    <row r="325">
      <c r="A325" s="1">
        <f>IFERROR(__xludf.DUMMYFUNCTION("""COMPUTED_VALUE"""),43207.66666666667)</f>
        <v>43207.66667</v>
      </c>
      <c r="B325" s="2">
        <f>IFERROR(__xludf.DUMMYFUNCTION("""COMPUTED_VALUE"""),58.24)</f>
        <v>58.24</v>
      </c>
    </row>
    <row r="326">
      <c r="A326" s="1">
        <f>IFERROR(__xludf.DUMMYFUNCTION("""COMPUTED_VALUE"""),43208.66666666667)</f>
        <v>43208.66667</v>
      </c>
      <c r="B326" s="2">
        <f>IFERROR(__xludf.DUMMYFUNCTION("""COMPUTED_VALUE"""),58.67)</f>
        <v>58.67</v>
      </c>
    </row>
    <row r="327">
      <c r="A327" s="1">
        <f>IFERROR(__xludf.DUMMYFUNCTION("""COMPUTED_VALUE"""),43209.66666666667)</f>
        <v>43209.66667</v>
      </c>
      <c r="B327" s="2">
        <f>IFERROR(__xludf.DUMMYFUNCTION("""COMPUTED_VALUE"""),60.02)</f>
        <v>60.02</v>
      </c>
    </row>
    <row r="328">
      <c r="A328" s="1">
        <f>IFERROR(__xludf.DUMMYFUNCTION("""COMPUTED_VALUE"""),43210.66666666667)</f>
        <v>43210.66667</v>
      </c>
      <c r="B328" s="2">
        <f>IFERROR(__xludf.DUMMYFUNCTION("""COMPUTED_VALUE"""),58.05)</f>
        <v>58.05</v>
      </c>
    </row>
    <row r="329">
      <c r="A329" s="1">
        <f>IFERROR(__xludf.DUMMYFUNCTION("""COMPUTED_VALUE"""),43213.66666666667)</f>
        <v>43213.66667</v>
      </c>
      <c r="B329" s="2">
        <f>IFERROR(__xludf.DUMMYFUNCTION("""COMPUTED_VALUE"""),56.67)</f>
        <v>56.67</v>
      </c>
    </row>
    <row r="330">
      <c r="A330" s="1">
        <f>IFERROR(__xludf.DUMMYFUNCTION("""COMPUTED_VALUE"""),43214.66666666667)</f>
        <v>43214.66667</v>
      </c>
      <c r="B330" s="2">
        <f>IFERROR(__xludf.DUMMYFUNCTION("""COMPUTED_VALUE"""),56.69)</f>
        <v>56.69</v>
      </c>
    </row>
    <row r="331">
      <c r="A331" s="1">
        <f>IFERROR(__xludf.DUMMYFUNCTION("""COMPUTED_VALUE"""),43215.66666666667)</f>
        <v>43215.66667</v>
      </c>
      <c r="B331" s="2">
        <f>IFERROR(__xludf.DUMMYFUNCTION("""COMPUTED_VALUE"""),56.14)</f>
        <v>56.14</v>
      </c>
    </row>
    <row r="332">
      <c r="A332" s="1">
        <f>IFERROR(__xludf.DUMMYFUNCTION("""COMPUTED_VALUE"""),43216.66666666667)</f>
        <v>43216.66667</v>
      </c>
      <c r="B332" s="2">
        <f>IFERROR(__xludf.DUMMYFUNCTION("""COMPUTED_VALUE"""),57.1)</f>
        <v>57.1</v>
      </c>
    </row>
    <row r="333">
      <c r="A333" s="1">
        <f>IFERROR(__xludf.DUMMYFUNCTION("""COMPUTED_VALUE"""),43217.66666666667)</f>
        <v>43217.66667</v>
      </c>
      <c r="B333" s="2">
        <f>IFERROR(__xludf.DUMMYFUNCTION("""COMPUTED_VALUE"""),58.82)</f>
        <v>58.82</v>
      </c>
    </row>
    <row r="334">
      <c r="A334" s="1">
        <f>IFERROR(__xludf.DUMMYFUNCTION("""COMPUTED_VALUE"""),43220.66666666667)</f>
        <v>43220.66667</v>
      </c>
      <c r="B334" s="2">
        <f>IFERROR(__xludf.DUMMYFUNCTION("""COMPUTED_VALUE"""),58.78)</f>
        <v>58.78</v>
      </c>
    </row>
    <row r="335">
      <c r="A335" s="1">
        <f>IFERROR(__xludf.DUMMYFUNCTION("""COMPUTED_VALUE"""),43221.66666666667)</f>
        <v>43221.66667</v>
      </c>
      <c r="B335" s="2">
        <f>IFERROR(__xludf.DUMMYFUNCTION("""COMPUTED_VALUE"""),59.98)</f>
        <v>59.98</v>
      </c>
    </row>
    <row r="336">
      <c r="A336" s="1">
        <f>IFERROR(__xludf.DUMMYFUNCTION("""COMPUTED_VALUE"""),43222.66666666667)</f>
        <v>43222.66667</v>
      </c>
      <c r="B336" s="2">
        <f>IFERROR(__xludf.DUMMYFUNCTION("""COMPUTED_VALUE"""),60.23)</f>
        <v>60.23</v>
      </c>
    </row>
    <row r="337">
      <c r="A337" s="1">
        <f>IFERROR(__xludf.DUMMYFUNCTION("""COMPUTED_VALUE"""),43223.66666666667)</f>
        <v>43223.66667</v>
      </c>
      <c r="B337" s="2">
        <f>IFERROR(__xludf.DUMMYFUNCTION("""COMPUTED_VALUE"""),56.89)</f>
        <v>56.89</v>
      </c>
    </row>
    <row r="338">
      <c r="A338" s="1">
        <f>IFERROR(__xludf.DUMMYFUNCTION("""COMPUTED_VALUE"""),43224.66666666667)</f>
        <v>43224.66667</v>
      </c>
      <c r="B338" s="2">
        <f>IFERROR(__xludf.DUMMYFUNCTION("""COMPUTED_VALUE"""),58.82)</f>
        <v>58.82</v>
      </c>
    </row>
    <row r="339">
      <c r="A339" s="1">
        <f>IFERROR(__xludf.DUMMYFUNCTION("""COMPUTED_VALUE"""),43227.66666666667)</f>
        <v>43227.66667</v>
      </c>
      <c r="B339" s="2">
        <f>IFERROR(__xludf.DUMMYFUNCTION("""COMPUTED_VALUE"""),60.55)</f>
        <v>60.55</v>
      </c>
    </row>
    <row r="340">
      <c r="A340" s="1">
        <f>IFERROR(__xludf.DUMMYFUNCTION("""COMPUTED_VALUE"""),43228.66666666667)</f>
        <v>43228.66667</v>
      </c>
      <c r="B340" s="2">
        <f>IFERROR(__xludf.DUMMYFUNCTION("""COMPUTED_VALUE"""),60.39)</f>
        <v>60.39</v>
      </c>
    </row>
    <row r="341">
      <c r="A341" s="1">
        <f>IFERROR(__xludf.DUMMYFUNCTION("""COMPUTED_VALUE"""),43229.66666666667)</f>
        <v>43229.66667</v>
      </c>
      <c r="B341" s="2">
        <f>IFERROR(__xludf.DUMMYFUNCTION("""COMPUTED_VALUE"""),61.37)</f>
        <v>61.37</v>
      </c>
    </row>
    <row r="342">
      <c r="A342" s="1">
        <f>IFERROR(__xludf.DUMMYFUNCTION("""COMPUTED_VALUE"""),43230.66666666667)</f>
        <v>43230.66667</v>
      </c>
      <c r="B342" s="2">
        <f>IFERROR(__xludf.DUMMYFUNCTION("""COMPUTED_VALUE"""),61.0)</f>
        <v>61</v>
      </c>
    </row>
    <row r="343">
      <c r="A343" s="1">
        <f>IFERROR(__xludf.DUMMYFUNCTION("""COMPUTED_VALUE"""),43231.66666666667)</f>
        <v>43231.66667</v>
      </c>
      <c r="B343" s="2">
        <f>IFERROR(__xludf.DUMMYFUNCTION("""COMPUTED_VALUE"""),60.21)</f>
        <v>60.21</v>
      </c>
    </row>
    <row r="344">
      <c r="A344" s="1">
        <f>IFERROR(__xludf.DUMMYFUNCTION("""COMPUTED_VALUE"""),43234.66666666667)</f>
        <v>43234.66667</v>
      </c>
      <c r="B344" s="2">
        <f>IFERROR(__xludf.DUMMYFUNCTION("""COMPUTED_VALUE"""),58.39)</f>
        <v>58.39</v>
      </c>
    </row>
    <row r="345">
      <c r="A345" s="1">
        <f>IFERROR(__xludf.DUMMYFUNCTION("""COMPUTED_VALUE"""),43235.66666666667)</f>
        <v>43235.66667</v>
      </c>
      <c r="B345" s="2">
        <f>IFERROR(__xludf.DUMMYFUNCTION("""COMPUTED_VALUE"""),56.84)</f>
        <v>56.84</v>
      </c>
    </row>
    <row r="346">
      <c r="A346" s="1">
        <f>IFERROR(__xludf.DUMMYFUNCTION("""COMPUTED_VALUE"""),43236.66666666667)</f>
        <v>43236.66667</v>
      </c>
      <c r="B346" s="2">
        <f>IFERROR(__xludf.DUMMYFUNCTION("""COMPUTED_VALUE"""),57.3)</f>
        <v>57.3</v>
      </c>
    </row>
    <row r="347">
      <c r="A347" s="1">
        <f>IFERROR(__xludf.DUMMYFUNCTION("""COMPUTED_VALUE"""),43237.66666666667)</f>
        <v>43237.66667</v>
      </c>
      <c r="B347" s="2">
        <f>IFERROR(__xludf.DUMMYFUNCTION("""COMPUTED_VALUE"""),56.91)</f>
        <v>56.91</v>
      </c>
    </row>
    <row r="348">
      <c r="A348" s="1">
        <f>IFERROR(__xludf.DUMMYFUNCTION("""COMPUTED_VALUE"""),43238.66666666667)</f>
        <v>43238.66667</v>
      </c>
      <c r="B348" s="2">
        <f>IFERROR(__xludf.DUMMYFUNCTION("""COMPUTED_VALUE"""),56.91)</f>
        <v>56.91</v>
      </c>
    </row>
    <row r="349">
      <c r="A349" s="1">
        <f>IFERROR(__xludf.DUMMYFUNCTION("""COMPUTED_VALUE"""),43241.66666666667)</f>
        <v>43241.66667</v>
      </c>
      <c r="B349" s="2">
        <f>IFERROR(__xludf.DUMMYFUNCTION("""COMPUTED_VALUE"""),56.9)</f>
        <v>56.9</v>
      </c>
    </row>
    <row r="350">
      <c r="A350" s="1">
        <f>IFERROR(__xludf.DUMMYFUNCTION("""COMPUTED_VALUE"""),43242.66666666667)</f>
        <v>43242.66667</v>
      </c>
      <c r="B350" s="2">
        <f>IFERROR(__xludf.DUMMYFUNCTION("""COMPUTED_VALUE"""),55.0)</f>
        <v>55</v>
      </c>
    </row>
    <row r="351">
      <c r="A351" s="1">
        <f>IFERROR(__xludf.DUMMYFUNCTION("""COMPUTED_VALUE"""),43243.66666666667)</f>
        <v>43243.66667</v>
      </c>
      <c r="B351" s="2">
        <f>IFERROR(__xludf.DUMMYFUNCTION("""COMPUTED_VALUE"""),55.81)</f>
        <v>55.81</v>
      </c>
    </row>
    <row r="352">
      <c r="A352" s="1">
        <f>IFERROR(__xludf.DUMMYFUNCTION("""COMPUTED_VALUE"""),43244.66666666667)</f>
        <v>43244.66667</v>
      </c>
      <c r="B352" s="2">
        <f>IFERROR(__xludf.DUMMYFUNCTION("""COMPUTED_VALUE"""),55.57)</f>
        <v>55.57</v>
      </c>
    </row>
    <row r="353">
      <c r="A353" s="1">
        <f>IFERROR(__xludf.DUMMYFUNCTION("""COMPUTED_VALUE"""),43245.66666666667)</f>
        <v>43245.66667</v>
      </c>
      <c r="B353" s="2">
        <f>IFERROR(__xludf.DUMMYFUNCTION("""COMPUTED_VALUE"""),55.77)</f>
        <v>55.77</v>
      </c>
    </row>
    <row r="354">
      <c r="A354" s="1">
        <f>IFERROR(__xludf.DUMMYFUNCTION("""COMPUTED_VALUE"""),43249.66666666667)</f>
        <v>43249.66667</v>
      </c>
      <c r="B354" s="2">
        <f>IFERROR(__xludf.DUMMYFUNCTION("""COMPUTED_VALUE"""),56.75)</f>
        <v>56.75</v>
      </c>
    </row>
    <row r="355">
      <c r="A355" s="1">
        <f>IFERROR(__xludf.DUMMYFUNCTION("""COMPUTED_VALUE"""),43250.66666666667)</f>
        <v>43250.66667</v>
      </c>
      <c r="B355" s="2">
        <f>IFERROR(__xludf.DUMMYFUNCTION("""COMPUTED_VALUE"""),58.34)</f>
        <v>58.34</v>
      </c>
    </row>
    <row r="356">
      <c r="A356" s="1">
        <f>IFERROR(__xludf.DUMMYFUNCTION("""COMPUTED_VALUE"""),43251.66666666667)</f>
        <v>43251.66667</v>
      </c>
      <c r="B356" s="2">
        <f>IFERROR(__xludf.DUMMYFUNCTION("""COMPUTED_VALUE"""),58.34)</f>
        <v>58.34</v>
      </c>
    </row>
    <row r="357">
      <c r="A357" s="1">
        <f>IFERROR(__xludf.DUMMYFUNCTION("""COMPUTED_VALUE"""),43252.66666666667)</f>
        <v>43252.66667</v>
      </c>
      <c r="B357" s="2">
        <f>IFERROR(__xludf.DUMMYFUNCTION("""COMPUTED_VALUE"""),58.36)</f>
        <v>58.36</v>
      </c>
    </row>
    <row r="358">
      <c r="A358" s="1">
        <f>IFERROR(__xludf.DUMMYFUNCTION("""COMPUTED_VALUE"""),43255.66666666667)</f>
        <v>43255.66667</v>
      </c>
      <c r="B358" s="2">
        <f>IFERROR(__xludf.DUMMYFUNCTION("""COMPUTED_VALUE"""),59.35)</f>
        <v>59.35</v>
      </c>
    </row>
    <row r="359">
      <c r="A359" s="1">
        <f>IFERROR(__xludf.DUMMYFUNCTION("""COMPUTED_VALUE"""),43256.66666666667)</f>
        <v>43256.66667</v>
      </c>
      <c r="B359" s="2">
        <f>IFERROR(__xludf.DUMMYFUNCTION("""COMPUTED_VALUE"""),58.23)</f>
        <v>58.23</v>
      </c>
    </row>
    <row r="360">
      <c r="A360" s="1">
        <f>IFERROR(__xludf.DUMMYFUNCTION("""COMPUTED_VALUE"""),43257.66666666667)</f>
        <v>43257.66667</v>
      </c>
      <c r="B360" s="2">
        <f>IFERROR(__xludf.DUMMYFUNCTION("""COMPUTED_VALUE"""),63.9)</f>
        <v>63.9</v>
      </c>
    </row>
    <row r="361">
      <c r="A361" s="1">
        <f>IFERROR(__xludf.DUMMYFUNCTION("""COMPUTED_VALUE"""),43258.66666666667)</f>
        <v>43258.66667</v>
      </c>
      <c r="B361" s="2">
        <f>IFERROR(__xludf.DUMMYFUNCTION("""COMPUTED_VALUE"""),63.22)</f>
        <v>63.22</v>
      </c>
    </row>
    <row r="362">
      <c r="A362" s="1">
        <f>IFERROR(__xludf.DUMMYFUNCTION("""COMPUTED_VALUE"""),43259.66666666667)</f>
        <v>43259.66667</v>
      </c>
      <c r="B362" s="2">
        <f>IFERROR(__xludf.DUMMYFUNCTION("""COMPUTED_VALUE"""),63.53)</f>
        <v>63.53</v>
      </c>
    </row>
    <row r="363">
      <c r="A363" s="1">
        <f>IFERROR(__xludf.DUMMYFUNCTION("""COMPUTED_VALUE"""),43262.66666666667)</f>
        <v>43262.66667</v>
      </c>
      <c r="B363" s="2">
        <f>IFERROR(__xludf.DUMMYFUNCTION("""COMPUTED_VALUE"""),66.42)</f>
        <v>66.42</v>
      </c>
    </row>
    <row r="364">
      <c r="A364" s="1">
        <f>IFERROR(__xludf.DUMMYFUNCTION("""COMPUTED_VALUE"""),43263.66666666667)</f>
        <v>43263.66667</v>
      </c>
      <c r="B364" s="2">
        <f>IFERROR(__xludf.DUMMYFUNCTION("""COMPUTED_VALUE"""),68.55)</f>
        <v>68.55</v>
      </c>
    </row>
    <row r="365">
      <c r="A365" s="1">
        <f>IFERROR(__xludf.DUMMYFUNCTION("""COMPUTED_VALUE"""),43264.66666666667)</f>
        <v>43264.66667</v>
      </c>
      <c r="B365" s="2">
        <f>IFERROR(__xludf.DUMMYFUNCTION("""COMPUTED_VALUE"""),68.96)</f>
        <v>68.96</v>
      </c>
    </row>
    <row r="366">
      <c r="A366" s="1">
        <f>IFERROR(__xludf.DUMMYFUNCTION("""COMPUTED_VALUE"""),43265.66666666667)</f>
        <v>43265.66667</v>
      </c>
      <c r="B366" s="2">
        <f>IFERROR(__xludf.DUMMYFUNCTION("""COMPUTED_VALUE"""),71.54)</f>
        <v>71.54</v>
      </c>
    </row>
    <row r="367">
      <c r="A367" s="1">
        <f>IFERROR(__xludf.DUMMYFUNCTION("""COMPUTED_VALUE"""),43266.66666666667)</f>
        <v>43266.66667</v>
      </c>
      <c r="B367" s="2">
        <f>IFERROR(__xludf.DUMMYFUNCTION("""COMPUTED_VALUE"""),71.63)</f>
        <v>71.63</v>
      </c>
    </row>
    <row r="368">
      <c r="A368" s="1">
        <f>IFERROR(__xludf.DUMMYFUNCTION("""COMPUTED_VALUE"""),43269.66666666667)</f>
        <v>43269.66667</v>
      </c>
      <c r="B368" s="2">
        <f>IFERROR(__xludf.DUMMYFUNCTION("""COMPUTED_VALUE"""),74.17)</f>
        <v>74.17</v>
      </c>
    </row>
    <row r="369">
      <c r="A369" s="1">
        <f>IFERROR(__xludf.DUMMYFUNCTION("""COMPUTED_VALUE"""),43270.66666666667)</f>
        <v>43270.66667</v>
      </c>
      <c r="B369" s="2">
        <f>IFERROR(__xludf.DUMMYFUNCTION("""COMPUTED_VALUE"""),70.51)</f>
        <v>70.51</v>
      </c>
    </row>
    <row r="370">
      <c r="A370" s="1">
        <f>IFERROR(__xludf.DUMMYFUNCTION("""COMPUTED_VALUE"""),43271.66666666667)</f>
        <v>43271.66667</v>
      </c>
      <c r="B370" s="2">
        <f>IFERROR(__xludf.DUMMYFUNCTION("""COMPUTED_VALUE"""),72.44)</f>
        <v>72.44</v>
      </c>
    </row>
    <row r="371">
      <c r="A371" s="1">
        <f>IFERROR(__xludf.DUMMYFUNCTION("""COMPUTED_VALUE"""),43272.66666666667)</f>
        <v>43272.66667</v>
      </c>
      <c r="B371" s="2">
        <f>IFERROR(__xludf.DUMMYFUNCTION("""COMPUTED_VALUE"""),69.5)</f>
        <v>69.5</v>
      </c>
    </row>
    <row r="372">
      <c r="A372" s="1">
        <f>IFERROR(__xludf.DUMMYFUNCTION("""COMPUTED_VALUE"""),43273.66666666667)</f>
        <v>43273.66667</v>
      </c>
      <c r="B372" s="2">
        <f>IFERROR(__xludf.DUMMYFUNCTION("""COMPUTED_VALUE"""),66.73)</f>
        <v>66.73</v>
      </c>
    </row>
    <row r="373">
      <c r="A373" s="1">
        <f>IFERROR(__xludf.DUMMYFUNCTION("""COMPUTED_VALUE"""),43276.66666666667)</f>
        <v>43276.66667</v>
      </c>
      <c r="B373" s="2">
        <f>IFERROR(__xludf.DUMMYFUNCTION("""COMPUTED_VALUE"""),66.6)</f>
        <v>66.6</v>
      </c>
    </row>
    <row r="374">
      <c r="A374" s="1">
        <f>IFERROR(__xludf.DUMMYFUNCTION("""COMPUTED_VALUE"""),43277.66666666667)</f>
        <v>43277.66667</v>
      </c>
      <c r="B374" s="2">
        <f>IFERROR(__xludf.DUMMYFUNCTION("""COMPUTED_VALUE"""),68.4)</f>
        <v>68.4</v>
      </c>
    </row>
    <row r="375">
      <c r="A375" s="1">
        <f>IFERROR(__xludf.DUMMYFUNCTION("""COMPUTED_VALUE"""),43278.66666666667)</f>
        <v>43278.66667</v>
      </c>
      <c r="B375" s="2">
        <f>IFERROR(__xludf.DUMMYFUNCTION("""COMPUTED_VALUE"""),68.9)</f>
        <v>68.9</v>
      </c>
    </row>
    <row r="376">
      <c r="A376" s="1">
        <f>IFERROR(__xludf.DUMMYFUNCTION("""COMPUTED_VALUE"""),43279.66666666667)</f>
        <v>43279.66667</v>
      </c>
      <c r="B376" s="2">
        <f>IFERROR(__xludf.DUMMYFUNCTION("""COMPUTED_VALUE"""),69.99)</f>
        <v>69.99</v>
      </c>
    </row>
    <row r="377">
      <c r="A377" s="1">
        <f>IFERROR(__xludf.DUMMYFUNCTION("""COMPUTED_VALUE"""),43280.66666666667)</f>
        <v>43280.66667</v>
      </c>
      <c r="B377" s="2">
        <f>IFERROR(__xludf.DUMMYFUNCTION("""COMPUTED_VALUE"""),68.59)</f>
        <v>68.59</v>
      </c>
    </row>
    <row r="378">
      <c r="A378" s="1">
        <f>IFERROR(__xludf.DUMMYFUNCTION("""COMPUTED_VALUE"""),43283.66666666667)</f>
        <v>43283.66667</v>
      </c>
      <c r="B378" s="2">
        <f>IFERROR(__xludf.DUMMYFUNCTION("""COMPUTED_VALUE"""),67.01)</f>
        <v>67.01</v>
      </c>
    </row>
    <row r="379">
      <c r="A379" s="1">
        <f>IFERROR(__xludf.DUMMYFUNCTION("""COMPUTED_VALUE"""),43284.54166666667)</f>
        <v>43284.54167</v>
      </c>
      <c r="B379" s="2">
        <f>IFERROR(__xludf.DUMMYFUNCTION("""COMPUTED_VALUE"""),62.17)</f>
        <v>62.17</v>
      </c>
    </row>
    <row r="380">
      <c r="A380" s="1">
        <f>IFERROR(__xludf.DUMMYFUNCTION("""COMPUTED_VALUE"""),43286.66666666667)</f>
        <v>43286.66667</v>
      </c>
      <c r="B380" s="2">
        <f>IFERROR(__xludf.DUMMYFUNCTION("""COMPUTED_VALUE"""),61.83)</f>
        <v>61.83</v>
      </c>
    </row>
    <row r="381">
      <c r="A381" s="1">
        <f>IFERROR(__xludf.DUMMYFUNCTION("""COMPUTED_VALUE"""),43287.66666666667)</f>
        <v>43287.66667</v>
      </c>
      <c r="B381" s="2">
        <f>IFERROR(__xludf.DUMMYFUNCTION("""COMPUTED_VALUE"""),61.78)</f>
        <v>61.78</v>
      </c>
    </row>
    <row r="382">
      <c r="A382" s="1">
        <f>IFERROR(__xludf.DUMMYFUNCTION("""COMPUTED_VALUE"""),43290.66666666667)</f>
        <v>43290.66667</v>
      </c>
      <c r="B382" s="2">
        <f>IFERROR(__xludf.DUMMYFUNCTION("""COMPUTED_VALUE"""),63.7)</f>
        <v>63.7</v>
      </c>
    </row>
    <row r="383">
      <c r="A383" s="1">
        <f>IFERROR(__xludf.DUMMYFUNCTION("""COMPUTED_VALUE"""),43291.66666666667)</f>
        <v>43291.66667</v>
      </c>
      <c r="B383" s="2">
        <f>IFERROR(__xludf.DUMMYFUNCTION("""COMPUTED_VALUE"""),64.49)</f>
        <v>64.49</v>
      </c>
    </row>
    <row r="384">
      <c r="A384" s="1">
        <f>IFERROR(__xludf.DUMMYFUNCTION("""COMPUTED_VALUE"""),43292.66666666667)</f>
        <v>43292.66667</v>
      </c>
      <c r="B384" s="2">
        <f>IFERROR(__xludf.DUMMYFUNCTION("""COMPUTED_VALUE"""),63.79)</f>
        <v>63.79</v>
      </c>
    </row>
    <row r="385">
      <c r="A385" s="1">
        <f>IFERROR(__xludf.DUMMYFUNCTION("""COMPUTED_VALUE"""),43293.66666666667)</f>
        <v>43293.66667</v>
      </c>
      <c r="B385" s="2">
        <f>IFERROR(__xludf.DUMMYFUNCTION("""COMPUTED_VALUE"""),63.34)</f>
        <v>63.34</v>
      </c>
    </row>
    <row r="386">
      <c r="A386" s="1">
        <f>IFERROR(__xludf.DUMMYFUNCTION("""COMPUTED_VALUE"""),43294.66666666667)</f>
        <v>43294.66667</v>
      </c>
      <c r="B386" s="2">
        <f>IFERROR(__xludf.DUMMYFUNCTION("""COMPUTED_VALUE"""),63.77)</f>
        <v>63.77</v>
      </c>
    </row>
    <row r="387">
      <c r="A387" s="1">
        <f>IFERROR(__xludf.DUMMYFUNCTION("""COMPUTED_VALUE"""),43297.66666666667)</f>
        <v>43297.66667</v>
      </c>
      <c r="B387" s="2">
        <f>IFERROR(__xludf.DUMMYFUNCTION("""COMPUTED_VALUE"""),62.02)</f>
        <v>62.02</v>
      </c>
    </row>
    <row r="388">
      <c r="A388" s="1">
        <f>IFERROR(__xludf.DUMMYFUNCTION("""COMPUTED_VALUE"""),43298.66666666667)</f>
        <v>43298.66667</v>
      </c>
      <c r="B388" s="2">
        <f>IFERROR(__xludf.DUMMYFUNCTION("""COMPUTED_VALUE"""),64.54)</f>
        <v>64.54</v>
      </c>
    </row>
    <row r="389">
      <c r="A389" s="1">
        <f>IFERROR(__xludf.DUMMYFUNCTION("""COMPUTED_VALUE"""),43299.66666666667)</f>
        <v>43299.66667</v>
      </c>
      <c r="B389" s="2">
        <f>IFERROR(__xludf.DUMMYFUNCTION("""COMPUTED_VALUE"""),64.77)</f>
        <v>64.77</v>
      </c>
    </row>
    <row r="390">
      <c r="A390" s="1">
        <f>IFERROR(__xludf.DUMMYFUNCTION("""COMPUTED_VALUE"""),43300.66666666667)</f>
        <v>43300.66667</v>
      </c>
      <c r="B390" s="2">
        <f>IFERROR(__xludf.DUMMYFUNCTION("""COMPUTED_VALUE"""),64.05)</f>
        <v>64.05</v>
      </c>
    </row>
    <row r="391">
      <c r="A391" s="1">
        <f>IFERROR(__xludf.DUMMYFUNCTION("""COMPUTED_VALUE"""),43301.66666666667)</f>
        <v>43301.66667</v>
      </c>
      <c r="B391" s="2">
        <f>IFERROR(__xludf.DUMMYFUNCTION("""COMPUTED_VALUE"""),62.72)</f>
        <v>62.72</v>
      </c>
    </row>
    <row r="392">
      <c r="A392" s="1">
        <f>IFERROR(__xludf.DUMMYFUNCTION("""COMPUTED_VALUE"""),43304.66666666667)</f>
        <v>43304.66667</v>
      </c>
      <c r="B392" s="2">
        <f>IFERROR(__xludf.DUMMYFUNCTION("""COMPUTED_VALUE"""),60.64)</f>
        <v>60.64</v>
      </c>
    </row>
    <row r="393">
      <c r="A393" s="1">
        <f>IFERROR(__xludf.DUMMYFUNCTION("""COMPUTED_VALUE"""),43305.66666666667)</f>
        <v>43305.66667</v>
      </c>
      <c r="B393" s="2">
        <f>IFERROR(__xludf.DUMMYFUNCTION("""COMPUTED_VALUE"""),59.49)</f>
        <v>59.49</v>
      </c>
    </row>
    <row r="394">
      <c r="A394" s="1">
        <f>IFERROR(__xludf.DUMMYFUNCTION("""COMPUTED_VALUE"""),43306.66666666667)</f>
        <v>43306.66667</v>
      </c>
      <c r="B394" s="2">
        <f>IFERROR(__xludf.DUMMYFUNCTION("""COMPUTED_VALUE"""),61.75)</f>
        <v>61.75</v>
      </c>
    </row>
    <row r="395">
      <c r="A395" s="1">
        <f>IFERROR(__xludf.DUMMYFUNCTION("""COMPUTED_VALUE"""),43307.66666666667)</f>
        <v>43307.66667</v>
      </c>
      <c r="B395" s="2">
        <f>IFERROR(__xludf.DUMMYFUNCTION("""COMPUTED_VALUE"""),61.33)</f>
        <v>61.33</v>
      </c>
    </row>
    <row r="396">
      <c r="A396" s="1">
        <f>IFERROR(__xludf.DUMMYFUNCTION("""COMPUTED_VALUE"""),43308.66666666667)</f>
        <v>43308.66667</v>
      </c>
      <c r="B396" s="2">
        <f>IFERROR(__xludf.DUMMYFUNCTION("""COMPUTED_VALUE"""),59.44)</f>
        <v>59.44</v>
      </c>
    </row>
    <row r="397">
      <c r="A397" s="1">
        <f>IFERROR(__xludf.DUMMYFUNCTION("""COMPUTED_VALUE"""),43311.66666666667)</f>
        <v>43311.66667</v>
      </c>
      <c r="B397" s="2">
        <f>IFERROR(__xludf.DUMMYFUNCTION("""COMPUTED_VALUE"""),58.03)</f>
        <v>58.03</v>
      </c>
    </row>
    <row r="398">
      <c r="A398" s="1">
        <f>IFERROR(__xludf.DUMMYFUNCTION("""COMPUTED_VALUE"""),43312.66666666667)</f>
        <v>43312.66667</v>
      </c>
      <c r="B398" s="2">
        <f>IFERROR(__xludf.DUMMYFUNCTION("""COMPUTED_VALUE"""),59.63)</f>
        <v>59.63</v>
      </c>
    </row>
    <row r="399">
      <c r="A399" s="1">
        <f>IFERROR(__xludf.DUMMYFUNCTION("""COMPUTED_VALUE"""),43313.66666666667)</f>
        <v>43313.66667</v>
      </c>
      <c r="B399" s="2">
        <f>IFERROR(__xludf.DUMMYFUNCTION("""COMPUTED_VALUE"""),60.17)</f>
        <v>60.17</v>
      </c>
    </row>
    <row r="400">
      <c r="A400" s="1">
        <f>IFERROR(__xludf.DUMMYFUNCTION("""COMPUTED_VALUE"""),43314.66666666667)</f>
        <v>43314.66667</v>
      </c>
      <c r="B400" s="2">
        <f>IFERROR(__xludf.DUMMYFUNCTION("""COMPUTED_VALUE"""),69.91)</f>
        <v>69.91</v>
      </c>
    </row>
    <row r="401">
      <c r="A401" s="1">
        <f>IFERROR(__xludf.DUMMYFUNCTION("""COMPUTED_VALUE"""),43315.66666666667)</f>
        <v>43315.66667</v>
      </c>
      <c r="B401" s="2">
        <f>IFERROR(__xludf.DUMMYFUNCTION("""COMPUTED_VALUE"""),69.63)</f>
        <v>69.63</v>
      </c>
    </row>
    <row r="402">
      <c r="A402" s="1">
        <f>IFERROR(__xludf.DUMMYFUNCTION("""COMPUTED_VALUE"""),43318.66666666667)</f>
        <v>43318.66667</v>
      </c>
      <c r="B402" s="2">
        <f>IFERROR(__xludf.DUMMYFUNCTION("""COMPUTED_VALUE"""),68.4)</f>
        <v>68.4</v>
      </c>
    </row>
    <row r="403">
      <c r="A403" s="1">
        <f>IFERROR(__xludf.DUMMYFUNCTION("""COMPUTED_VALUE"""),43319.66666666667)</f>
        <v>43319.66667</v>
      </c>
      <c r="B403" s="2">
        <f>IFERROR(__xludf.DUMMYFUNCTION("""COMPUTED_VALUE"""),75.91)</f>
        <v>75.91</v>
      </c>
    </row>
    <row r="404">
      <c r="A404" s="1">
        <f>IFERROR(__xludf.DUMMYFUNCTION("""COMPUTED_VALUE"""),43320.66666666667)</f>
        <v>43320.66667</v>
      </c>
      <c r="B404" s="2">
        <f>IFERROR(__xludf.DUMMYFUNCTION("""COMPUTED_VALUE"""),74.07)</f>
        <v>74.07</v>
      </c>
    </row>
    <row r="405">
      <c r="A405" s="1">
        <f>IFERROR(__xludf.DUMMYFUNCTION("""COMPUTED_VALUE"""),43321.66666666667)</f>
        <v>43321.66667</v>
      </c>
      <c r="B405" s="2">
        <f>IFERROR(__xludf.DUMMYFUNCTION("""COMPUTED_VALUE"""),70.49)</f>
        <v>70.49</v>
      </c>
    </row>
    <row r="406">
      <c r="A406" s="1">
        <f>IFERROR(__xludf.DUMMYFUNCTION("""COMPUTED_VALUE"""),43322.66666666667)</f>
        <v>43322.66667</v>
      </c>
      <c r="B406" s="2">
        <f>IFERROR(__xludf.DUMMYFUNCTION("""COMPUTED_VALUE"""),71.1)</f>
        <v>71.1</v>
      </c>
    </row>
    <row r="407">
      <c r="A407" s="1">
        <f>IFERROR(__xludf.DUMMYFUNCTION("""COMPUTED_VALUE"""),43325.66666666667)</f>
        <v>43325.66667</v>
      </c>
      <c r="B407" s="2">
        <f>IFERROR(__xludf.DUMMYFUNCTION("""COMPUTED_VALUE"""),71.28)</f>
        <v>71.28</v>
      </c>
    </row>
    <row r="408">
      <c r="A408" s="1">
        <f>IFERROR(__xludf.DUMMYFUNCTION("""COMPUTED_VALUE"""),43326.66666666667)</f>
        <v>43326.66667</v>
      </c>
      <c r="B408" s="2">
        <f>IFERROR(__xludf.DUMMYFUNCTION("""COMPUTED_VALUE"""),69.53)</f>
        <v>69.53</v>
      </c>
    </row>
    <row r="409">
      <c r="A409" s="1">
        <f>IFERROR(__xludf.DUMMYFUNCTION("""COMPUTED_VALUE"""),43327.66666666667)</f>
        <v>43327.66667</v>
      </c>
      <c r="B409" s="2">
        <f>IFERROR(__xludf.DUMMYFUNCTION("""COMPUTED_VALUE"""),67.74)</f>
        <v>67.74</v>
      </c>
    </row>
    <row r="410">
      <c r="A410" s="1">
        <f>IFERROR(__xludf.DUMMYFUNCTION("""COMPUTED_VALUE"""),43328.66666666667)</f>
        <v>43328.66667</v>
      </c>
      <c r="B410" s="2">
        <f>IFERROR(__xludf.DUMMYFUNCTION("""COMPUTED_VALUE"""),67.09)</f>
        <v>67.09</v>
      </c>
    </row>
    <row r="411">
      <c r="A411" s="1">
        <f>IFERROR(__xludf.DUMMYFUNCTION("""COMPUTED_VALUE"""),43329.66666666667)</f>
        <v>43329.66667</v>
      </c>
      <c r="B411" s="2">
        <f>IFERROR(__xludf.DUMMYFUNCTION("""COMPUTED_VALUE"""),61.1)</f>
        <v>61.1</v>
      </c>
    </row>
    <row r="412">
      <c r="A412" s="1">
        <f>IFERROR(__xludf.DUMMYFUNCTION("""COMPUTED_VALUE"""),43332.66666666667)</f>
        <v>43332.66667</v>
      </c>
      <c r="B412" s="2">
        <f>IFERROR(__xludf.DUMMYFUNCTION("""COMPUTED_VALUE"""),61.69)</f>
        <v>61.69</v>
      </c>
    </row>
    <row r="413">
      <c r="A413" s="1">
        <f>IFERROR(__xludf.DUMMYFUNCTION("""COMPUTED_VALUE"""),43333.66666666667)</f>
        <v>43333.66667</v>
      </c>
      <c r="B413" s="2">
        <f>IFERROR(__xludf.DUMMYFUNCTION("""COMPUTED_VALUE"""),64.38)</f>
        <v>64.38</v>
      </c>
    </row>
    <row r="414">
      <c r="A414" s="1">
        <f>IFERROR(__xludf.DUMMYFUNCTION("""COMPUTED_VALUE"""),43334.66666666667)</f>
        <v>43334.66667</v>
      </c>
      <c r="B414" s="2">
        <f>IFERROR(__xludf.DUMMYFUNCTION("""COMPUTED_VALUE"""),64.33)</f>
        <v>64.33</v>
      </c>
    </row>
    <row r="415">
      <c r="A415" s="1">
        <f>IFERROR(__xludf.DUMMYFUNCTION("""COMPUTED_VALUE"""),43335.66666666667)</f>
        <v>43335.66667</v>
      </c>
      <c r="B415" s="2">
        <f>IFERROR(__xludf.DUMMYFUNCTION("""COMPUTED_VALUE"""),64.02)</f>
        <v>64.02</v>
      </c>
    </row>
    <row r="416">
      <c r="A416" s="1">
        <f>IFERROR(__xludf.DUMMYFUNCTION("""COMPUTED_VALUE"""),43336.66666666667)</f>
        <v>43336.66667</v>
      </c>
      <c r="B416" s="2">
        <f>IFERROR(__xludf.DUMMYFUNCTION("""COMPUTED_VALUE"""),64.56)</f>
        <v>64.56</v>
      </c>
    </row>
    <row r="417">
      <c r="A417" s="1">
        <f>IFERROR(__xludf.DUMMYFUNCTION("""COMPUTED_VALUE"""),43339.66666666667)</f>
        <v>43339.66667</v>
      </c>
      <c r="B417" s="2">
        <f>IFERROR(__xludf.DUMMYFUNCTION("""COMPUTED_VALUE"""),63.85)</f>
        <v>63.85</v>
      </c>
    </row>
    <row r="418">
      <c r="A418" s="1">
        <f>IFERROR(__xludf.DUMMYFUNCTION("""COMPUTED_VALUE"""),43340.66666666667)</f>
        <v>43340.66667</v>
      </c>
      <c r="B418" s="2">
        <f>IFERROR(__xludf.DUMMYFUNCTION("""COMPUTED_VALUE"""),62.37)</f>
        <v>62.37</v>
      </c>
    </row>
    <row r="419">
      <c r="A419" s="1">
        <f>IFERROR(__xludf.DUMMYFUNCTION("""COMPUTED_VALUE"""),43341.66666666667)</f>
        <v>43341.66667</v>
      </c>
      <c r="B419" s="2">
        <f>IFERROR(__xludf.DUMMYFUNCTION("""COMPUTED_VALUE"""),61.0)</f>
        <v>61</v>
      </c>
    </row>
    <row r="420">
      <c r="A420" s="1">
        <f>IFERROR(__xludf.DUMMYFUNCTION("""COMPUTED_VALUE"""),43342.66666666667)</f>
        <v>43342.66667</v>
      </c>
      <c r="B420" s="2">
        <f>IFERROR(__xludf.DUMMYFUNCTION("""COMPUTED_VALUE"""),60.63)</f>
        <v>60.63</v>
      </c>
    </row>
    <row r="421">
      <c r="A421" s="1">
        <f>IFERROR(__xludf.DUMMYFUNCTION("""COMPUTED_VALUE"""),43343.66666666667)</f>
        <v>43343.66667</v>
      </c>
      <c r="B421" s="2">
        <f>IFERROR(__xludf.DUMMYFUNCTION("""COMPUTED_VALUE"""),60.33)</f>
        <v>60.33</v>
      </c>
    </row>
    <row r="422">
      <c r="A422" s="1">
        <f>IFERROR(__xludf.DUMMYFUNCTION("""COMPUTED_VALUE"""),43347.66666666667)</f>
        <v>43347.66667</v>
      </c>
      <c r="B422" s="2">
        <f>IFERROR(__xludf.DUMMYFUNCTION("""COMPUTED_VALUE"""),57.79)</f>
        <v>57.79</v>
      </c>
    </row>
    <row r="423">
      <c r="A423" s="1">
        <f>IFERROR(__xludf.DUMMYFUNCTION("""COMPUTED_VALUE"""),43348.66666666667)</f>
        <v>43348.66667</v>
      </c>
      <c r="B423" s="2">
        <f>IFERROR(__xludf.DUMMYFUNCTION("""COMPUTED_VALUE"""),56.15)</f>
        <v>56.15</v>
      </c>
    </row>
    <row r="424">
      <c r="A424" s="1">
        <f>IFERROR(__xludf.DUMMYFUNCTION("""COMPUTED_VALUE"""),43349.66666666667)</f>
        <v>43349.66667</v>
      </c>
      <c r="B424" s="2">
        <f>IFERROR(__xludf.DUMMYFUNCTION("""COMPUTED_VALUE"""),56.19)</f>
        <v>56.19</v>
      </c>
    </row>
    <row r="425">
      <c r="A425" s="1">
        <f>IFERROR(__xludf.DUMMYFUNCTION("""COMPUTED_VALUE"""),43350.66666666667)</f>
        <v>43350.66667</v>
      </c>
      <c r="B425" s="2">
        <f>IFERROR(__xludf.DUMMYFUNCTION("""COMPUTED_VALUE"""),52.65)</f>
        <v>52.65</v>
      </c>
    </row>
    <row r="426">
      <c r="A426" s="1">
        <f>IFERROR(__xludf.DUMMYFUNCTION("""COMPUTED_VALUE"""),43353.66666666667)</f>
        <v>43353.66667</v>
      </c>
      <c r="B426" s="2">
        <f>IFERROR(__xludf.DUMMYFUNCTION("""COMPUTED_VALUE"""),57.1)</f>
        <v>57.1</v>
      </c>
    </row>
    <row r="427">
      <c r="A427" s="1">
        <f>IFERROR(__xludf.DUMMYFUNCTION("""COMPUTED_VALUE"""),43354.66666666667)</f>
        <v>43354.66667</v>
      </c>
      <c r="B427" s="2">
        <f>IFERROR(__xludf.DUMMYFUNCTION("""COMPUTED_VALUE"""),55.89)</f>
        <v>55.89</v>
      </c>
    </row>
    <row r="428">
      <c r="A428" s="1">
        <f>IFERROR(__xludf.DUMMYFUNCTION("""COMPUTED_VALUE"""),43355.66666666667)</f>
        <v>43355.66667</v>
      </c>
      <c r="B428" s="2">
        <f>IFERROR(__xludf.DUMMYFUNCTION("""COMPUTED_VALUE"""),58.11)</f>
        <v>58.11</v>
      </c>
    </row>
    <row r="429">
      <c r="A429" s="1">
        <f>IFERROR(__xludf.DUMMYFUNCTION("""COMPUTED_VALUE"""),43356.66666666667)</f>
        <v>43356.66667</v>
      </c>
      <c r="B429" s="2">
        <f>IFERROR(__xludf.DUMMYFUNCTION("""COMPUTED_VALUE"""),57.89)</f>
        <v>57.89</v>
      </c>
    </row>
    <row r="430">
      <c r="A430" s="1">
        <f>IFERROR(__xludf.DUMMYFUNCTION("""COMPUTED_VALUE"""),43357.66666666667)</f>
        <v>43357.66667</v>
      </c>
      <c r="B430" s="2">
        <f>IFERROR(__xludf.DUMMYFUNCTION("""COMPUTED_VALUE"""),59.04)</f>
        <v>59.04</v>
      </c>
    </row>
    <row r="431">
      <c r="A431" s="1">
        <f>IFERROR(__xludf.DUMMYFUNCTION("""COMPUTED_VALUE"""),43360.66666666667)</f>
        <v>43360.66667</v>
      </c>
      <c r="B431" s="2">
        <f>IFERROR(__xludf.DUMMYFUNCTION("""COMPUTED_VALUE"""),58.97)</f>
        <v>58.97</v>
      </c>
    </row>
    <row r="432">
      <c r="A432" s="1">
        <f>IFERROR(__xludf.DUMMYFUNCTION("""COMPUTED_VALUE"""),43361.66666666667)</f>
        <v>43361.66667</v>
      </c>
      <c r="B432" s="2">
        <f>IFERROR(__xludf.DUMMYFUNCTION("""COMPUTED_VALUE"""),56.99)</f>
        <v>56.99</v>
      </c>
    </row>
    <row r="433">
      <c r="A433" s="1">
        <f>IFERROR(__xludf.DUMMYFUNCTION("""COMPUTED_VALUE"""),43362.66666666667)</f>
        <v>43362.66667</v>
      </c>
      <c r="B433" s="2">
        <f>IFERROR(__xludf.DUMMYFUNCTION("""COMPUTED_VALUE"""),59.8)</f>
        <v>59.8</v>
      </c>
    </row>
    <row r="434">
      <c r="A434" s="1">
        <f>IFERROR(__xludf.DUMMYFUNCTION("""COMPUTED_VALUE"""),43363.66666666667)</f>
        <v>43363.66667</v>
      </c>
      <c r="B434" s="2">
        <f>IFERROR(__xludf.DUMMYFUNCTION("""COMPUTED_VALUE"""),59.67)</f>
        <v>59.67</v>
      </c>
    </row>
    <row r="435">
      <c r="A435" s="1">
        <f>IFERROR(__xludf.DUMMYFUNCTION("""COMPUTED_VALUE"""),43364.66666666667)</f>
        <v>43364.66667</v>
      </c>
      <c r="B435" s="2">
        <f>IFERROR(__xludf.DUMMYFUNCTION("""COMPUTED_VALUE"""),59.82)</f>
        <v>59.82</v>
      </c>
    </row>
    <row r="436">
      <c r="A436" s="1">
        <f>IFERROR(__xludf.DUMMYFUNCTION("""COMPUTED_VALUE"""),43367.66666666667)</f>
        <v>43367.66667</v>
      </c>
      <c r="B436" s="2">
        <f>IFERROR(__xludf.DUMMYFUNCTION("""COMPUTED_VALUE"""),59.94)</f>
        <v>59.94</v>
      </c>
    </row>
    <row r="437">
      <c r="A437" s="1">
        <f>IFERROR(__xludf.DUMMYFUNCTION("""COMPUTED_VALUE"""),43368.66666666667)</f>
        <v>43368.66667</v>
      </c>
      <c r="B437" s="2">
        <f>IFERROR(__xludf.DUMMYFUNCTION("""COMPUTED_VALUE"""),60.2)</f>
        <v>60.2</v>
      </c>
    </row>
    <row r="438">
      <c r="A438" s="1">
        <f>IFERROR(__xludf.DUMMYFUNCTION("""COMPUTED_VALUE"""),43369.66666666667)</f>
        <v>43369.66667</v>
      </c>
      <c r="B438" s="2">
        <f>IFERROR(__xludf.DUMMYFUNCTION("""COMPUTED_VALUE"""),61.92)</f>
        <v>61.92</v>
      </c>
    </row>
    <row r="439">
      <c r="A439" s="1">
        <f>IFERROR(__xludf.DUMMYFUNCTION("""COMPUTED_VALUE"""),43370.66666666667)</f>
        <v>43370.66667</v>
      </c>
      <c r="B439" s="2">
        <f>IFERROR(__xludf.DUMMYFUNCTION("""COMPUTED_VALUE"""),61.5)</f>
        <v>61.5</v>
      </c>
    </row>
    <row r="440">
      <c r="A440" s="1">
        <f>IFERROR(__xludf.DUMMYFUNCTION("""COMPUTED_VALUE"""),43371.66666666667)</f>
        <v>43371.66667</v>
      </c>
      <c r="B440" s="2">
        <f>IFERROR(__xludf.DUMMYFUNCTION("""COMPUTED_VALUE"""),52.95)</f>
        <v>52.95</v>
      </c>
    </row>
    <row r="441">
      <c r="A441" s="1">
        <f>IFERROR(__xludf.DUMMYFUNCTION("""COMPUTED_VALUE"""),43374.66666666667)</f>
        <v>43374.66667</v>
      </c>
      <c r="B441" s="2">
        <f>IFERROR(__xludf.DUMMYFUNCTION("""COMPUTED_VALUE"""),62.14)</f>
        <v>62.14</v>
      </c>
    </row>
    <row r="442">
      <c r="A442" s="1">
        <f>IFERROR(__xludf.DUMMYFUNCTION("""COMPUTED_VALUE"""),43375.66666666667)</f>
        <v>43375.66667</v>
      </c>
      <c r="B442" s="2">
        <f>IFERROR(__xludf.DUMMYFUNCTION("""COMPUTED_VALUE"""),60.2)</f>
        <v>60.2</v>
      </c>
    </row>
    <row r="443">
      <c r="A443" s="1">
        <f>IFERROR(__xludf.DUMMYFUNCTION("""COMPUTED_VALUE"""),43376.66666666667)</f>
        <v>43376.66667</v>
      </c>
      <c r="B443" s="2">
        <f>IFERROR(__xludf.DUMMYFUNCTION("""COMPUTED_VALUE"""),58.96)</f>
        <v>58.96</v>
      </c>
    </row>
    <row r="444">
      <c r="A444" s="1">
        <f>IFERROR(__xludf.DUMMYFUNCTION("""COMPUTED_VALUE"""),43377.66666666667)</f>
        <v>43377.66667</v>
      </c>
      <c r="B444" s="2">
        <f>IFERROR(__xludf.DUMMYFUNCTION("""COMPUTED_VALUE"""),56.37)</f>
        <v>56.37</v>
      </c>
    </row>
    <row r="445">
      <c r="A445" s="1">
        <f>IFERROR(__xludf.DUMMYFUNCTION("""COMPUTED_VALUE"""),43378.66666666667)</f>
        <v>43378.66667</v>
      </c>
      <c r="B445" s="2">
        <f>IFERROR(__xludf.DUMMYFUNCTION("""COMPUTED_VALUE"""),52.39)</f>
        <v>52.39</v>
      </c>
    </row>
    <row r="446">
      <c r="A446" s="1">
        <f>IFERROR(__xludf.DUMMYFUNCTION("""COMPUTED_VALUE"""),43381.66666666667)</f>
        <v>43381.66667</v>
      </c>
      <c r="B446" s="2">
        <f>IFERROR(__xludf.DUMMYFUNCTION("""COMPUTED_VALUE"""),50.11)</f>
        <v>50.11</v>
      </c>
    </row>
    <row r="447">
      <c r="A447" s="1">
        <f>IFERROR(__xludf.DUMMYFUNCTION("""COMPUTED_VALUE"""),43382.66666666667)</f>
        <v>43382.66667</v>
      </c>
      <c r="B447" s="2">
        <f>IFERROR(__xludf.DUMMYFUNCTION("""COMPUTED_VALUE"""),52.56)</f>
        <v>52.56</v>
      </c>
    </row>
    <row r="448">
      <c r="A448" s="1">
        <f>IFERROR(__xludf.DUMMYFUNCTION("""COMPUTED_VALUE"""),43383.66666666667)</f>
        <v>43383.66667</v>
      </c>
      <c r="B448" s="2">
        <f>IFERROR(__xludf.DUMMYFUNCTION("""COMPUTED_VALUE"""),51.38)</f>
        <v>51.38</v>
      </c>
    </row>
    <row r="449">
      <c r="A449" s="1">
        <f>IFERROR(__xludf.DUMMYFUNCTION("""COMPUTED_VALUE"""),43384.66666666667)</f>
        <v>43384.66667</v>
      </c>
      <c r="B449" s="2">
        <f>IFERROR(__xludf.DUMMYFUNCTION("""COMPUTED_VALUE"""),50.45)</f>
        <v>50.45</v>
      </c>
    </row>
    <row r="450">
      <c r="A450" s="1">
        <f>IFERROR(__xludf.DUMMYFUNCTION("""COMPUTED_VALUE"""),43385.66666666667)</f>
        <v>43385.66667</v>
      </c>
      <c r="B450" s="2">
        <f>IFERROR(__xludf.DUMMYFUNCTION("""COMPUTED_VALUE"""),51.76)</f>
        <v>51.76</v>
      </c>
    </row>
    <row r="451">
      <c r="A451" s="1">
        <f>IFERROR(__xludf.DUMMYFUNCTION("""COMPUTED_VALUE"""),43388.66666666667)</f>
        <v>43388.66667</v>
      </c>
      <c r="B451" s="2">
        <f>IFERROR(__xludf.DUMMYFUNCTION("""COMPUTED_VALUE"""),51.92)</f>
        <v>51.92</v>
      </c>
    </row>
    <row r="452">
      <c r="A452" s="1">
        <f>IFERROR(__xludf.DUMMYFUNCTION("""COMPUTED_VALUE"""),43389.66666666667)</f>
        <v>43389.66667</v>
      </c>
      <c r="B452" s="2">
        <f>IFERROR(__xludf.DUMMYFUNCTION("""COMPUTED_VALUE"""),55.32)</f>
        <v>55.32</v>
      </c>
    </row>
    <row r="453">
      <c r="A453" s="1">
        <f>IFERROR(__xludf.DUMMYFUNCTION("""COMPUTED_VALUE"""),43390.66666666667)</f>
        <v>43390.66667</v>
      </c>
      <c r="B453" s="2">
        <f>IFERROR(__xludf.DUMMYFUNCTION("""COMPUTED_VALUE"""),54.36)</f>
        <v>54.36</v>
      </c>
    </row>
    <row r="454">
      <c r="A454" s="1">
        <f>IFERROR(__xludf.DUMMYFUNCTION("""COMPUTED_VALUE"""),43391.66666666667)</f>
        <v>43391.66667</v>
      </c>
      <c r="B454" s="2">
        <f>IFERROR(__xludf.DUMMYFUNCTION("""COMPUTED_VALUE"""),52.78)</f>
        <v>52.78</v>
      </c>
    </row>
    <row r="455">
      <c r="A455" s="1">
        <f>IFERROR(__xludf.DUMMYFUNCTION("""COMPUTED_VALUE"""),43392.66666666667)</f>
        <v>43392.66667</v>
      </c>
      <c r="B455" s="2">
        <f>IFERROR(__xludf.DUMMYFUNCTION("""COMPUTED_VALUE"""),52.0)</f>
        <v>52</v>
      </c>
    </row>
    <row r="456">
      <c r="A456" s="1">
        <f>IFERROR(__xludf.DUMMYFUNCTION("""COMPUTED_VALUE"""),43395.66666666667)</f>
        <v>43395.66667</v>
      </c>
      <c r="B456" s="2">
        <f>IFERROR(__xludf.DUMMYFUNCTION("""COMPUTED_VALUE"""),52.19)</f>
        <v>52.19</v>
      </c>
    </row>
    <row r="457">
      <c r="A457" s="1">
        <f>IFERROR(__xludf.DUMMYFUNCTION("""COMPUTED_VALUE"""),43396.66666666667)</f>
        <v>43396.66667</v>
      </c>
      <c r="B457" s="2">
        <f>IFERROR(__xludf.DUMMYFUNCTION("""COMPUTED_VALUE"""),58.83)</f>
        <v>58.83</v>
      </c>
    </row>
    <row r="458">
      <c r="A458" s="1">
        <f>IFERROR(__xludf.DUMMYFUNCTION("""COMPUTED_VALUE"""),43397.66666666667)</f>
        <v>43397.66667</v>
      </c>
      <c r="B458" s="2">
        <f>IFERROR(__xludf.DUMMYFUNCTION("""COMPUTED_VALUE"""),57.7)</f>
        <v>57.7</v>
      </c>
    </row>
    <row r="459">
      <c r="A459" s="1">
        <f>IFERROR(__xludf.DUMMYFUNCTION("""COMPUTED_VALUE"""),43398.66666666667)</f>
        <v>43398.66667</v>
      </c>
      <c r="B459" s="2">
        <f>IFERROR(__xludf.DUMMYFUNCTION("""COMPUTED_VALUE"""),62.97)</f>
        <v>62.97</v>
      </c>
    </row>
    <row r="460">
      <c r="A460" s="1">
        <f>IFERROR(__xludf.DUMMYFUNCTION("""COMPUTED_VALUE"""),43399.66666666667)</f>
        <v>43399.66667</v>
      </c>
      <c r="B460" s="2">
        <f>IFERROR(__xludf.DUMMYFUNCTION("""COMPUTED_VALUE"""),66.18)</f>
        <v>66.18</v>
      </c>
    </row>
    <row r="461">
      <c r="A461" s="1">
        <f>IFERROR(__xludf.DUMMYFUNCTION("""COMPUTED_VALUE"""),43402.66666666667)</f>
        <v>43402.66667</v>
      </c>
      <c r="B461" s="2">
        <f>IFERROR(__xludf.DUMMYFUNCTION("""COMPUTED_VALUE"""),66.97)</f>
        <v>66.97</v>
      </c>
    </row>
    <row r="462">
      <c r="A462" s="1">
        <f>IFERROR(__xludf.DUMMYFUNCTION("""COMPUTED_VALUE"""),43403.66666666667)</f>
        <v>43403.66667</v>
      </c>
      <c r="B462" s="2">
        <f>IFERROR(__xludf.DUMMYFUNCTION("""COMPUTED_VALUE"""),65.98)</f>
        <v>65.98</v>
      </c>
    </row>
    <row r="463">
      <c r="A463" s="1">
        <f>IFERROR(__xludf.DUMMYFUNCTION("""COMPUTED_VALUE"""),43404.66666666667)</f>
        <v>43404.66667</v>
      </c>
      <c r="B463" s="2">
        <f>IFERROR(__xludf.DUMMYFUNCTION("""COMPUTED_VALUE"""),67.46)</f>
        <v>67.46</v>
      </c>
    </row>
    <row r="464">
      <c r="A464" s="1">
        <f>IFERROR(__xludf.DUMMYFUNCTION("""COMPUTED_VALUE"""),43405.66666666667)</f>
        <v>43405.66667</v>
      </c>
      <c r="B464" s="2">
        <f>IFERROR(__xludf.DUMMYFUNCTION("""COMPUTED_VALUE"""),68.86)</f>
        <v>68.86</v>
      </c>
    </row>
    <row r="465">
      <c r="A465" s="1">
        <f>IFERROR(__xludf.DUMMYFUNCTION("""COMPUTED_VALUE"""),43406.66666666667)</f>
        <v>43406.66667</v>
      </c>
      <c r="B465" s="2">
        <f>IFERROR(__xludf.DUMMYFUNCTION("""COMPUTED_VALUE"""),69.28)</f>
        <v>69.28</v>
      </c>
    </row>
    <row r="466">
      <c r="A466" s="1">
        <f>IFERROR(__xludf.DUMMYFUNCTION("""COMPUTED_VALUE"""),43409.66666666667)</f>
        <v>43409.66667</v>
      </c>
      <c r="B466" s="2">
        <f>IFERROR(__xludf.DUMMYFUNCTION("""COMPUTED_VALUE"""),68.28)</f>
        <v>68.28</v>
      </c>
    </row>
    <row r="467">
      <c r="A467" s="1">
        <f>IFERROR(__xludf.DUMMYFUNCTION("""COMPUTED_VALUE"""),43410.66666666667)</f>
        <v>43410.66667</v>
      </c>
      <c r="B467" s="2">
        <f>IFERROR(__xludf.DUMMYFUNCTION("""COMPUTED_VALUE"""),68.21)</f>
        <v>68.21</v>
      </c>
    </row>
    <row r="468">
      <c r="A468" s="1">
        <f>IFERROR(__xludf.DUMMYFUNCTION("""COMPUTED_VALUE"""),43411.66666666667)</f>
        <v>43411.66667</v>
      </c>
      <c r="B468" s="2">
        <f>IFERROR(__xludf.DUMMYFUNCTION("""COMPUTED_VALUE"""),69.63)</f>
        <v>69.63</v>
      </c>
    </row>
    <row r="469">
      <c r="A469" s="1">
        <f>IFERROR(__xludf.DUMMYFUNCTION("""COMPUTED_VALUE"""),43412.66666666667)</f>
        <v>43412.66667</v>
      </c>
      <c r="B469" s="2">
        <f>IFERROR(__xludf.DUMMYFUNCTION("""COMPUTED_VALUE"""),70.28)</f>
        <v>70.28</v>
      </c>
    </row>
    <row r="470">
      <c r="A470" s="1">
        <f>IFERROR(__xludf.DUMMYFUNCTION("""COMPUTED_VALUE"""),43413.66666666667)</f>
        <v>43413.66667</v>
      </c>
      <c r="B470" s="2">
        <f>IFERROR(__xludf.DUMMYFUNCTION("""COMPUTED_VALUE"""),70.1)</f>
        <v>70.1</v>
      </c>
    </row>
    <row r="471">
      <c r="A471" s="1">
        <f>IFERROR(__xludf.DUMMYFUNCTION("""COMPUTED_VALUE"""),43416.66666666667)</f>
        <v>43416.66667</v>
      </c>
      <c r="B471" s="2">
        <f>IFERROR(__xludf.DUMMYFUNCTION("""COMPUTED_VALUE"""),66.26)</f>
        <v>66.26</v>
      </c>
    </row>
    <row r="472">
      <c r="A472" s="1">
        <f>IFERROR(__xludf.DUMMYFUNCTION("""COMPUTED_VALUE"""),43417.66666666667)</f>
        <v>43417.66667</v>
      </c>
      <c r="B472" s="2">
        <f>IFERROR(__xludf.DUMMYFUNCTION("""COMPUTED_VALUE"""),67.75)</f>
        <v>67.75</v>
      </c>
    </row>
    <row r="473">
      <c r="A473" s="1">
        <f>IFERROR(__xludf.DUMMYFUNCTION("""COMPUTED_VALUE"""),43418.66666666667)</f>
        <v>43418.66667</v>
      </c>
      <c r="B473" s="2">
        <f>IFERROR(__xludf.DUMMYFUNCTION("""COMPUTED_VALUE"""),68.8)</f>
        <v>68.8</v>
      </c>
    </row>
    <row r="474">
      <c r="A474" s="1">
        <f>IFERROR(__xludf.DUMMYFUNCTION("""COMPUTED_VALUE"""),43419.66666666667)</f>
        <v>43419.66667</v>
      </c>
      <c r="B474" s="2">
        <f>IFERROR(__xludf.DUMMYFUNCTION("""COMPUTED_VALUE"""),69.69)</f>
        <v>69.69</v>
      </c>
    </row>
    <row r="475">
      <c r="A475" s="1">
        <f>IFERROR(__xludf.DUMMYFUNCTION("""COMPUTED_VALUE"""),43420.66666666667)</f>
        <v>43420.66667</v>
      </c>
      <c r="B475" s="2">
        <f>IFERROR(__xludf.DUMMYFUNCTION("""COMPUTED_VALUE"""),70.86)</f>
        <v>70.86</v>
      </c>
    </row>
    <row r="476">
      <c r="A476" s="1">
        <f>IFERROR(__xludf.DUMMYFUNCTION("""COMPUTED_VALUE"""),43423.66666666667)</f>
        <v>43423.66667</v>
      </c>
      <c r="B476" s="2">
        <f>IFERROR(__xludf.DUMMYFUNCTION("""COMPUTED_VALUE"""),70.69)</f>
        <v>70.69</v>
      </c>
    </row>
    <row r="477">
      <c r="A477" s="1">
        <f>IFERROR(__xludf.DUMMYFUNCTION("""COMPUTED_VALUE"""),43424.66666666667)</f>
        <v>43424.66667</v>
      </c>
      <c r="B477" s="2">
        <f>IFERROR(__xludf.DUMMYFUNCTION("""COMPUTED_VALUE"""),69.5)</f>
        <v>69.5</v>
      </c>
    </row>
    <row r="478">
      <c r="A478" s="1">
        <f>IFERROR(__xludf.DUMMYFUNCTION("""COMPUTED_VALUE"""),43425.66666666667)</f>
        <v>43425.66667</v>
      </c>
      <c r="B478" s="2">
        <f>IFERROR(__xludf.DUMMYFUNCTION("""COMPUTED_VALUE"""),67.64)</f>
        <v>67.64</v>
      </c>
    </row>
    <row r="479">
      <c r="A479" s="1">
        <f>IFERROR(__xludf.DUMMYFUNCTION("""COMPUTED_VALUE"""),43427.54166666667)</f>
        <v>43427.54167</v>
      </c>
      <c r="B479" s="2">
        <f>IFERROR(__xludf.DUMMYFUNCTION("""COMPUTED_VALUE"""),65.17)</f>
        <v>65.17</v>
      </c>
    </row>
    <row r="480">
      <c r="A480" s="1">
        <f>IFERROR(__xludf.DUMMYFUNCTION("""COMPUTED_VALUE"""),43430.66666666667)</f>
        <v>43430.66667</v>
      </c>
      <c r="B480" s="2">
        <f>IFERROR(__xludf.DUMMYFUNCTION("""COMPUTED_VALUE"""),69.2)</f>
        <v>69.2</v>
      </c>
    </row>
    <row r="481">
      <c r="A481" s="1">
        <f>IFERROR(__xludf.DUMMYFUNCTION("""COMPUTED_VALUE"""),43431.66666666667)</f>
        <v>43431.66667</v>
      </c>
      <c r="B481" s="2">
        <f>IFERROR(__xludf.DUMMYFUNCTION("""COMPUTED_VALUE"""),68.78)</f>
        <v>68.78</v>
      </c>
    </row>
    <row r="482">
      <c r="A482" s="1">
        <f>IFERROR(__xludf.DUMMYFUNCTION("""COMPUTED_VALUE"""),43432.66666666667)</f>
        <v>43432.66667</v>
      </c>
      <c r="B482" s="2">
        <f>IFERROR(__xludf.DUMMYFUNCTION("""COMPUTED_VALUE"""),69.57)</f>
        <v>69.57</v>
      </c>
    </row>
    <row r="483">
      <c r="A483" s="1">
        <f>IFERROR(__xludf.DUMMYFUNCTION("""COMPUTED_VALUE"""),43433.66666666667)</f>
        <v>43433.66667</v>
      </c>
      <c r="B483" s="2">
        <f>IFERROR(__xludf.DUMMYFUNCTION("""COMPUTED_VALUE"""),68.23)</f>
        <v>68.23</v>
      </c>
    </row>
    <row r="484">
      <c r="A484" s="1">
        <f>IFERROR(__xludf.DUMMYFUNCTION("""COMPUTED_VALUE"""),43434.66666666667)</f>
        <v>43434.66667</v>
      </c>
      <c r="B484" s="2">
        <f>IFERROR(__xludf.DUMMYFUNCTION("""COMPUTED_VALUE"""),70.1)</f>
        <v>70.1</v>
      </c>
    </row>
    <row r="485">
      <c r="A485" s="1">
        <f>IFERROR(__xludf.DUMMYFUNCTION("""COMPUTED_VALUE"""),43437.66666666667)</f>
        <v>43437.66667</v>
      </c>
      <c r="B485" s="2">
        <f>IFERROR(__xludf.DUMMYFUNCTION("""COMPUTED_VALUE"""),71.7)</f>
        <v>71.7</v>
      </c>
    </row>
    <row r="486">
      <c r="A486" s="1">
        <f>IFERROR(__xludf.DUMMYFUNCTION("""COMPUTED_VALUE"""),43438.66666666667)</f>
        <v>43438.66667</v>
      </c>
      <c r="B486" s="2">
        <f>IFERROR(__xludf.DUMMYFUNCTION("""COMPUTED_VALUE"""),71.94)</f>
        <v>71.94</v>
      </c>
    </row>
    <row r="487">
      <c r="A487" s="1">
        <f>IFERROR(__xludf.DUMMYFUNCTION("""COMPUTED_VALUE"""),43440.66666666667)</f>
        <v>43440.66667</v>
      </c>
      <c r="B487" s="2">
        <f>IFERROR(__xludf.DUMMYFUNCTION("""COMPUTED_VALUE"""),72.61)</f>
        <v>72.61</v>
      </c>
    </row>
    <row r="488">
      <c r="A488" s="1">
        <f>IFERROR(__xludf.DUMMYFUNCTION("""COMPUTED_VALUE"""),43441.66666666667)</f>
        <v>43441.66667</v>
      </c>
      <c r="B488" s="2">
        <f>IFERROR(__xludf.DUMMYFUNCTION("""COMPUTED_VALUE"""),71.59)</f>
        <v>71.59</v>
      </c>
    </row>
    <row r="489">
      <c r="A489" s="1">
        <f>IFERROR(__xludf.DUMMYFUNCTION("""COMPUTED_VALUE"""),43444.66666666667)</f>
        <v>43444.66667</v>
      </c>
      <c r="B489" s="2">
        <f>IFERROR(__xludf.DUMMYFUNCTION("""COMPUTED_VALUE"""),73.03)</f>
        <v>73.03</v>
      </c>
    </row>
    <row r="490">
      <c r="A490" s="1">
        <f>IFERROR(__xludf.DUMMYFUNCTION("""COMPUTED_VALUE"""),43445.66666666667)</f>
        <v>43445.66667</v>
      </c>
      <c r="B490" s="2">
        <f>IFERROR(__xludf.DUMMYFUNCTION("""COMPUTED_VALUE"""),73.35)</f>
        <v>73.35</v>
      </c>
    </row>
    <row r="491">
      <c r="A491" s="1">
        <f>IFERROR(__xludf.DUMMYFUNCTION("""COMPUTED_VALUE"""),43446.66666666667)</f>
        <v>43446.66667</v>
      </c>
      <c r="B491" s="2">
        <f>IFERROR(__xludf.DUMMYFUNCTION("""COMPUTED_VALUE"""),73.32)</f>
        <v>73.32</v>
      </c>
    </row>
    <row r="492">
      <c r="A492" s="1">
        <f>IFERROR(__xludf.DUMMYFUNCTION("""COMPUTED_VALUE"""),43447.66666666667)</f>
        <v>43447.66667</v>
      </c>
      <c r="B492" s="2">
        <f>IFERROR(__xludf.DUMMYFUNCTION("""COMPUTED_VALUE"""),75.36)</f>
        <v>75.36</v>
      </c>
    </row>
    <row r="493">
      <c r="A493" s="1">
        <f>IFERROR(__xludf.DUMMYFUNCTION("""COMPUTED_VALUE"""),43448.66666666667)</f>
        <v>43448.66667</v>
      </c>
      <c r="B493" s="2">
        <f>IFERROR(__xludf.DUMMYFUNCTION("""COMPUTED_VALUE"""),73.14)</f>
        <v>73.14</v>
      </c>
    </row>
    <row r="494">
      <c r="A494" s="1">
        <f>IFERROR(__xludf.DUMMYFUNCTION("""COMPUTED_VALUE"""),43451.66666666667)</f>
        <v>43451.66667</v>
      </c>
      <c r="B494" s="2">
        <f>IFERROR(__xludf.DUMMYFUNCTION("""COMPUTED_VALUE"""),69.68)</f>
        <v>69.68</v>
      </c>
    </row>
    <row r="495">
      <c r="A495" s="1">
        <f>IFERROR(__xludf.DUMMYFUNCTION("""COMPUTED_VALUE"""),43452.66666666667)</f>
        <v>43452.66667</v>
      </c>
      <c r="B495" s="2">
        <f>IFERROR(__xludf.DUMMYFUNCTION("""COMPUTED_VALUE"""),67.41)</f>
        <v>67.41</v>
      </c>
    </row>
    <row r="496">
      <c r="A496" s="1">
        <f>IFERROR(__xludf.DUMMYFUNCTION("""COMPUTED_VALUE"""),43453.66666666667)</f>
        <v>43453.66667</v>
      </c>
      <c r="B496" s="2">
        <f>IFERROR(__xludf.DUMMYFUNCTION("""COMPUTED_VALUE"""),66.59)</f>
        <v>66.59</v>
      </c>
    </row>
    <row r="497">
      <c r="A497" s="1">
        <f>IFERROR(__xludf.DUMMYFUNCTION("""COMPUTED_VALUE"""),43454.66666666667)</f>
        <v>43454.66667</v>
      </c>
      <c r="B497" s="2">
        <f>IFERROR(__xludf.DUMMYFUNCTION("""COMPUTED_VALUE"""),63.08)</f>
        <v>63.08</v>
      </c>
    </row>
    <row r="498">
      <c r="A498" s="1">
        <f>IFERROR(__xludf.DUMMYFUNCTION("""COMPUTED_VALUE"""),43455.66666666667)</f>
        <v>43455.66667</v>
      </c>
      <c r="B498" s="2">
        <f>IFERROR(__xludf.DUMMYFUNCTION("""COMPUTED_VALUE"""),63.95)</f>
        <v>63.95</v>
      </c>
    </row>
    <row r="499">
      <c r="A499" s="1">
        <f>IFERROR(__xludf.DUMMYFUNCTION("""COMPUTED_VALUE"""),43458.54166666667)</f>
        <v>43458.54167</v>
      </c>
      <c r="B499" s="2">
        <f>IFERROR(__xludf.DUMMYFUNCTION("""COMPUTED_VALUE"""),59.08)</f>
        <v>59.08</v>
      </c>
    </row>
    <row r="500">
      <c r="A500" s="1">
        <f>IFERROR(__xludf.DUMMYFUNCTION("""COMPUTED_VALUE"""),43460.66666666667)</f>
        <v>43460.66667</v>
      </c>
      <c r="B500" s="2">
        <f>IFERROR(__xludf.DUMMYFUNCTION("""COMPUTED_VALUE"""),65.22)</f>
        <v>65.22</v>
      </c>
    </row>
    <row r="501">
      <c r="A501" s="1">
        <f>IFERROR(__xludf.DUMMYFUNCTION("""COMPUTED_VALUE"""),43461.66666666667)</f>
        <v>43461.66667</v>
      </c>
      <c r="B501" s="2">
        <f>IFERROR(__xludf.DUMMYFUNCTION("""COMPUTED_VALUE"""),63.23)</f>
        <v>63.23</v>
      </c>
    </row>
    <row r="502">
      <c r="A502" s="1">
        <f>IFERROR(__xludf.DUMMYFUNCTION("""COMPUTED_VALUE"""),43462.66666666667)</f>
        <v>43462.66667</v>
      </c>
      <c r="B502" s="2">
        <f>IFERROR(__xludf.DUMMYFUNCTION("""COMPUTED_VALUE"""),66.77)</f>
        <v>66.77</v>
      </c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IFERROR(__xludf.DUMMYFUNCTION("GOOGLEFINANCE(""NASDAQ:GOOGL"", ""price"", DATE(2017,1,1), DATE(2018,12,31), ""DAILY"")"),"Date")</f>
        <v>Date</v>
      </c>
      <c r="B1" s="2" t="str">
        <f>IFERROR(__xludf.DUMMYFUNCTION("""COMPUTED_VALUE"""),"Close")</f>
        <v>Close</v>
      </c>
    </row>
    <row r="2">
      <c r="A2" s="1">
        <f>IFERROR(__xludf.DUMMYFUNCTION("""COMPUTED_VALUE"""),42738.66666666667)</f>
        <v>42738.66667</v>
      </c>
      <c r="B2" s="2">
        <f>IFERROR(__xludf.DUMMYFUNCTION("""COMPUTED_VALUE"""),808.01)</f>
        <v>808.01</v>
      </c>
    </row>
    <row r="3">
      <c r="A3" s="1">
        <f>IFERROR(__xludf.DUMMYFUNCTION("""COMPUTED_VALUE"""),42739.66666666667)</f>
        <v>42739.66667</v>
      </c>
      <c r="B3" s="2">
        <f>IFERROR(__xludf.DUMMYFUNCTION("""COMPUTED_VALUE"""),807.77)</f>
        <v>807.77</v>
      </c>
    </row>
    <row r="4">
      <c r="A4" s="1">
        <f>IFERROR(__xludf.DUMMYFUNCTION("""COMPUTED_VALUE"""),42740.66666666667)</f>
        <v>42740.66667</v>
      </c>
      <c r="B4" s="2">
        <f>IFERROR(__xludf.DUMMYFUNCTION("""COMPUTED_VALUE"""),813.02)</f>
        <v>813.02</v>
      </c>
    </row>
    <row r="5">
      <c r="A5" s="1">
        <f>IFERROR(__xludf.DUMMYFUNCTION("""COMPUTED_VALUE"""),42741.66666666667)</f>
        <v>42741.66667</v>
      </c>
      <c r="B5" s="2">
        <f>IFERROR(__xludf.DUMMYFUNCTION("""COMPUTED_VALUE"""),825.21)</f>
        <v>825.21</v>
      </c>
    </row>
    <row r="6">
      <c r="A6" s="1">
        <f>IFERROR(__xludf.DUMMYFUNCTION("""COMPUTED_VALUE"""),42744.66666666667)</f>
        <v>42744.66667</v>
      </c>
      <c r="B6" s="2">
        <f>IFERROR(__xludf.DUMMYFUNCTION("""COMPUTED_VALUE"""),827.18)</f>
        <v>827.18</v>
      </c>
    </row>
    <row r="7">
      <c r="A7" s="1">
        <f>IFERROR(__xludf.DUMMYFUNCTION("""COMPUTED_VALUE"""),42745.66666666667)</f>
        <v>42745.66667</v>
      </c>
      <c r="B7" s="2">
        <f>IFERROR(__xludf.DUMMYFUNCTION("""COMPUTED_VALUE"""),826.01)</f>
        <v>826.01</v>
      </c>
    </row>
    <row r="8">
      <c r="A8" s="1">
        <f>IFERROR(__xludf.DUMMYFUNCTION("""COMPUTED_VALUE"""),42746.66666666667)</f>
        <v>42746.66667</v>
      </c>
      <c r="B8" s="2">
        <f>IFERROR(__xludf.DUMMYFUNCTION("""COMPUTED_VALUE"""),829.86)</f>
        <v>829.86</v>
      </c>
    </row>
    <row r="9">
      <c r="A9" s="1">
        <f>IFERROR(__xludf.DUMMYFUNCTION("""COMPUTED_VALUE"""),42747.66666666667)</f>
        <v>42747.66667</v>
      </c>
      <c r="B9" s="2">
        <f>IFERROR(__xludf.DUMMYFUNCTION("""COMPUTED_VALUE"""),829.53)</f>
        <v>829.53</v>
      </c>
    </row>
    <row r="10">
      <c r="A10" s="1">
        <f>IFERROR(__xludf.DUMMYFUNCTION("""COMPUTED_VALUE"""),42748.66666666667)</f>
        <v>42748.66667</v>
      </c>
      <c r="B10" s="2">
        <f>IFERROR(__xludf.DUMMYFUNCTION("""COMPUTED_VALUE"""),830.94)</f>
        <v>830.94</v>
      </c>
    </row>
    <row r="11">
      <c r="A11" s="1">
        <f>IFERROR(__xludf.DUMMYFUNCTION("""COMPUTED_VALUE"""),42752.66666666667)</f>
        <v>42752.66667</v>
      </c>
      <c r="B11" s="2">
        <f>IFERROR(__xludf.DUMMYFUNCTION("""COMPUTED_VALUE"""),827.46)</f>
        <v>827.46</v>
      </c>
    </row>
    <row r="12">
      <c r="A12" s="1">
        <f>IFERROR(__xludf.DUMMYFUNCTION("""COMPUTED_VALUE"""),42753.66666666667)</f>
        <v>42753.66667</v>
      </c>
      <c r="B12" s="2">
        <f>IFERROR(__xludf.DUMMYFUNCTION("""COMPUTED_VALUE"""),829.02)</f>
        <v>829.02</v>
      </c>
    </row>
    <row r="13">
      <c r="A13" s="1">
        <f>IFERROR(__xludf.DUMMYFUNCTION("""COMPUTED_VALUE"""),42754.66666666667)</f>
        <v>42754.66667</v>
      </c>
      <c r="B13" s="2">
        <f>IFERROR(__xludf.DUMMYFUNCTION("""COMPUTED_VALUE"""),824.37)</f>
        <v>824.37</v>
      </c>
    </row>
    <row r="14">
      <c r="A14" s="1">
        <f>IFERROR(__xludf.DUMMYFUNCTION("""COMPUTED_VALUE"""),42755.66666666667)</f>
        <v>42755.66667</v>
      </c>
      <c r="B14" s="2">
        <f>IFERROR(__xludf.DUMMYFUNCTION("""COMPUTED_VALUE"""),828.17)</f>
        <v>828.17</v>
      </c>
    </row>
    <row r="15">
      <c r="A15" s="1">
        <f>IFERROR(__xludf.DUMMYFUNCTION("""COMPUTED_VALUE"""),42758.66666666667)</f>
        <v>42758.66667</v>
      </c>
      <c r="B15" s="2">
        <f>IFERROR(__xludf.DUMMYFUNCTION("""COMPUTED_VALUE"""),844.43)</f>
        <v>844.43</v>
      </c>
    </row>
    <row r="16">
      <c r="A16" s="1">
        <f>IFERROR(__xludf.DUMMYFUNCTION("""COMPUTED_VALUE"""),42759.66666666667)</f>
        <v>42759.66667</v>
      </c>
      <c r="B16" s="2">
        <f>IFERROR(__xludf.DUMMYFUNCTION("""COMPUTED_VALUE"""),849.53)</f>
        <v>849.53</v>
      </c>
    </row>
    <row r="17">
      <c r="A17" s="1">
        <f>IFERROR(__xludf.DUMMYFUNCTION("""COMPUTED_VALUE"""),42760.66666666667)</f>
        <v>42760.66667</v>
      </c>
      <c r="B17" s="2">
        <f>IFERROR(__xludf.DUMMYFUNCTION("""COMPUTED_VALUE"""),858.45)</f>
        <v>858.45</v>
      </c>
    </row>
    <row r="18">
      <c r="A18" s="1">
        <f>IFERROR(__xludf.DUMMYFUNCTION("""COMPUTED_VALUE"""),42761.66666666667)</f>
        <v>42761.66667</v>
      </c>
      <c r="B18" s="2">
        <f>IFERROR(__xludf.DUMMYFUNCTION("""COMPUTED_VALUE"""),856.98)</f>
        <v>856.98</v>
      </c>
    </row>
    <row r="19">
      <c r="A19" s="1">
        <f>IFERROR(__xludf.DUMMYFUNCTION("""COMPUTED_VALUE"""),42762.66666666667)</f>
        <v>42762.66667</v>
      </c>
      <c r="B19" s="2">
        <f>IFERROR(__xludf.DUMMYFUNCTION("""COMPUTED_VALUE"""),845.03)</f>
        <v>845.03</v>
      </c>
    </row>
    <row r="20">
      <c r="A20" s="1">
        <f>IFERROR(__xludf.DUMMYFUNCTION("""COMPUTED_VALUE"""),42765.66666666667)</f>
        <v>42765.66667</v>
      </c>
      <c r="B20" s="2">
        <f>IFERROR(__xludf.DUMMYFUNCTION("""COMPUTED_VALUE"""),823.83)</f>
        <v>823.83</v>
      </c>
    </row>
    <row r="21">
      <c r="A21" s="1">
        <f>IFERROR(__xludf.DUMMYFUNCTION("""COMPUTED_VALUE"""),42766.66666666667)</f>
        <v>42766.66667</v>
      </c>
      <c r="B21" s="2">
        <f>IFERROR(__xludf.DUMMYFUNCTION("""COMPUTED_VALUE"""),820.19)</f>
        <v>820.19</v>
      </c>
    </row>
    <row r="22">
      <c r="A22" s="1">
        <f>IFERROR(__xludf.DUMMYFUNCTION("""COMPUTED_VALUE"""),42767.66666666667)</f>
        <v>42767.66667</v>
      </c>
      <c r="B22" s="2">
        <f>IFERROR(__xludf.DUMMYFUNCTION("""COMPUTED_VALUE"""),815.24)</f>
        <v>815.24</v>
      </c>
    </row>
    <row r="23">
      <c r="A23" s="1">
        <f>IFERROR(__xludf.DUMMYFUNCTION("""COMPUTED_VALUE"""),42768.66666666667)</f>
        <v>42768.66667</v>
      </c>
      <c r="B23" s="2">
        <f>IFERROR(__xludf.DUMMYFUNCTION("""COMPUTED_VALUE"""),818.26)</f>
        <v>818.26</v>
      </c>
    </row>
    <row r="24">
      <c r="A24" s="1">
        <f>IFERROR(__xludf.DUMMYFUNCTION("""COMPUTED_VALUE"""),42769.66666666667)</f>
        <v>42769.66667</v>
      </c>
      <c r="B24" s="2">
        <f>IFERROR(__xludf.DUMMYFUNCTION("""COMPUTED_VALUE"""),820.13)</f>
        <v>820.13</v>
      </c>
    </row>
    <row r="25">
      <c r="A25" s="1">
        <f>IFERROR(__xludf.DUMMYFUNCTION("""COMPUTED_VALUE"""),42772.66666666667)</f>
        <v>42772.66667</v>
      </c>
      <c r="B25" s="2">
        <f>IFERROR(__xludf.DUMMYFUNCTION("""COMPUTED_VALUE"""),821.62)</f>
        <v>821.62</v>
      </c>
    </row>
    <row r="26">
      <c r="A26" s="1">
        <f>IFERROR(__xludf.DUMMYFUNCTION("""COMPUTED_VALUE"""),42773.66666666667)</f>
        <v>42773.66667</v>
      </c>
      <c r="B26" s="2">
        <f>IFERROR(__xludf.DUMMYFUNCTION("""COMPUTED_VALUE"""),829.23)</f>
        <v>829.23</v>
      </c>
    </row>
    <row r="27">
      <c r="A27" s="1">
        <f>IFERROR(__xludf.DUMMYFUNCTION("""COMPUTED_VALUE"""),42774.66666666667)</f>
        <v>42774.66667</v>
      </c>
      <c r="B27" s="2">
        <f>IFERROR(__xludf.DUMMYFUNCTION("""COMPUTED_VALUE"""),829.88)</f>
        <v>829.88</v>
      </c>
    </row>
    <row r="28">
      <c r="A28" s="1">
        <f>IFERROR(__xludf.DUMMYFUNCTION("""COMPUTED_VALUE"""),42775.66666666667)</f>
        <v>42775.66667</v>
      </c>
      <c r="B28" s="2">
        <f>IFERROR(__xludf.DUMMYFUNCTION("""COMPUTED_VALUE"""),830.06)</f>
        <v>830.06</v>
      </c>
    </row>
    <row r="29">
      <c r="A29" s="1">
        <f>IFERROR(__xludf.DUMMYFUNCTION("""COMPUTED_VALUE"""),42776.66666666667)</f>
        <v>42776.66667</v>
      </c>
      <c r="B29" s="2">
        <f>IFERROR(__xludf.DUMMYFUNCTION("""COMPUTED_VALUE"""),834.85)</f>
        <v>834.85</v>
      </c>
    </row>
    <row r="30">
      <c r="A30" s="1">
        <f>IFERROR(__xludf.DUMMYFUNCTION("""COMPUTED_VALUE"""),42779.66666666667)</f>
        <v>42779.66667</v>
      </c>
      <c r="B30" s="2">
        <f>IFERROR(__xludf.DUMMYFUNCTION("""COMPUTED_VALUE"""),838.96)</f>
        <v>838.96</v>
      </c>
    </row>
    <row r="31">
      <c r="A31" s="1">
        <f>IFERROR(__xludf.DUMMYFUNCTION("""COMPUTED_VALUE"""),42780.66666666667)</f>
        <v>42780.66667</v>
      </c>
      <c r="B31" s="2">
        <f>IFERROR(__xludf.DUMMYFUNCTION("""COMPUTED_VALUE"""),840.03)</f>
        <v>840.03</v>
      </c>
    </row>
    <row r="32">
      <c r="A32" s="1">
        <f>IFERROR(__xludf.DUMMYFUNCTION("""COMPUTED_VALUE"""),42781.66666666667)</f>
        <v>42781.66667</v>
      </c>
      <c r="B32" s="2">
        <f>IFERROR(__xludf.DUMMYFUNCTION("""COMPUTED_VALUE"""),837.32)</f>
        <v>837.32</v>
      </c>
    </row>
    <row r="33">
      <c r="A33" s="1">
        <f>IFERROR(__xludf.DUMMYFUNCTION("""COMPUTED_VALUE"""),42782.66666666667)</f>
        <v>42782.66667</v>
      </c>
      <c r="B33" s="2">
        <f>IFERROR(__xludf.DUMMYFUNCTION("""COMPUTED_VALUE"""),842.17)</f>
        <v>842.17</v>
      </c>
    </row>
    <row r="34">
      <c r="A34" s="1">
        <f>IFERROR(__xludf.DUMMYFUNCTION("""COMPUTED_VALUE"""),42783.66666666667)</f>
        <v>42783.66667</v>
      </c>
      <c r="B34" s="2">
        <f>IFERROR(__xludf.DUMMYFUNCTION("""COMPUTED_VALUE"""),846.55)</f>
        <v>846.55</v>
      </c>
    </row>
    <row r="35">
      <c r="A35" s="1">
        <f>IFERROR(__xludf.DUMMYFUNCTION("""COMPUTED_VALUE"""),42787.66666666667)</f>
        <v>42787.66667</v>
      </c>
      <c r="B35" s="2">
        <f>IFERROR(__xludf.DUMMYFUNCTION("""COMPUTED_VALUE"""),849.27)</f>
        <v>849.27</v>
      </c>
    </row>
    <row r="36">
      <c r="A36" s="1">
        <f>IFERROR(__xludf.DUMMYFUNCTION("""COMPUTED_VALUE"""),42788.66666666667)</f>
        <v>42788.66667</v>
      </c>
      <c r="B36" s="2">
        <f>IFERROR(__xludf.DUMMYFUNCTION("""COMPUTED_VALUE"""),851.36)</f>
        <v>851.36</v>
      </c>
    </row>
    <row r="37">
      <c r="A37" s="1">
        <f>IFERROR(__xludf.DUMMYFUNCTION("""COMPUTED_VALUE"""),42789.66666666667)</f>
        <v>42789.66667</v>
      </c>
      <c r="B37" s="2">
        <f>IFERROR(__xludf.DUMMYFUNCTION("""COMPUTED_VALUE"""),851.0)</f>
        <v>851</v>
      </c>
    </row>
    <row r="38">
      <c r="A38" s="1">
        <f>IFERROR(__xludf.DUMMYFUNCTION("""COMPUTED_VALUE"""),42790.66666666667)</f>
        <v>42790.66667</v>
      </c>
      <c r="B38" s="2">
        <f>IFERROR(__xludf.DUMMYFUNCTION("""COMPUTED_VALUE"""),847.81)</f>
        <v>847.81</v>
      </c>
    </row>
    <row r="39">
      <c r="A39" s="1">
        <f>IFERROR(__xludf.DUMMYFUNCTION("""COMPUTED_VALUE"""),42793.66666666667)</f>
        <v>42793.66667</v>
      </c>
      <c r="B39" s="2">
        <f>IFERROR(__xludf.DUMMYFUNCTION("""COMPUTED_VALUE"""),849.67)</f>
        <v>849.67</v>
      </c>
    </row>
    <row r="40">
      <c r="A40" s="1">
        <f>IFERROR(__xludf.DUMMYFUNCTION("""COMPUTED_VALUE"""),42794.66666666667)</f>
        <v>42794.66667</v>
      </c>
      <c r="B40" s="2">
        <f>IFERROR(__xludf.DUMMYFUNCTION("""COMPUTED_VALUE"""),844.93)</f>
        <v>844.93</v>
      </c>
    </row>
    <row r="41">
      <c r="A41" s="1">
        <f>IFERROR(__xludf.DUMMYFUNCTION("""COMPUTED_VALUE"""),42795.66666666667)</f>
        <v>42795.66667</v>
      </c>
      <c r="B41" s="2">
        <f>IFERROR(__xludf.DUMMYFUNCTION("""COMPUTED_VALUE"""),856.75)</f>
        <v>856.75</v>
      </c>
    </row>
    <row r="42">
      <c r="A42" s="1">
        <f>IFERROR(__xludf.DUMMYFUNCTION("""COMPUTED_VALUE"""),42796.66666666667)</f>
        <v>42796.66667</v>
      </c>
      <c r="B42" s="2">
        <f>IFERROR(__xludf.DUMMYFUNCTION("""COMPUTED_VALUE"""),849.85)</f>
        <v>849.85</v>
      </c>
    </row>
    <row r="43">
      <c r="A43" s="1">
        <f>IFERROR(__xludf.DUMMYFUNCTION("""COMPUTED_VALUE"""),42797.66666666667)</f>
        <v>42797.66667</v>
      </c>
      <c r="B43" s="2">
        <f>IFERROR(__xludf.DUMMYFUNCTION("""COMPUTED_VALUE"""),849.08)</f>
        <v>849.08</v>
      </c>
    </row>
    <row r="44">
      <c r="A44" s="1">
        <f>IFERROR(__xludf.DUMMYFUNCTION("""COMPUTED_VALUE"""),42800.66666666667)</f>
        <v>42800.66667</v>
      </c>
      <c r="B44" s="2">
        <f>IFERROR(__xludf.DUMMYFUNCTION("""COMPUTED_VALUE"""),847.27)</f>
        <v>847.27</v>
      </c>
    </row>
    <row r="45">
      <c r="A45" s="1">
        <f>IFERROR(__xludf.DUMMYFUNCTION("""COMPUTED_VALUE"""),42801.66666666667)</f>
        <v>42801.66667</v>
      </c>
      <c r="B45" s="2">
        <f>IFERROR(__xludf.DUMMYFUNCTION("""COMPUTED_VALUE"""),851.15)</f>
        <v>851.15</v>
      </c>
    </row>
    <row r="46">
      <c r="A46" s="1">
        <f>IFERROR(__xludf.DUMMYFUNCTION("""COMPUTED_VALUE"""),42802.66666666667)</f>
        <v>42802.66667</v>
      </c>
      <c r="B46" s="2">
        <f>IFERROR(__xludf.DUMMYFUNCTION("""COMPUTED_VALUE"""),853.64)</f>
        <v>853.64</v>
      </c>
    </row>
    <row r="47">
      <c r="A47" s="1">
        <f>IFERROR(__xludf.DUMMYFUNCTION("""COMPUTED_VALUE"""),42803.66666666667)</f>
        <v>42803.66667</v>
      </c>
      <c r="B47" s="2">
        <f>IFERROR(__xludf.DUMMYFUNCTION("""COMPUTED_VALUE"""),857.84)</f>
        <v>857.84</v>
      </c>
    </row>
    <row r="48">
      <c r="A48" s="1">
        <f>IFERROR(__xludf.DUMMYFUNCTION("""COMPUTED_VALUE"""),42804.66666666667)</f>
        <v>42804.66667</v>
      </c>
      <c r="B48" s="2">
        <f>IFERROR(__xludf.DUMMYFUNCTION("""COMPUTED_VALUE"""),861.41)</f>
        <v>861.41</v>
      </c>
    </row>
    <row r="49">
      <c r="A49" s="1">
        <f>IFERROR(__xludf.DUMMYFUNCTION("""COMPUTED_VALUE"""),42807.66666666667)</f>
        <v>42807.66667</v>
      </c>
      <c r="B49" s="2">
        <f>IFERROR(__xludf.DUMMYFUNCTION("""COMPUTED_VALUE"""),864.58)</f>
        <v>864.58</v>
      </c>
    </row>
    <row r="50">
      <c r="A50" s="1">
        <f>IFERROR(__xludf.DUMMYFUNCTION("""COMPUTED_VALUE"""),42808.66666666667)</f>
        <v>42808.66667</v>
      </c>
      <c r="B50" s="2">
        <f>IFERROR(__xludf.DUMMYFUNCTION("""COMPUTED_VALUE"""),865.91)</f>
        <v>865.91</v>
      </c>
    </row>
    <row r="51">
      <c r="A51" s="1">
        <f>IFERROR(__xludf.DUMMYFUNCTION("""COMPUTED_VALUE"""),42809.66666666667)</f>
        <v>42809.66667</v>
      </c>
      <c r="B51" s="2">
        <f>IFERROR(__xludf.DUMMYFUNCTION("""COMPUTED_VALUE"""),868.39)</f>
        <v>868.39</v>
      </c>
    </row>
    <row r="52">
      <c r="A52" s="1">
        <f>IFERROR(__xludf.DUMMYFUNCTION("""COMPUTED_VALUE"""),42810.66666666667)</f>
        <v>42810.66667</v>
      </c>
      <c r="B52" s="2">
        <f>IFERROR(__xludf.DUMMYFUNCTION("""COMPUTED_VALUE"""),870.0)</f>
        <v>870</v>
      </c>
    </row>
    <row r="53">
      <c r="A53" s="1">
        <f>IFERROR(__xludf.DUMMYFUNCTION("""COMPUTED_VALUE"""),42811.66666666667)</f>
        <v>42811.66667</v>
      </c>
      <c r="B53" s="2">
        <f>IFERROR(__xludf.DUMMYFUNCTION("""COMPUTED_VALUE"""),872.37)</f>
        <v>872.37</v>
      </c>
    </row>
    <row r="54">
      <c r="A54" s="1">
        <f>IFERROR(__xludf.DUMMYFUNCTION("""COMPUTED_VALUE"""),42814.66666666667)</f>
        <v>42814.66667</v>
      </c>
      <c r="B54" s="2">
        <f>IFERROR(__xludf.DUMMYFUNCTION("""COMPUTED_VALUE"""),867.91)</f>
        <v>867.91</v>
      </c>
    </row>
    <row r="55">
      <c r="A55" s="1">
        <f>IFERROR(__xludf.DUMMYFUNCTION("""COMPUTED_VALUE"""),42815.66666666667)</f>
        <v>42815.66667</v>
      </c>
      <c r="B55" s="2">
        <f>IFERROR(__xludf.DUMMYFUNCTION("""COMPUTED_VALUE"""),850.14)</f>
        <v>850.14</v>
      </c>
    </row>
    <row r="56">
      <c r="A56" s="1">
        <f>IFERROR(__xludf.DUMMYFUNCTION("""COMPUTED_VALUE"""),42816.66666666667)</f>
        <v>42816.66667</v>
      </c>
      <c r="B56" s="2">
        <f>IFERROR(__xludf.DUMMYFUNCTION("""COMPUTED_VALUE"""),849.8)</f>
        <v>849.8</v>
      </c>
    </row>
    <row r="57">
      <c r="A57" s="1">
        <f>IFERROR(__xludf.DUMMYFUNCTION("""COMPUTED_VALUE"""),42817.66666666667)</f>
        <v>42817.66667</v>
      </c>
      <c r="B57" s="2">
        <f>IFERROR(__xludf.DUMMYFUNCTION("""COMPUTED_VALUE"""),839.65)</f>
        <v>839.65</v>
      </c>
    </row>
    <row r="58">
      <c r="A58" s="1">
        <f>IFERROR(__xludf.DUMMYFUNCTION("""COMPUTED_VALUE"""),42818.66666666667)</f>
        <v>42818.66667</v>
      </c>
      <c r="B58" s="2">
        <f>IFERROR(__xludf.DUMMYFUNCTION("""COMPUTED_VALUE"""),835.14)</f>
        <v>835.14</v>
      </c>
    </row>
    <row r="59">
      <c r="A59" s="1">
        <f>IFERROR(__xludf.DUMMYFUNCTION("""COMPUTED_VALUE"""),42821.66666666667)</f>
        <v>42821.66667</v>
      </c>
      <c r="B59" s="2">
        <f>IFERROR(__xludf.DUMMYFUNCTION("""COMPUTED_VALUE"""),838.51)</f>
        <v>838.51</v>
      </c>
    </row>
    <row r="60">
      <c r="A60" s="1">
        <f>IFERROR(__xludf.DUMMYFUNCTION("""COMPUTED_VALUE"""),42822.66666666667)</f>
        <v>42822.66667</v>
      </c>
      <c r="B60" s="2">
        <f>IFERROR(__xludf.DUMMYFUNCTION("""COMPUTED_VALUE"""),840.63)</f>
        <v>840.63</v>
      </c>
    </row>
    <row r="61">
      <c r="A61" s="1">
        <f>IFERROR(__xludf.DUMMYFUNCTION("""COMPUTED_VALUE"""),42823.66666666667)</f>
        <v>42823.66667</v>
      </c>
      <c r="B61" s="2">
        <f>IFERROR(__xludf.DUMMYFUNCTION("""COMPUTED_VALUE"""),849.87)</f>
        <v>849.87</v>
      </c>
    </row>
    <row r="62">
      <c r="A62" s="1">
        <f>IFERROR(__xludf.DUMMYFUNCTION("""COMPUTED_VALUE"""),42824.66666666667)</f>
        <v>42824.66667</v>
      </c>
      <c r="B62" s="2">
        <f>IFERROR(__xludf.DUMMYFUNCTION("""COMPUTED_VALUE"""),849.48)</f>
        <v>849.48</v>
      </c>
    </row>
    <row r="63">
      <c r="A63" s="1">
        <f>IFERROR(__xludf.DUMMYFUNCTION("""COMPUTED_VALUE"""),42825.66666666667)</f>
        <v>42825.66667</v>
      </c>
      <c r="B63" s="2">
        <f>IFERROR(__xludf.DUMMYFUNCTION("""COMPUTED_VALUE"""),847.8)</f>
        <v>847.8</v>
      </c>
    </row>
    <row r="64">
      <c r="A64" s="1">
        <f>IFERROR(__xludf.DUMMYFUNCTION("""COMPUTED_VALUE"""),42828.66666666667)</f>
        <v>42828.66667</v>
      </c>
      <c r="B64" s="2">
        <f>IFERROR(__xludf.DUMMYFUNCTION("""COMPUTED_VALUE"""),856.75)</f>
        <v>856.75</v>
      </c>
    </row>
    <row r="65">
      <c r="A65" s="1">
        <f>IFERROR(__xludf.DUMMYFUNCTION("""COMPUTED_VALUE"""),42829.66666666667)</f>
        <v>42829.66667</v>
      </c>
      <c r="B65" s="2">
        <f>IFERROR(__xludf.DUMMYFUNCTION("""COMPUTED_VALUE"""),852.57)</f>
        <v>852.57</v>
      </c>
    </row>
    <row r="66">
      <c r="A66" s="1">
        <f>IFERROR(__xludf.DUMMYFUNCTION("""COMPUTED_VALUE"""),42830.66666666667)</f>
        <v>42830.66667</v>
      </c>
      <c r="B66" s="2">
        <f>IFERROR(__xludf.DUMMYFUNCTION("""COMPUTED_VALUE"""),848.91)</f>
        <v>848.91</v>
      </c>
    </row>
    <row r="67">
      <c r="A67" s="1">
        <f>IFERROR(__xludf.DUMMYFUNCTION("""COMPUTED_VALUE"""),42831.66666666667)</f>
        <v>42831.66667</v>
      </c>
      <c r="B67" s="2">
        <f>IFERROR(__xludf.DUMMYFUNCTION("""COMPUTED_VALUE"""),845.1)</f>
        <v>845.1</v>
      </c>
    </row>
    <row r="68">
      <c r="A68" s="1">
        <f>IFERROR(__xludf.DUMMYFUNCTION("""COMPUTED_VALUE"""),42832.66666666667)</f>
        <v>42832.66667</v>
      </c>
      <c r="B68" s="2">
        <f>IFERROR(__xludf.DUMMYFUNCTION("""COMPUTED_VALUE"""),842.1)</f>
        <v>842.1</v>
      </c>
    </row>
    <row r="69">
      <c r="A69" s="1">
        <f>IFERROR(__xludf.DUMMYFUNCTION("""COMPUTED_VALUE"""),42835.66666666667)</f>
        <v>42835.66667</v>
      </c>
      <c r="B69" s="2">
        <f>IFERROR(__xludf.DUMMYFUNCTION("""COMPUTED_VALUE"""),841.7)</f>
        <v>841.7</v>
      </c>
    </row>
    <row r="70">
      <c r="A70" s="1">
        <f>IFERROR(__xludf.DUMMYFUNCTION("""COMPUTED_VALUE"""),42836.66666666667)</f>
        <v>42836.66667</v>
      </c>
      <c r="B70" s="2">
        <f>IFERROR(__xludf.DUMMYFUNCTION("""COMPUTED_VALUE"""),839.88)</f>
        <v>839.88</v>
      </c>
    </row>
    <row r="71">
      <c r="A71" s="1">
        <f>IFERROR(__xludf.DUMMYFUNCTION("""COMPUTED_VALUE"""),42837.66666666667)</f>
        <v>42837.66667</v>
      </c>
      <c r="B71" s="2">
        <f>IFERROR(__xludf.DUMMYFUNCTION("""COMPUTED_VALUE"""),841.46)</f>
        <v>841.46</v>
      </c>
    </row>
    <row r="72">
      <c r="A72" s="1">
        <f>IFERROR(__xludf.DUMMYFUNCTION("""COMPUTED_VALUE"""),42838.66666666667)</f>
        <v>42838.66667</v>
      </c>
      <c r="B72" s="2">
        <f>IFERROR(__xludf.DUMMYFUNCTION("""COMPUTED_VALUE"""),840.18)</f>
        <v>840.18</v>
      </c>
    </row>
    <row r="73">
      <c r="A73" s="1">
        <f>IFERROR(__xludf.DUMMYFUNCTION("""COMPUTED_VALUE"""),42842.66666666667)</f>
        <v>42842.66667</v>
      </c>
      <c r="B73" s="2">
        <f>IFERROR(__xludf.DUMMYFUNCTION("""COMPUTED_VALUE"""),855.13)</f>
        <v>855.13</v>
      </c>
    </row>
    <row r="74">
      <c r="A74" s="1">
        <f>IFERROR(__xludf.DUMMYFUNCTION("""COMPUTED_VALUE"""),42843.66666666667)</f>
        <v>42843.66667</v>
      </c>
      <c r="B74" s="2">
        <f>IFERROR(__xludf.DUMMYFUNCTION("""COMPUTED_VALUE"""),853.99)</f>
        <v>853.99</v>
      </c>
    </row>
    <row r="75">
      <c r="A75" s="1">
        <f>IFERROR(__xludf.DUMMYFUNCTION("""COMPUTED_VALUE"""),42844.66666666667)</f>
        <v>42844.66667</v>
      </c>
      <c r="B75" s="2">
        <f>IFERROR(__xludf.DUMMYFUNCTION("""COMPUTED_VALUE"""),856.51)</f>
        <v>856.51</v>
      </c>
    </row>
    <row r="76">
      <c r="A76" s="1">
        <f>IFERROR(__xludf.DUMMYFUNCTION("""COMPUTED_VALUE"""),42845.66666666667)</f>
        <v>42845.66667</v>
      </c>
      <c r="B76" s="2">
        <f>IFERROR(__xludf.DUMMYFUNCTION("""COMPUTED_VALUE"""),860.08)</f>
        <v>860.08</v>
      </c>
    </row>
    <row r="77">
      <c r="A77" s="1">
        <f>IFERROR(__xludf.DUMMYFUNCTION("""COMPUTED_VALUE"""),42846.66666666667)</f>
        <v>42846.66667</v>
      </c>
      <c r="B77" s="2">
        <f>IFERROR(__xludf.DUMMYFUNCTION("""COMPUTED_VALUE"""),858.95)</f>
        <v>858.95</v>
      </c>
    </row>
    <row r="78">
      <c r="A78" s="1">
        <f>IFERROR(__xludf.DUMMYFUNCTION("""COMPUTED_VALUE"""),42849.66666666667)</f>
        <v>42849.66667</v>
      </c>
      <c r="B78" s="2">
        <f>IFERROR(__xludf.DUMMYFUNCTION("""COMPUTED_VALUE"""),878.93)</f>
        <v>878.93</v>
      </c>
    </row>
    <row r="79">
      <c r="A79" s="1">
        <f>IFERROR(__xludf.DUMMYFUNCTION("""COMPUTED_VALUE"""),42850.66666666667)</f>
        <v>42850.66667</v>
      </c>
      <c r="B79" s="2">
        <f>IFERROR(__xludf.DUMMYFUNCTION("""COMPUTED_VALUE"""),888.84)</f>
        <v>888.84</v>
      </c>
    </row>
    <row r="80">
      <c r="A80" s="1">
        <f>IFERROR(__xludf.DUMMYFUNCTION("""COMPUTED_VALUE"""),42851.66666666667)</f>
        <v>42851.66667</v>
      </c>
      <c r="B80" s="2">
        <f>IFERROR(__xludf.DUMMYFUNCTION("""COMPUTED_VALUE"""),889.14)</f>
        <v>889.14</v>
      </c>
    </row>
    <row r="81">
      <c r="A81" s="1">
        <f>IFERROR(__xludf.DUMMYFUNCTION("""COMPUTED_VALUE"""),42852.66666666667)</f>
        <v>42852.66667</v>
      </c>
      <c r="B81" s="2">
        <f>IFERROR(__xludf.DUMMYFUNCTION("""COMPUTED_VALUE"""),891.44)</f>
        <v>891.44</v>
      </c>
    </row>
    <row r="82">
      <c r="A82" s="1">
        <f>IFERROR(__xludf.DUMMYFUNCTION("""COMPUTED_VALUE"""),42853.66666666667)</f>
        <v>42853.66667</v>
      </c>
      <c r="B82" s="2">
        <f>IFERROR(__xludf.DUMMYFUNCTION("""COMPUTED_VALUE"""),924.52)</f>
        <v>924.52</v>
      </c>
    </row>
    <row r="83">
      <c r="A83" s="1">
        <f>IFERROR(__xludf.DUMMYFUNCTION("""COMPUTED_VALUE"""),42856.66666666667)</f>
        <v>42856.66667</v>
      </c>
      <c r="B83" s="2">
        <f>IFERROR(__xludf.DUMMYFUNCTION("""COMPUTED_VALUE"""),932.82)</f>
        <v>932.82</v>
      </c>
    </row>
    <row r="84">
      <c r="A84" s="1">
        <f>IFERROR(__xludf.DUMMYFUNCTION("""COMPUTED_VALUE"""),42857.66666666667)</f>
        <v>42857.66667</v>
      </c>
      <c r="B84" s="2">
        <f>IFERROR(__xludf.DUMMYFUNCTION("""COMPUTED_VALUE"""),937.09)</f>
        <v>937.09</v>
      </c>
    </row>
    <row r="85">
      <c r="A85" s="1">
        <f>IFERROR(__xludf.DUMMYFUNCTION("""COMPUTED_VALUE"""),42858.66666666667)</f>
        <v>42858.66667</v>
      </c>
      <c r="B85" s="2">
        <f>IFERROR(__xludf.DUMMYFUNCTION("""COMPUTED_VALUE"""),948.45)</f>
        <v>948.45</v>
      </c>
    </row>
    <row r="86">
      <c r="A86" s="1">
        <f>IFERROR(__xludf.DUMMYFUNCTION("""COMPUTED_VALUE"""),42859.66666666667)</f>
        <v>42859.66667</v>
      </c>
      <c r="B86" s="2">
        <f>IFERROR(__xludf.DUMMYFUNCTION("""COMPUTED_VALUE"""),954.72)</f>
        <v>954.72</v>
      </c>
    </row>
    <row r="87">
      <c r="A87" s="1">
        <f>IFERROR(__xludf.DUMMYFUNCTION("""COMPUTED_VALUE"""),42860.66666666667)</f>
        <v>42860.66667</v>
      </c>
      <c r="B87" s="2">
        <f>IFERROR(__xludf.DUMMYFUNCTION("""COMPUTED_VALUE"""),950.28)</f>
        <v>950.28</v>
      </c>
    </row>
    <row r="88">
      <c r="A88" s="1">
        <f>IFERROR(__xludf.DUMMYFUNCTION("""COMPUTED_VALUE"""),42863.66666666667)</f>
        <v>42863.66667</v>
      </c>
      <c r="B88" s="2">
        <f>IFERROR(__xludf.DUMMYFUNCTION("""COMPUTED_VALUE"""),958.69)</f>
        <v>958.69</v>
      </c>
    </row>
    <row r="89">
      <c r="A89" s="1">
        <f>IFERROR(__xludf.DUMMYFUNCTION("""COMPUTED_VALUE"""),42864.66666666667)</f>
        <v>42864.66667</v>
      </c>
      <c r="B89" s="2">
        <f>IFERROR(__xludf.DUMMYFUNCTION("""COMPUTED_VALUE"""),956.71)</f>
        <v>956.71</v>
      </c>
    </row>
    <row r="90">
      <c r="A90" s="1">
        <f>IFERROR(__xludf.DUMMYFUNCTION("""COMPUTED_VALUE"""),42865.66666666667)</f>
        <v>42865.66667</v>
      </c>
      <c r="B90" s="2">
        <f>IFERROR(__xludf.DUMMYFUNCTION("""COMPUTED_VALUE"""),954.84)</f>
        <v>954.84</v>
      </c>
    </row>
    <row r="91">
      <c r="A91" s="1">
        <f>IFERROR(__xludf.DUMMYFUNCTION("""COMPUTED_VALUE"""),42866.66666666667)</f>
        <v>42866.66667</v>
      </c>
      <c r="B91" s="2">
        <f>IFERROR(__xludf.DUMMYFUNCTION("""COMPUTED_VALUE"""),955.89)</f>
        <v>955.89</v>
      </c>
    </row>
    <row r="92">
      <c r="A92" s="1">
        <f>IFERROR(__xludf.DUMMYFUNCTION("""COMPUTED_VALUE"""),42867.66666666667)</f>
        <v>42867.66667</v>
      </c>
      <c r="B92" s="2">
        <f>IFERROR(__xludf.DUMMYFUNCTION("""COMPUTED_VALUE"""),955.14)</f>
        <v>955.14</v>
      </c>
    </row>
    <row r="93">
      <c r="A93" s="1">
        <f>IFERROR(__xludf.DUMMYFUNCTION("""COMPUTED_VALUE"""),42870.66666666667)</f>
        <v>42870.66667</v>
      </c>
      <c r="B93" s="2">
        <f>IFERROR(__xludf.DUMMYFUNCTION("""COMPUTED_VALUE"""),959.22)</f>
        <v>959.22</v>
      </c>
    </row>
    <row r="94">
      <c r="A94" s="1">
        <f>IFERROR(__xludf.DUMMYFUNCTION("""COMPUTED_VALUE"""),42871.66666666667)</f>
        <v>42871.66667</v>
      </c>
      <c r="B94" s="2">
        <f>IFERROR(__xludf.DUMMYFUNCTION("""COMPUTED_VALUE"""),964.61)</f>
        <v>964.61</v>
      </c>
    </row>
    <row r="95">
      <c r="A95" s="1">
        <f>IFERROR(__xludf.DUMMYFUNCTION("""COMPUTED_VALUE"""),42872.66666666667)</f>
        <v>42872.66667</v>
      </c>
      <c r="B95" s="2">
        <f>IFERROR(__xludf.DUMMYFUNCTION("""COMPUTED_VALUE"""),942.17)</f>
        <v>942.17</v>
      </c>
    </row>
    <row r="96">
      <c r="A96" s="1">
        <f>IFERROR(__xludf.DUMMYFUNCTION("""COMPUTED_VALUE"""),42873.66666666667)</f>
        <v>42873.66667</v>
      </c>
      <c r="B96" s="2">
        <f>IFERROR(__xludf.DUMMYFUNCTION("""COMPUTED_VALUE"""),950.5)</f>
        <v>950.5</v>
      </c>
    </row>
    <row r="97">
      <c r="A97" s="1">
        <f>IFERROR(__xludf.DUMMYFUNCTION("""COMPUTED_VALUE"""),42874.66666666667)</f>
        <v>42874.66667</v>
      </c>
      <c r="B97" s="2">
        <f>IFERROR(__xludf.DUMMYFUNCTION("""COMPUTED_VALUE"""),954.65)</f>
        <v>954.65</v>
      </c>
    </row>
    <row r="98">
      <c r="A98" s="1">
        <f>IFERROR(__xludf.DUMMYFUNCTION("""COMPUTED_VALUE"""),42877.66666666667)</f>
        <v>42877.66667</v>
      </c>
      <c r="B98" s="2">
        <f>IFERROR(__xludf.DUMMYFUNCTION("""COMPUTED_VALUE"""),964.07)</f>
        <v>964.07</v>
      </c>
    </row>
    <row r="99">
      <c r="A99" s="1">
        <f>IFERROR(__xludf.DUMMYFUNCTION("""COMPUTED_VALUE"""),42878.66666666667)</f>
        <v>42878.66667</v>
      </c>
      <c r="B99" s="2">
        <f>IFERROR(__xludf.DUMMYFUNCTION("""COMPUTED_VALUE"""),970.55)</f>
        <v>970.55</v>
      </c>
    </row>
    <row r="100">
      <c r="A100" s="1">
        <f>IFERROR(__xludf.DUMMYFUNCTION("""COMPUTED_VALUE"""),42879.66666666667)</f>
        <v>42879.66667</v>
      </c>
      <c r="B100" s="2">
        <f>IFERROR(__xludf.DUMMYFUNCTION("""COMPUTED_VALUE"""),977.61)</f>
        <v>977.61</v>
      </c>
    </row>
    <row r="101">
      <c r="A101" s="1">
        <f>IFERROR(__xludf.DUMMYFUNCTION("""COMPUTED_VALUE"""),42880.66666666667)</f>
        <v>42880.66667</v>
      </c>
      <c r="B101" s="2">
        <f>IFERROR(__xludf.DUMMYFUNCTION("""COMPUTED_VALUE"""),991.86)</f>
        <v>991.86</v>
      </c>
    </row>
    <row r="102">
      <c r="A102" s="1">
        <f>IFERROR(__xludf.DUMMYFUNCTION("""COMPUTED_VALUE"""),42881.66666666667)</f>
        <v>42881.66667</v>
      </c>
      <c r="B102" s="2">
        <f>IFERROR(__xludf.DUMMYFUNCTION("""COMPUTED_VALUE"""),993.27)</f>
        <v>993.27</v>
      </c>
    </row>
    <row r="103">
      <c r="A103" s="1">
        <f>IFERROR(__xludf.DUMMYFUNCTION("""COMPUTED_VALUE"""),42885.66666666667)</f>
        <v>42885.66667</v>
      </c>
      <c r="B103" s="2">
        <f>IFERROR(__xludf.DUMMYFUNCTION("""COMPUTED_VALUE"""),996.17)</f>
        <v>996.17</v>
      </c>
    </row>
    <row r="104">
      <c r="A104" s="1">
        <f>IFERROR(__xludf.DUMMYFUNCTION("""COMPUTED_VALUE"""),42886.66666666667)</f>
        <v>42886.66667</v>
      </c>
      <c r="B104" s="2">
        <f>IFERROR(__xludf.DUMMYFUNCTION("""COMPUTED_VALUE"""),987.09)</f>
        <v>987.09</v>
      </c>
    </row>
    <row r="105">
      <c r="A105" s="1">
        <f>IFERROR(__xludf.DUMMYFUNCTION("""COMPUTED_VALUE"""),42887.66666666667)</f>
        <v>42887.66667</v>
      </c>
      <c r="B105" s="2">
        <f>IFERROR(__xludf.DUMMYFUNCTION("""COMPUTED_VALUE"""),988.29)</f>
        <v>988.29</v>
      </c>
    </row>
    <row r="106">
      <c r="A106" s="1">
        <f>IFERROR(__xludf.DUMMYFUNCTION("""COMPUTED_VALUE"""),42888.66666666667)</f>
        <v>42888.66667</v>
      </c>
      <c r="B106" s="2">
        <f>IFERROR(__xludf.DUMMYFUNCTION("""COMPUTED_VALUE"""),996.12)</f>
        <v>996.12</v>
      </c>
    </row>
    <row r="107">
      <c r="A107" s="1">
        <f>IFERROR(__xludf.DUMMYFUNCTION("""COMPUTED_VALUE"""),42891.66666666667)</f>
        <v>42891.66667</v>
      </c>
      <c r="B107" s="2">
        <f>IFERROR(__xludf.DUMMYFUNCTION("""COMPUTED_VALUE"""),1003.88)</f>
        <v>1003.88</v>
      </c>
    </row>
    <row r="108">
      <c r="A108" s="1">
        <f>IFERROR(__xludf.DUMMYFUNCTION("""COMPUTED_VALUE"""),42892.66666666667)</f>
        <v>42892.66667</v>
      </c>
      <c r="B108" s="2">
        <f>IFERROR(__xludf.DUMMYFUNCTION("""COMPUTED_VALUE"""),996.68)</f>
        <v>996.68</v>
      </c>
    </row>
    <row r="109">
      <c r="A109" s="1">
        <f>IFERROR(__xludf.DUMMYFUNCTION("""COMPUTED_VALUE"""),42893.66666666667)</f>
        <v>42893.66667</v>
      </c>
      <c r="B109" s="2">
        <f>IFERROR(__xludf.DUMMYFUNCTION("""COMPUTED_VALUE"""),1001.59)</f>
        <v>1001.59</v>
      </c>
    </row>
    <row r="110">
      <c r="A110" s="1">
        <f>IFERROR(__xludf.DUMMYFUNCTION("""COMPUTED_VALUE"""),42894.66666666667)</f>
        <v>42894.66667</v>
      </c>
      <c r="B110" s="2">
        <f>IFERROR(__xludf.DUMMYFUNCTION("""COMPUTED_VALUE"""),1004.28)</f>
        <v>1004.28</v>
      </c>
    </row>
    <row r="111">
      <c r="A111" s="1">
        <f>IFERROR(__xludf.DUMMYFUNCTION("""COMPUTED_VALUE"""),42895.66666666667)</f>
        <v>42895.66667</v>
      </c>
      <c r="B111" s="2">
        <f>IFERROR(__xludf.DUMMYFUNCTION("""COMPUTED_VALUE"""),970.12)</f>
        <v>970.12</v>
      </c>
    </row>
    <row r="112">
      <c r="A112" s="1">
        <f>IFERROR(__xludf.DUMMYFUNCTION("""COMPUTED_VALUE"""),42898.66666666667)</f>
        <v>42898.66667</v>
      </c>
      <c r="B112" s="2">
        <f>IFERROR(__xludf.DUMMYFUNCTION("""COMPUTED_VALUE"""),961.81)</f>
        <v>961.81</v>
      </c>
    </row>
    <row r="113">
      <c r="A113" s="1">
        <f>IFERROR(__xludf.DUMMYFUNCTION("""COMPUTED_VALUE"""),42899.66666666667)</f>
        <v>42899.66667</v>
      </c>
      <c r="B113" s="2">
        <f>IFERROR(__xludf.DUMMYFUNCTION("""COMPUTED_VALUE"""),970.5)</f>
        <v>970.5</v>
      </c>
    </row>
    <row r="114">
      <c r="A114" s="1">
        <f>IFERROR(__xludf.DUMMYFUNCTION("""COMPUTED_VALUE"""),42900.66666666667)</f>
        <v>42900.66667</v>
      </c>
      <c r="B114" s="2">
        <f>IFERROR(__xludf.DUMMYFUNCTION("""COMPUTED_VALUE"""),967.93)</f>
        <v>967.93</v>
      </c>
    </row>
    <row r="115">
      <c r="A115" s="1">
        <f>IFERROR(__xludf.DUMMYFUNCTION("""COMPUTED_VALUE"""),42901.66666666667)</f>
        <v>42901.66667</v>
      </c>
      <c r="B115" s="2">
        <f>IFERROR(__xludf.DUMMYFUNCTION("""COMPUTED_VALUE"""),960.18)</f>
        <v>960.18</v>
      </c>
    </row>
    <row r="116">
      <c r="A116" s="1">
        <f>IFERROR(__xludf.DUMMYFUNCTION("""COMPUTED_VALUE"""),42902.66666666667)</f>
        <v>42902.66667</v>
      </c>
      <c r="B116" s="2">
        <f>IFERROR(__xludf.DUMMYFUNCTION("""COMPUTED_VALUE"""),958.62)</f>
        <v>958.62</v>
      </c>
    </row>
    <row r="117">
      <c r="A117" s="1">
        <f>IFERROR(__xludf.DUMMYFUNCTION("""COMPUTED_VALUE"""),42905.66666666667)</f>
        <v>42905.66667</v>
      </c>
      <c r="B117" s="2">
        <f>IFERROR(__xludf.DUMMYFUNCTION("""COMPUTED_VALUE"""),975.22)</f>
        <v>975.22</v>
      </c>
    </row>
    <row r="118">
      <c r="A118" s="1">
        <f>IFERROR(__xludf.DUMMYFUNCTION("""COMPUTED_VALUE"""),42906.66666666667)</f>
        <v>42906.66667</v>
      </c>
      <c r="B118" s="2">
        <f>IFERROR(__xludf.DUMMYFUNCTION("""COMPUTED_VALUE"""),968.99)</f>
        <v>968.99</v>
      </c>
    </row>
    <row r="119">
      <c r="A119" s="1">
        <f>IFERROR(__xludf.DUMMYFUNCTION("""COMPUTED_VALUE"""),42907.66666666667)</f>
        <v>42907.66667</v>
      </c>
      <c r="B119" s="2">
        <f>IFERROR(__xludf.DUMMYFUNCTION("""COMPUTED_VALUE"""),978.59)</f>
        <v>978.59</v>
      </c>
    </row>
    <row r="120">
      <c r="A120" s="1">
        <f>IFERROR(__xludf.DUMMYFUNCTION("""COMPUTED_VALUE"""),42908.66666666667)</f>
        <v>42908.66667</v>
      </c>
      <c r="B120" s="2">
        <f>IFERROR(__xludf.DUMMYFUNCTION("""COMPUTED_VALUE"""),976.62)</f>
        <v>976.62</v>
      </c>
    </row>
    <row r="121">
      <c r="A121" s="1">
        <f>IFERROR(__xludf.DUMMYFUNCTION("""COMPUTED_VALUE"""),42909.66666666667)</f>
        <v>42909.66667</v>
      </c>
      <c r="B121" s="2">
        <f>IFERROR(__xludf.DUMMYFUNCTION("""COMPUTED_VALUE"""),986.09)</f>
        <v>986.09</v>
      </c>
    </row>
    <row r="122">
      <c r="A122" s="1">
        <f>IFERROR(__xludf.DUMMYFUNCTION("""COMPUTED_VALUE"""),42912.66666666667)</f>
        <v>42912.66667</v>
      </c>
      <c r="B122" s="2">
        <f>IFERROR(__xludf.DUMMYFUNCTION("""COMPUTED_VALUE"""),972.09)</f>
        <v>972.09</v>
      </c>
    </row>
    <row r="123">
      <c r="A123" s="1">
        <f>IFERROR(__xludf.DUMMYFUNCTION("""COMPUTED_VALUE"""),42913.66666666667)</f>
        <v>42913.66667</v>
      </c>
      <c r="B123" s="2">
        <f>IFERROR(__xludf.DUMMYFUNCTION("""COMPUTED_VALUE"""),948.09)</f>
        <v>948.09</v>
      </c>
    </row>
    <row r="124">
      <c r="A124" s="1">
        <f>IFERROR(__xludf.DUMMYFUNCTION("""COMPUTED_VALUE"""),42914.66666666667)</f>
        <v>42914.66667</v>
      </c>
      <c r="B124" s="2">
        <f>IFERROR(__xludf.DUMMYFUNCTION("""COMPUTED_VALUE"""),961.01)</f>
        <v>961.01</v>
      </c>
    </row>
    <row r="125">
      <c r="A125" s="1">
        <f>IFERROR(__xludf.DUMMYFUNCTION("""COMPUTED_VALUE"""),42915.66666666667)</f>
        <v>42915.66667</v>
      </c>
      <c r="B125" s="2">
        <f>IFERROR(__xludf.DUMMYFUNCTION("""COMPUTED_VALUE"""),937.82)</f>
        <v>937.82</v>
      </c>
    </row>
    <row r="126">
      <c r="A126" s="1">
        <f>IFERROR(__xludf.DUMMYFUNCTION("""COMPUTED_VALUE"""),42916.66666666667)</f>
        <v>42916.66667</v>
      </c>
      <c r="B126" s="2">
        <f>IFERROR(__xludf.DUMMYFUNCTION("""COMPUTED_VALUE"""),929.68)</f>
        <v>929.68</v>
      </c>
    </row>
    <row r="127">
      <c r="A127" s="1">
        <f>IFERROR(__xludf.DUMMYFUNCTION("""COMPUTED_VALUE"""),42919.66666666667)</f>
        <v>42919.66667</v>
      </c>
      <c r="B127" s="2">
        <f>IFERROR(__xludf.DUMMYFUNCTION("""COMPUTED_VALUE"""),919.46)</f>
        <v>919.46</v>
      </c>
    </row>
    <row r="128">
      <c r="A128" s="1">
        <f>IFERROR(__xludf.DUMMYFUNCTION("""COMPUTED_VALUE"""),42921.66666666667)</f>
        <v>42921.66667</v>
      </c>
      <c r="B128" s="2">
        <f>IFERROR(__xludf.DUMMYFUNCTION("""COMPUTED_VALUE"""),932.26)</f>
        <v>932.26</v>
      </c>
    </row>
    <row r="129">
      <c r="A129" s="1">
        <f>IFERROR(__xludf.DUMMYFUNCTION("""COMPUTED_VALUE"""),42922.66666666667)</f>
        <v>42922.66667</v>
      </c>
      <c r="B129" s="2">
        <f>IFERROR(__xludf.DUMMYFUNCTION("""COMPUTED_VALUE"""),927.69)</f>
        <v>927.69</v>
      </c>
    </row>
    <row r="130">
      <c r="A130" s="1">
        <f>IFERROR(__xludf.DUMMYFUNCTION("""COMPUTED_VALUE"""),42923.66666666667)</f>
        <v>42923.66667</v>
      </c>
      <c r="B130" s="2">
        <f>IFERROR(__xludf.DUMMYFUNCTION("""COMPUTED_VALUE"""),940.81)</f>
        <v>940.81</v>
      </c>
    </row>
    <row r="131">
      <c r="A131" s="1">
        <f>IFERROR(__xludf.DUMMYFUNCTION("""COMPUTED_VALUE"""),42926.66666666667)</f>
        <v>42926.66667</v>
      </c>
      <c r="B131" s="2">
        <f>IFERROR(__xludf.DUMMYFUNCTION("""COMPUTED_VALUE"""),951.0)</f>
        <v>951</v>
      </c>
    </row>
    <row r="132">
      <c r="A132" s="1">
        <f>IFERROR(__xludf.DUMMYFUNCTION("""COMPUTED_VALUE"""),42927.66666666667)</f>
        <v>42927.66667</v>
      </c>
      <c r="B132" s="2">
        <f>IFERROR(__xludf.DUMMYFUNCTION("""COMPUTED_VALUE"""),953.53)</f>
        <v>953.53</v>
      </c>
    </row>
    <row r="133">
      <c r="A133" s="1">
        <f>IFERROR(__xludf.DUMMYFUNCTION("""COMPUTED_VALUE"""),42928.66666666667)</f>
        <v>42928.66667</v>
      </c>
      <c r="B133" s="2">
        <f>IFERROR(__xludf.DUMMYFUNCTION("""COMPUTED_VALUE"""),967.66)</f>
        <v>967.66</v>
      </c>
    </row>
    <row r="134">
      <c r="A134" s="1">
        <f>IFERROR(__xludf.DUMMYFUNCTION("""COMPUTED_VALUE"""),42929.66666666667)</f>
        <v>42929.66667</v>
      </c>
      <c r="B134" s="2">
        <f>IFERROR(__xludf.DUMMYFUNCTION("""COMPUTED_VALUE"""),968.85)</f>
        <v>968.85</v>
      </c>
    </row>
    <row r="135">
      <c r="A135" s="1">
        <f>IFERROR(__xludf.DUMMYFUNCTION("""COMPUTED_VALUE"""),42930.66666666667)</f>
        <v>42930.66667</v>
      </c>
      <c r="B135" s="2">
        <f>IFERROR(__xludf.DUMMYFUNCTION("""COMPUTED_VALUE"""),976.91)</f>
        <v>976.91</v>
      </c>
    </row>
    <row r="136">
      <c r="A136" s="1">
        <f>IFERROR(__xludf.DUMMYFUNCTION("""COMPUTED_VALUE"""),42933.66666666667)</f>
        <v>42933.66667</v>
      </c>
      <c r="B136" s="2">
        <f>IFERROR(__xludf.DUMMYFUNCTION("""COMPUTED_VALUE"""),975.96)</f>
        <v>975.96</v>
      </c>
    </row>
    <row r="137">
      <c r="A137" s="1">
        <f>IFERROR(__xludf.DUMMYFUNCTION("""COMPUTED_VALUE"""),42934.66666666667)</f>
        <v>42934.66667</v>
      </c>
      <c r="B137" s="2">
        <f>IFERROR(__xludf.DUMMYFUNCTION("""COMPUTED_VALUE"""),986.95)</f>
        <v>986.95</v>
      </c>
    </row>
    <row r="138">
      <c r="A138" s="1">
        <f>IFERROR(__xludf.DUMMYFUNCTION("""COMPUTED_VALUE"""),42935.66666666667)</f>
        <v>42935.66667</v>
      </c>
      <c r="B138" s="2">
        <f>IFERROR(__xludf.DUMMYFUNCTION("""COMPUTED_VALUE"""),992.77)</f>
        <v>992.77</v>
      </c>
    </row>
    <row r="139">
      <c r="A139" s="1">
        <f>IFERROR(__xludf.DUMMYFUNCTION("""COMPUTED_VALUE"""),42936.66666666667)</f>
        <v>42936.66667</v>
      </c>
      <c r="B139" s="2">
        <f>IFERROR(__xludf.DUMMYFUNCTION("""COMPUTED_VALUE"""),992.19)</f>
        <v>992.19</v>
      </c>
    </row>
    <row r="140">
      <c r="A140" s="1">
        <f>IFERROR(__xludf.DUMMYFUNCTION("""COMPUTED_VALUE"""),42937.66666666667)</f>
        <v>42937.66667</v>
      </c>
      <c r="B140" s="2">
        <f>IFERROR(__xludf.DUMMYFUNCTION("""COMPUTED_VALUE"""),993.84)</f>
        <v>993.84</v>
      </c>
    </row>
    <row r="141">
      <c r="A141" s="1">
        <f>IFERROR(__xludf.DUMMYFUNCTION("""COMPUTED_VALUE"""),42940.66666666667)</f>
        <v>42940.66667</v>
      </c>
      <c r="B141" s="2">
        <f>IFERROR(__xludf.DUMMYFUNCTION("""COMPUTED_VALUE"""),998.31)</f>
        <v>998.31</v>
      </c>
    </row>
    <row r="142">
      <c r="A142" s="1">
        <f>IFERROR(__xludf.DUMMYFUNCTION("""COMPUTED_VALUE"""),42941.66666666667)</f>
        <v>42941.66667</v>
      </c>
      <c r="B142" s="2">
        <f>IFERROR(__xludf.DUMMYFUNCTION("""COMPUTED_VALUE"""),969.03)</f>
        <v>969.03</v>
      </c>
    </row>
    <row r="143">
      <c r="A143" s="1">
        <f>IFERROR(__xludf.DUMMYFUNCTION("""COMPUTED_VALUE"""),42942.66666666667)</f>
        <v>42942.66667</v>
      </c>
      <c r="B143" s="2">
        <f>IFERROR(__xludf.DUMMYFUNCTION("""COMPUTED_VALUE"""),965.31)</f>
        <v>965.31</v>
      </c>
    </row>
    <row r="144">
      <c r="A144" s="1">
        <f>IFERROR(__xludf.DUMMYFUNCTION("""COMPUTED_VALUE"""),42943.66666666667)</f>
        <v>42943.66667</v>
      </c>
      <c r="B144" s="2">
        <f>IFERROR(__xludf.DUMMYFUNCTION("""COMPUTED_VALUE"""),952.51)</f>
        <v>952.51</v>
      </c>
    </row>
    <row r="145">
      <c r="A145" s="1">
        <f>IFERROR(__xludf.DUMMYFUNCTION("""COMPUTED_VALUE"""),42944.66666666667)</f>
        <v>42944.66667</v>
      </c>
      <c r="B145" s="2">
        <f>IFERROR(__xludf.DUMMYFUNCTION("""COMPUTED_VALUE"""),958.33)</f>
        <v>958.33</v>
      </c>
    </row>
    <row r="146">
      <c r="A146" s="1">
        <f>IFERROR(__xludf.DUMMYFUNCTION("""COMPUTED_VALUE"""),42947.66666666667)</f>
        <v>42947.66667</v>
      </c>
      <c r="B146" s="2">
        <f>IFERROR(__xludf.DUMMYFUNCTION("""COMPUTED_VALUE"""),945.5)</f>
        <v>945.5</v>
      </c>
    </row>
    <row r="147">
      <c r="A147" s="1">
        <f>IFERROR(__xludf.DUMMYFUNCTION("""COMPUTED_VALUE"""),42948.66666666667)</f>
        <v>42948.66667</v>
      </c>
      <c r="B147" s="2">
        <f>IFERROR(__xludf.DUMMYFUNCTION("""COMPUTED_VALUE"""),946.56)</f>
        <v>946.56</v>
      </c>
    </row>
    <row r="148">
      <c r="A148" s="1">
        <f>IFERROR(__xludf.DUMMYFUNCTION("""COMPUTED_VALUE"""),42949.66666666667)</f>
        <v>42949.66667</v>
      </c>
      <c r="B148" s="2">
        <f>IFERROR(__xludf.DUMMYFUNCTION("""COMPUTED_VALUE"""),947.64)</f>
        <v>947.64</v>
      </c>
    </row>
    <row r="149">
      <c r="A149" s="1">
        <f>IFERROR(__xludf.DUMMYFUNCTION("""COMPUTED_VALUE"""),42950.66666666667)</f>
        <v>42950.66667</v>
      </c>
      <c r="B149" s="2">
        <f>IFERROR(__xludf.DUMMYFUNCTION("""COMPUTED_VALUE"""),940.3)</f>
        <v>940.3</v>
      </c>
    </row>
    <row r="150">
      <c r="A150" s="1">
        <f>IFERROR(__xludf.DUMMYFUNCTION("""COMPUTED_VALUE"""),42951.66666666667)</f>
        <v>42951.66667</v>
      </c>
      <c r="B150" s="2">
        <f>IFERROR(__xludf.DUMMYFUNCTION("""COMPUTED_VALUE"""),945.79)</f>
        <v>945.79</v>
      </c>
    </row>
    <row r="151">
      <c r="A151" s="1">
        <f>IFERROR(__xludf.DUMMYFUNCTION("""COMPUTED_VALUE"""),42954.66666666667)</f>
        <v>42954.66667</v>
      </c>
      <c r="B151" s="2">
        <f>IFERROR(__xludf.DUMMYFUNCTION("""COMPUTED_VALUE"""),945.75)</f>
        <v>945.75</v>
      </c>
    </row>
    <row r="152">
      <c r="A152" s="1">
        <f>IFERROR(__xludf.DUMMYFUNCTION("""COMPUTED_VALUE"""),42955.66666666667)</f>
        <v>42955.66667</v>
      </c>
      <c r="B152" s="2">
        <f>IFERROR(__xludf.DUMMYFUNCTION("""COMPUTED_VALUE"""),944.19)</f>
        <v>944.19</v>
      </c>
    </row>
    <row r="153">
      <c r="A153" s="1">
        <f>IFERROR(__xludf.DUMMYFUNCTION("""COMPUTED_VALUE"""),42956.66666666667)</f>
        <v>42956.66667</v>
      </c>
      <c r="B153" s="2">
        <f>IFERROR(__xludf.DUMMYFUNCTION("""COMPUTED_VALUE"""),940.08)</f>
        <v>940.08</v>
      </c>
    </row>
    <row r="154">
      <c r="A154" s="1">
        <f>IFERROR(__xludf.DUMMYFUNCTION("""COMPUTED_VALUE"""),42957.66666666667)</f>
        <v>42957.66667</v>
      </c>
      <c r="B154" s="2">
        <f>IFERROR(__xludf.DUMMYFUNCTION("""COMPUTED_VALUE"""),923.59)</f>
        <v>923.59</v>
      </c>
    </row>
    <row r="155">
      <c r="A155" s="1">
        <f>IFERROR(__xludf.DUMMYFUNCTION("""COMPUTED_VALUE"""),42958.66666666667)</f>
        <v>42958.66667</v>
      </c>
      <c r="B155" s="2">
        <f>IFERROR(__xludf.DUMMYFUNCTION("""COMPUTED_VALUE"""),930.09)</f>
        <v>930.09</v>
      </c>
    </row>
    <row r="156">
      <c r="A156" s="1">
        <f>IFERROR(__xludf.DUMMYFUNCTION("""COMPUTED_VALUE"""),42961.66666666667)</f>
        <v>42961.66667</v>
      </c>
      <c r="B156" s="2">
        <f>IFERROR(__xludf.DUMMYFUNCTION("""COMPUTED_VALUE"""),938.93)</f>
        <v>938.93</v>
      </c>
    </row>
    <row r="157">
      <c r="A157" s="1">
        <f>IFERROR(__xludf.DUMMYFUNCTION("""COMPUTED_VALUE"""),42962.66666666667)</f>
        <v>42962.66667</v>
      </c>
      <c r="B157" s="2">
        <f>IFERROR(__xludf.DUMMYFUNCTION("""COMPUTED_VALUE"""),938.08)</f>
        <v>938.08</v>
      </c>
    </row>
    <row r="158">
      <c r="A158" s="1">
        <f>IFERROR(__xludf.DUMMYFUNCTION("""COMPUTED_VALUE"""),42963.66666666667)</f>
        <v>42963.66667</v>
      </c>
      <c r="B158" s="2">
        <f>IFERROR(__xludf.DUMMYFUNCTION("""COMPUTED_VALUE"""),944.27)</f>
        <v>944.27</v>
      </c>
    </row>
    <row r="159">
      <c r="A159" s="1">
        <f>IFERROR(__xludf.DUMMYFUNCTION("""COMPUTED_VALUE"""),42964.66666666667)</f>
        <v>42964.66667</v>
      </c>
      <c r="B159" s="2">
        <f>IFERROR(__xludf.DUMMYFUNCTION("""COMPUTED_VALUE"""),927.66)</f>
        <v>927.66</v>
      </c>
    </row>
    <row r="160">
      <c r="A160" s="1">
        <f>IFERROR(__xludf.DUMMYFUNCTION("""COMPUTED_VALUE"""),42965.66666666667)</f>
        <v>42965.66667</v>
      </c>
      <c r="B160" s="2">
        <f>IFERROR(__xludf.DUMMYFUNCTION("""COMPUTED_VALUE"""),926.18)</f>
        <v>926.18</v>
      </c>
    </row>
    <row r="161">
      <c r="A161" s="1">
        <f>IFERROR(__xludf.DUMMYFUNCTION("""COMPUTED_VALUE"""),42968.66666666667)</f>
        <v>42968.66667</v>
      </c>
      <c r="B161" s="2">
        <f>IFERROR(__xludf.DUMMYFUNCTION("""COMPUTED_VALUE"""),920.87)</f>
        <v>920.87</v>
      </c>
    </row>
    <row r="162">
      <c r="A162" s="1">
        <f>IFERROR(__xludf.DUMMYFUNCTION("""COMPUTED_VALUE"""),42969.66666666667)</f>
        <v>42969.66667</v>
      </c>
      <c r="B162" s="2">
        <f>IFERROR(__xludf.DUMMYFUNCTION("""COMPUTED_VALUE"""),940.4)</f>
        <v>940.4</v>
      </c>
    </row>
    <row r="163">
      <c r="A163" s="1">
        <f>IFERROR(__xludf.DUMMYFUNCTION("""COMPUTED_VALUE"""),42970.66666666667)</f>
        <v>42970.66667</v>
      </c>
      <c r="B163" s="2">
        <f>IFERROR(__xludf.DUMMYFUNCTION("""COMPUTED_VALUE"""),942.58)</f>
        <v>942.58</v>
      </c>
    </row>
    <row r="164">
      <c r="A164" s="1">
        <f>IFERROR(__xludf.DUMMYFUNCTION("""COMPUTED_VALUE"""),42971.66666666667)</f>
        <v>42971.66667</v>
      </c>
      <c r="B164" s="2">
        <f>IFERROR(__xludf.DUMMYFUNCTION("""COMPUTED_VALUE"""),936.89)</f>
        <v>936.89</v>
      </c>
    </row>
    <row r="165">
      <c r="A165" s="1">
        <f>IFERROR(__xludf.DUMMYFUNCTION("""COMPUTED_VALUE"""),42972.66666666667)</f>
        <v>42972.66667</v>
      </c>
      <c r="B165" s="2">
        <f>IFERROR(__xludf.DUMMYFUNCTION("""COMPUTED_VALUE"""),930.5)</f>
        <v>930.5</v>
      </c>
    </row>
    <row r="166">
      <c r="A166" s="1">
        <f>IFERROR(__xludf.DUMMYFUNCTION("""COMPUTED_VALUE"""),42975.66666666667)</f>
        <v>42975.66667</v>
      </c>
      <c r="B166" s="2">
        <f>IFERROR(__xludf.DUMMYFUNCTION("""COMPUTED_VALUE"""),928.13)</f>
        <v>928.13</v>
      </c>
    </row>
    <row r="167">
      <c r="A167" s="1">
        <f>IFERROR(__xludf.DUMMYFUNCTION("""COMPUTED_VALUE"""),42976.66666666667)</f>
        <v>42976.66667</v>
      </c>
      <c r="B167" s="2">
        <f>IFERROR(__xludf.DUMMYFUNCTION("""COMPUTED_VALUE"""),935.75)</f>
        <v>935.75</v>
      </c>
    </row>
    <row r="168">
      <c r="A168" s="1">
        <f>IFERROR(__xludf.DUMMYFUNCTION("""COMPUTED_VALUE"""),42977.66666666667)</f>
        <v>42977.66667</v>
      </c>
      <c r="B168" s="2">
        <f>IFERROR(__xludf.DUMMYFUNCTION("""COMPUTED_VALUE"""),943.63)</f>
        <v>943.63</v>
      </c>
    </row>
    <row r="169">
      <c r="A169" s="1">
        <f>IFERROR(__xludf.DUMMYFUNCTION("""COMPUTED_VALUE"""),42978.66666666667)</f>
        <v>42978.66667</v>
      </c>
      <c r="B169" s="2">
        <f>IFERROR(__xludf.DUMMYFUNCTION("""COMPUTED_VALUE"""),955.24)</f>
        <v>955.24</v>
      </c>
    </row>
    <row r="170">
      <c r="A170" s="1">
        <f>IFERROR(__xludf.DUMMYFUNCTION("""COMPUTED_VALUE"""),42979.66666666667)</f>
        <v>42979.66667</v>
      </c>
      <c r="B170" s="2">
        <f>IFERROR(__xludf.DUMMYFUNCTION("""COMPUTED_VALUE"""),951.99)</f>
        <v>951.99</v>
      </c>
    </row>
    <row r="171">
      <c r="A171" s="1">
        <f>IFERROR(__xludf.DUMMYFUNCTION("""COMPUTED_VALUE"""),42983.66666666667)</f>
        <v>42983.66667</v>
      </c>
      <c r="B171" s="2">
        <f>IFERROR(__xludf.DUMMYFUNCTION("""COMPUTED_VALUE"""),941.48)</f>
        <v>941.48</v>
      </c>
    </row>
    <row r="172">
      <c r="A172" s="1">
        <f>IFERROR(__xludf.DUMMYFUNCTION("""COMPUTED_VALUE"""),42984.66666666667)</f>
        <v>42984.66667</v>
      </c>
      <c r="B172" s="2">
        <f>IFERROR(__xludf.DUMMYFUNCTION("""COMPUTED_VALUE"""),942.02)</f>
        <v>942.02</v>
      </c>
    </row>
    <row r="173">
      <c r="A173" s="1">
        <f>IFERROR(__xludf.DUMMYFUNCTION("""COMPUTED_VALUE"""),42985.66666666667)</f>
        <v>42985.66667</v>
      </c>
      <c r="B173" s="2">
        <f>IFERROR(__xludf.DUMMYFUNCTION("""COMPUTED_VALUE"""),949.89)</f>
        <v>949.89</v>
      </c>
    </row>
    <row r="174">
      <c r="A174" s="1">
        <f>IFERROR(__xludf.DUMMYFUNCTION("""COMPUTED_VALUE"""),42986.66666666667)</f>
        <v>42986.66667</v>
      </c>
      <c r="B174" s="2">
        <f>IFERROR(__xludf.DUMMYFUNCTION("""COMPUTED_VALUE"""),941.41)</f>
        <v>941.41</v>
      </c>
    </row>
    <row r="175">
      <c r="A175" s="1">
        <f>IFERROR(__xludf.DUMMYFUNCTION("""COMPUTED_VALUE"""),42989.66666666667)</f>
        <v>42989.66667</v>
      </c>
      <c r="B175" s="2">
        <f>IFERROR(__xludf.DUMMYFUNCTION("""COMPUTED_VALUE"""),943.29)</f>
        <v>943.29</v>
      </c>
    </row>
    <row r="176">
      <c r="A176" s="1">
        <f>IFERROR(__xludf.DUMMYFUNCTION("""COMPUTED_VALUE"""),42990.66666666667)</f>
        <v>42990.66667</v>
      </c>
      <c r="B176" s="2">
        <f>IFERROR(__xludf.DUMMYFUNCTION("""COMPUTED_VALUE"""),946.65)</f>
        <v>946.65</v>
      </c>
    </row>
    <row r="177">
      <c r="A177" s="1">
        <f>IFERROR(__xludf.DUMMYFUNCTION("""COMPUTED_VALUE"""),42991.66666666667)</f>
        <v>42991.66667</v>
      </c>
      <c r="B177" s="2">
        <f>IFERROR(__xludf.DUMMYFUNCTION("""COMPUTED_VALUE"""),950.44)</f>
        <v>950.44</v>
      </c>
    </row>
    <row r="178">
      <c r="A178" s="1">
        <f>IFERROR(__xludf.DUMMYFUNCTION("""COMPUTED_VALUE"""),42992.66666666667)</f>
        <v>42992.66667</v>
      </c>
      <c r="B178" s="2">
        <f>IFERROR(__xludf.DUMMYFUNCTION("""COMPUTED_VALUE"""),940.13)</f>
        <v>940.13</v>
      </c>
    </row>
    <row r="179">
      <c r="A179" s="1">
        <f>IFERROR(__xludf.DUMMYFUNCTION("""COMPUTED_VALUE"""),42993.66666666667)</f>
        <v>42993.66667</v>
      </c>
      <c r="B179" s="2">
        <f>IFERROR(__xludf.DUMMYFUNCTION("""COMPUTED_VALUE"""),935.29)</f>
        <v>935.29</v>
      </c>
    </row>
    <row r="180">
      <c r="A180" s="1">
        <f>IFERROR(__xludf.DUMMYFUNCTION("""COMPUTED_VALUE"""),42996.66666666667)</f>
        <v>42996.66667</v>
      </c>
      <c r="B180" s="2">
        <f>IFERROR(__xludf.DUMMYFUNCTION("""COMPUTED_VALUE"""),929.75)</f>
        <v>929.75</v>
      </c>
    </row>
    <row r="181">
      <c r="A181" s="1">
        <f>IFERROR(__xludf.DUMMYFUNCTION("""COMPUTED_VALUE"""),42997.66666666667)</f>
        <v>42997.66667</v>
      </c>
      <c r="B181" s="2">
        <f>IFERROR(__xludf.DUMMYFUNCTION("""COMPUTED_VALUE"""),936.86)</f>
        <v>936.86</v>
      </c>
    </row>
    <row r="182">
      <c r="A182" s="1">
        <f>IFERROR(__xludf.DUMMYFUNCTION("""COMPUTED_VALUE"""),42998.66666666667)</f>
        <v>42998.66667</v>
      </c>
      <c r="B182" s="2">
        <f>IFERROR(__xludf.DUMMYFUNCTION("""COMPUTED_VALUE"""),947.54)</f>
        <v>947.54</v>
      </c>
    </row>
    <row r="183">
      <c r="A183" s="1">
        <f>IFERROR(__xludf.DUMMYFUNCTION("""COMPUTED_VALUE"""),42999.66666666667)</f>
        <v>42999.66667</v>
      </c>
      <c r="B183" s="2">
        <f>IFERROR(__xludf.DUMMYFUNCTION("""COMPUTED_VALUE"""),947.55)</f>
        <v>947.55</v>
      </c>
    </row>
    <row r="184">
      <c r="A184" s="1">
        <f>IFERROR(__xludf.DUMMYFUNCTION("""COMPUTED_VALUE"""),43000.66666666667)</f>
        <v>43000.66667</v>
      </c>
      <c r="B184" s="2">
        <f>IFERROR(__xludf.DUMMYFUNCTION("""COMPUTED_VALUE"""),943.26)</f>
        <v>943.26</v>
      </c>
    </row>
    <row r="185">
      <c r="A185" s="1">
        <f>IFERROR(__xludf.DUMMYFUNCTION("""COMPUTED_VALUE"""),43003.66666666667)</f>
        <v>43003.66667</v>
      </c>
      <c r="B185" s="2">
        <f>IFERROR(__xludf.DUMMYFUNCTION("""COMPUTED_VALUE"""),934.28)</f>
        <v>934.28</v>
      </c>
    </row>
    <row r="186">
      <c r="A186" s="1">
        <f>IFERROR(__xludf.DUMMYFUNCTION("""COMPUTED_VALUE"""),43004.66666666667)</f>
        <v>43004.66667</v>
      </c>
      <c r="B186" s="2">
        <f>IFERROR(__xludf.DUMMYFUNCTION("""COMPUTED_VALUE"""),937.43)</f>
        <v>937.43</v>
      </c>
    </row>
    <row r="187">
      <c r="A187" s="1">
        <f>IFERROR(__xludf.DUMMYFUNCTION("""COMPUTED_VALUE"""),43005.66666666667)</f>
        <v>43005.66667</v>
      </c>
      <c r="B187" s="2">
        <f>IFERROR(__xludf.DUMMYFUNCTION("""COMPUTED_VALUE"""),959.9)</f>
        <v>959.9</v>
      </c>
    </row>
    <row r="188">
      <c r="A188" s="1">
        <f>IFERROR(__xludf.DUMMYFUNCTION("""COMPUTED_VALUE"""),43006.66666666667)</f>
        <v>43006.66667</v>
      </c>
      <c r="B188" s="2">
        <f>IFERROR(__xludf.DUMMYFUNCTION("""COMPUTED_VALUE"""),964.81)</f>
        <v>964.81</v>
      </c>
    </row>
    <row r="189">
      <c r="A189" s="1">
        <f>IFERROR(__xludf.DUMMYFUNCTION("""COMPUTED_VALUE"""),43007.66666666667)</f>
        <v>43007.66667</v>
      </c>
      <c r="B189" s="2">
        <f>IFERROR(__xludf.DUMMYFUNCTION("""COMPUTED_VALUE"""),973.72)</f>
        <v>973.72</v>
      </c>
    </row>
    <row r="190">
      <c r="A190" s="1">
        <f>IFERROR(__xludf.DUMMYFUNCTION("""COMPUTED_VALUE"""),43010.66666666667)</f>
        <v>43010.66667</v>
      </c>
      <c r="B190" s="2">
        <f>IFERROR(__xludf.DUMMYFUNCTION("""COMPUTED_VALUE"""),967.47)</f>
        <v>967.47</v>
      </c>
    </row>
    <row r="191">
      <c r="A191" s="1">
        <f>IFERROR(__xludf.DUMMYFUNCTION("""COMPUTED_VALUE"""),43011.66666666667)</f>
        <v>43011.66667</v>
      </c>
      <c r="B191" s="2">
        <f>IFERROR(__xludf.DUMMYFUNCTION("""COMPUTED_VALUE"""),972.08)</f>
        <v>972.08</v>
      </c>
    </row>
    <row r="192">
      <c r="A192" s="1">
        <f>IFERROR(__xludf.DUMMYFUNCTION("""COMPUTED_VALUE"""),43012.66666666667)</f>
        <v>43012.66667</v>
      </c>
      <c r="B192" s="2">
        <f>IFERROR(__xludf.DUMMYFUNCTION("""COMPUTED_VALUE"""),966.78)</f>
        <v>966.78</v>
      </c>
    </row>
    <row r="193">
      <c r="A193" s="1">
        <f>IFERROR(__xludf.DUMMYFUNCTION("""COMPUTED_VALUE"""),43013.66666666667)</f>
        <v>43013.66667</v>
      </c>
      <c r="B193" s="2">
        <f>IFERROR(__xludf.DUMMYFUNCTION("""COMPUTED_VALUE"""),985.19)</f>
        <v>985.19</v>
      </c>
    </row>
    <row r="194">
      <c r="A194" s="1">
        <f>IFERROR(__xludf.DUMMYFUNCTION("""COMPUTED_VALUE"""),43014.66666666667)</f>
        <v>43014.66667</v>
      </c>
      <c r="B194" s="2">
        <f>IFERROR(__xludf.DUMMYFUNCTION("""COMPUTED_VALUE"""),993.64)</f>
        <v>993.64</v>
      </c>
    </row>
    <row r="195">
      <c r="A195" s="1">
        <f>IFERROR(__xludf.DUMMYFUNCTION("""COMPUTED_VALUE"""),43017.66666666667)</f>
        <v>43017.66667</v>
      </c>
      <c r="B195" s="2">
        <f>IFERROR(__xludf.DUMMYFUNCTION("""COMPUTED_VALUE"""),992.31)</f>
        <v>992.31</v>
      </c>
    </row>
    <row r="196">
      <c r="A196" s="1">
        <f>IFERROR(__xludf.DUMMYFUNCTION("""COMPUTED_VALUE"""),43018.66666666667)</f>
        <v>43018.66667</v>
      </c>
      <c r="B196" s="2">
        <f>IFERROR(__xludf.DUMMYFUNCTION("""COMPUTED_VALUE"""),987.8)</f>
        <v>987.8</v>
      </c>
    </row>
    <row r="197">
      <c r="A197" s="1">
        <f>IFERROR(__xludf.DUMMYFUNCTION("""COMPUTED_VALUE"""),43019.66666666667)</f>
        <v>43019.66667</v>
      </c>
      <c r="B197" s="2">
        <f>IFERROR(__xludf.DUMMYFUNCTION("""COMPUTED_VALUE"""),1005.65)</f>
        <v>1005.65</v>
      </c>
    </row>
    <row r="198">
      <c r="A198" s="1">
        <f>IFERROR(__xludf.DUMMYFUNCTION("""COMPUTED_VALUE"""),43020.66666666667)</f>
        <v>43020.66667</v>
      </c>
      <c r="B198" s="2">
        <f>IFERROR(__xludf.DUMMYFUNCTION("""COMPUTED_VALUE"""),1005.65)</f>
        <v>1005.65</v>
      </c>
    </row>
    <row r="199">
      <c r="A199" s="1">
        <f>IFERROR(__xludf.DUMMYFUNCTION("""COMPUTED_VALUE"""),43021.66666666667)</f>
        <v>43021.66667</v>
      </c>
      <c r="B199" s="2">
        <f>IFERROR(__xludf.DUMMYFUNCTION("""COMPUTED_VALUE"""),1007.87)</f>
        <v>1007.87</v>
      </c>
    </row>
    <row r="200">
      <c r="A200" s="1">
        <f>IFERROR(__xludf.DUMMYFUNCTION("""COMPUTED_VALUE"""),43024.66666666667)</f>
        <v>43024.66667</v>
      </c>
      <c r="B200" s="2">
        <f>IFERROR(__xludf.DUMMYFUNCTION("""COMPUTED_VALUE"""),1009.35)</f>
        <v>1009.35</v>
      </c>
    </row>
    <row r="201">
      <c r="A201" s="1">
        <f>IFERROR(__xludf.DUMMYFUNCTION("""COMPUTED_VALUE"""),43025.66666666667)</f>
        <v>43025.66667</v>
      </c>
      <c r="B201" s="2">
        <f>IFERROR(__xludf.DUMMYFUNCTION("""COMPUTED_VALUE"""),1011.0)</f>
        <v>1011</v>
      </c>
    </row>
    <row r="202">
      <c r="A202" s="1">
        <f>IFERROR(__xludf.DUMMYFUNCTION("""COMPUTED_VALUE"""),43026.66666666667)</f>
        <v>43026.66667</v>
      </c>
      <c r="B202" s="2">
        <f>IFERROR(__xludf.DUMMYFUNCTION("""COMPUTED_VALUE"""),1012.74)</f>
        <v>1012.74</v>
      </c>
    </row>
    <row r="203">
      <c r="A203" s="1">
        <f>IFERROR(__xludf.DUMMYFUNCTION("""COMPUTED_VALUE"""),43027.66666666667)</f>
        <v>43027.66667</v>
      </c>
      <c r="B203" s="2">
        <f>IFERROR(__xludf.DUMMYFUNCTION("""COMPUTED_VALUE"""),1001.84)</f>
        <v>1001.84</v>
      </c>
    </row>
    <row r="204">
      <c r="A204" s="1">
        <f>IFERROR(__xludf.DUMMYFUNCTION("""COMPUTED_VALUE"""),43028.66666666667)</f>
        <v>43028.66667</v>
      </c>
      <c r="B204" s="2">
        <f>IFERROR(__xludf.DUMMYFUNCTION("""COMPUTED_VALUE"""),1005.07)</f>
        <v>1005.07</v>
      </c>
    </row>
    <row r="205">
      <c r="A205" s="1">
        <f>IFERROR(__xludf.DUMMYFUNCTION("""COMPUTED_VALUE"""),43031.66666666667)</f>
        <v>43031.66667</v>
      </c>
      <c r="B205" s="2">
        <f>IFERROR(__xludf.DUMMYFUNCTION("""COMPUTED_VALUE"""),985.54)</f>
        <v>985.54</v>
      </c>
    </row>
    <row r="206">
      <c r="A206" s="1">
        <f>IFERROR(__xludf.DUMMYFUNCTION("""COMPUTED_VALUE"""),43032.66666666667)</f>
        <v>43032.66667</v>
      </c>
      <c r="B206" s="2">
        <f>IFERROR(__xludf.DUMMYFUNCTION("""COMPUTED_VALUE"""),988.49)</f>
        <v>988.49</v>
      </c>
    </row>
    <row r="207">
      <c r="A207" s="1">
        <f>IFERROR(__xludf.DUMMYFUNCTION("""COMPUTED_VALUE"""),43033.66666666667)</f>
        <v>43033.66667</v>
      </c>
      <c r="B207" s="2">
        <f>IFERROR(__xludf.DUMMYFUNCTION("""COMPUTED_VALUE"""),991.46)</f>
        <v>991.46</v>
      </c>
    </row>
    <row r="208">
      <c r="A208" s="1">
        <f>IFERROR(__xludf.DUMMYFUNCTION("""COMPUTED_VALUE"""),43034.66666666667)</f>
        <v>43034.66667</v>
      </c>
      <c r="B208" s="2">
        <f>IFERROR(__xludf.DUMMYFUNCTION("""COMPUTED_VALUE"""),991.42)</f>
        <v>991.42</v>
      </c>
    </row>
    <row r="209">
      <c r="A209" s="1">
        <f>IFERROR(__xludf.DUMMYFUNCTION("""COMPUTED_VALUE"""),43035.66666666667)</f>
        <v>43035.66667</v>
      </c>
      <c r="B209" s="2">
        <f>IFERROR(__xludf.DUMMYFUNCTION("""COMPUTED_VALUE"""),1033.67)</f>
        <v>1033.67</v>
      </c>
    </row>
    <row r="210">
      <c r="A210" s="1">
        <f>IFERROR(__xludf.DUMMYFUNCTION("""COMPUTED_VALUE"""),43038.66666666667)</f>
        <v>43038.66667</v>
      </c>
      <c r="B210" s="2">
        <f>IFERROR(__xludf.DUMMYFUNCTION("""COMPUTED_VALUE"""),1033.13)</f>
        <v>1033.13</v>
      </c>
    </row>
    <row r="211">
      <c r="A211" s="1">
        <f>IFERROR(__xludf.DUMMYFUNCTION("""COMPUTED_VALUE"""),43039.66666666667)</f>
        <v>43039.66667</v>
      </c>
      <c r="B211" s="2">
        <f>IFERROR(__xludf.DUMMYFUNCTION("""COMPUTED_VALUE"""),1033.04)</f>
        <v>1033.04</v>
      </c>
    </row>
    <row r="212">
      <c r="A212" s="1">
        <f>IFERROR(__xludf.DUMMYFUNCTION("""COMPUTED_VALUE"""),43040.66666666667)</f>
        <v>43040.66667</v>
      </c>
      <c r="B212" s="2">
        <f>IFERROR(__xludf.DUMMYFUNCTION("""COMPUTED_VALUE"""),1042.6)</f>
        <v>1042.6</v>
      </c>
    </row>
    <row r="213">
      <c r="A213" s="1">
        <f>IFERROR(__xludf.DUMMYFUNCTION("""COMPUTED_VALUE"""),43041.66666666667)</f>
        <v>43041.66667</v>
      </c>
      <c r="B213" s="2">
        <f>IFERROR(__xludf.DUMMYFUNCTION("""COMPUTED_VALUE"""),1042.97)</f>
        <v>1042.97</v>
      </c>
    </row>
    <row r="214">
      <c r="A214" s="1">
        <f>IFERROR(__xludf.DUMMYFUNCTION("""COMPUTED_VALUE"""),43042.66666666667)</f>
        <v>43042.66667</v>
      </c>
      <c r="B214" s="2">
        <f>IFERROR(__xludf.DUMMYFUNCTION("""COMPUTED_VALUE"""),1049.99)</f>
        <v>1049.99</v>
      </c>
    </row>
    <row r="215">
      <c r="A215" s="1">
        <f>IFERROR(__xludf.DUMMYFUNCTION("""COMPUTED_VALUE"""),43045.66666666667)</f>
        <v>43045.66667</v>
      </c>
      <c r="B215" s="2">
        <f>IFERROR(__xludf.DUMMYFUNCTION("""COMPUTED_VALUE"""),1042.68)</f>
        <v>1042.68</v>
      </c>
    </row>
    <row r="216">
      <c r="A216" s="1">
        <f>IFERROR(__xludf.DUMMYFUNCTION("""COMPUTED_VALUE"""),43046.66666666667)</f>
        <v>43046.66667</v>
      </c>
      <c r="B216" s="2">
        <f>IFERROR(__xludf.DUMMYFUNCTION("""COMPUTED_VALUE"""),1052.39)</f>
        <v>1052.39</v>
      </c>
    </row>
    <row r="217">
      <c r="A217" s="1">
        <f>IFERROR(__xludf.DUMMYFUNCTION("""COMPUTED_VALUE"""),43047.66666666667)</f>
        <v>43047.66667</v>
      </c>
      <c r="B217" s="2">
        <f>IFERROR(__xludf.DUMMYFUNCTION("""COMPUTED_VALUE"""),1058.29)</f>
        <v>1058.29</v>
      </c>
    </row>
    <row r="218">
      <c r="A218" s="1">
        <f>IFERROR(__xludf.DUMMYFUNCTION("""COMPUTED_VALUE"""),43048.66666666667)</f>
        <v>43048.66667</v>
      </c>
      <c r="B218" s="2">
        <f>IFERROR(__xludf.DUMMYFUNCTION("""COMPUTED_VALUE"""),1047.72)</f>
        <v>1047.72</v>
      </c>
    </row>
    <row r="219">
      <c r="A219" s="1">
        <f>IFERROR(__xludf.DUMMYFUNCTION("""COMPUTED_VALUE"""),43049.66666666667)</f>
        <v>43049.66667</v>
      </c>
      <c r="B219" s="2">
        <f>IFERROR(__xludf.DUMMYFUNCTION("""COMPUTED_VALUE"""),1044.15)</f>
        <v>1044.15</v>
      </c>
    </row>
    <row r="220">
      <c r="A220" s="1">
        <f>IFERROR(__xludf.DUMMYFUNCTION("""COMPUTED_VALUE"""),43052.66666666667)</f>
        <v>43052.66667</v>
      </c>
      <c r="B220" s="2">
        <f>IFERROR(__xludf.DUMMYFUNCTION("""COMPUTED_VALUE"""),1041.2)</f>
        <v>1041.2</v>
      </c>
    </row>
    <row r="221">
      <c r="A221" s="1">
        <f>IFERROR(__xludf.DUMMYFUNCTION("""COMPUTED_VALUE"""),43053.66666666667)</f>
        <v>43053.66667</v>
      </c>
      <c r="B221" s="2">
        <f>IFERROR(__xludf.DUMMYFUNCTION("""COMPUTED_VALUE"""),1041.64)</f>
        <v>1041.64</v>
      </c>
    </row>
    <row r="222">
      <c r="A222" s="1">
        <f>IFERROR(__xludf.DUMMYFUNCTION("""COMPUTED_VALUE"""),43054.66666666667)</f>
        <v>43054.66667</v>
      </c>
      <c r="B222" s="2">
        <f>IFERROR(__xludf.DUMMYFUNCTION("""COMPUTED_VALUE"""),1036.41)</f>
        <v>1036.41</v>
      </c>
    </row>
    <row r="223">
      <c r="A223" s="1">
        <f>IFERROR(__xludf.DUMMYFUNCTION("""COMPUTED_VALUE"""),43055.66666666667)</f>
        <v>43055.66667</v>
      </c>
      <c r="B223" s="2">
        <f>IFERROR(__xludf.DUMMYFUNCTION("""COMPUTED_VALUE"""),1048.47)</f>
        <v>1048.47</v>
      </c>
    </row>
    <row r="224">
      <c r="A224" s="1">
        <f>IFERROR(__xludf.DUMMYFUNCTION("""COMPUTED_VALUE"""),43056.66666666667)</f>
        <v>43056.66667</v>
      </c>
      <c r="B224" s="2">
        <f>IFERROR(__xludf.DUMMYFUNCTION("""COMPUTED_VALUE"""),1035.89)</f>
        <v>1035.89</v>
      </c>
    </row>
    <row r="225">
      <c r="A225" s="1">
        <f>IFERROR(__xludf.DUMMYFUNCTION("""COMPUTED_VALUE"""),43059.66666666667)</f>
        <v>43059.66667</v>
      </c>
      <c r="B225" s="2">
        <f>IFERROR(__xludf.DUMMYFUNCTION("""COMPUTED_VALUE"""),1034.66)</f>
        <v>1034.66</v>
      </c>
    </row>
    <row r="226">
      <c r="A226" s="1">
        <f>IFERROR(__xludf.DUMMYFUNCTION("""COMPUTED_VALUE"""),43060.66666666667)</f>
        <v>43060.66667</v>
      </c>
      <c r="B226" s="2">
        <f>IFERROR(__xludf.DUMMYFUNCTION("""COMPUTED_VALUE"""),1050.3)</f>
        <v>1050.3</v>
      </c>
    </row>
    <row r="227">
      <c r="A227" s="1">
        <f>IFERROR(__xludf.DUMMYFUNCTION("""COMPUTED_VALUE"""),43061.66666666667)</f>
        <v>43061.66667</v>
      </c>
      <c r="B227" s="2">
        <f>IFERROR(__xludf.DUMMYFUNCTION("""COMPUTED_VALUE"""),1051.92)</f>
        <v>1051.92</v>
      </c>
    </row>
    <row r="228">
      <c r="A228" s="1">
        <f>IFERROR(__xludf.DUMMYFUNCTION("""COMPUTED_VALUE"""),43063.54166666667)</f>
        <v>43063.54167</v>
      </c>
      <c r="B228" s="2">
        <f>IFERROR(__xludf.DUMMYFUNCTION("""COMPUTED_VALUE"""),1056.52)</f>
        <v>1056.52</v>
      </c>
    </row>
    <row r="229">
      <c r="A229" s="1">
        <f>IFERROR(__xludf.DUMMYFUNCTION("""COMPUTED_VALUE"""),43066.66666666667)</f>
        <v>43066.66667</v>
      </c>
      <c r="B229" s="2">
        <f>IFERROR(__xludf.DUMMYFUNCTION("""COMPUTED_VALUE"""),1072.01)</f>
        <v>1072.01</v>
      </c>
    </row>
    <row r="230">
      <c r="A230" s="1">
        <f>IFERROR(__xludf.DUMMYFUNCTION("""COMPUTED_VALUE"""),43067.66666666667)</f>
        <v>43067.66667</v>
      </c>
      <c r="B230" s="2">
        <f>IFERROR(__xludf.DUMMYFUNCTION("""COMPUTED_VALUE"""),1063.29)</f>
        <v>1063.29</v>
      </c>
    </row>
    <row r="231">
      <c r="A231" s="1">
        <f>IFERROR(__xludf.DUMMYFUNCTION("""COMPUTED_VALUE"""),43068.66666666667)</f>
        <v>43068.66667</v>
      </c>
      <c r="B231" s="2">
        <f>IFERROR(__xludf.DUMMYFUNCTION("""COMPUTED_VALUE"""),1037.38)</f>
        <v>1037.38</v>
      </c>
    </row>
    <row r="232">
      <c r="A232" s="1">
        <f>IFERROR(__xludf.DUMMYFUNCTION("""COMPUTED_VALUE"""),43069.66666666667)</f>
        <v>43069.66667</v>
      </c>
      <c r="B232" s="2">
        <f>IFERROR(__xludf.DUMMYFUNCTION("""COMPUTED_VALUE"""),1036.17)</f>
        <v>1036.17</v>
      </c>
    </row>
    <row r="233">
      <c r="A233" s="1">
        <f>IFERROR(__xludf.DUMMYFUNCTION("""COMPUTED_VALUE"""),43070.66666666667)</f>
        <v>43070.66667</v>
      </c>
      <c r="B233" s="2">
        <f>IFERROR(__xludf.DUMMYFUNCTION("""COMPUTED_VALUE"""),1025.07)</f>
        <v>1025.07</v>
      </c>
    </row>
    <row r="234">
      <c r="A234" s="1">
        <f>IFERROR(__xludf.DUMMYFUNCTION("""COMPUTED_VALUE"""),43073.66666666667)</f>
        <v>43073.66667</v>
      </c>
      <c r="B234" s="2">
        <f>IFERROR(__xludf.DUMMYFUNCTION("""COMPUTED_VALUE"""),1011.87)</f>
        <v>1011.87</v>
      </c>
    </row>
    <row r="235">
      <c r="A235" s="1">
        <f>IFERROR(__xludf.DUMMYFUNCTION("""COMPUTED_VALUE"""),43074.66666666667)</f>
        <v>43074.66667</v>
      </c>
      <c r="B235" s="2">
        <f>IFERROR(__xludf.DUMMYFUNCTION("""COMPUTED_VALUE"""),1019.6)</f>
        <v>1019.6</v>
      </c>
    </row>
    <row r="236">
      <c r="A236" s="1">
        <f>IFERROR(__xludf.DUMMYFUNCTION("""COMPUTED_VALUE"""),43075.66666666667)</f>
        <v>43075.66667</v>
      </c>
      <c r="B236" s="2">
        <f>IFERROR(__xludf.DUMMYFUNCTION("""COMPUTED_VALUE"""),1032.72)</f>
        <v>1032.72</v>
      </c>
    </row>
    <row r="237">
      <c r="A237" s="1">
        <f>IFERROR(__xludf.DUMMYFUNCTION("""COMPUTED_VALUE"""),43076.66666666667)</f>
        <v>43076.66667</v>
      </c>
      <c r="B237" s="2">
        <f>IFERROR(__xludf.DUMMYFUNCTION("""COMPUTED_VALUE"""),1044.57)</f>
        <v>1044.57</v>
      </c>
    </row>
    <row r="238">
      <c r="A238" s="1">
        <f>IFERROR(__xludf.DUMMYFUNCTION("""COMPUTED_VALUE"""),43077.66666666667)</f>
        <v>43077.66667</v>
      </c>
      <c r="B238" s="2">
        <f>IFERROR(__xludf.DUMMYFUNCTION("""COMPUTED_VALUE"""),1049.38)</f>
        <v>1049.38</v>
      </c>
    </row>
    <row r="239">
      <c r="A239" s="1">
        <f>IFERROR(__xludf.DUMMYFUNCTION("""COMPUTED_VALUE"""),43080.66666666667)</f>
        <v>43080.66667</v>
      </c>
      <c r="B239" s="2">
        <f>IFERROR(__xludf.DUMMYFUNCTION("""COMPUTED_VALUE"""),1051.97)</f>
        <v>1051.97</v>
      </c>
    </row>
    <row r="240">
      <c r="A240" s="1">
        <f>IFERROR(__xludf.DUMMYFUNCTION("""COMPUTED_VALUE"""),43081.66666666667)</f>
        <v>43081.66667</v>
      </c>
      <c r="B240" s="2">
        <f>IFERROR(__xludf.DUMMYFUNCTION("""COMPUTED_VALUE"""),1048.77)</f>
        <v>1048.77</v>
      </c>
    </row>
    <row r="241">
      <c r="A241" s="1">
        <f>IFERROR(__xludf.DUMMYFUNCTION("""COMPUTED_VALUE"""),43082.66666666667)</f>
        <v>43082.66667</v>
      </c>
      <c r="B241" s="2">
        <f>IFERROR(__xludf.DUMMYFUNCTION("""COMPUTED_VALUE"""),1051.39)</f>
        <v>1051.39</v>
      </c>
    </row>
    <row r="242">
      <c r="A242" s="1">
        <f>IFERROR(__xludf.DUMMYFUNCTION("""COMPUTED_VALUE"""),43083.66666666667)</f>
        <v>43083.66667</v>
      </c>
      <c r="B242" s="2">
        <f>IFERROR(__xludf.DUMMYFUNCTION("""COMPUTED_VALUE"""),1057.47)</f>
        <v>1057.47</v>
      </c>
    </row>
    <row r="243">
      <c r="A243" s="1">
        <f>IFERROR(__xludf.DUMMYFUNCTION("""COMPUTED_VALUE"""),43084.66666666667)</f>
        <v>43084.66667</v>
      </c>
      <c r="B243" s="2">
        <f>IFERROR(__xludf.DUMMYFUNCTION("""COMPUTED_VALUE"""),1072.0)</f>
        <v>1072</v>
      </c>
    </row>
    <row r="244">
      <c r="A244" s="1">
        <f>IFERROR(__xludf.DUMMYFUNCTION("""COMPUTED_VALUE"""),43087.66666666667)</f>
        <v>43087.66667</v>
      </c>
      <c r="B244" s="2">
        <f>IFERROR(__xludf.DUMMYFUNCTION("""COMPUTED_VALUE"""),1085.09)</f>
        <v>1085.09</v>
      </c>
    </row>
    <row r="245">
      <c r="A245" s="1">
        <f>IFERROR(__xludf.DUMMYFUNCTION("""COMPUTED_VALUE"""),43088.66666666667)</f>
        <v>43088.66667</v>
      </c>
      <c r="B245" s="2">
        <f>IFERROR(__xludf.DUMMYFUNCTION("""COMPUTED_VALUE"""),1079.78)</f>
        <v>1079.78</v>
      </c>
    </row>
    <row r="246">
      <c r="A246" s="1">
        <f>IFERROR(__xludf.DUMMYFUNCTION("""COMPUTED_VALUE"""),43089.66666666667)</f>
        <v>43089.66667</v>
      </c>
      <c r="B246" s="2">
        <f>IFERROR(__xludf.DUMMYFUNCTION("""COMPUTED_VALUE"""),1073.56)</f>
        <v>1073.56</v>
      </c>
    </row>
    <row r="247">
      <c r="A247" s="1">
        <f>IFERROR(__xludf.DUMMYFUNCTION("""COMPUTED_VALUE"""),43090.66666666667)</f>
        <v>43090.66667</v>
      </c>
      <c r="B247" s="2">
        <f>IFERROR(__xludf.DUMMYFUNCTION("""COMPUTED_VALUE"""),1070.85)</f>
        <v>1070.85</v>
      </c>
    </row>
    <row r="248">
      <c r="A248" s="1">
        <f>IFERROR(__xludf.DUMMYFUNCTION("""COMPUTED_VALUE"""),43091.66666666667)</f>
        <v>43091.66667</v>
      </c>
      <c r="B248" s="2">
        <f>IFERROR(__xludf.DUMMYFUNCTION("""COMPUTED_VALUE"""),1068.86)</f>
        <v>1068.86</v>
      </c>
    </row>
    <row r="249">
      <c r="A249" s="1">
        <f>IFERROR(__xludf.DUMMYFUNCTION("""COMPUTED_VALUE"""),43095.66666666667)</f>
        <v>43095.66667</v>
      </c>
      <c r="B249" s="2">
        <f>IFERROR(__xludf.DUMMYFUNCTION("""COMPUTED_VALUE"""),1065.85)</f>
        <v>1065.85</v>
      </c>
    </row>
    <row r="250">
      <c r="A250" s="1">
        <f>IFERROR(__xludf.DUMMYFUNCTION("""COMPUTED_VALUE"""),43096.66666666667)</f>
        <v>43096.66667</v>
      </c>
      <c r="B250" s="2">
        <f>IFERROR(__xludf.DUMMYFUNCTION("""COMPUTED_VALUE"""),1060.2)</f>
        <v>1060.2</v>
      </c>
    </row>
    <row r="251">
      <c r="A251" s="1">
        <f>IFERROR(__xludf.DUMMYFUNCTION("""COMPUTED_VALUE"""),43097.66666666667)</f>
        <v>43097.66667</v>
      </c>
      <c r="B251" s="2">
        <f>IFERROR(__xludf.DUMMYFUNCTION("""COMPUTED_VALUE"""),1055.95)</f>
        <v>1055.95</v>
      </c>
    </row>
    <row r="252">
      <c r="A252" s="1">
        <f>IFERROR(__xludf.DUMMYFUNCTION("""COMPUTED_VALUE"""),43098.66666666667)</f>
        <v>43098.66667</v>
      </c>
      <c r="B252" s="2">
        <f>IFERROR(__xludf.DUMMYFUNCTION("""COMPUTED_VALUE"""),1053.4)</f>
        <v>1053.4</v>
      </c>
    </row>
    <row r="253">
      <c r="A253" s="1">
        <f>IFERROR(__xludf.DUMMYFUNCTION("""COMPUTED_VALUE"""),43102.66666666667)</f>
        <v>43102.66667</v>
      </c>
      <c r="B253" s="2">
        <f>IFERROR(__xludf.DUMMYFUNCTION("""COMPUTED_VALUE"""),1073.21)</f>
        <v>1073.21</v>
      </c>
    </row>
    <row r="254">
      <c r="A254" s="1">
        <f>IFERROR(__xludf.DUMMYFUNCTION("""COMPUTED_VALUE"""),43103.66666666667)</f>
        <v>43103.66667</v>
      </c>
      <c r="B254" s="2">
        <f>IFERROR(__xludf.DUMMYFUNCTION("""COMPUTED_VALUE"""),1091.52)</f>
        <v>1091.52</v>
      </c>
    </row>
    <row r="255">
      <c r="A255" s="1">
        <f>IFERROR(__xludf.DUMMYFUNCTION("""COMPUTED_VALUE"""),43104.66666666667)</f>
        <v>43104.66667</v>
      </c>
      <c r="B255" s="2">
        <f>IFERROR(__xludf.DUMMYFUNCTION("""COMPUTED_VALUE"""),1095.76)</f>
        <v>1095.76</v>
      </c>
    </row>
    <row r="256">
      <c r="A256" s="1">
        <f>IFERROR(__xludf.DUMMYFUNCTION("""COMPUTED_VALUE"""),43105.66666666667)</f>
        <v>43105.66667</v>
      </c>
      <c r="B256" s="2">
        <f>IFERROR(__xludf.DUMMYFUNCTION("""COMPUTED_VALUE"""),1110.29)</f>
        <v>1110.29</v>
      </c>
    </row>
    <row r="257">
      <c r="A257" s="1">
        <f>IFERROR(__xludf.DUMMYFUNCTION("""COMPUTED_VALUE"""),43108.66666666667)</f>
        <v>43108.66667</v>
      </c>
      <c r="B257" s="2">
        <f>IFERROR(__xludf.DUMMYFUNCTION("""COMPUTED_VALUE"""),1114.21)</f>
        <v>1114.21</v>
      </c>
    </row>
    <row r="258">
      <c r="A258" s="1">
        <f>IFERROR(__xludf.DUMMYFUNCTION("""COMPUTED_VALUE"""),43109.66666666667)</f>
        <v>43109.66667</v>
      </c>
      <c r="B258" s="2">
        <f>IFERROR(__xludf.DUMMYFUNCTION("""COMPUTED_VALUE"""),1112.79)</f>
        <v>1112.79</v>
      </c>
    </row>
    <row r="259">
      <c r="A259" s="1">
        <f>IFERROR(__xludf.DUMMYFUNCTION("""COMPUTED_VALUE"""),43110.66666666667)</f>
        <v>43110.66667</v>
      </c>
      <c r="B259" s="2">
        <f>IFERROR(__xludf.DUMMYFUNCTION("""COMPUTED_VALUE"""),1110.14)</f>
        <v>1110.14</v>
      </c>
    </row>
    <row r="260">
      <c r="A260" s="1">
        <f>IFERROR(__xludf.DUMMYFUNCTION("""COMPUTED_VALUE"""),43111.66666666667)</f>
        <v>43111.66667</v>
      </c>
      <c r="B260" s="2">
        <f>IFERROR(__xludf.DUMMYFUNCTION("""COMPUTED_VALUE"""),1112.05)</f>
        <v>1112.05</v>
      </c>
    </row>
    <row r="261">
      <c r="A261" s="1">
        <f>IFERROR(__xludf.DUMMYFUNCTION("""COMPUTED_VALUE"""),43112.66666666667)</f>
        <v>43112.66667</v>
      </c>
      <c r="B261" s="2">
        <f>IFERROR(__xludf.DUMMYFUNCTION("""COMPUTED_VALUE"""),1130.65)</f>
        <v>1130.65</v>
      </c>
    </row>
    <row r="262">
      <c r="A262" s="1">
        <f>IFERROR(__xludf.DUMMYFUNCTION("""COMPUTED_VALUE"""),43116.66666666667)</f>
        <v>43116.66667</v>
      </c>
      <c r="B262" s="2">
        <f>IFERROR(__xludf.DUMMYFUNCTION("""COMPUTED_VALUE"""),1130.7)</f>
        <v>1130.7</v>
      </c>
    </row>
    <row r="263">
      <c r="A263" s="1">
        <f>IFERROR(__xludf.DUMMYFUNCTION("""COMPUTED_VALUE"""),43117.66666666667)</f>
        <v>43117.66667</v>
      </c>
      <c r="B263" s="2">
        <f>IFERROR(__xludf.DUMMYFUNCTION("""COMPUTED_VALUE"""),1139.1)</f>
        <v>1139.1</v>
      </c>
    </row>
    <row r="264">
      <c r="A264" s="1">
        <f>IFERROR(__xludf.DUMMYFUNCTION("""COMPUTED_VALUE"""),43118.66666666667)</f>
        <v>43118.66667</v>
      </c>
      <c r="B264" s="2">
        <f>IFERROR(__xludf.DUMMYFUNCTION("""COMPUTED_VALUE"""),1135.97)</f>
        <v>1135.97</v>
      </c>
    </row>
    <row r="265">
      <c r="A265" s="1">
        <f>IFERROR(__xludf.DUMMYFUNCTION("""COMPUTED_VALUE"""),43119.66666666667)</f>
        <v>43119.66667</v>
      </c>
      <c r="B265" s="2">
        <f>IFERROR(__xludf.DUMMYFUNCTION("""COMPUTED_VALUE"""),1143.5)</f>
        <v>1143.5</v>
      </c>
    </row>
    <row r="266">
      <c r="A266" s="1">
        <f>IFERROR(__xludf.DUMMYFUNCTION("""COMPUTED_VALUE"""),43122.66666666667)</f>
        <v>43122.66667</v>
      </c>
      <c r="B266" s="2">
        <f>IFERROR(__xludf.DUMMYFUNCTION("""COMPUTED_VALUE"""),1164.16)</f>
        <v>1164.16</v>
      </c>
    </row>
    <row r="267">
      <c r="A267" s="1">
        <f>IFERROR(__xludf.DUMMYFUNCTION("""COMPUTED_VALUE"""),43123.66666666667)</f>
        <v>43123.66667</v>
      </c>
      <c r="B267" s="2">
        <f>IFERROR(__xludf.DUMMYFUNCTION("""COMPUTED_VALUE"""),1176.17)</f>
        <v>1176.17</v>
      </c>
    </row>
    <row r="268">
      <c r="A268" s="1">
        <f>IFERROR(__xludf.DUMMYFUNCTION("""COMPUTED_VALUE"""),43124.66666666667)</f>
        <v>43124.66667</v>
      </c>
      <c r="B268" s="2">
        <f>IFERROR(__xludf.DUMMYFUNCTION("""COMPUTED_VALUE"""),1171.29)</f>
        <v>1171.29</v>
      </c>
    </row>
    <row r="269">
      <c r="A269" s="1">
        <f>IFERROR(__xludf.DUMMYFUNCTION("""COMPUTED_VALUE"""),43125.66666666667)</f>
        <v>43125.66667</v>
      </c>
      <c r="B269" s="2">
        <f>IFERROR(__xludf.DUMMYFUNCTION("""COMPUTED_VALUE"""),1182.14)</f>
        <v>1182.14</v>
      </c>
    </row>
    <row r="270">
      <c r="A270" s="1">
        <f>IFERROR(__xludf.DUMMYFUNCTION("""COMPUTED_VALUE"""),43126.66666666667)</f>
        <v>43126.66667</v>
      </c>
      <c r="B270" s="2">
        <f>IFERROR(__xludf.DUMMYFUNCTION("""COMPUTED_VALUE"""),1187.56)</f>
        <v>1187.56</v>
      </c>
    </row>
    <row r="271">
      <c r="A271" s="1">
        <f>IFERROR(__xludf.DUMMYFUNCTION("""COMPUTED_VALUE"""),43129.66666666667)</f>
        <v>43129.66667</v>
      </c>
      <c r="B271" s="2">
        <f>IFERROR(__xludf.DUMMYFUNCTION("""COMPUTED_VALUE"""),1186.48)</f>
        <v>1186.48</v>
      </c>
    </row>
    <row r="272">
      <c r="A272" s="1">
        <f>IFERROR(__xludf.DUMMYFUNCTION("""COMPUTED_VALUE"""),43130.66666666667)</f>
        <v>43130.66667</v>
      </c>
      <c r="B272" s="2">
        <f>IFERROR(__xludf.DUMMYFUNCTION("""COMPUTED_VALUE"""),1177.37)</f>
        <v>1177.37</v>
      </c>
    </row>
    <row r="273">
      <c r="A273" s="1">
        <f>IFERROR(__xludf.DUMMYFUNCTION("""COMPUTED_VALUE"""),43131.66666666667)</f>
        <v>43131.66667</v>
      </c>
      <c r="B273" s="2">
        <f>IFERROR(__xludf.DUMMYFUNCTION("""COMPUTED_VALUE"""),1182.22)</f>
        <v>1182.22</v>
      </c>
    </row>
    <row r="274">
      <c r="A274" s="1">
        <f>IFERROR(__xludf.DUMMYFUNCTION("""COMPUTED_VALUE"""),43132.66666666667)</f>
        <v>43132.66667</v>
      </c>
      <c r="B274" s="2">
        <f>IFERROR(__xludf.DUMMYFUNCTION("""COMPUTED_VALUE"""),1181.59)</f>
        <v>1181.59</v>
      </c>
    </row>
    <row r="275">
      <c r="A275" s="1">
        <f>IFERROR(__xludf.DUMMYFUNCTION("""COMPUTED_VALUE"""),43133.66666666667)</f>
        <v>43133.66667</v>
      </c>
      <c r="B275" s="2">
        <f>IFERROR(__xludf.DUMMYFUNCTION("""COMPUTED_VALUE"""),1119.2)</f>
        <v>1119.2</v>
      </c>
    </row>
    <row r="276">
      <c r="A276" s="1">
        <f>IFERROR(__xludf.DUMMYFUNCTION("""COMPUTED_VALUE"""),43136.66666666667)</f>
        <v>43136.66667</v>
      </c>
      <c r="B276" s="2">
        <f>IFERROR(__xludf.DUMMYFUNCTION("""COMPUTED_VALUE"""),1062.39)</f>
        <v>1062.39</v>
      </c>
    </row>
    <row r="277">
      <c r="A277" s="1">
        <f>IFERROR(__xludf.DUMMYFUNCTION("""COMPUTED_VALUE"""),43137.66666666667)</f>
        <v>43137.66667</v>
      </c>
      <c r="B277" s="2">
        <f>IFERROR(__xludf.DUMMYFUNCTION("""COMPUTED_VALUE"""),1084.43)</f>
        <v>1084.43</v>
      </c>
    </row>
    <row r="278">
      <c r="A278" s="1">
        <f>IFERROR(__xludf.DUMMYFUNCTION("""COMPUTED_VALUE"""),43138.66666666667)</f>
        <v>43138.66667</v>
      </c>
      <c r="B278" s="2">
        <f>IFERROR(__xludf.DUMMYFUNCTION("""COMPUTED_VALUE"""),1055.41)</f>
        <v>1055.41</v>
      </c>
    </row>
    <row r="279">
      <c r="A279" s="1">
        <f>IFERROR(__xludf.DUMMYFUNCTION("""COMPUTED_VALUE"""),43139.66666666667)</f>
        <v>43139.66667</v>
      </c>
      <c r="B279" s="2">
        <f>IFERROR(__xludf.DUMMYFUNCTION("""COMPUTED_VALUE"""),1007.71)</f>
        <v>1007.71</v>
      </c>
    </row>
    <row r="280">
      <c r="A280" s="1">
        <f>IFERROR(__xludf.DUMMYFUNCTION("""COMPUTED_VALUE"""),43140.66666666667)</f>
        <v>43140.66667</v>
      </c>
      <c r="B280" s="2">
        <f>IFERROR(__xludf.DUMMYFUNCTION("""COMPUTED_VALUE"""),1046.27)</f>
        <v>1046.27</v>
      </c>
    </row>
    <row r="281">
      <c r="A281" s="1">
        <f>IFERROR(__xludf.DUMMYFUNCTION("""COMPUTED_VALUE"""),43143.66666666667)</f>
        <v>43143.66667</v>
      </c>
      <c r="B281" s="2">
        <f>IFERROR(__xludf.DUMMYFUNCTION("""COMPUTED_VALUE"""),1054.56)</f>
        <v>1054.56</v>
      </c>
    </row>
    <row r="282">
      <c r="A282" s="1">
        <f>IFERROR(__xludf.DUMMYFUNCTION("""COMPUTED_VALUE"""),43144.66666666667)</f>
        <v>43144.66667</v>
      </c>
      <c r="B282" s="2">
        <f>IFERROR(__xludf.DUMMYFUNCTION("""COMPUTED_VALUE"""),1054.14)</f>
        <v>1054.14</v>
      </c>
    </row>
    <row r="283">
      <c r="A283" s="1">
        <f>IFERROR(__xludf.DUMMYFUNCTION("""COMPUTED_VALUE"""),43145.66666666667)</f>
        <v>43145.66667</v>
      </c>
      <c r="B283" s="2">
        <f>IFERROR(__xludf.DUMMYFUNCTION("""COMPUTED_VALUE"""),1072.7)</f>
        <v>1072.7</v>
      </c>
    </row>
    <row r="284">
      <c r="A284" s="1">
        <f>IFERROR(__xludf.DUMMYFUNCTION("""COMPUTED_VALUE"""),43146.66666666667)</f>
        <v>43146.66667</v>
      </c>
      <c r="B284" s="2">
        <f>IFERROR(__xludf.DUMMYFUNCTION("""COMPUTED_VALUE"""),1091.36)</f>
        <v>1091.36</v>
      </c>
    </row>
    <row r="285">
      <c r="A285" s="1">
        <f>IFERROR(__xludf.DUMMYFUNCTION("""COMPUTED_VALUE"""),43147.66666666667)</f>
        <v>43147.66667</v>
      </c>
      <c r="B285" s="2">
        <f>IFERROR(__xludf.DUMMYFUNCTION("""COMPUTED_VALUE"""),1095.5)</f>
        <v>1095.5</v>
      </c>
    </row>
    <row r="286">
      <c r="A286" s="1">
        <f>IFERROR(__xludf.DUMMYFUNCTION("""COMPUTED_VALUE"""),43151.66666666667)</f>
        <v>43151.66667</v>
      </c>
      <c r="B286" s="2">
        <f>IFERROR(__xludf.DUMMYFUNCTION("""COMPUTED_VALUE"""),1103.59)</f>
        <v>1103.59</v>
      </c>
    </row>
    <row r="287">
      <c r="A287" s="1">
        <f>IFERROR(__xludf.DUMMYFUNCTION("""COMPUTED_VALUE"""),43152.66666666667)</f>
        <v>43152.66667</v>
      </c>
      <c r="B287" s="2">
        <f>IFERROR(__xludf.DUMMYFUNCTION("""COMPUTED_VALUE"""),1113.75)</f>
        <v>1113.75</v>
      </c>
    </row>
    <row r="288">
      <c r="A288" s="1">
        <f>IFERROR(__xludf.DUMMYFUNCTION("""COMPUTED_VALUE"""),43153.66666666667)</f>
        <v>43153.66667</v>
      </c>
      <c r="B288" s="2">
        <f>IFERROR(__xludf.DUMMYFUNCTION("""COMPUTED_VALUE"""),1109.9)</f>
        <v>1109.9</v>
      </c>
    </row>
    <row r="289">
      <c r="A289" s="1">
        <f>IFERROR(__xludf.DUMMYFUNCTION("""COMPUTED_VALUE"""),43154.66666666667)</f>
        <v>43154.66667</v>
      </c>
      <c r="B289" s="2">
        <f>IFERROR(__xludf.DUMMYFUNCTION("""COMPUTED_VALUE"""),1128.09)</f>
        <v>1128.09</v>
      </c>
    </row>
    <row r="290">
      <c r="A290" s="1">
        <f>IFERROR(__xludf.DUMMYFUNCTION("""COMPUTED_VALUE"""),43157.66666666667)</f>
        <v>43157.66667</v>
      </c>
      <c r="B290" s="2">
        <f>IFERROR(__xludf.DUMMYFUNCTION("""COMPUTED_VALUE"""),1143.7)</f>
        <v>1143.7</v>
      </c>
    </row>
    <row r="291">
      <c r="A291" s="1">
        <f>IFERROR(__xludf.DUMMYFUNCTION("""COMPUTED_VALUE"""),43158.66666666667)</f>
        <v>43158.66667</v>
      </c>
      <c r="B291" s="2">
        <f>IFERROR(__xludf.DUMMYFUNCTION("""COMPUTED_VALUE"""),1117.51)</f>
        <v>1117.51</v>
      </c>
    </row>
    <row r="292">
      <c r="A292" s="1">
        <f>IFERROR(__xludf.DUMMYFUNCTION("""COMPUTED_VALUE"""),43159.66666666667)</f>
        <v>43159.66667</v>
      </c>
      <c r="B292" s="2">
        <f>IFERROR(__xludf.DUMMYFUNCTION("""COMPUTED_VALUE"""),1103.92)</f>
        <v>1103.92</v>
      </c>
    </row>
    <row r="293">
      <c r="A293" s="1">
        <f>IFERROR(__xludf.DUMMYFUNCTION("""COMPUTED_VALUE"""),43160.66666666667)</f>
        <v>43160.66667</v>
      </c>
      <c r="B293" s="2">
        <f>IFERROR(__xludf.DUMMYFUNCTION("""COMPUTED_VALUE"""),1071.41)</f>
        <v>1071.41</v>
      </c>
    </row>
    <row r="294">
      <c r="A294" s="1">
        <f>IFERROR(__xludf.DUMMYFUNCTION("""COMPUTED_VALUE"""),43161.66666666667)</f>
        <v>43161.66667</v>
      </c>
      <c r="B294" s="2">
        <f>IFERROR(__xludf.DUMMYFUNCTION("""COMPUTED_VALUE"""),1084.14)</f>
        <v>1084.14</v>
      </c>
    </row>
    <row r="295">
      <c r="A295" s="1">
        <f>IFERROR(__xludf.DUMMYFUNCTION("""COMPUTED_VALUE"""),43164.66666666667)</f>
        <v>43164.66667</v>
      </c>
      <c r="B295" s="2">
        <f>IFERROR(__xludf.DUMMYFUNCTION("""COMPUTED_VALUE"""),1094.76)</f>
        <v>1094.76</v>
      </c>
    </row>
    <row r="296">
      <c r="A296" s="1">
        <f>IFERROR(__xludf.DUMMYFUNCTION("""COMPUTED_VALUE"""),43165.66666666667)</f>
        <v>43165.66667</v>
      </c>
      <c r="B296" s="2">
        <f>IFERROR(__xludf.DUMMYFUNCTION("""COMPUTED_VALUE"""),1100.9)</f>
        <v>1100.9</v>
      </c>
    </row>
    <row r="297">
      <c r="A297" s="1">
        <f>IFERROR(__xludf.DUMMYFUNCTION("""COMPUTED_VALUE"""),43166.66666666667)</f>
        <v>43166.66667</v>
      </c>
      <c r="B297" s="2">
        <f>IFERROR(__xludf.DUMMYFUNCTION("""COMPUTED_VALUE"""),1115.04)</f>
        <v>1115.04</v>
      </c>
    </row>
    <row r="298">
      <c r="A298" s="1">
        <f>IFERROR(__xludf.DUMMYFUNCTION("""COMPUTED_VALUE"""),43167.66666666667)</f>
        <v>43167.66667</v>
      </c>
      <c r="B298" s="2">
        <f>IFERROR(__xludf.DUMMYFUNCTION("""COMPUTED_VALUE"""),1129.38)</f>
        <v>1129.38</v>
      </c>
    </row>
    <row r="299">
      <c r="A299" s="1">
        <f>IFERROR(__xludf.DUMMYFUNCTION("""COMPUTED_VALUE"""),43168.66666666667)</f>
        <v>43168.66667</v>
      </c>
      <c r="B299" s="2">
        <f>IFERROR(__xludf.DUMMYFUNCTION("""COMPUTED_VALUE"""),1160.84)</f>
        <v>1160.84</v>
      </c>
    </row>
    <row r="300">
      <c r="A300" s="1">
        <f>IFERROR(__xludf.DUMMYFUNCTION("""COMPUTED_VALUE"""),43171.66666666667)</f>
        <v>43171.66667</v>
      </c>
      <c r="B300" s="2">
        <f>IFERROR(__xludf.DUMMYFUNCTION("""COMPUTED_VALUE"""),1165.93)</f>
        <v>1165.93</v>
      </c>
    </row>
    <row r="301">
      <c r="A301" s="1">
        <f>IFERROR(__xludf.DUMMYFUNCTION("""COMPUTED_VALUE"""),43172.66666666667)</f>
        <v>43172.66667</v>
      </c>
      <c r="B301" s="2">
        <f>IFERROR(__xludf.DUMMYFUNCTION("""COMPUTED_VALUE"""),1139.91)</f>
        <v>1139.91</v>
      </c>
    </row>
    <row r="302">
      <c r="A302" s="1">
        <f>IFERROR(__xludf.DUMMYFUNCTION("""COMPUTED_VALUE"""),43173.66666666667)</f>
        <v>43173.66667</v>
      </c>
      <c r="B302" s="2">
        <f>IFERROR(__xludf.DUMMYFUNCTION("""COMPUTED_VALUE"""),1148.89)</f>
        <v>1148.89</v>
      </c>
    </row>
    <row r="303">
      <c r="A303" s="1">
        <f>IFERROR(__xludf.DUMMYFUNCTION("""COMPUTED_VALUE"""),43174.66666666667)</f>
        <v>43174.66667</v>
      </c>
      <c r="B303" s="2">
        <f>IFERROR(__xludf.DUMMYFUNCTION("""COMPUTED_VALUE"""),1150.61)</f>
        <v>1150.61</v>
      </c>
    </row>
    <row r="304">
      <c r="A304" s="1">
        <f>IFERROR(__xludf.DUMMYFUNCTION("""COMPUTED_VALUE"""),43175.66666666667)</f>
        <v>43175.66667</v>
      </c>
      <c r="B304" s="2">
        <f>IFERROR(__xludf.DUMMYFUNCTION("""COMPUTED_VALUE"""),1134.42)</f>
        <v>1134.42</v>
      </c>
    </row>
    <row r="305">
      <c r="A305" s="1">
        <f>IFERROR(__xludf.DUMMYFUNCTION("""COMPUTED_VALUE"""),43178.66666666667)</f>
        <v>43178.66667</v>
      </c>
      <c r="B305" s="2">
        <f>IFERROR(__xludf.DUMMYFUNCTION("""COMPUTED_VALUE"""),1100.07)</f>
        <v>1100.07</v>
      </c>
    </row>
    <row r="306">
      <c r="A306" s="1">
        <f>IFERROR(__xludf.DUMMYFUNCTION("""COMPUTED_VALUE"""),43179.66666666667)</f>
        <v>43179.66667</v>
      </c>
      <c r="B306" s="2">
        <f>IFERROR(__xludf.DUMMYFUNCTION("""COMPUTED_VALUE"""),1095.8)</f>
        <v>1095.8</v>
      </c>
    </row>
    <row r="307">
      <c r="A307" s="1">
        <f>IFERROR(__xludf.DUMMYFUNCTION("""COMPUTED_VALUE"""),43180.66666666667)</f>
        <v>43180.66667</v>
      </c>
      <c r="B307" s="2">
        <f>IFERROR(__xludf.DUMMYFUNCTION("""COMPUTED_VALUE"""),1094.0)</f>
        <v>1094</v>
      </c>
    </row>
    <row r="308">
      <c r="A308" s="1">
        <f>IFERROR(__xludf.DUMMYFUNCTION("""COMPUTED_VALUE"""),43181.66666666667)</f>
        <v>43181.66667</v>
      </c>
      <c r="B308" s="2">
        <f>IFERROR(__xludf.DUMMYFUNCTION("""COMPUTED_VALUE"""),1053.15)</f>
        <v>1053.15</v>
      </c>
    </row>
    <row r="309">
      <c r="A309" s="1">
        <f>IFERROR(__xludf.DUMMYFUNCTION("""COMPUTED_VALUE"""),43182.66666666667)</f>
        <v>43182.66667</v>
      </c>
      <c r="B309" s="2">
        <f>IFERROR(__xludf.DUMMYFUNCTION("""COMPUTED_VALUE"""),1026.55)</f>
        <v>1026.55</v>
      </c>
    </row>
    <row r="310">
      <c r="A310" s="1">
        <f>IFERROR(__xludf.DUMMYFUNCTION("""COMPUTED_VALUE"""),43185.66666666667)</f>
        <v>43185.66667</v>
      </c>
      <c r="B310" s="2">
        <f>IFERROR(__xludf.DUMMYFUNCTION("""COMPUTED_VALUE"""),1054.09)</f>
        <v>1054.09</v>
      </c>
    </row>
    <row r="311">
      <c r="A311" s="1">
        <f>IFERROR(__xludf.DUMMYFUNCTION("""COMPUTED_VALUE"""),43186.66666666667)</f>
        <v>43186.66667</v>
      </c>
      <c r="B311" s="2">
        <f>IFERROR(__xludf.DUMMYFUNCTION("""COMPUTED_VALUE"""),1006.94)</f>
        <v>1006.94</v>
      </c>
    </row>
    <row r="312">
      <c r="A312" s="1">
        <f>IFERROR(__xludf.DUMMYFUNCTION("""COMPUTED_VALUE"""),43187.66666666667)</f>
        <v>43187.66667</v>
      </c>
      <c r="B312" s="2">
        <f>IFERROR(__xludf.DUMMYFUNCTION("""COMPUTED_VALUE"""),1005.18)</f>
        <v>1005.18</v>
      </c>
    </row>
    <row r="313">
      <c r="A313" s="1">
        <f>IFERROR(__xludf.DUMMYFUNCTION("""COMPUTED_VALUE"""),43188.66666666667)</f>
        <v>43188.66667</v>
      </c>
      <c r="B313" s="2">
        <f>IFERROR(__xludf.DUMMYFUNCTION("""COMPUTED_VALUE"""),1037.14)</f>
        <v>1037.14</v>
      </c>
    </row>
    <row r="314">
      <c r="A314" s="1">
        <f>IFERROR(__xludf.DUMMYFUNCTION("""COMPUTED_VALUE"""),43192.66666666667)</f>
        <v>43192.66667</v>
      </c>
      <c r="B314" s="2">
        <f>IFERROR(__xludf.DUMMYFUNCTION("""COMPUTED_VALUE"""),1012.63)</f>
        <v>1012.63</v>
      </c>
    </row>
    <row r="315">
      <c r="A315" s="1">
        <f>IFERROR(__xludf.DUMMYFUNCTION("""COMPUTED_VALUE"""),43193.66666666667)</f>
        <v>43193.66667</v>
      </c>
      <c r="B315" s="2">
        <f>IFERROR(__xludf.DUMMYFUNCTION("""COMPUTED_VALUE"""),1018.68)</f>
        <v>1018.68</v>
      </c>
    </row>
    <row r="316">
      <c r="A316" s="1">
        <f>IFERROR(__xludf.DUMMYFUNCTION("""COMPUTED_VALUE"""),43194.66666666667)</f>
        <v>43194.66667</v>
      </c>
      <c r="B316" s="2">
        <f>IFERROR(__xludf.DUMMYFUNCTION("""COMPUTED_VALUE"""),1029.71)</f>
        <v>1029.71</v>
      </c>
    </row>
    <row r="317">
      <c r="A317" s="1">
        <f>IFERROR(__xludf.DUMMYFUNCTION("""COMPUTED_VALUE"""),43195.66666666667)</f>
        <v>43195.66667</v>
      </c>
      <c r="B317" s="2">
        <f>IFERROR(__xludf.DUMMYFUNCTION("""COMPUTED_VALUE"""),1032.64)</f>
        <v>1032.64</v>
      </c>
    </row>
    <row r="318">
      <c r="A318" s="1">
        <f>IFERROR(__xludf.DUMMYFUNCTION("""COMPUTED_VALUE"""),43196.66666666667)</f>
        <v>43196.66667</v>
      </c>
      <c r="B318" s="2">
        <f>IFERROR(__xludf.DUMMYFUNCTION("""COMPUTED_VALUE"""),1009.95)</f>
        <v>1009.95</v>
      </c>
    </row>
    <row r="319">
      <c r="A319" s="1">
        <f>IFERROR(__xludf.DUMMYFUNCTION("""COMPUTED_VALUE"""),43199.66666666667)</f>
        <v>43199.66667</v>
      </c>
      <c r="B319" s="2">
        <f>IFERROR(__xludf.DUMMYFUNCTION("""COMPUTED_VALUE"""),1020.09)</f>
        <v>1020.09</v>
      </c>
    </row>
    <row r="320">
      <c r="A320" s="1">
        <f>IFERROR(__xludf.DUMMYFUNCTION("""COMPUTED_VALUE"""),43200.66666666667)</f>
        <v>43200.66667</v>
      </c>
      <c r="B320" s="2">
        <f>IFERROR(__xludf.DUMMYFUNCTION("""COMPUTED_VALUE"""),1036.5)</f>
        <v>1036.5</v>
      </c>
    </row>
    <row r="321">
      <c r="A321" s="1">
        <f>IFERROR(__xludf.DUMMYFUNCTION("""COMPUTED_VALUE"""),43201.66666666667)</f>
        <v>43201.66667</v>
      </c>
      <c r="B321" s="2">
        <f>IFERROR(__xludf.DUMMYFUNCTION("""COMPUTED_VALUE"""),1025.06)</f>
        <v>1025.06</v>
      </c>
    </row>
    <row r="322">
      <c r="A322" s="1">
        <f>IFERROR(__xludf.DUMMYFUNCTION("""COMPUTED_VALUE"""),43202.66666666667)</f>
        <v>43202.66667</v>
      </c>
      <c r="B322" s="2">
        <f>IFERROR(__xludf.DUMMYFUNCTION("""COMPUTED_VALUE"""),1037.29)</f>
        <v>1037.29</v>
      </c>
    </row>
    <row r="323">
      <c r="A323" s="1">
        <f>IFERROR(__xludf.DUMMYFUNCTION("""COMPUTED_VALUE"""),43203.66666666667)</f>
        <v>43203.66667</v>
      </c>
      <c r="B323" s="2">
        <f>IFERROR(__xludf.DUMMYFUNCTION("""COMPUTED_VALUE"""),1036.04)</f>
        <v>1036.04</v>
      </c>
    </row>
    <row r="324">
      <c r="A324" s="1">
        <f>IFERROR(__xludf.DUMMYFUNCTION("""COMPUTED_VALUE"""),43206.66666666667)</f>
        <v>43206.66667</v>
      </c>
      <c r="B324" s="2">
        <f>IFERROR(__xludf.DUMMYFUNCTION("""COMPUTED_VALUE"""),1046.1)</f>
        <v>1046.1</v>
      </c>
    </row>
    <row r="325">
      <c r="A325" s="1">
        <f>IFERROR(__xludf.DUMMYFUNCTION("""COMPUTED_VALUE"""),43207.66666666667)</f>
        <v>43207.66667</v>
      </c>
      <c r="B325" s="2">
        <f>IFERROR(__xludf.DUMMYFUNCTION("""COMPUTED_VALUE"""),1079.36)</f>
        <v>1079.36</v>
      </c>
    </row>
    <row r="326">
      <c r="A326" s="1">
        <f>IFERROR(__xludf.DUMMYFUNCTION("""COMPUTED_VALUE"""),43208.66666666667)</f>
        <v>43208.66667</v>
      </c>
      <c r="B326" s="2">
        <f>IFERROR(__xludf.DUMMYFUNCTION("""COMPUTED_VALUE"""),1075.39)</f>
        <v>1075.39</v>
      </c>
    </row>
    <row r="327">
      <c r="A327" s="1">
        <f>IFERROR(__xludf.DUMMYFUNCTION("""COMPUTED_VALUE"""),43209.66666666667)</f>
        <v>43209.66667</v>
      </c>
      <c r="B327" s="2">
        <f>IFERROR(__xludf.DUMMYFUNCTION("""COMPUTED_VALUE"""),1089.45)</f>
        <v>1089.45</v>
      </c>
    </row>
    <row r="328">
      <c r="A328" s="1">
        <f>IFERROR(__xludf.DUMMYFUNCTION("""COMPUTED_VALUE"""),43210.66666666667)</f>
        <v>43210.66667</v>
      </c>
      <c r="B328" s="2">
        <f>IFERROR(__xludf.DUMMYFUNCTION("""COMPUTED_VALUE"""),1077.32)</f>
        <v>1077.32</v>
      </c>
    </row>
    <row r="329">
      <c r="A329" s="1">
        <f>IFERROR(__xludf.DUMMYFUNCTION("""COMPUTED_VALUE"""),43213.66666666667)</f>
        <v>43213.66667</v>
      </c>
      <c r="B329" s="2">
        <f>IFERROR(__xludf.DUMMYFUNCTION("""COMPUTED_VALUE"""),1073.81)</f>
        <v>1073.81</v>
      </c>
    </row>
    <row r="330">
      <c r="A330" s="1">
        <f>IFERROR(__xludf.DUMMYFUNCTION("""COMPUTED_VALUE"""),43214.66666666667)</f>
        <v>43214.66667</v>
      </c>
      <c r="B330" s="2">
        <f>IFERROR(__xludf.DUMMYFUNCTION("""COMPUTED_VALUE"""),1022.64)</f>
        <v>1022.64</v>
      </c>
    </row>
    <row r="331">
      <c r="A331" s="1">
        <f>IFERROR(__xludf.DUMMYFUNCTION("""COMPUTED_VALUE"""),43215.66666666667)</f>
        <v>43215.66667</v>
      </c>
      <c r="B331" s="2">
        <f>IFERROR(__xludf.DUMMYFUNCTION("""COMPUTED_VALUE"""),1022.99)</f>
        <v>1022.99</v>
      </c>
    </row>
    <row r="332">
      <c r="A332" s="1">
        <f>IFERROR(__xludf.DUMMYFUNCTION("""COMPUTED_VALUE"""),43216.66666666667)</f>
        <v>43216.66667</v>
      </c>
      <c r="B332" s="2">
        <f>IFERROR(__xludf.DUMMYFUNCTION("""COMPUTED_VALUE"""),1043.31)</f>
        <v>1043.31</v>
      </c>
    </row>
    <row r="333">
      <c r="A333" s="1">
        <f>IFERROR(__xludf.DUMMYFUNCTION("""COMPUTED_VALUE"""),43217.66666666667)</f>
        <v>43217.66667</v>
      </c>
      <c r="B333" s="2">
        <f>IFERROR(__xludf.DUMMYFUNCTION("""COMPUTED_VALUE"""),1031.45)</f>
        <v>1031.45</v>
      </c>
    </row>
    <row r="334">
      <c r="A334" s="1">
        <f>IFERROR(__xludf.DUMMYFUNCTION("""COMPUTED_VALUE"""),43220.66666666667)</f>
        <v>43220.66667</v>
      </c>
      <c r="B334" s="2">
        <f>IFERROR(__xludf.DUMMYFUNCTION("""COMPUTED_VALUE"""),1018.58)</f>
        <v>1018.58</v>
      </c>
    </row>
    <row r="335">
      <c r="A335" s="1">
        <f>IFERROR(__xludf.DUMMYFUNCTION("""COMPUTED_VALUE"""),43221.66666666667)</f>
        <v>43221.66667</v>
      </c>
      <c r="B335" s="2">
        <f>IFERROR(__xludf.DUMMYFUNCTION("""COMPUTED_VALUE"""),1040.75)</f>
        <v>1040.75</v>
      </c>
    </row>
    <row r="336">
      <c r="A336" s="1">
        <f>IFERROR(__xludf.DUMMYFUNCTION("""COMPUTED_VALUE"""),43222.66666666667)</f>
        <v>43222.66667</v>
      </c>
      <c r="B336" s="2">
        <f>IFERROR(__xludf.DUMMYFUNCTION("""COMPUTED_VALUE"""),1026.05)</f>
        <v>1026.05</v>
      </c>
    </row>
    <row r="337">
      <c r="A337" s="1">
        <f>IFERROR(__xludf.DUMMYFUNCTION("""COMPUTED_VALUE"""),43223.66666666667)</f>
        <v>43223.66667</v>
      </c>
      <c r="B337" s="2">
        <f>IFERROR(__xludf.DUMMYFUNCTION("""COMPUTED_VALUE"""),1026.3)</f>
        <v>1026.3</v>
      </c>
    </row>
    <row r="338">
      <c r="A338" s="1">
        <f>IFERROR(__xludf.DUMMYFUNCTION("""COMPUTED_VALUE"""),43224.66666666667)</f>
        <v>43224.66667</v>
      </c>
      <c r="B338" s="2">
        <f>IFERROR(__xludf.DUMMYFUNCTION("""COMPUTED_VALUE"""),1051.0)</f>
        <v>1051</v>
      </c>
    </row>
    <row r="339">
      <c r="A339" s="1">
        <f>IFERROR(__xludf.DUMMYFUNCTION("""COMPUTED_VALUE"""),43227.66666666667)</f>
        <v>43227.66667</v>
      </c>
      <c r="B339" s="2">
        <f>IFERROR(__xludf.DUMMYFUNCTION("""COMPUTED_VALUE"""),1059.46)</f>
        <v>1059.46</v>
      </c>
    </row>
    <row r="340">
      <c r="A340" s="1">
        <f>IFERROR(__xludf.DUMMYFUNCTION("""COMPUTED_VALUE"""),43228.66666666667)</f>
        <v>43228.66667</v>
      </c>
      <c r="B340" s="2">
        <f>IFERROR(__xludf.DUMMYFUNCTION("""COMPUTED_VALUE"""),1058.59)</f>
        <v>1058.59</v>
      </c>
    </row>
    <row r="341">
      <c r="A341" s="1">
        <f>IFERROR(__xludf.DUMMYFUNCTION("""COMPUTED_VALUE"""),43229.66666666667)</f>
        <v>43229.66667</v>
      </c>
      <c r="B341" s="2">
        <f>IFERROR(__xludf.DUMMYFUNCTION("""COMPUTED_VALUE"""),1088.95)</f>
        <v>1088.95</v>
      </c>
    </row>
    <row r="342">
      <c r="A342" s="1">
        <f>IFERROR(__xludf.DUMMYFUNCTION("""COMPUTED_VALUE"""),43230.66666666667)</f>
        <v>43230.66667</v>
      </c>
      <c r="B342" s="2">
        <f>IFERROR(__xludf.DUMMYFUNCTION("""COMPUTED_VALUE"""),1105.47)</f>
        <v>1105.47</v>
      </c>
    </row>
    <row r="343">
      <c r="A343" s="1">
        <f>IFERROR(__xludf.DUMMYFUNCTION("""COMPUTED_VALUE"""),43231.66666666667)</f>
        <v>43231.66667</v>
      </c>
      <c r="B343" s="2">
        <f>IFERROR(__xludf.DUMMYFUNCTION("""COMPUTED_VALUE"""),1103.38)</f>
        <v>1103.38</v>
      </c>
    </row>
    <row r="344">
      <c r="A344" s="1">
        <f>IFERROR(__xludf.DUMMYFUNCTION("""COMPUTED_VALUE"""),43234.66666666667)</f>
        <v>43234.66667</v>
      </c>
      <c r="B344" s="2">
        <f>IFERROR(__xludf.DUMMYFUNCTION("""COMPUTED_VALUE"""),1106.6)</f>
        <v>1106.6</v>
      </c>
    </row>
    <row r="345">
      <c r="A345" s="1">
        <f>IFERROR(__xludf.DUMMYFUNCTION("""COMPUTED_VALUE"""),43235.66666666667)</f>
        <v>43235.66667</v>
      </c>
      <c r="B345" s="2">
        <f>IFERROR(__xludf.DUMMYFUNCTION("""COMPUTED_VALUE"""),1084.87)</f>
        <v>1084.87</v>
      </c>
    </row>
    <row r="346">
      <c r="A346" s="1">
        <f>IFERROR(__xludf.DUMMYFUNCTION("""COMPUTED_VALUE"""),43236.66666666667)</f>
        <v>43236.66667</v>
      </c>
      <c r="B346" s="2">
        <f>IFERROR(__xludf.DUMMYFUNCTION("""COMPUTED_VALUE"""),1084.09)</f>
        <v>1084.09</v>
      </c>
    </row>
    <row r="347">
      <c r="A347" s="1">
        <f>IFERROR(__xludf.DUMMYFUNCTION("""COMPUTED_VALUE"""),43237.66666666667)</f>
        <v>43237.66667</v>
      </c>
      <c r="B347" s="2">
        <f>IFERROR(__xludf.DUMMYFUNCTION("""COMPUTED_VALUE"""),1081.26)</f>
        <v>1081.26</v>
      </c>
    </row>
    <row r="348">
      <c r="A348" s="1">
        <f>IFERROR(__xludf.DUMMYFUNCTION("""COMPUTED_VALUE"""),43238.66666666667)</f>
        <v>43238.66667</v>
      </c>
      <c r="B348" s="2">
        <f>IFERROR(__xludf.DUMMYFUNCTION("""COMPUTED_VALUE"""),1069.64)</f>
        <v>1069.64</v>
      </c>
    </row>
    <row r="349">
      <c r="A349" s="1">
        <f>IFERROR(__xludf.DUMMYFUNCTION("""COMPUTED_VALUE"""),43241.66666666667)</f>
        <v>43241.66667</v>
      </c>
      <c r="B349" s="2">
        <f>IFERROR(__xludf.DUMMYFUNCTION("""COMPUTED_VALUE"""),1084.01)</f>
        <v>1084.01</v>
      </c>
    </row>
    <row r="350">
      <c r="A350" s="1">
        <f>IFERROR(__xludf.DUMMYFUNCTION("""COMPUTED_VALUE"""),43242.66666666667)</f>
        <v>43242.66667</v>
      </c>
      <c r="B350" s="2">
        <f>IFERROR(__xludf.DUMMYFUNCTION("""COMPUTED_VALUE"""),1075.31)</f>
        <v>1075.31</v>
      </c>
    </row>
    <row r="351">
      <c r="A351" s="1">
        <f>IFERROR(__xludf.DUMMYFUNCTION("""COMPUTED_VALUE"""),43243.66666666667)</f>
        <v>43243.66667</v>
      </c>
      <c r="B351" s="2">
        <f>IFERROR(__xludf.DUMMYFUNCTION("""COMPUTED_VALUE"""),1085.96)</f>
        <v>1085.96</v>
      </c>
    </row>
    <row r="352">
      <c r="A352" s="1">
        <f>IFERROR(__xludf.DUMMYFUNCTION("""COMPUTED_VALUE"""),43244.66666666667)</f>
        <v>43244.66667</v>
      </c>
      <c r="B352" s="2">
        <f>IFERROR(__xludf.DUMMYFUNCTION("""COMPUTED_VALUE"""),1085.45)</f>
        <v>1085.45</v>
      </c>
    </row>
    <row r="353">
      <c r="A353" s="1">
        <f>IFERROR(__xludf.DUMMYFUNCTION("""COMPUTED_VALUE"""),43245.66666666667)</f>
        <v>43245.66667</v>
      </c>
      <c r="B353" s="2">
        <f>IFERROR(__xludf.DUMMYFUNCTION("""COMPUTED_VALUE"""),1084.08)</f>
        <v>1084.08</v>
      </c>
    </row>
    <row r="354">
      <c r="A354" s="1">
        <f>IFERROR(__xludf.DUMMYFUNCTION("""COMPUTED_VALUE"""),43249.66666666667)</f>
        <v>43249.66667</v>
      </c>
      <c r="B354" s="2">
        <f>IFERROR(__xludf.DUMMYFUNCTION("""COMPUTED_VALUE"""),1068.07)</f>
        <v>1068.07</v>
      </c>
    </row>
    <row r="355">
      <c r="A355" s="1">
        <f>IFERROR(__xludf.DUMMYFUNCTION("""COMPUTED_VALUE"""),43250.66666666667)</f>
        <v>43250.66667</v>
      </c>
      <c r="B355" s="2">
        <f>IFERROR(__xludf.DUMMYFUNCTION("""COMPUTED_VALUE"""),1077.47)</f>
        <v>1077.47</v>
      </c>
    </row>
    <row r="356">
      <c r="A356" s="1">
        <f>IFERROR(__xludf.DUMMYFUNCTION("""COMPUTED_VALUE"""),43251.66666666667)</f>
        <v>43251.66667</v>
      </c>
      <c r="B356" s="2">
        <f>IFERROR(__xludf.DUMMYFUNCTION("""COMPUTED_VALUE"""),1100.0)</f>
        <v>1100</v>
      </c>
    </row>
    <row r="357">
      <c r="A357" s="1">
        <f>IFERROR(__xludf.DUMMYFUNCTION("""COMPUTED_VALUE"""),43252.66666666667)</f>
        <v>43252.66667</v>
      </c>
      <c r="B357" s="2">
        <f>IFERROR(__xludf.DUMMYFUNCTION("""COMPUTED_VALUE"""),1135.0)</f>
        <v>1135</v>
      </c>
    </row>
    <row r="358">
      <c r="A358" s="1">
        <f>IFERROR(__xludf.DUMMYFUNCTION("""COMPUTED_VALUE"""),43255.66666666667)</f>
        <v>43255.66667</v>
      </c>
      <c r="B358" s="2">
        <f>IFERROR(__xludf.DUMMYFUNCTION("""COMPUTED_VALUE"""),1153.04)</f>
        <v>1153.04</v>
      </c>
    </row>
    <row r="359">
      <c r="A359" s="1">
        <f>IFERROR(__xludf.DUMMYFUNCTION("""COMPUTED_VALUE"""),43256.66666666667)</f>
        <v>43256.66667</v>
      </c>
      <c r="B359" s="2">
        <f>IFERROR(__xludf.DUMMYFUNCTION("""COMPUTED_VALUE"""),1151.02)</f>
        <v>1151.02</v>
      </c>
    </row>
    <row r="360">
      <c r="A360" s="1">
        <f>IFERROR(__xludf.DUMMYFUNCTION("""COMPUTED_VALUE"""),43257.66666666667)</f>
        <v>43257.66667</v>
      </c>
      <c r="B360" s="2">
        <f>IFERROR(__xludf.DUMMYFUNCTION("""COMPUTED_VALUE"""),1146.95)</f>
        <v>1146.95</v>
      </c>
    </row>
    <row r="361">
      <c r="A361" s="1">
        <f>IFERROR(__xludf.DUMMYFUNCTION("""COMPUTED_VALUE"""),43258.66666666667)</f>
        <v>43258.66667</v>
      </c>
      <c r="B361" s="2">
        <f>IFERROR(__xludf.DUMMYFUNCTION("""COMPUTED_VALUE"""),1134.42)</f>
        <v>1134.42</v>
      </c>
    </row>
    <row r="362">
      <c r="A362" s="1">
        <f>IFERROR(__xludf.DUMMYFUNCTION("""COMPUTED_VALUE"""),43259.66666666667)</f>
        <v>43259.66667</v>
      </c>
      <c r="B362" s="2">
        <f>IFERROR(__xludf.DUMMYFUNCTION("""COMPUTED_VALUE"""),1132.71)</f>
        <v>1132.71</v>
      </c>
    </row>
    <row r="363">
      <c r="A363" s="1">
        <f>IFERROR(__xludf.DUMMYFUNCTION("""COMPUTED_VALUE"""),43262.66666666667)</f>
        <v>43262.66667</v>
      </c>
      <c r="B363" s="2">
        <f>IFERROR(__xludf.DUMMYFUNCTION("""COMPUTED_VALUE"""),1140.9)</f>
        <v>1140.9</v>
      </c>
    </row>
    <row r="364">
      <c r="A364" s="1">
        <f>IFERROR(__xludf.DUMMYFUNCTION("""COMPUTED_VALUE"""),43263.66666666667)</f>
        <v>43263.66667</v>
      </c>
      <c r="B364" s="2">
        <f>IFERROR(__xludf.DUMMYFUNCTION("""COMPUTED_VALUE"""),1148.19)</f>
        <v>1148.19</v>
      </c>
    </row>
    <row r="365">
      <c r="A365" s="1">
        <f>IFERROR(__xludf.DUMMYFUNCTION("""COMPUTED_VALUE"""),43264.66666666667)</f>
        <v>43264.66667</v>
      </c>
      <c r="B365" s="2">
        <f>IFERROR(__xludf.DUMMYFUNCTION("""COMPUTED_VALUE"""),1144.23)</f>
        <v>1144.23</v>
      </c>
    </row>
    <row r="366">
      <c r="A366" s="1">
        <f>IFERROR(__xludf.DUMMYFUNCTION("""COMPUTED_VALUE"""),43265.66666666667)</f>
        <v>43265.66667</v>
      </c>
      <c r="B366" s="2">
        <f>IFERROR(__xludf.DUMMYFUNCTION("""COMPUTED_VALUE"""),1160.11)</f>
        <v>1160.11</v>
      </c>
    </row>
    <row r="367">
      <c r="A367" s="1">
        <f>IFERROR(__xludf.DUMMYFUNCTION("""COMPUTED_VALUE"""),43266.66666666667)</f>
        <v>43266.66667</v>
      </c>
      <c r="B367" s="2">
        <f>IFERROR(__xludf.DUMMYFUNCTION("""COMPUTED_VALUE"""),1159.27)</f>
        <v>1159.27</v>
      </c>
    </row>
    <row r="368">
      <c r="A368" s="1">
        <f>IFERROR(__xludf.DUMMYFUNCTION("""COMPUTED_VALUE"""),43269.66666666667)</f>
        <v>43269.66667</v>
      </c>
      <c r="B368" s="2">
        <f>IFERROR(__xludf.DUMMYFUNCTION("""COMPUTED_VALUE"""),1183.58)</f>
        <v>1183.58</v>
      </c>
    </row>
    <row r="369">
      <c r="A369" s="1">
        <f>IFERROR(__xludf.DUMMYFUNCTION("""COMPUTED_VALUE"""),43270.66666666667)</f>
        <v>43270.66667</v>
      </c>
      <c r="B369" s="2">
        <f>IFERROR(__xludf.DUMMYFUNCTION("""COMPUTED_VALUE"""),1178.69)</f>
        <v>1178.69</v>
      </c>
    </row>
    <row r="370">
      <c r="A370" s="1">
        <f>IFERROR(__xludf.DUMMYFUNCTION("""COMPUTED_VALUE"""),43271.66666666667)</f>
        <v>43271.66667</v>
      </c>
      <c r="B370" s="2">
        <f>IFERROR(__xludf.DUMMYFUNCTION("""COMPUTED_VALUE"""),1184.07)</f>
        <v>1184.07</v>
      </c>
    </row>
    <row r="371">
      <c r="A371" s="1">
        <f>IFERROR(__xludf.DUMMYFUNCTION("""COMPUTED_VALUE"""),43272.66666666667)</f>
        <v>43272.66667</v>
      </c>
      <c r="B371" s="2">
        <f>IFERROR(__xludf.DUMMYFUNCTION("""COMPUTED_VALUE"""),1169.44)</f>
        <v>1169.44</v>
      </c>
    </row>
    <row r="372">
      <c r="A372" s="1">
        <f>IFERROR(__xludf.DUMMYFUNCTION("""COMPUTED_VALUE"""),43273.66666666667)</f>
        <v>43273.66667</v>
      </c>
      <c r="B372" s="2">
        <f>IFERROR(__xludf.DUMMYFUNCTION("""COMPUTED_VALUE"""),1169.29)</f>
        <v>1169.29</v>
      </c>
    </row>
    <row r="373">
      <c r="A373" s="1">
        <f>IFERROR(__xludf.DUMMYFUNCTION("""COMPUTED_VALUE"""),43276.66666666667)</f>
        <v>43276.66667</v>
      </c>
      <c r="B373" s="2">
        <f>IFERROR(__xludf.DUMMYFUNCTION("""COMPUTED_VALUE"""),1139.28)</f>
        <v>1139.28</v>
      </c>
    </row>
    <row r="374">
      <c r="A374" s="1">
        <f>IFERROR(__xludf.DUMMYFUNCTION("""COMPUTED_VALUE"""),43277.66666666667)</f>
        <v>43277.66667</v>
      </c>
      <c r="B374" s="2">
        <f>IFERROR(__xludf.DUMMYFUNCTION("""COMPUTED_VALUE"""),1132.62)</f>
        <v>1132.62</v>
      </c>
    </row>
    <row r="375">
      <c r="A375" s="1">
        <f>IFERROR(__xludf.DUMMYFUNCTION("""COMPUTED_VALUE"""),43278.66666666667)</f>
        <v>43278.66667</v>
      </c>
      <c r="B375" s="2">
        <f>IFERROR(__xludf.DUMMYFUNCTION("""COMPUTED_VALUE"""),1116.94)</f>
        <v>1116.94</v>
      </c>
    </row>
    <row r="376">
      <c r="A376" s="1">
        <f>IFERROR(__xludf.DUMMYFUNCTION("""COMPUTED_VALUE"""),43279.66666666667)</f>
        <v>43279.66667</v>
      </c>
      <c r="B376" s="2">
        <f>IFERROR(__xludf.DUMMYFUNCTION("""COMPUTED_VALUE"""),1126.78)</f>
        <v>1126.78</v>
      </c>
    </row>
    <row r="377">
      <c r="A377" s="1">
        <f>IFERROR(__xludf.DUMMYFUNCTION("""COMPUTED_VALUE"""),43280.66666666667)</f>
        <v>43280.66667</v>
      </c>
      <c r="B377" s="2">
        <f>IFERROR(__xludf.DUMMYFUNCTION("""COMPUTED_VALUE"""),1129.19)</f>
        <v>1129.19</v>
      </c>
    </row>
    <row r="378">
      <c r="A378" s="1">
        <f>IFERROR(__xludf.DUMMYFUNCTION("""COMPUTED_VALUE"""),43283.66666666667)</f>
        <v>43283.66667</v>
      </c>
      <c r="B378" s="2">
        <f>IFERROR(__xludf.DUMMYFUNCTION("""COMPUTED_VALUE"""),1142.11)</f>
        <v>1142.11</v>
      </c>
    </row>
    <row r="379">
      <c r="A379" s="1">
        <f>IFERROR(__xludf.DUMMYFUNCTION("""COMPUTED_VALUE"""),43284.54166666667)</f>
        <v>43284.54167</v>
      </c>
      <c r="B379" s="2">
        <f>IFERROR(__xludf.DUMMYFUNCTION("""COMPUTED_VALUE"""),1116.28)</f>
        <v>1116.28</v>
      </c>
    </row>
    <row r="380">
      <c r="A380" s="1">
        <f>IFERROR(__xludf.DUMMYFUNCTION("""COMPUTED_VALUE"""),43286.66666666667)</f>
        <v>43286.66667</v>
      </c>
      <c r="B380" s="2">
        <f>IFERROR(__xludf.DUMMYFUNCTION("""COMPUTED_VALUE"""),1141.29)</f>
        <v>1141.29</v>
      </c>
    </row>
    <row r="381">
      <c r="A381" s="1">
        <f>IFERROR(__xludf.DUMMYFUNCTION("""COMPUTED_VALUE"""),43287.66666666667)</f>
        <v>43287.66667</v>
      </c>
      <c r="B381" s="2">
        <f>IFERROR(__xludf.DUMMYFUNCTION("""COMPUTED_VALUE"""),1155.08)</f>
        <v>1155.08</v>
      </c>
    </row>
    <row r="382">
      <c r="A382" s="1">
        <f>IFERROR(__xludf.DUMMYFUNCTION("""COMPUTED_VALUE"""),43290.66666666667)</f>
        <v>43290.66667</v>
      </c>
      <c r="B382" s="2">
        <f>IFERROR(__xludf.DUMMYFUNCTION("""COMPUTED_VALUE"""),1167.28)</f>
        <v>1167.28</v>
      </c>
    </row>
    <row r="383">
      <c r="A383" s="1">
        <f>IFERROR(__xludf.DUMMYFUNCTION("""COMPUTED_VALUE"""),43291.66666666667)</f>
        <v>43291.66667</v>
      </c>
      <c r="B383" s="2">
        <f>IFERROR(__xludf.DUMMYFUNCTION("""COMPUTED_VALUE"""),1167.14)</f>
        <v>1167.14</v>
      </c>
    </row>
    <row r="384">
      <c r="A384" s="1">
        <f>IFERROR(__xludf.DUMMYFUNCTION("""COMPUTED_VALUE"""),43292.66666666667)</f>
        <v>43292.66667</v>
      </c>
      <c r="B384" s="2">
        <f>IFERROR(__xludf.DUMMYFUNCTION("""COMPUTED_VALUE"""),1171.46)</f>
        <v>1171.46</v>
      </c>
    </row>
    <row r="385">
      <c r="A385" s="1">
        <f>IFERROR(__xludf.DUMMYFUNCTION("""COMPUTED_VALUE"""),43293.66666666667)</f>
        <v>43293.66667</v>
      </c>
      <c r="B385" s="2">
        <f>IFERROR(__xludf.DUMMYFUNCTION("""COMPUTED_VALUE"""),1201.26)</f>
        <v>1201.26</v>
      </c>
    </row>
    <row r="386">
      <c r="A386" s="1">
        <f>IFERROR(__xludf.DUMMYFUNCTION("""COMPUTED_VALUE"""),43294.66666666667)</f>
        <v>43294.66667</v>
      </c>
      <c r="B386" s="2">
        <f>IFERROR(__xludf.DUMMYFUNCTION("""COMPUTED_VALUE"""),1204.42)</f>
        <v>1204.42</v>
      </c>
    </row>
    <row r="387">
      <c r="A387" s="1">
        <f>IFERROR(__xludf.DUMMYFUNCTION("""COMPUTED_VALUE"""),43297.66666666667)</f>
        <v>43297.66667</v>
      </c>
      <c r="B387" s="2">
        <f>IFERROR(__xludf.DUMMYFUNCTION("""COMPUTED_VALUE"""),1196.51)</f>
        <v>1196.51</v>
      </c>
    </row>
    <row r="388">
      <c r="A388" s="1">
        <f>IFERROR(__xludf.DUMMYFUNCTION("""COMPUTED_VALUE"""),43298.66666666667)</f>
        <v>43298.66667</v>
      </c>
      <c r="B388" s="2">
        <f>IFERROR(__xludf.DUMMYFUNCTION("""COMPUTED_VALUE"""),1213.08)</f>
        <v>1213.08</v>
      </c>
    </row>
    <row r="389">
      <c r="A389" s="1">
        <f>IFERROR(__xludf.DUMMYFUNCTION("""COMPUTED_VALUE"""),43299.66666666667)</f>
        <v>43299.66667</v>
      </c>
      <c r="B389" s="2">
        <f>IFERROR(__xludf.DUMMYFUNCTION("""COMPUTED_VALUE"""),1212.91)</f>
        <v>1212.91</v>
      </c>
    </row>
    <row r="390">
      <c r="A390" s="1">
        <f>IFERROR(__xludf.DUMMYFUNCTION("""COMPUTED_VALUE"""),43300.66666666667)</f>
        <v>43300.66667</v>
      </c>
      <c r="B390" s="2">
        <f>IFERROR(__xludf.DUMMYFUNCTION("""COMPUTED_VALUE"""),1199.1)</f>
        <v>1199.1</v>
      </c>
    </row>
    <row r="391">
      <c r="A391" s="1">
        <f>IFERROR(__xludf.DUMMYFUNCTION("""COMPUTED_VALUE"""),43301.66666666667)</f>
        <v>43301.66667</v>
      </c>
      <c r="B391" s="2">
        <f>IFERROR(__xludf.DUMMYFUNCTION("""COMPUTED_VALUE"""),1197.88)</f>
        <v>1197.88</v>
      </c>
    </row>
    <row r="392">
      <c r="A392" s="1">
        <f>IFERROR(__xludf.DUMMYFUNCTION("""COMPUTED_VALUE"""),43304.66666666667)</f>
        <v>43304.66667</v>
      </c>
      <c r="B392" s="2">
        <f>IFERROR(__xludf.DUMMYFUNCTION("""COMPUTED_VALUE"""),1211.0)</f>
        <v>1211</v>
      </c>
    </row>
    <row r="393">
      <c r="A393" s="1">
        <f>IFERROR(__xludf.DUMMYFUNCTION("""COMPUTED_VALUE"""),43305.66666666667)</f>
        <v>43305.66667</v>
      </c>
      <c r="B393" s="2">
        <f>IFERROR(__xludf.DUMMYFUNCTION("""COMPUTED_VALUE"""),1258.15)</f>
        <v>1258.15</v>
      </c>
    </row>
    <row r="394">
      <c r="A394" s="1">
        <f>IFERROR(__xludf.DUMMYFUNCTION("""COMPUTED_VALUE"""),43306.66666666667)</f>
        <v>43306.66667</v>
      </c>
      <c r="B394" s="2">
        <f>IFERROR(__xludf.DUMMYFUNCTION("""COMPUTED_VALUE"""),1275.94)</f>
        <v>1275.94</v>
      </c>
    </row>
    <row r="395">
      <c r="A395" s="1">
        <f>IFERROR(__xludf.DUMMYFUNCTION("""COMPUTED_VALUE"""),43307.66666666667)</f>
        <v>43307.66667</v>
      </c>
      <c r="B395" s="2">
        <f>IFERROR(__xludf.DUMMYFUNCTION("""COMPUTED_VALUE"""),1285.5)</f>
        <v>1285.5</v>
      </c>
    </row>
    <row r="396">
      <c r="A396" s="1">
        <f>IFERROR(__xludf.DUMMYFUNCTION("""COMPUTED_VALUE"""),43308.66666666667)</f>
        <v>43308.66667</v>
      </c>
      <c r="B396" s="2">
        <f>IFERROR(__xludf.DUMMYFUNCTION("""COMPUTED_VALUE"""),1252.89)</f>
        <v>1252.89</v>
      </c>
    </row>
    <row r="397">
      <c r="A397" s="1">
        <f>IFERROR(__xludf.DUMMYFUNCTION("""COMPUTED_VALUE"""),43311.66666666667)</f>
        <v>43311.66667</v>
      </c>
      <c r="B397" s="2">
        <f>IFERROR(__xludf.DUMMYFUNCTION("""COMPUTED_VALUE"""),1230.04)</f>
        <v>1230.04</v>
      </c>
    </row>
    <row r="398">
      <c r="A398" s="1">
        <f>IFERROR(__xludf.DUMMYFUNCTION("""COMPUTED_VALUE"""),43312.66666666667)</f>
        <v>43312.66667</v>
      </c>
      <c r="B398" s="2">
        <f>IFERROR(__xludf.DUMMYFUNCTION("""COMPUTED_VALUE"""),1227.22)</f>
        <v>1227.22</v>
      </c>
    </row>
    <row r="399">
      <c r="A399" s="1">
        <f>IFERROR(__xludf.DUMMYFUNCTION("""COMPUTED_VALUE"""),43313.66666666667)</f>
        <v>43313.66667</v>
      </c>
      <c r="B399" s="2">
        <f>IFERROR(__xludf.DUMMYFUNCTION("""COMPUTED_VALUE"""),1232.99)</f>
        <v>1232.99</v>
      </c>
    </row>
    <row r="400">
      <c r="A400" s="1">
        <f>IFERROR(__xludf.DUMMYFUNCTION("""COMPUTED_VALUE"""),43314.66666666667)</f>
        <v>43314.66667</v>
      </c>
      <c r="B400" s="2">
        <f>IFERROR(__xludf.DUMMYFUNCTION("""COMPUTED_VALUE"""),1241.13)</f>
        <v>1241.13</v>
      </c>
    </row>
    <row r="401">
      <c r="A401" s="1">
        <f>IFERROR(__xludf.DUMMYFUNCTION("""COMPUTED_VALUE"""),43315.66666666667)</f>
        <v>43315.66667</v>
      </c>
      <c r="B401" s="2">
        <f>IFERROR(__xludf.DUMMYFUNCTION("""COMPUTED_VALUE"""),1238.16)</f>
        <v>1238.16</v>
      </c>
    </row>
    <row r="402">
      <c r="A402" s="1">
        <f>IFERROR(__xludf.DUMMYFUNCTION("""COMPUTED_VALUE"""),43318.66666666667)</f>
        <v>43318.66667</v>
      </c>
      <c r="B402" s="2">
        <f>IFERROR(__xludf.DUMMYFUNCTION("""COMPUTED_VALUE"""),1237.67)</f>
        <v>1237.67</v>
      </c>
    </row>
    <row r="403">
      <c r="A403" s="1">
        <f>IFERROR(__xludf.DUMMYFUNCTION("""COMPUTED_VALUE"""),43319.66666666667)</f>
        <v>43319.66667</v>
      </c>
      <c r="B403" s="2">
        <f>IFERROR(__xludf.DUMMYFUNCTION("""COMPUTED_VALUE"""),1255.84)</f>
        <v>1255.84</v>
      </c>
    </row>
    <row r="404">
      <c r="A404" s="1">
        <f>IFERROR(__xludf.DUMMYFUNCTION("""COMPUTED_VALUE"""),43320.66666666667)</f>
        <v>43320.66667</v>
      </c>
      <c r="B404" s="2">
        <f>IFERROR(__xludf.DUMMYFUNCTION("""COMPUTED_VALUE"""),1261.33)</f>
        <v>1261.33</v>
      </c>
    </row>
    <row r="405">
      <c r="A405" s="1">
        <f>IFERROR(__xludf.DUMMYFUNCTION("""COMPUTED_VALUE"""),43321.66666666667)</f>
        <v>43321.66667</v>
      </c>
      <c r="B405" s="2">
        <f>IFERROR(__xludf.DUMMYFUNCTION("""COMPUTED_VALUE"""),1264.46)</f>
        <v>1264.46</v>
      </c>
    </row>
    <row r="406">
      <c r="A406" s="1">
        <f>IFERROR(__xludf.DUMMYFUNCTION("""COMPUTED_VALUE"""),43322.66666666667)</f>
        <v>43322.66667</v>
      </c>
      <c r="B406" s="2">
        <f>IFERROR(__xludf.DUMMYFUNCTION("""COMPUTED_VALUE"""),1252.51)</f>
        <v>1252.51</v>
      </c>
    </row>
    <row r="407">
      <c r="A407" s="1">
        <f>IFERROR(__xludf.DUMMYFUNCTION("""COMPUTED_VALUE"""),43325.66666666667)</f>
        <v>43325.66667</v>
      </c>
      <c r="B407" s="2">
        <f>IFERROR(__xludf.DUMMYFUNCTION("""COMPUTED_VALUE"""),1248.64)</f>
        <v>1248.64</v>
      </c>
    </row>
    <row r="408">
      <c r="A408" s="1">
        <f>IFERROR(__xludf.DUMMYFUNCTION("""COMPUTED_VALUE"""),43326.66666666667)</f>
        <v>43326.66667</v>
      </c>
      <c r="B408" s="2">
        <f>IFERROR(__xludf.DUMMYFUNCTION("""COMPUTED_VALUE"""),1258.14)</f>
        <v>1258.14</v>
      </c>
    </row>
    <row r="409">
      <c r="A409" s="1">
        <f>IFERROR(__xludf.DUMMYFUNCTION("""COMPUTED_VALUE"""),43327.66666666667)</f>
        <v>43327.66667</v>
      </c>
      <c r="B409" s="2">
        <f>IFERROR(__xludf.DUMMYFUNCTION("""COMPUTED_VALUE"""),1232.22)</f>
        <v>1232.22</v>
      </c>
    </row>
    <row r="410">
      <c r="A410" s="1">
        <f>IFERROR(__xludf.DUMMYFUNCTION("""COMPUTED_VALUE"""),43328.66666666667)</f>
        <v>43328.66667</v>
      </c>
      <c r="B410" s="2">
        <f>IFERROR(__xludf.DUMMYFUNCTION("""COMPUTED_VALUE"""),1224.06)</f>
        <v>1224.06</v>
      </c>
    </row>
    <row r="411">
      <c r="A411" s="1">
        <f>IFERROR(__xludf.DUMMYFUNCTION("""COMPUTED_VALUE"""),43329.66666666667)</f>
        <v>43329.66667</v>
      </c>
      <c r="B411" s="2">
        <f>IFERROR(__xludf.DUMMYFUNCTION("""COMPUTED_VALUE"""),1215.85)</f>
        <v>1215.85</v>
      </c>
    </row>
    <row r="412">
      <c r="A412" s="1">
        <f>IFERROR(__xludf.DUMMYFUNCTION("""COMPUTED_VALUE"""),43332.66666666667)</f>
        <v>43332.66667</v>
      </c>
      <c r="B412" s="2">
        <f>IFERROR(__xludf.DUMMYFUNCTION("""COMPUTED_VALUE"""),1221.95)</f>
        <v>1221.95</v>
      </c>
    </row>
    <row r="413">
      <c r="A413" s="1">
        <f>IFERROR(__xludf.DUMMYFUNCTION("""COMPUTED_VALUE"""),43333.66666666667)</f>
        <v>43333.66667</v>
      </c>
      <c r="B413" s="2">
        <f>IFERROR(__xludf.DUMMYFUNCTION("""COMPUTED_VALUE"""),1217.41)</f>
        <v>1217.41</v>
      </c>
    </row>
    <row r="414">
      <c r="A414" s="1">
        <f>IFERROR(__xludf.DUMMYFUNCTION("""COMPUTED_VALUE"""),43334.66666666667)</f>
        <v>43334.66667</v>
      </c>
      <c r="B414" s="2">
        <f>IFERROR(__xludf.DUMMYFUNCTION("""COMPUTED_VALUE"""),1221.75)</f>
        <v>1221.75</v>
      </c>
    </row>
    <row r="415">
      <c r="A415" s="1">
        <f>IFERROR(__xludf.DUMMYFUNCTION("""COMPUTED_VALUE"""),43335.66666666667)</f>
        <v>43335.66667</v>
      </c>
      <c r="B415" s="2">
        <f>IFERROR(__xludf.DUMMYFUNCTION("""COMPUTED_VALUE"""),1221.16)</f>
        <v>1221.16</v>
      </c>
    </row>
    <row r="416">
      <c r="A416" s="1">
        <f>IFERROR(__xludf.DUMMYFUNCTION("""COMPUTED_VALUE"""),43336.66666666667)</f>
        <v>43336.66667</v>
      </c>
      <c r="B416" s="2">
        <f>IFERROR(__xludf.DUMMYFUNCTION("""COMPUTED_VALUE"""),1236.75)</f>
        <v>1236.75</v>
      </c>
    </row>
    <row r="417">
      <c r="A417" s="1">
        <f>IFERROR(__xludf.DUMMYFUNCTION("""COMPUTED_VALUE"""),43339.66666666667)</f>
        <v>43339.66667</v>
      </c>
      <c r="B417" s="2">
        <f>IFERROR(__xludf.DUMMYFUNCTION("""COMPUTED_VALUE"""),1256.27)</f>
        <v>1256.27</v>
      </c>
    </row>
    <row r="418">
      <c r="A418" s="1">
        <f>IFERROR(__xludf.DUMMYFUNCTION("""COMPUTED_VALUE"""),43340.66666666667)</f>
        <v>43340.66667</v>
      </c>
      <c r="B418" s="2">
        <f>IFERROR(__xludf.DUMMYFUNCTION("""COMPUTED_VALUE"""),1245.86)</f>
        <v>1245.86</v>
      </c>
    </row>
    <row r="419">
      <c r="A419" s="1">
        <f>IFERROR(__xludf.DUMMYFUNCTION("""COMPUTED_VALUE"""),43341.66666666667)</f>
        <v>43341.66667</v>
      </c>
      <c r="B419" s="2">
        <f>IFERROR(__xludf.DUMMYFUNCTION("""COMPUTED_VALUE"""),1264.65)</f>
        <v>1264.65</v>
      </c>
    </row>
    <row r="420">
      <c r="A420" s="1">
        <f>IFERROR(__xludf.DUMMYFUNCTION("""COMPUTED_VALUE"""),43342.66666666667)</f>
        <v>43342.66667</v>
      </c>
      <c r="B420" s="2">
        <f>IFERROR(__xludf.DUMMYFUNCTION("""COMPUTED_VALUE"""),1254.44)</f>
        <v>1254.44</v>
      </c>
    </row>
    <row r="421">
      <c r="A421" s="1">
        <f>IFERROR(__xludf.DUMMYFUNCTION("""COMPUTED_VALUE"""),43343.66666666667)</f>
        <v>43343.66667</v>
      </c>
      <c r="B421" s="2">
        <f>IFERROR(__xludf.DUMMYFUNCTION("""COMPUTED_VALUE"""),1231.8)</f>
        <v>1231.8</v>
      </c>
    </row>
    <row r="422">
      <c r="A422" s="1">
        <f>IFERROR(__xludf.DUMMYFUNCTION("""COMPUTED_VALUE"""),43347.66666666667)</f>
        <v>43347.66667</v>
      </c>
      <c r="B422" s="2">
        <f>IFERROR(__xludf.DUMMYFUNCTION("""COMPUTED_VALUE"""),1211.31)</f>
        <v>1211.31</v>
      </c>
    </row>
    <row r="423">
      <c r="A423" s="1">
        <f>IFERROR(__xludf.DUMMYFUNCTION("""COMPUTED_VALUE"""),43348.66666666667)</f>
        <v>43348.66667</v>
      </c>
      <c r="B423" s="2">
        <f>IFERROR(__xludf.DUMMYFUNCTION("""COMPUTED_VALUE"""),1199.1)</f>
        <v>1199.1</v>
      </c>
    </row>
    <row r="424">
      <c r="A424" s="1">
        <f>IFERROR(__xludf.DUMMYFUNCTION("""COMPUTED_VALUE"""),43349.66666666667)</f>
        <v>43349.66667</v>
      </c>
      <c r="B424" s="2">
        <f>IFERROR(__xludf.DUMMYFUNCTION("""COMPUTED_VALUE"""),1183.99)</f>
        <v>1183.99</v>
      </c>
    </row>
    <row r="425">
      <c r="A425" s="1">
        <f>IFERROR(__xludf.DUMMYFUNCTION("""COMPUTED_VALUE"""),43350.66666666667)</f>
        <v>43350.66667</v>
      </c>
      <c r="B425" s="2">
        <f>IFERROR(__xludf.DUMMYFUNCTION("""COMPUTED_VALUE"""),1177.59)</f>
        <v>1177.59</v>
      </c>
    </row>
    <row r="426">
      <c r="A426" s="1">
        <f>IFERROR(__xludf.DUMMYFUNCTION("""COMPUTED_VALUE"""),43353.66666666667)</f>
        <v>43353.66667</v>
      </c>
      <c r="B426" s="2">
        <f>IFERROR(__xludf.DUMMYFUNCTION("""COMPUTED_VALUE"""),1175.06)</f>
        <v>1175.06</v>
      </c>
    </row>
    <row r="427">
      <c r="A427" s="1">
        <f>IFERROR(__xludf.DUMMYFUNCTION("""COMPUTED_VALUE"""),43354.66666666667)</f>
        <v>43354.66667</v>
      </c>
      <c r="B427" s="2">
        <f>IFERROR(__xludf.DUMMYFUNCTION("""COMPUTED_VALUE"""),1189.99)</f>
        <v>1189.99</v>
      </c>
    </row>
    <row r="428">
      <c r="A428" s="1">
        <f>IFERROR(__xludf.DUMMYFUNCTION("""COMPUTED_VALUE"""),43355.66666666667)</f>
        <v>43355.66667</v>
      </c>
      <c r="B428" s="2">
        <f>IFERROR(__xludf.DUMMYFUNCTION("""COMPUTED_VALUE"""),1171.6)</f>
        <v>1171.6</v>
      </c>
    </row>
    <row r="429">
      <c r="A429" s="1">
        <f>IFERROR(__xludf.DUMMYFUNCTION("""COMPUTED_VALUE"""),43356.66666666667)</f>
        <v>43356.66667</v>
      </c>
      <c r="B429" s="2">
        <f>IFERROR(__xludf.DUMMYFUNCTION("""COMPUTED_VALUE"""),1182.14)</f>
        <v>1182.14</v>
      </c>
    </row>
    <row r="430">
      <c r="A430" s="1">
        <f>IFERROR(__xludf.DUMMYFUNCTION("""COMPUTED_VALUE"""),43357.66666666667)</f>
        <v>43357.66667</v>
      </c>
      <c r="B430" s="2">
        <f>IFERROR(__xludf.DUMMYFUNCTION("""COMPUTED_VALUE"""),1177.98)</f>
        <v>1177.98</v>
      </c>
    </row>
    <row r="431">
      <c r="A431" s="1">
        <f>IFERROR(__xludf.DUMMYFUNCTION("""COMPUTED_VALUE"""),43360.66666666667)</f>
        <v>43360.66667</v>
      </c>
      <c r="B431" s="2">
        <f>IFERROR(__xludf.DUMMYFUNCTION("""COMPUTED_VALUE"""),1159.83)</f>
        <v>1159.83</v>
      </c>
    </row>
    <row r="432">
      <c r="A432" s="1">
        <f>IFERROR(__xludf.DUMMYFUNCTION("""COMPUTED_VALUE"""),43361.66666666667)</f>
        <v>43361.66667</v>
      </c>
      <c r="B432" s="2">
        <f>IFERROR(__xludf.DUMMYFUNCTION("""COMPUTED_VALUE"""),1167.11)</f>
        <v>1167.11</v>
      </c>
    </row>
    <row r="433">
      <c r="A433" s="1">
        <f>IFERROR(__xludf.DUMMYFUNCTION("""COMPUTED_VALUE"""),43362.66666666667)</f>
        <v>43362.66667</v>
      </c>
      <c r="B433" s="2">
        <f>IFERROR(__xludf.DUMMYFUNCTION("""COMPUTED_VALUE"""),1174.27)</f>
        <v>1174.27</v>
      </c>
    </row>
    <row r="434">
      <c r="A434" s="1">
        <f>IFERROR(__xludf.DUMMYFUNCTION("""COMPUTED_VALUE"""),43363.66666666667)</f>
        <v>43363.66667</v>
      </c>
      <c r="B434" s="2">
        <f>IFERROR(__xludf.DUMMYFUNCTION("""COMPUTED_VALUE"""),1191.57)</f>
        <v>1191.57</v>
      </c>
    </row>
    <row r="435">
      <c r="A435" s="1">
        <f>IFERROR(__xludf.DUMMYFUNCTION("""COMPUTED_VALUE"""),43364.66666666667)</f>
        <v>43364.66667</v>
      </c>
      <c r="B435" s="2">
        <f>IFERROR(__xludf.DUMMYFUNCTION("""COMPUTED_VALUE"""),1172.12)</f>
        <v>1172.12</v>
      </c>
    </row>
    <row r="436">
      <c r="A436" s="1">
        <f>IFERROR(__xludf.DUMMYFUNCTION("""COMPUTED_VALUE"""),43367.66666666667)</f>
        <v>43367.66667</v>
      </c>
      <c r="B436" s="2">
        <f>IFERROR(__xludf.DUMMYFUNCTION("""COMPUTED_VALUE"""),1179.56)</f>
        <v>1179.56</v>
      </c>
    </row>
    <row r="437">
      <c r="A437" s="1">
        <f>IFERROR(__xludf.DUMMYFUNCTION("""COMPUTED_VALUE"""),43368.66666666667)</f>
        <v>43368.66667</v>
      </c>
      <c r="B437" s="2">
        <f>IFERROR(__xludf.DUMMYFUNCTION("""COMPUTED_VALUE"""),1193.89)</f>
        <v>1193.89</v>
      </c>
    </row>
    <row r="438">
      <c r="A438" s="1">
        <f>IFERROR(__xludf.DUMMYFUNCTION("""COMPUTED_VALUE"""),43369.66666666667)</f>
        <v>43369.66667</v>
      </c>
      <c r="B438" s="2">
        <f>IFERROR(__xludf.DUMMYFUNCTION("""COMPUTED_VALUE"""),1194.06)</f>
        <v>1194.06</v>
      </c>
    </row>
    <row r="439">
      <c r="A439" s="1">
        <f>IFERROR(__xludf.DUMMYFUNCTION("""COMPUTED_VALUE"""),43370.66666666667)</f>
        <v>43370.66667</v>
      </c>
      <c r="B439" s="2">
        <f>IFERROR(__xludf.DUMMYFUNCTION("""COMPUTED_VALUE"""),1207.36)</f>
        <v>1207.36</v>
      </c>
    </row>
    <row r="440">
      <c r="A440" s="1">
        <f>IFERROR(__xludf.DUMMYFUNCTION("""COMPUTED_VALUE"""),43371.66666666667)</f>
        <v>43371.66667</v>
      </c>
      <c r="B440" s="2">
        <f>IFERROR(__xludf.DUMMYFUNCTION("""COMPUTED_VALUE"""),1207.08)</f>
        <v>1207.08</v>
      </c>
    </row>
    <row r="441">
      <c r="A441" s="1">
        <f>IFERROR(__xludf.DUMMYFUNCTION("""COMPUTED_VALUE"""),43374.66666666667)</f>
        <v>43374.66667</v>
      </c>
      <c r="B441" s="2">
        <f>IFERROR(__xludf.DUMMYFUNCTION("""COMPUTED_VALUE"""),1208.53)</f>
        <v>1208.53</v>
      </c>
    </row>
    <row r="442">
      <c r="A442" s="1">
        <f>IFERROR(__xludf.DUMMYFUNCTION("""COMPUTED_VALUE"""),43375.66666666667)</f>
        <v>43375.66667</v>
      </c>
      <c r="B442" s="2">
        <f>IFERROR(__xludf.DUMMYFUNCTION("""COMPUTED_VALUE"""),1207.64)</f>
        <v>1207.64</v>
      </c>
    </row>
    <row r="443">
      <c r="A443" s="1">
        <f>IFERROR(__xludf.DUMMYFUNCTION("""COMPUTED_VALUE"""),43376.66666666667)</f>
        <v>43376.66667</v>
      </c>
      <c r="B443" s="2">
        <f>IFERROR(__xludf.DUMMYFUNCTION("""COMPUTED_VALUE"""),1211.53)</f>
        <v>1211.53</v>
      </c>
    </row>
    <row r="444">
      <c r="A444" s="1">
        <f>IFERROR(__xludf.DUMMYFUNCTION("""COMPUTED_VALUE"""),43377.66666666667)</f>
        <v>43377.66667</v>
      </c>
      <c r="B444" s="2">
        <f>IFERROR(__xludf.DUMMYFUNCTION("""COMPUTED_VALUE"""),1177.07)</f>
        <v>1177.07</v>
      </c>
    </row>
    <row r="445">
      <c r="A445" s="1">
        <f>IFERROR(__xludf.DUMMYFUNCTION("""COMPUTED_VALUE"""),43378.66666666667)</f>
        <v>43378.66667</v>
      </c>
      <c r="B445" s="2">
        <f>IFERROR(__xludf.DUMMYFUNCTION("""COMPUTED_VALUE"""),1167.83)</f>
        <v>1167.83</v>
      </c>
    </row>
    <row r="446">
      <c r="A446" s="1">
        <f>IFERROR(__xludf.DUMMYFUNCTION("""COMPUTED_VALUE"""),43381.66666666667)</f>
        <v>43381.66667</v>
      </c>
      <c r="B446" s="2">
        <f>IFERROR(__xludf.DUMMYFUNCTION("""COMPUTED_VALUE"""),1155.92)</f>
        <v>1155.92</v>
      </c>
    </row>
    <row r="447">
      <c r="A447" s="1">
        <f>IFERROR(__xludf.DUMMYFUNCTION("""COMPUTED_VALUE"""),43382.66666666667)</f>
        <v>43382.66667</v>
      </c>
      <c r="B447" s="2">
        <f>IFERROR(__xludf.DUMMYFUNCTION("""COMPUTED_VALUE"""),1145.17)</f>
        <v>1145.17</v>
      </c>
    </row>
    <row r="448">
      <c r="A448" s="1">
        <f>IFERROR(__xludf.DUMMYFUNCTION("""COMPUTED_VALUE"""),43383.66666666667)</f>
        <v>43383.66667</v>
      </c>
      <c r="B448" s="2">
        <f>IFERROR(__xludf.DUMMYFUNCTION("""COMPUTED_VALUE"""),1092.16)</f>
        <v>1092.16</v>
      </c>
    </row>
    <row r="449">
      <c r="A449" s="1">
        <f>IFERROR(__xludf.DUMMYFUNCTION("""COMPUTED_VALUE"""),43384.66666666667)</f>
        <v>43384.66667</v>
      </c>
      <c r="B449" s="2">
        <f>IFERROR(__xludf.DUMMYFUNCTION("""COMPUTED_VALUE"""),1090.74)</f>
        <v>1090.74</v>
      </c>
    </row>
    <row r="450">
      <c r="A450" s="1">
        <f>IFERROR(__xludf.DUMMYFUNCTION("""COMPUTED_VALUE"""),43385.66666666667)</f>
        <v>43385.66667</v>
      </c>
      <c r="B450" s="2">
        <f>IFERROR(__xludf.DUMMYFUNCTION("""COMPUTED_VALUE"""),1120.54)</f>
        <v>1120.54</v>
      </c>
    </row>
    <row r="451">
      <c r="A451" s="1">
        <f>IFERROR(__xludf.DUMMYFUNCTION("""COMPUTED_VALUE"""),43388.66666666667)</f>
        <v>43388.66667</v>
      </c>
      <c r="B451" s="2">
        <f>IFERROR(__xludf.DUMMYFUNCTION("""COMPUTED_VALUE"""),1102.44)</f>
        <v>1102.44</v>
      </c>
    </row>
    <row r="452">
      <c r="A452" s="1">
        <f>IFERROR(__xludf.DUMMYFUNCTION("""COMPUTED_VALUE"""),43389.66666666667)</f>
        <v>43389.66667</v>
      </c>
      <c r="B452" s="2">
        <f>IFERROR(__xludf.DUMMYFUNCTION("""COMPUTED_VALUE"""),1133.08)</f>
        <v>1133.08</v>
      </c>
    </row>
    <row r="453">
      <c r="A453" s="1">
        <f>IFERROR(__xludf.DUMMYFUNCTION("""COMPUTED_VALUE"""),43390.66666666667)</f>
        <v>43390.66667</v>
      </c>
      <c r="B453" s="2">
        <f>IFERROR(__xludf.DUMMYFUNCTION("""COMPUTED_VALUE"""),1127.59)</f>
        <v>1127.59</v>
      </c>
    </row>
    <row r="454">
      <c r="A454" s="1">
        <f>IFERROR(__xludf.DUMMYFUNCTION("""COMPUTED_VALUE"""),43391.66666666667)</f>
        <v>43391.66667</v>
      </c>
      <c r="B454" s="2">
        <f>IFERROR(__xludf.DUMMYFUNCTION("""COMPUTED_VALUE"""),1097.91)</f>
        <v>1097.91</v>
      </c>
    </row>
    <row r="455">
      <c r="A455" s="1">
        <f>IFERROR(__xludf.DUMMYFUNCTION("""COMPUTED_VALUE"""),43392.66666666667)</f>
        <v>43392.66667</v>
      </c>
      <c r="B455" s="2">
        <f>IFERROR(__xludf.DUMMYFUNCTION("""COMPUTED_VALUE"""),1105.18)</f>
        <v>1105.18</v>
      </c>
    </row>
    <row r="456">
      <c r="A456" s="1">
        <f>IFERROR(__xludf.DUMMYFUNCTION("""COMPUTED_VALUE"""),43395.66666666667)</f>
        <v>43395.66667</v>
      </c>
      <c r="B456" s="2">
        <f>IFERROR(__xludf.DUMMYFUNCTION("""COMPUTED_VALUE"""),1111.37)</f>
        <v>1111.37</v>
      </c>
    </row>
    <row r="457">
      <c r="A457" s="1">
        <f>IFERROR(__xludf.DUMMYFUNCTION("""COMPUTED_VALUE"""),43396.66666666667)</f>
        <v>43396.66667</v>
      </c>
      <c r="B457" s="2">
        <f>IFERROR(__xludf.DUMMYFUNCTION("""COMPUTED_VALUE"""),1114.91)</f>
        <v>1114.91</v>
      </c>
    </row>
    <row r="458">
      <c r="A458" s="1">
        <f>IFERROR(__xludf.DUMMYFUNCTION("""COMPUTED_VALUE"""),43397.66666666667)</f>
        <v>43397.66667</v>
      </c>
      <c r="B458" s="2">
        <f>IFERROR(__xludf.DUMMYFUNCTION("""COMPUTED_VALUE"""),1057.12)</f>
        <v>1057.12</v>
      </c>
    </row>
    <row r="459">
      <c r="A459" s="1">
        <f>IFERROR(__xludf.DUMMYFUNCTION("""COMPUTED_VALUE"""),43398.66666666667)</f>
        <v>43398.66667</v>
      </c>
      <c r="B459" s="2">
        <f>IFERROR(__xludf.DUMMYFUNCTION("""COMPUTED_VALUE"""),1103.59)</f>
        <v>1103.59</v>
      </c>
    </row>
    <row r="460">
      <c r="A460" s="1">
        <f>IFERROR(__xludf.DUMMYFUNCTION("""COMPUTED_VALUE"""),43399.66666666667)</f>
        <v>43399.66667</v>
      </c>
      <c r="B460" s="2">
        <f>IFERROR(__xludf.DUMMYFUNCTION("""COMPUTED_VALUE"""),1083.75)</f>
        <v>1083.75</v>
      </c>
    </row>
    <row r="461">
      <c r="A461" s="1">
        <f>IFERROR(__xludf.DUMMYFUNCTION("""COMPUTED_VALUE"""),43402.66666666667)</f>
        <v>43402.66667</v>
      </c>
      <c r="B461" s="2">
        <f>IFERROR(__xludf.DUMMYFUNCTION("""COMPUTED_VALUE"""),1034.73)</f>
        <v>1034.73</v>
      </c>
    </row>
    <row r="462">
      <c r="A462" s="1">
        <f>IFERROR(__xludf.DUMMYFUNCTION("""COMPUTED_VALUE"""),43403.66666666667)</f>
        <v>43403.66667</v>
      </c>
      <c r="B462" s="2">
        <f>IFERROR(__xludf.DUMMYFUNCTION("""COMPUTED_VALUE"""),1049.51)</f>
        <v>1049.51</v>
      </c>
    </row>
    <row r="463">
      <c r="A463" s="1">
        <f>IFERROR(__xludf.DUMMYFUNCTION("""COMPUTED_VALUE"""),43404.66666666667)</f>
        <v>43404.66667</v>
      </c>
      <c r="B463" s="2">
        <f>IFERROR(__xludf.DUMMYFUNCTION("""COMPUTED_VALUE"""),1090.58)</f>
        <v>1090.58</v>
      </c>
    </row>
    <row r="464">
      <c r="A464" s="1">
        <f>IFERROR(__xludf.DUMMYFUNCTION("""COMPUTED_VALUE"""),43405.66666666667)</f>
        <v>43405.66667</v>
      </c>
      <c r="B464" s="2">
        <f>IFERROR(__xludf.DUMMYFUNCTION("""COMPUTED_VALUE"""),1085.98)</f>
        <v>1085.98</v>
      </c>
    </row>
    <row r="465">
      <c r="A465" s="1">
        <f>IFERROR(__xludf.DUMMYFUNCTION("""COMPUTED_VALUE"""),43406.66666666667)</f>
        <v>43406.66667</v>
      </c>
      <c r="B465" s="2">
        <f>IFERROR(__xludf.DUMMYFUNCTION("""COMPUTED_VALUE"""),1071.49)</f>
        <v>1071.49</v>
      </c>
    </row>
    <row r="466">
      <c r="A466" s="1">
        <f>IFERROR(__xludf.DUMMYFUNCTION("""COMPUTED_VALUE"""),43409.66666666667)</f>
        <v>43409.66667</v>
      </c>
      <c r="B466" s="2">
        <f>IFERROR(__xludf.DUMMYFUNCTION("""COMPUTED_VALUE"""),1055.73)</f>
        <v>1055.73</v>
      </c>
    </row>
    <row r="467">
      <c r="A467" s="1">
        <f>IFERROR(__xludf.DUMMYFUNCTION("""COMPUTED_VALUE"""),43410.66666666667)</f>
        <v>43410.66667</v>
      </c>
      <c r="B467" s="2">
        <f>IFERROR(__xludf.DUMMYFUNCTION("""COMPUTED_VALUE"""),1069.57)</f>
        <v>1069.57</v>
      </c>
    </row>
    <row r="468">
      <c r="A468" s="1">
        <f>IFERROR(__xludf.DUMMYFUNCTION("""COMPUTED_VALUE"""),43411.66666666667)</f>
        <v>43411.66667</v>
      </c>
      <c r="B468" s="2">
        <f>IFERROR(__xludf.DUMMYFUNCTION("""COMPUTED_VALUE"""),1108.24)</f>
        <v>1108.24</v>
      </c>
    </row>
    <row r="469">
      <c r="A469" s="1">
        <f>IFERROR(__xludf.DUMMYFUNCTION("""COMPUTED_VALUE"""),43412.66666666667)</f>
        <v>43412.66667</v>
      </c>
      <c r="B469" s="2">
        <f>IFERROR(__xludf.DUMMYFUNCTION("""COMPUTED_VALUE"""),1094.63)</f>
        <v>1094.63</v>
      </c>
    </row>
    <row r="470">
      <c r="A470" s="1">
        <f>IFERROR(__xludf.DUMMYFUNCTION("""COMPUTED_VALUE"""),43413.66666666667)</f>
        <v>43413.66667</v>
      </c>
      <c r="B470" s="2">
        <f>IFERROR(__xludf.DUMMYFUNCTION("""COMPUTED_VALUE"""),1077.02)</f>
        <v>1077.02</v>
      </c>
    </row>
    <row r="471">
      <c r="A471" s="1">
        <f>IFERROR(__xludf.DUMMYFUNCTION("""COMPUTED_VALUE"""),43416.66666666667)</f>
        <v>43416.66667</v>
      </c>
      <c r="B471" s="2">
        <f>IFERROR(__xludf.DUMMYFUNCTION("""COMPUTED_VALUE"""),1049.36)</f>
        <v>1049.36</v>
      </c>
    </row>
    <row r="472">
      <c r="A472" s="1">
        <f>IFERROR(__xludf.DUMMYFUNCTION("""COMPUTED_VALUE"""),43417.66666666667)</f>
        <v>43417.66667</v>
      </c>
      <c r="B472" s="2">
        <f>IFERROR(__xludf.DUMMYFUNCTION("""COMPUTED_VALUE"""),1047.97)</f>
        <v>1047.97</v>
      </c>
    </row>
    <row r="473">
      <c r="A473" s="1">
        <f>IFERROR(__xludf.DUMMYFUNCTION("""COMPUTED_VALUE"""),43418.66666666667)</f>
        <v>43418.66667</v>
      </c>
      <c r="B473" s="2">
        <f>IFERROR(__xludf.DUMMYFUNCTION("""COMPUTED_VALUE"""),1054.58)</f>
        <v>1054.58</v>
      </c>
    </row>
    <row r="474">
      <c r="A474" s="1">
        <f>IFERROR(__xludf.DUMMYFUNCTION("""COMPUTED_VALUE"""),43419.66666666667)</f>
        <v>43419.66667</v>
      </c>
      <c r="B474" s="2">
        <f>IFERROR(__xludf.DUMMYFUNCTION("""COMPUTED_VALUE"""),1071.05)</f>
        <v>1071.05</v>
      </c>
    </row>
    <row r="475">
      <c r="A475" s="1">
        <f>IFERROR(__xludf.DUMMYFUNCTION("""COMPUTED_VALUE"""),43420.66666666667)</f>
        <v>43420.66667</v>
      </c>
      <c r="B475" s="2">
        <f>IFERROR(__xludf.DUMMYFUNCTION("""COMPUTED_VALUE"""),1068.27)</f>
        <v>1068.27</v>
      </c>
    </row>
    <row r="476">
      <c r="A476" s="1">
        <f>IFERROR(__xludf.DUMMYFUNCTION("""COMPUTED_VALUE"""),43423.66666666667)</f>
        <v>43423.66667</v>
      </c>
      <c r="B476" s="2">
        <f>IFERROR(__xludf.DUMMYFUNCTION("""COMPUTED_VALUE"""),1027.42)</f>
        <v>1027.42</v>
      </c>
    </row>
    <row r="477">
      <c r="A477" s="1">
        <f>IFERROR(__xludf.DUMMYFUNCTION("""COMPUTED_VALUE"""),43424.66666666667)</f>
        <v>43424.66667</v>
      </c>
      <c r="B477" s="2">
        <f>IFERROR(__xludf.DUMMYFUNCTION("""COMPUTED_VALUE"""),1030.45)</f>
        <v>1030.45</v>
      </c>
    </row>
    <row r="478">
      <c r="A478" s="1">
        <f>IFERROR(__xludf.DUMMYFUNCTION("""COMPUTED_VALUE"""),43425.66666666667)</f>
        <v>43425.66667</v>
      </c>
      <c r="B478" s="2">
        <f>IFERROR(__xludf.DUMMYFUNCTION("""COMPUTED_VALUE"""),1043.43)</f>
        <v>1043.43</v>
      </c>
    </row>
    <row r="479">
      <c r="A479" s="1">
        <f>IFERROR(__xludf.DUMMYFUNCTION("""COMPUTED_VALUE"""),43427.54166666667)</f>
        <v>43427.54167</v>
      </c>
      <c r="B479" s="2">
        <f>IFERROR(__xludf.DUMMYFUNCTION("""COMPUTED_VALUE"""),1030.1)</f>
        <v>1030.1</v>
      </c>
    </row>
    <row r="480">
      <c r="A480" s="1">
        <f>IFERROR(__xludf.DUMMYFUNCTION("""COMPUTED_VALUE"""),43430.66666666667)</f>
        <v>43430.66667</v>
      </c>
      <c r="B480" s="2">
        <f>IFERROR(__xludf.DUMMYFUNCTION("""COMPUTED_VALUE"""),1055.94)</f>
        <v>1055.94</v>
      </c>
    </row>
    <row r="481">
      <c r="A481" s="1">
        <f>IFERROR(__xludf.DUMMYFUNCTION("""COMPUTED_VALUE"""),43431.66666666667)</f>
        <v>43431.66667</v>
      </c>
      <c r="B481" s="2">
        <f>IFERROR(__xludf.DUMMYFUNCTION("""COMPUTED_VALUE"""),1052.28)</f>
        <v>1052.28</v>
      </c>
    </row>
    <row r="482">
      <c r="A482" s="1">
        <f>IFERROR(__xludf.DUMMYFUNCTION("""COMPUTED_VALUE"""),43432.66666666667)</f>
        <v>43432.66667</v>
      </c>
      <c r="B482" s="2">
        <f>IFERROR(__xludf.DUMMYFUNCTION("""COMPUTED_VALUE"""),1091.79)</f>
        <v>1091.79</v>
      </c>
    </row>
    <row r="483">
      <c r="A483" s="1">
        <f>IFERROR(__xludf.DUMMYFUNCTION("""COMPUTED_VALUE"""),43433.66666666667)</f>
        <v>43433.66667</v>
      </c>
      <c r="B483" s="2">
        <f>IFERROR(__xludf.DUMMYFUNCTION("""COMPUTED_VALUE"""),1094.58)</f>
        <v>1094.58</v>
      </c>
    </row>
    <row r="484">
      <c r="A484" s="1">
        <f>IFERROR(__xludf.DUMMYFUNCTION("""COMPUTED_VALUE"""),43434.66666666667)</f>
        <v>43434.66667</v>
      </c>
      <c r="B484" s="2">
        <f>IFERROR(__xludf.DUMMYFUNCTION("""COMPUTED_VALUE"""),1109.65)</f>
        <v>1109.65</v>
      </c>
    </row>
    <row r="485">
      <c r="A485" s="1">
        <f>IFERROR(__xludf.DUMMYFUNCTION("""COMPUTED_VALUE"""),43437.66666666667)</f>
        <v>43437.66667</v>
      </c>
      <c r="B485" s="2">
        <f>IFERROR(__xludf.DUMMYFUNCTION("""COMPUTED_VALUE"""),1116.36)</f>
        <v>1116.36</v>
      </c>
    </row>
    <row r="486">
      <c r="A486" s="1">
        <f>IFERROR(__xludf.DUMMYFUNCTION("""COMPUTED_VALUE"""),43438.66666666667)</f>
        <v>43438.66667</v>
      </c>
      <c r="B486" s="2">
        <f>IFERROR(__xludf.DUMMYFUNCTION("""COMPUTED_VALUE"""),1062.47)</f>
        <v>1062.47</v>
      </c>
    </row>
    <row r="487">
      <c r="A487" s="1">
        <f>IFERROR(__xludf.DUMMYFUNCTION("""COMPUTED_VALUE"""),43440.66666666667)</f>
        <v>43440.66667</v>
      </c>
      <c r="B487" s="2">
        <f>IFERROR(__xludf.DUMMYFUNCTION("""COMPUTED_VALUE"""),1078.08)</f>
        <v>1078.08</v>
      </c>
    </row>
    <row r="488">
      <c r="A488" s="1">
        <f>IFERROR(__xludf.DUMMYFUNCTION("""COMPUTED_VALUE"""),43441.66666666667)</f>
        <v>43441.66667</v>
      </c>
      <c r="B488" s="2">
        <f>IFERROR(__xludf.DUMMYFUNCTION("""COMPUTED_VALUE"""),1046.58)</f>
        <v>1046.58</v>
      </c>
    </row>
    <row r="489">
      <c r="A489" s="1">
        <f>IFERROR(__xludf.DUMMYFUNCTION("""COMPUTED_VALUE"""),43444.66666666667)</f>
        <v>43444.66667</v>
      </c>
      <c r="B489" s="2">
        <f>IFERROR(__xludf.DUMMYFUNCTION("""COMPUTED_VALUE"""),1053.18)</f>
        <v>1053.18</v>
      </c>
    </row>
    <row r="490">
      <c r="A490" s="1">
        <f>IFERROR(__xludf.DUMMYFUNCTION("""COMPUTED_VALUE"""),43445.66666666667)</f>
        <v>43445.66667</v>
      </c>
      <c r="B490" s="2">
        <f>IFERROR(__xludf.DUMMYFUNCTION("""COMPUTED_VALUE"""),1061.65)</f>
        <v>1061.65</v>
      </c>
    </row>
    <row r="491">
      <c r="A491" s="1">
        <f>IFERROR(__xludf.DUMMYFUNCTION("""COMPUTED_VALUE"""),43446.66666666667)</f>
        <v>43446.66667</v>
      </c>
      <c r="B491" s="2">
        <f>IFERROR(__xludf.DUMMYFUNCTION("""COMPUTED_VALUE"""),1073.73)</f>
        <v>1073.73</v>
      </c>
    </row>
    <row r="492">
      <c r="A492" s="1">
        <f>IFERROR(__xludf.DUMMYFUNCTION("""COMPUTED_VALUE"""),43447.66666666667)</f>
        <v>43447.66667</v>
      </c>
      <c r="B492" s="2">
        <f>IFERROR(__xludf.DUMMYFUNCTION("""COMPUTED_VALUE"""),1073.54)</f>
        <v>1073.54</v>
      </c>
    </row>
    <row r="493">
      <c r="A493" s="1">
        <f>IFERROR(__xludf.DUMMYFUNCTION("""COMPUTED_VALUE"""),43448.66666666667)</f>
        <v>43448.66667</v>
      </c>
      <c r="B493" s="2">
        <f>IFERROR(__xludf.DUMMYFUNCTION("""COMPUTED_VALUE"""),1051.71)</f>
        <v>1051.71</v>
      </c>
    </row>
    <row r="494">
      <c r="A494" s="1">
        <f>IFERROR(__xludf.DUMMYFUNCTION("""COMPUTED_VALUE"""),43451.66666666667)</f>
        <v>43451.66667</v>
      </c>
      <c r="B494" s="2">
        <f>IFERROR(__xludf.DUMMYFUNCTION("""COMPUTED_VALUE"""),1025.65)</f>
        <v>1025.65</v>
      </c>
    </row>
    <row r="495">
      <c r="A495" s="1">
        <f>IFERROR(__xludf.DUMMYFUNCTION("""COMPUTED_VALUE"""),43452.66666666667)</f>
        <v>43452.66667</v>
      </c>
      <c r="B495" s="2">
        <f>IFERROR(__xludf.DUMMYFUNCTION("""COMPUTED_VALUE"""),1043.41)</f>
        <v>1043.41</v>
      </c>
    </row>
    <row r="496">
      <c r="A496" s="1">
        <f>IFERROR(__xludf.DUMMYFUNCTION("""COMPUTED_VALUE"""),43453.66666666667)</f>
        <v>43453.66667</v>
      </c>
      <c r="B496" s="2">
        <f>IFERROR(__xludf.DUMMYFUNCTION("""COMPUTED_VALUE"""),1035.46)</f>
        <v>1035.46</v>
      </c>
    </row>
    <row r="497">
      <c r="A497" s="1">
        <f>IFERROR(__xludf.DUMMYFUNCTION("""COMPUTED_VALUE"""),43454.66666666667)</f>
        <v>43454.66667</v>
      </c>
      <c r="B497" s="2">
        <f>IFERROR(__xludf.DUMMYFUNCTION("""COMPUTED_VALUE"""),1023.58)</f>
        <v>1023.58</v>
      </c>
    </row>
    <row r="498">
      <c r="A498" s="1">
        <f>IFERROR(__xludf.DUMMYFUNCTION("""COMPUTED_VALUE"""),43455.66666666667)</f>
        <v>43455.66667</v>
      </c>
      <c r="B498" s="2">
        <f>IFERROR(__xludf.DUMMYFUNCTION("""COMPUTED_VALUE"""),991.25)</f>
        <v>991.25</v>
      </c>
    </row>
    <row r="499">
      <c r="A499" s="1">
        <f>IFERROR(__xludf.DUMMYFUNCTION("""COMPUTED_VALUE"""),43458.54166666667)</f>
        <v>43458.54167</v>
      </c>
      <c r="B499" s="2">
        <f>IFERROR(__xludf.DUMMYFUNCTION("""COMPUTED_VALUE"""),984.67)</f>
        <v>984.67</v>
      </c>
    </row>
    <row r="500">
      <c r="A500" s="1">
        <f>IFERROR(__xludf.DUMMYFUNCTION("""COMPUTED_VALUE"""),43460.66666666667)</f>
        <v>43460.66667</v>
      </c>
      <c r="B500" s="2">
        <f>IFERROR(__xludf.DUMMYFUNCTION("""COMPUTED_VALUE"""),1047.85)</f>
        <v>1047.85</v>
      </c>
    </row>
    <row r="501">
      <c r="A501" s="1">
        <f>IFERROR(__xludf.DUMMYFUNCTION("""COMPUTED_VALUE"""),43461.66666666667)</f>
        <v>43461.66667</v>
      </c>
      <c r="B501" s="2">
        <f>IFERROR(__xludf.DUMMYFUNCTION("""COMPUTED_VALUE"""),1052.9)</f>
        <v>1052.9</v>
      </c>
    </row>
    <row r="502">
      <c r="A502" s="1">
        <f>IFERROR(__xludf.DUMMYFUNCTION("""COMPUTED_VALUE"""),43462.66666666667)</f>
        <v>43462.66667</v>
      </c>
      <c r="B502" s="2">
        <f>IFERROR(__xludf.DUMMYFUNCTION("""COMPUTED_VALUE"""),1046.68)</f>
        <v>1046.68</v>
      </c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