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B80D511-32A6-43DA-9C5D-82F47FFEB1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 " sheetId="7" r:id="rId1"/>
    <sheet name="financials" sheetId="2" r:id="rId2"/>
    <sheet name="actors" sheetId="3" r:id="rId3"/>
    <sheet name="movie_actor" sheetId="4" r:id="rId4"/>
    <sheet name="languag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7" l="1"/>
  <c r="I48" i="7"/>
  <c r="I47" i="7"/>
  <c r="I13" i="7"/>
  <c r="J13" i="7"/>
  <c r="K13" i="7"/>
  <c r="I7" i="7"/>
  <c r="J7" i="7"/>
  <c r="K7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K2" i="7"/>
  <c r="K3" i="7"/>
  <c r="K4" i="7"/>
  <c r="K5" i="7"/>
  <c r="K6" i="7"/>
  <c r="K8" i="7"/>
  <c r="K9" i="7"/>
  <c r="K10" i="7"/>
  <c r="K11" i="7"/>
  <c r="K12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J2" i="7"/>
  <c r="J3" i="7"/>
  <c r="J4" i="7"/>
  <c r="J5" i="7"/>
  <c r="J6" i="7"/>
  <c r="J8" i="7"/>
  <c r="J9" i="7"/>
  <c r="J10" i="7"/>
  <c r="J11" i="7"/>
  <c r="J12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I3" i="7"/>
  <c r="I2" i="7"/>
  <c r="I4" i="7"/>
  <c r="I5" i="7"/>
  <c r="I6" i="7"/>
  <c r="I8" i="7"/>
  <c r="I9" i="7"/>
  <c r="I10" i="7"/>
  <c r="I11" i="7"/>
  <c r="I12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O19" i="7" l="1"/>
  <c r="O36" i="7"/>
  <c r="O25" i="7"/>
  <c r="O8" i="7"/>
  <c r="O38" i="7"/>
  <c r="O12" i="7"/>
  <c r="Q11" i="7"/>
  <c r="Q40" i="7"/>
  <c r="Q31" i="7"/>
  <c r="M13" i="7"/>
  <c r="Q13" i="7" s="1"/>
  <c r="M36" i="7"/>
  <c r="Q36" i="7" s="1"/>
  <c r="M28" i="7"/>
  <c r="Q28" i="7" s="1"/>
  <c r="M20" i="7"/>
  <c r="O20" i="7" s="1"/>
  <c r="M2" i="7"/>
  <c r="O2" i="7" s="1"/>
  <c r="M38" i="7"/>
  <c r="Q38" i="7" s="1"/>
  <c r="M30" i="7"/>
  <c r="Q30" i="7" s="1"/>
  <c r="M14" i="7"/>
  <c r="Q14" i="7" s="1"/>
  <c r="M39" i="7"/>
  <c r="Q39" i="7" s="1"/>
  <c r="M31" i="7"/>
  <c r="O31" i="7" s="1"/>
  <c r="M23" i="7"/>
  <c r="Q23" i="7" s="1"/>
  <c r="M15" i="7"/>
  <c r="Q15" i="7" s="1"/>
  <c r="M7" i="7"/>
  <c r="Q7" i="7" s="1"/>
  <c r="M11" i="7"/>
  <c r="O11" i="7" s="1"/>
  <c r="M22" i="7"/>
  <c r="Q22" i="7" s="1"/>
  <c r="M35" i="7"/>
  <c r="Q35" i="7" s="1"/>
  <c r="M19" i="7"/>
  <c r="Q19" i="7" s="1"/>
  <c r="M27" i="7"/>
  <c r="Q27" i="7" s="1"/>
  <c r="M10" i="7"/>
  <c r="Q10" i="7" s="1"/>
  <c r="M34" i="7"/>
  <c r="Q34" i="7" s="1"/>
  <c r="M26" i="7"/>
  <c r="Q26" i="7" s="1"/>
  <c r="M18" i="7"/>
  <c r="O18" i="7" s="1"/>
  <c r="M9" i="7"/>
  <c r="Q9" i="7" s="1"/>
  <c r="M33" i="7"/>
  <c r="Q33" i="7" s="1"/>
  <c r="M25" i="7"/>
  <c r="Q25" i="7" s="1"/>
  <c r="M17" i="7"/>
  <c r="Q17" i="7" s="1"/>
  <c r="M8" i="7"/>
  <c r="Q8" i="7" s="1"/>
  <c r="M40" i="7"/>
  <c r="O40" i="7" s="1"/>
  <c r="M32" i="7"/>
  <c r="Q32" i="7" s="1"/>
  <c r="M24" i="7"/>
  <c r="Q24" i="7" s="1"/>
  <c r="M16" i="7"/>
  <c r="Q16" i="7" s="1"/>
  <c r="M6" i="7"/>
  <c r="Q6" i="7" s="1"/>
  <c r="M5" i="7"/>
  <c r="Q5" i="7" s="1"/>
  <c r="M4" i="7"/>
  <c r="Q4" i="7" s="1"/>
  <c r="M37" i="7"/>
  <c r="Q37" i="7" s="1"/>
  <c r="M29" i="7"/>
  <c r="Q29" i="7" s="1"/>
  <c r="M21" i="7"/>
  <c r="Q21" i="7" s="1"/>
  <c r="M12" i="7"/>
  <c r="Q12" i="7" s="1"/>
  <c r="M3" i="7"/>
  <c r="Q3" i="7" s="1"/>
  <c r="L33" i="7"/>
  <c r="L25" i="7"/>
  <c r="L17" i="7"/>
  <c r="L7" i="7"/>
  <c r="L23" i="7"/>
  <c r="P23" i="7" s="1"/>
  <c r="L12" i="7"/>
  <c r="P12" i="7" s="1"/>
  <c r="L11" i="7"/>
  <c r="L2" i="7"/>
  <c r="P2" i="7" s="1"/>
  <c r="L3" i="7"/>
  <c r="L31" i="7"/>
  <c r="L35" i="7"/>
  <c r="L27" i="7"/>
  <c r="L19" i="7"/>
  <c r="L10" i="7"/>
  <c r="P10" i="7" s="1"/>
  <c r="L34" i="7"/>
  <c r="L26" i="7"/>
  <c r="L18" i="7"/>
  <c r="L9" i="7"/>
  <c r="L13" i="7"/>
  <c r="L38" i="7"/>
  <c r="L30" i="7"/>
  <c r="L22" i="7"/>
  <c r="L14" i="7"/>
  <c r="L4" i="7"/>
  <c r="L32" i="7"/>
  <c r="L16" i="7"/>
  <c r="L37" i="7"/>
  <c r="L29" i="7"/>
  <c r="L21" i="7"/>
  <c r="L40" i="7"/>
  <c r="L24" i="7"/>
  <c r="L39" i="7"/>
  <c r="L15" i="7"/>
  <c r="L28" i="7"/>
  <c r="L8" i="7"/>
  <c r="L20" i="7"/>
  <c r="L6" i="7"/>
  <c r="L36" i="7"/>
  <c r="P36" i="7" s="1"/>
  <c r="L5" i="7"/>
  <c r="P5" i="7" s="1"/>
  <c r="O22" i="7" l="1"/>
  <c r="O16" i="7"/>
  <c r="Q20" i="7"/>
  <c r="O3" i="7"/>
  <c r="O44" i="7" s="1"/>
  <c r="O30" i="7"/>
  <c r="O24" i="7"/>
  <c r="O17" i="7"/>
  <c r="O10" i="7"/>
  <c r="O32" i="7"/>
  <c r="O21" i="7"/>
  <c r="O5" i="7"/>
  <c r="O33" i="7"/>
  <c r="O27" i="7"/>
  <c r="Q2" i="7"/>
  <c r="O29" i="7"/>
  <c r="O15" i="7"/>
  <c r="O34" i="7"/>
  <c r="O9" i="7"/>
  <c r="O35" i="7"/>
  <c r="Q18" i="7"/>
  <c r="O37" i="7"/>
  <c r="O23" i="7"/>
  <c r="O7" i="7"/>
  <c r="I49" i="7" s="1"/>
  <c r="I50" i="7" s="1"/>
  <c r="O4" i="7"/>
  <c r="O39" i="7"/>
  <c r="O26" i="7"/>
  <c r="O14" i="7"/>
  <c r="O6" i="7"/>
  <c r="O13" i="7"/>
  <c r="O28" i="7"/>
  <c r="P28" i="7"/>
  <c r="P31" i="7"/>
  <c r="P15" i="7"/>
  <c r="N18" i="7"/>
  <c r="P14" i="7"/>
  <c r="P26" i="7"/>
  <c r="P40" i="7"/>
  <c r="P20" i="7"/>
  <c r="P34" i="7"/>
  <c r="P13" i="7"/>
  <c r="P9" i="7"/>
  <c r="P39" i="7"/>
  <c r="P6" i="7"/>
  <c r="P30" i="7"/>
  <c r="P21" i="7"/>
  <c r="P19" i="7"/>
  <c r="P37" i="7"/>
  <c r="P16" i="7"/>
  <c r="P25" i="7"/>
  <c r="N3" i="7"/>
  <c r="P4" i="7"/>
  <c r="P35" i="7"/>
  <c r="P29" i="7"/>
  <c r="P38" i="7"/>
  <c r="P27" i="7"/>
  <c r="P7" i="7"/>
  <c r="P22" i="7"/>
  <c r="P11" i="7"/>
  <c r="P3" i="7"/>
  <c r="P33" i="7"/>
  <c r="P24" i="7"/>
  <c r="N8" i="7"/>
  <c r="P8" i="7"/>
  <c r="P17" i="7"/>
  <c r="N32" i="7"/>
  <c r="P32" i="7"/>
  <c r="P18" i="7"/>
  <c r="N17" i="7"/>
  <c r="N24" i="7"/>
  <c r="N10" i="7"/>
  <c r="N11" i="7"/>
  <c r="N12" i="7"/>
  <c r="N6" i="7"/>
  <c r="N21" i="7"/>
  <c r="N19" i="7"/>
  <c r="N29" i="7"/>
  <c r="N7" i="7"/>
  <c r="N40" i="7"/>
  <c r="N13" i="7"/>
  <c r="N4" i="7"/>
  <c r="N33" i="7"/>
  <c r="N36" i="7"/>
  <c r="N30" i="7"/>
  <c r="N23" i="7"/>
  <c r="N39" i="7"/>
  <c r="N20" i="7"/>
  <c r="N38" i="7"/>
  <c r="N27" i="7"/>
  <c r="N37" i="7"/>
  <c r="N35" i="7"/>
  <c r="N28" i="7"/>
  <c r="N9" i="7"/>
  <c r="N31" i="7"/>
  <c r="N25" i="7"/>
  <c r="N14" i="7"/>
  <c r="N26" i="7"/>
  <c r="N5" i="7"/>
  <c r="N34" i="7"/>
  <c r="N15" i="7"/>
  <c r="N22" i="7"/>
  <c r="N16" i="7"/>
  <c r="N2" i="7"/>
  <c r="N44" i="7" l="1"/>
</calcChain>
</file>

<file path=xl/sharedStrings.xml><?xml version="1.0" encoding="utf-8"?>
<sst xmlns="http://schemas.openxmlformats.org/spreadsheetml/2006/main" count="309" uniqueCount="174">
  <si>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</si>
  <si>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</si>
  <si>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</si>
  <si>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</si>
  <si>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</si>
  <si>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</si>
  <si>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</si>
  <si>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</si>
  <si>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</si>
  <si>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</si>
  <si>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</si>
  <si>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</si>
  <si>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</si>
  <si>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</si>
  <si>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</si>
  <si>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</si>
  <si>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</si>
  <si>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</si>
  <si>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</si>
  <si>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</si>
  <si>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</si>
  <si>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</si>
  <si>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</si>
  <si>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</si>
  <si>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</si>
  <si>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</si>
  <si>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</si>
  <si>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</si>
  <si>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</si>
  <si>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</si>
  <si>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</si>
  <si>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</si>
  <si>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</si>
  <si>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</si>
  <si>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</si>
  <si>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</si>
  <si>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</si>
  <si>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</si>
  <si>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</si>
  <si>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</si>
  <si>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</si>
  <si>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</si>
  <si>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</si>
  <si>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</si>
  <si>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</si>
  <si>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</si>
  <si>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</si>
  <si>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</si>
  <si>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</si>
  <si>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</si>
  <si>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</si>
  <si>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</si>
  <si>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</si>
  <si>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</si>
  <si>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</si>
  <si>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</si>
  <si>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</si>
  <si>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</si>
  <si>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</si>
  <si>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</si>
  <si>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</si>
  <si>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</si>
  <si>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</si>
  <si>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</si>
  <si>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</si>
  <si>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</si>
  <si>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</si>
  <si>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</si>
  <si>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</si>
  <si>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</si>
  <si>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</si>
  <si>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</si>
  <si>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</si>
  <si>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</si>
  <si>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</si>
  <si>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</si>
  <si>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</si>
  <si>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</si>
  <si>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</si>
  <si>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</si>
  <si>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</si>
  <si>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</si>
  <si>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</si>
  <si>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</si>
  <si>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</si>
  <si>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</si>
  <si>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</si>
  <si>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</si>
  <si>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</si>
  <si>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</si>
  <si>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</si>
  <si>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</si>
  <si>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</si>
  <si>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</si>
  <si>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</si>
  <si>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</si>
  <si>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</si>
  <si>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</si>
  <si>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</si>
  <si>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</si>
  <si>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</si>
  <si>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</si>
  <si>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</si>
  <si>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</si>
  <si>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</si>
  <si>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</si>
  <si>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</si>
  <si>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</si>
  <si>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</si>
  <si>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</si>
  <si>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</si>
  <si>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</si>
  <si>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</si>
  <si>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</si>
  <si>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</si>
  <si>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</si>
  <si>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</si>
  <si>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</si>
  <si>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</si>
  <si>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</si>
  <si>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</si>
  <si>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</si>
  <si>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</si>
  <si>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</si>
  <si>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</si>
  <si>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</si>
  <si>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</si>
  <si>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</si>
  <si>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</si>
  <si>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</si>
  <si>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</si>
  <si>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</si>
  <si>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</si>
  <si>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</si>
  <si>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</si>
  <si>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</si>
  <si>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</si>
  <si>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</si>
  <si>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</si>
  <si>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</si>
  <si>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</si>
  <si>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</si>
  <si>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</si>
  <si>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</si>
  <si>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</si>
  <si>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</si>
  <si>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</si>
  <si>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</si>
  <si>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</si>
  <si>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</si>
  <si>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</si>
  <si>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</si>
  <si>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</si>
  <si>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</si>
  <si>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</si>
  <si>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</si>
  <si>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</si>
  <si>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</t>
  </si>
  <si>
    <t xml:space="preserve">Revenue </t>
  </si>
  <si>
    <t>Unit</t>
  </si>
  <si>
    <t xml:space="preserve">Currency </t>
  </si>
  <si>
    <t>Budget MIL</t>
  </si>
  <si>
    <t>Revenue MIL</t>
  </si>
  <si>
    <t>Budget INR</t>
  </si>
  <si>
    <t>Revenue INR</t>
  </si>
  <si>
    <t>Budget USD</t>
  </si>
  <si>
    <t>Revenue USD</t>
  </si>
  <si>
    <t>Total Movies</t>
  </si>
  <si>
    <t>Total Budget INR</t>
  </si>
  <si>
    <t>Total Revenue INR</t>
  </si>
  <si>
    <t>Total Bollywood Movies</t>
  </si>
  <si>
    <t>Total Bollywood Revenue INR</t>
  </si>
  <si>
    <t>Avg Bollywood Revenue INR</t>
  </si>
  <si>
    <t>Avg Bollywood Revenue INR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</si>
</sst>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49]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0" fontId="0" fillId="3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21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FE6336D6-C7F1-40FF-BE9C-2AC5480A07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4</xdr:row>
      <xdr:rowOff>114300</xdr:rowOff>
    </xdr:from>
    <xdr:to>
      <xdr:col>14</xdr:col>
      <xdr:colOff>0</xdr:colOff>
      <xdr:row>23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B193C2-77A5-061A-9416-75C4C03BB960}"/>
            </a:ext>
          </a:extLst>
        </xdr:cNvPr>
        <xdr:cNvSpPr/>
      </xdr:nvSpPr>
      <xdr:spPr>
        <a:xfrm>
          <a:off x="1630680" y="845820"/>
          <a:ext cx="6903720" cy="348234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 b="1"/>
            <a:t>VLOOKUP FUNCTION</a:t>
          </a:r>
        </a:p>
        <a:p>
          <a:pPr algn="l"/>
          <a:r>
            <a:rPr lang="en-IN" sz="1100"/>
            <a:t>VLOOKUP(Movies[@[movie_id]:[movie_id]], Financials, 5, FALSE)</a:t>
          </a:r>
        </a:p>
        <a:p>
          <a:pPr algn="l"/>
          <a:endParaRPr lang="en-IN" sz="1100"/>
        </a:p>
        <a:p>
          <a:pPr algn="l"/>
          <a:r>
            <a:rPr lang="en-IN" sz="1100" b="1"/>
            <a:t>INDEXMATCH</a:t>
          </a:r>
          <a:r>
            <a:rPr lang="en-IN" sz="1100" b="1" baseline="0"/>
            <a:t> FUNCTION</a:t>
          </a:r>
        </a:p>
        <a:p>
          <a:pPr algn="l"/>
          <a:endParaRPr lang="en-IN" sz="1100" baseline="0"/>
        </a:p>
        <a:p>
          <a:pPr algn="l"/>
          <a:r>
            <a:rPr lang="en-IN" sz="1100"/>
            <a:t>INDEX(Financials, MATCH(Movies7[@[movie_id]:[movie_id]], Financials[[movie_id]:[movie_id]],0),MATCH("Currency", Financials[#Headers],0))</a:t>
          </a:r>
        </a:p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BA6464-3856-4100-B16A-7259A3986743}" name="Movies" displayName="Movies" ref="A1:Q40" totalsRowShown="0" headerRowDxfId="20">
  <autoFilter ref="A1:Q40" xr:uid="{6A7FE39D-5614-4A7F-89B7-C167ABC0A251}"/>
  <tableColumns count="17">
    <tableColumn id="1" xr3:uid="{38AB2663-5D0F-4CA1-81A3-7B4AB95A7FF0}" name="movie_id"/>
    <tableColumn id="8" xr3:uid="{4BB52109-3928-4AC7-A2AE-AB5D4C63C929}" name="title"/>
    <tableColumn id="3" xr3:uid="{FF3A44EA-B54B-49DF-B183-F54E767E8905}" name="industry"/>
    <tableColumn id="4" xr3:uid="{FB37DD29-2692-402D-971A-1BC8AEA2FAE2}" name="release_year"/>
    <tableColumn id="5" xr3:uid="{8AA6D2E2-D5D6-4E62-A28C-DC7534F95694}" name="imdb_rating"/>
    <tableColumn id="6" xr3:uid="{865985B0-DBCB-4345-B302-869A6040D887}" name="studio"/>
    <tableColumn id="7" xr3:uid="{1D7701F3-BEE7-4802-B92F-C6DE12F7FD7C}" name="language_id"/>
    <tableColumn id="2" xr3:uid="{39604A00-3D5C-4FA5-A83C-0283BB586D0C}" name="Budget" dataDxfId="12">
      <calculatedColumnFormula>_xlfn.IFNA(INDEX(Financials[], MATCH(Movies[[#This Row],[movie_id]:[movie_id]], Financials[[movie_id]:[movie_id]],0),2),"Not Available")</calculatedColumnFormula>
    </tableColumn>
    <tableColumn id="9" xr3:uid="{148F1DB9-696B-4E42-A860-FB98F4D27A97}" name="Revenue " dataDxfId="19">
      <calculatedColumnFormula>INDEX(Financials[], MATCH(Movies[[#This Row],[movie_id]:[movie_id]], Financials[[movie_id]:[movie_id]],0),3)</calculatedColumnFormula>
    </tableColumn>
    <tableColumn id="10" xr3:uid="{3C79E2D7-6EAD-475B-9413-0AD66A6FCF48}" name="Unit" dataDxfId="18">
      <calculatedColumnFormula>INDEX(Financials[], MATCH(Movies[[#This Row],[movie_id]:[movie_id]], Financials[[movie_id]:[movie_id]],0),MATCH("Unit", Financials[#Headers],0))</calculatedColumnFormula>
    </tableColumn>
    <tableColumn id="11" xr3:uid="{0D7968C8-9426-4395-B814-1CDAB904052C}" name="Currency " dataDxfId="17">
      <calculatedColumnFormula>INDEX(Financials[], MATCH(Movies[[#This Row],[movie_id]:[movie_id]], Financials[[movie_id]:[movie_id]],0),MATCH("Currency", Financials[#Headers],0))</calculatedColumnFormula>
    </tableColumn>
    <tableColumn id="12" xr3:uid="{08E5E592-8223-477D-AE78-7227065A3946}" name="Budget MIL" dataDxfId="11">
      <calculatedColumnFormula>IF(Movies[[#This Row],[Unit]]="Billions",Movies[[#This Row],[Budget]]*1000,Movies[[#This Row],[Budget]])</calculatedColumnFormula>
    </tableColumn>
    <tableColumn id="19" xr3:uid="{AD4E599B-0608-44FB-983E-E1CB83F92A3D}" name="Revenue MIL" dataDxfId="10">
      <calculatedColumnFormula>IF(Movies[[#This Row],[Unit]]="Billions",Movies[[#This Row],[Revenue ]]*1000,Movies[[#This Row],[Revenue ]])</calculatedColumnFormula>
    </tableColumn>
    <tableColumn id="20" xr3:uid="{2F381341-8AAD-4D69-BFB3-03558366EF5D}" name="Budget INR" dataDxfId="9">
      <calculatedColumnFormula>IF(Movies[[#This Row],[Currency ]]="USD",Movies[[#This Row],[Budget MIL]]*80,Movies[[#This Row],[Budget MIL]])</calculatedColumnFormula>
    </tableColumn>
    <tableColumn id="21" xr3:uid="{0D6885D7-5523-4E7C-9397-368D85377F95}" name="Revenue INR" dataDxfId="0">
      <calculatedColumnFormula>IF(Movies[[#This Row],[Currency ]]="USD",Movies[[#This Row],[Revenue MIL]]*80,Movies[[#This Row],[Revenue MIL]])</calculatedColumnFormula>
    </tableColumn>
    <tableColumn id="22" xr3:uid="{20A438F6-1A4D-4B0C-B41E-9CFC71B8DE48}" name="Budget USD" dataDxfId="2">
      <calculatedColumnFormula>IF(Movies[[#This Row],[Currency ]]="INR",Movies[[#This Row],[Budget MIL]]/80,Movies[[#This Row],[Budget MIL]])</calculatedColumnFormula>
    </tableColumn>
    <tableColumn id="23" xr3:uid="{BCD619F7-08C2-4C0E-B708-03FDF7271D9B}" name="Revenue USD" dataDxfId="1">
      <calculatedColumnFormula>IF(Movies[[#This Row],[Currency ]]="INR",Movies[[#This Row],[Revenue MIL]]/80,Movies[[#This Row],[Revenue MIL]])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6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5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4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3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A7B8-A43A-4337-A74F-C31A4C7FBE66}">
  <dimension ref="A1:Q51"/>
  <sheetViews>
    <sheetView tabSelected="1" topLeftCell="B10" zoomScale="94" zoomScaleNormal="94" workbookViewId="0">
      <selection activeCell="I52" sqref="I52"/>
    </sheetView>
  </sheetViews>
  <sheetFormatPr defaultRowHeight="14.4" x14ac:dyDescent="0.3"/>
  <cols>
    <col min="1" max="1" width="11.88671875" customWidth="1"/>
    <col min="2" max="2" width="29.6640625" customWidth="1"/>
    <col min="3" max="3" width="10.5546875" bestFit="1" customWidth="1"/>
    <col min="4" max="4" width="5.109375" customWidth="1"/>
    <col min="5" max="5" width="6.109375" customWidth="1"/>
    <col min="6" max="6" width="22" customWidth="1"/>
    <col min="7" max="7" width="13.44140625" bestFit="1" customWidth="1"/>
    <col min="8" max="8" width="25.6640625" bestFit="1" customWidth="1"/>
    <col min="10" max="11" width="12" bestFit="1" customWidth="1"/>
    <col min="12" max="12" width="12.44140625" bestFit="1" customWidth="1"/>
    <col min="13" max="13" width="14.44140625" bestFit="1" customWidth="1"/>
    <col min="14" max="15" width="14.88671875" bestFit="1" customWidth="1"/>
    <col min="16" max="16" width="13.44140625" bestFit="1" customWidth="1"/>
    <col min="17" max="17" width="14.88671875" bestFit="1" customWidth="1"/>
  </cols>
  <sheetData>
    <row r="1" spans="1:17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</row>
    <row r="2" spans="1:17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_xlfn.IFNA(INDEX(Financials[], MATCH(Movies[[#This Row],[movie_id]:[movie_id]], Financials[[movie_id]:[movie_id]],0),2),"Not Available")</f>
        <v>1</v>
      </c>
      <c r="I2">
        <f>INDEX(Financials[], MATCH(Movies[[#This Row],[movie_id]:[movie_id]], Financials[[movie_id]:[movie_id]],0),3)</f>
        <v>12.5</v>
      </c>
      <c r="J2" t="str">
        <f>INDEX(Financials[], MATCH(Movies[[#This Row],[movie_id]:[movie_id]], Financials[[movie_id]:[movie_id]],0),MATCH("Unit", Financials[#Headers],0))</f>
        <v>Billions</v>
      </c>
      <c r="K2" t="str">
        <f>INDEX(Financials[], MATCH(Movies[[#This Row],[movie_id]:[movie_id]], Financials[[movie_id]:[movie_id]],0),MATCH("Currency", Financials[#Headers],0))</f>
        <v>INR</v>
      </c>
      <c r="L2" s="3">
        <f>IF(Movies[[#This Row],[Unit]]="Billions",Movies[[#This Row],[Budget]]*1000,Movies[[#This Row],[Budget]])</f>
        <v>1000</v>
      </c>
      <c r="M2" s="3">
        <f>IF(Movies[[#This Row],[Unit]]="Billions",Movies[[#This Row],[Revenue ]]*1000,Movies[[#This Row],[Revenue ]])</f>
        <v>12500</v>
      </c>
      <c r="N2" s="3">
        <f>IF(Movies[[#This Row],[Currency ]]="USD",Movies[[#This Row],[Budget MIL]]*80,Movies[[#This Row],[Budget MIL]])</f>
        <v>1000</v>
      </c>
      <c r="O2" s="3">
        <f>IF(Movies[[#This Row],[Currency ]]="USD",Movies[[#This Row],[Revenue MIL]]*80,Movies[[#This Row],[Revenue MIL]])</f>
        <v>12500</v>
      </c>
      <c r="P2" s="3">
        <f>IF(Movies[[#This Row],[Currency ]]="INR",Movies[[#This Row],[Budget MIL]]/80,Movies[[#This Row],[Budget MIL]])</f>
        <v>12.5</v>
      </c>
      <c r="Q2" s="3">
        <f>IF(Movies[[#This Row],[Currency ]]="INR",Movies[[#This Row],[Revenue MIL]]/80,Movies[[#This Row],[Revenue MIL]])</f>
        <v>156.25</v>
      </c>
    </row>
    <row r="3" spans="1:17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_xlfn.IFNA(INDEX(Financials[], MATCH(Movies[[#This Row],[movie_id]:[movie_id]], Financials[[movie_id]:[movie_id]],0),2),"Not Available")</f>
        <v>200</v>
      </c>
      <c r="I3">
        <f>INDEX(Financials[], MATCH(Movies[[#This Row],[movie_id]:[movie_id]], Financials[[movie_id]:[movie_id]],0),3)</f>
        <v>954.8</v>
      </c>
      <c r="J3" t="str">
        <f>INDEX(Financials[], MATCH(Movies[[#This Row],[movie_id]:[movie_id]], Financials[[movie_id]:[movie_id]],0),MATCH("Unit", Financials[#Headers],0))</f>
        <v>Millions</v>
      </c>
      <c r="K3" t="str">
        <f>INDEX(Financials[], MATCH(Movies[[#This Row],[movie_id]:[movie_id]], Financials[[movie_id]:[movie_id]],0),MATCH("Currency", Financials[#Headers],0))</f>
        <v>USD</v>
      </c>
      <c r="L3" s="3">
        <f>IF(Movies[[#This Row],[Unit]]="Billions",Movies[[#This Row],[Budget]]*1000,Movies[[#This Row],[Budget]])</f>
        <v>200</v>
      </c>
      <c r="M3" s="3">
        <f>IF(Movies[[#This Row],[Unit]]="Billions",Movies[[#This Row],[Revenue ]]*1000,Movies[[#This Row],[Revenue ]])</f>
        <v>954.8</v>
      </c>
      <c r="N3" s="3">
        <f>IF(Movies[[#This Row],[Currency ]]="USD",Movies[[#This Row],[Budget MIL]]*80,Movies[[#This Row],[Budget MIL]])</f>
        <v>16000</v>
      </c>
      <c r="O3" s="3">
        <f>IF(Movies[[#This Row],[Currency ]]="USD",Movies[[#This Row],[Revenue MIL]]*80,Movies[[#This Row],[Revenue MIL]])</f>
        <v>76384</v>
      </c>
      <c r="P3" s="3">
        <f>IF(Movies[[#This Row],[Currency ]]="INR",Movies[[#This Row],[Budget MIL]]/80,Movies[[#This Row],[Budget MIL]])</f>
        <v>200</v>
      </c>
      <c r="Q3" s="3">
        <f>IF(Movies[[#This Row],[Currency ]]="INR",Movies[[#This Row],[Revenue MIL]]/80,Movies[[#This Row],[Revenue MIL]])</f>
        <v>954.8</v>
      </c>
    </row>
    <row r="4" spans="1:17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_xlfn.IFNA(INDEX(Financials[], MATCH(Movies[[#This Row],[movie_id]:[movie_id]], Financials[[movie_id]:[movie_id]],0),2),"Not Available")</f>
        <v>165</v>
      </c>
      <c r="I4">
        <f>INDEX(Financials[], MATCH(Movies[[#This Row],[movie_id]:[movie_id]], Financials[[movie_id]:[movie_id]],0),3)</f>
        <v>644.79999999999995</v>
      </c>
      <c r="J4" t="str">
        <f>INDEX(Financials[], MATCH(Movies[[#This Row],[movie_id]:[movie_id]], Financials[[movie_id]:[movie_id]],0),MATCH("Unit", Financials[#Headers],0))</f>
        <v>Millions</v>
      </c>
      <c r="K4" t="str">
        <f>INDEX(Financials[], MATCH(Movies[[#This Row],[movie_id]:[movie_id]], Financials[[movie_id]:[movie_id]],0),MATCH("Currency", Financials[#Headers],0))</f>
        <v>USD</v>
      </c>
      <c r="L4" s="3">
        <f>IF(Movies[[#This Row],[Unit]]="Billions",Movies[[#This Row],[Budget]]*1000,Movies[[#This Row],[Budget]])</f>
        <v>165</v>
      </c>
      <c r="M4" s="3">
        <f>IF(Movies[[#This Row],[Unit]]="Billions",Movies[[#This Row],[Revenue ]]*1000,Movies[[#This Row],[Revenue ]])</f>
        <v>644.79999999999995</v>
      </c>
      <c r="N4" s="3">
        <f>IF(Movies[[#This Row],[Currency ]]="USD",Movies[[#This Row],[Budget MIL]]*80,Movies[[#This Row],[Budget MIL]])</f>
        <v>13200</v>
      </c>
      <c r="O4" s="3">
        <f>IF(Movies[[#This Row],[Currency ]]="USD",Movies[[#This Row],[Revenue MIL]]*80,Movies[[#This Row],[Revenue MIL]])</f>
        <v>51584</v>
      </c>
      <c r="P4" s="3">
        <f>IF(Movies[[#This Row],[Currency ]]="INR",Movies[[#This Row],[Budget MIL]]/80,Movies[[#This Row],[Budget MIL]])</f>
        <v>165</v>
      </c>
      <c r="Q4" s="3">
        <f>IF(Movies[[#This Row],[Currency ]]="INR",Movies[[#This Row],[Revenue MIL]]/80,Movies[[#This Row],[Revenue MIL]])</f>
        <v>644.79999999999995</v>
      </c>
    </row>
    <row r="5" spans="1:17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_xlfn.IFNA(INDEX(Financials[], MATCH(Movies[[#This Row],[movie_id]:[movie_id]], Financials[[movie_id]:[movie_id]],0),2),"Not Available")</f>
        <v>180</v>
      </c>
      <c r="I5">
        <f>INDEX(Financials[], MATCH(Movies[[#This Row],[movie_id]:[movie_id]], Financials[[movie_id]:[movie_id]],0),3)</f>
        <v>854</v>
      </c>
      <c r="J5" t="str">
        <f>INDEX(Financials[], MATCH(Movies[[#This Row],[movie_id]:[movie_id]], Financials[[movie_id]:[movie_id]],0),MATCH("Unit", Financials[#Headers],0))</f>
        <v>Millions</v>
      </c>
      <c r="K5" t="str">
        <f>INDEX(Financials[], MATCH(Movies[[#This Row],[movie_id]:[movie_id]], Financials[[movie_id]:[movie_id]],0),MATCH("Currency", Financials[#Headers],0))</f>
        <v>USD</v>
      </c>
      <c r="L5" s="3">
        <f>IF(Movies[[#This Row],[Unit]]="Billions",Movies[[#This Row],[Budget]]*1000,Movies[[#This Row],[Budget]])</f>
        <v>180</v>
      </c>
      <c r="M5" s="3">
        <f>IF(Movies[[#This Row],[Unit]]="Billions",Movies[[#This Row],[Revenue ]]*1000,Movies[[#This Row],[Revenue ]])</f>
        <v>854</v>
      </c>
      <c r="N5" s="3">
        <f>IF(Movies[[#This Row],[Currency ]]="USD",Movies[[#This Row],[Budget MIL]]*80,Movies[[#This Row],[Budget MIL]])</f>
        <v>14400</v>
      </c>
      <c r="O5" s="3">
        <f>IF(Movies[[#This Row],[Currency ]]="USD",Movies[[#This Row],[Revenue MIL]]*80,Movies[[#This Row],[Revenue MIL]])</f>
        <v>68320</v>
      </c>
      <c r="P5" s="3">
        <f>IF(Movies[[#This Row],[Currency ]]="INR",Movies[[#This Row],[Budget MIL]]/80,Movies[[#This Row],[Budget MIL]])</f>
        <v>180</v>
      </c>
      <c r="Q5" s="3">
        <f>IF(Movies[[#This Row],[Currency ]]="INR",Movies[[#This Row],[Revenue MIL]]/80,Movies[[#This Row],[Revenue MIL]])</f>
        <v>854</v>
      </c>
    </row>
    <row r="6" spans="1:17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_xlfn.IFNA(INDEX(Financials[], MATCH(Movies[[#This Row],[movie_id]:[movie_id]], Financials[[movie_id]:[movie_id]],0),2),"Not Available")</f>
        <v>250</v>
      </c>
      <c r="I6">
        <f>INDEX(Financials[], MATCH(Movies[[#This Row],[movie_id]:[movie_id]], Financials[[movie_id]:[movie_id]],0),3)</f>
        <v>670</v>
      </c>
      <c r="J6" t="str">
        <f>INDEX(Financials[], MATCH(Movies[[#This Row],[movie_id]:[movie_id]], Financials[[movie_id]:[movie_id]],0),MATCH("Unit", Financials[#Headers],0))</f>
        <v>Millions</v>
      </c>
      <c r="K6" t="str">
        <f>INDEX(Financials[], MATCH(Movies[[#This Row],[movie_id]:[movie_id]], Financials[[movie_id]:[movie_id]],0),MATCH("Currency", Financials[#Headers],0))</f>
        <v>USD</v>
      </c>
      <c r="L6" s="3">
        <f>IF(Movies[[#This Row],[Unit]]="Billions",Movies[[#This Row],[Budget]]*1000,Movies[[#This Row],[Budget]])</f>
        <v>250</v>
      </c>
      <c r="M6" s="3">
        <f>IF(Movies[[#This Row],[Unit]]="Billions",Movies[[#This Row],[Revenue ]]*1000,Movies[[#This Row],[Revenue ]])</f>
        <v>670</v>
      </c>
      <c r="N6" s="3">
        <f>IF(Movies[[#This Row],[Currency ]]="USD",Movies[[#This Row],[Budget MIL]]*80,Movies[[#This Row],[Budget MIL]])</f>
        <v>20000</v>
      </c>
      <c r="O6" s="3">
        <f>IF(Movies[[#This Row],[Currency ]]="USD",Movies[[#This Row],[Revenue MIL]]*80,Movies[[#This Row],[Revenue MIL]])</f>
        <v>53600</v>
      </c>
      <c r="P6" s="3">
        <f>IF(Movies[[#This Row],[Currency ]]="INR",Movies[[#This Row],[Budget MIL]]/80,Movies[[#This Row],[Budget MIL]])</f>
        <v>250</v>
      </c>
      <c r="Q6" s="3">
        <f>IF(Movies[[#This Row],[Currency ]]="INR",Movies[[#This Row],[Revenue MIL]]/80,Movies[[#This Row],[Revenue MIL]])</f>
        <v>670</v>
      </c>
    </row>
    <row r="7" spans="1:17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tr">
        <f>_xlfn.IFNA(INDEX(Financials[], MATCH(Movies[[#This Row],[movie_id]:[movie_id]], Financials[[movie_id]:[movie_id]],0),2),"Not Available")</f>
        <v>Not Available</v>
      </c>
      <c r="I7" t="str">
        <f>_xlfn.IFNA(INDEX(Financials[], MATCH(Movies[[#This Row],[movie_id]:[movie_id]], Financials[[movie_id]:[movie_id]],0),2),"Not Available")</f>
        <v>Not Available</v>
      </c>
      <c r="J7" t="str">
        <f>_xlfn.IFNA(INDEX(Financials[], MATCH(Movies[[#This Row],[movie_id]:[movie_id]], Financials[[movie_id]:[movie_id]],0),2),"Not Available")</f>
        <v>Not Available</v>
      </c>
      <c r="K7" t="str">
        <f>_xlfn.IFNA(INDEX(Financials[], MATCH(Movies[[#This Row],[movie_id]:[movie_id]], Financials[[movie_id]:[movie_id]],0),2),"Not Available")</f>
        <v>Not Available</v>
      </c>
      <c r="L7" s="3" t="str">
        <f>IF(Movies[[#This Row],[Unit]]="Billions",Movies[[#This Row],[Budget]]*1000,Movies[[#This Row],[Budget]])</f>
        <v>Not Available</v>
      </c>
      <c r="M7" s="3" t="str">
        <f>IF(Movies[[#This Row],[Unit]]="Billions",Movies[[#This Row],[Revenue ]]*1000,Movies[[#This Row],[Revenue ]])</f>
        <v>Not Available</v>
      </c>
      <c r="N7" s="3" t="str">
        <f>IF(Movies[[#This Row],[Currency ]]="USD",Movies[[#This Row],[Budget MIL]]*80,Movies[[#This Row],[Budget MIL]])</f>
        <v>Not Available</v>
      </c>
      <c r="O7" s="3" t="str">
        <f>IF(Movies[[#This Row],[Currency ]]="USD",Movies[[#This Row],[Revenue MIL]]*80,Movies[[#This Row],[Revenue MIL]])</f>
        <v>Not Available</v>
      </c>
      <c r="P7" s="3" t="str">
        <f>IF(Movies[[#This Row],[Currency ]]="INR",Movies[[#This Row],[Budget MIL]]/80,Movies[[#This Row],[Budget MIL]])</f>
        <v>Not Available</v>
      </c>
      <c r="Q7" s="3" t="str">
        <f>IF(Movies[[#This Row],[Currency ]]="INR",Movies[[#This Row],[Revenue MIL]]/80,Movies[[#This Row],[Revenue MIL]])</f>
        <v>Not Available</v>
      </c>
    </row>
    <row r="8" spans="1:17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_xlfn.IFNA(INDEX(Financials[], MATCH(Movies[[#This Row],[movie_id]:[movie_id]], Financials[[movie_id]:[movie_id]],0),2),"Not Available")</f>
        <v>400</v>
      </c>
      <c r="I8">
        <f>INDEX(Financials[], MATCH(Movies[[#This Row],[movie_id]:[movie_id]], Financials[[movie_id]:[movie_id]],0),3)</f>
        <v>2000</v>
      </c>
      <c r="J8" t="str">
        <f>INDEX(Financials[], MATCH(Movies[[#This Row],[movie_id]:[movie_id]], Financials[[movie_id]:[movie_id]],0),MATCH("Unit", Financials[#Headers],0))</f>
        <v>Millions</v>
      </c>
      <c r="K8" t="str">
        <f>INDEX(Financials[], MATCH(Movies[[#This Row],[movie_id]:[movie_id]], Financials[[movie_id]:[movie_id]],0),MATCH("Currency", Financials[#Headers],0))</f>
        <v>INR</v>
      </c>
      <c r="L8" s="3">
        <f>IF(Movies[[#This Row],[Unit]]="Billions",Movies[[#This Row],[Budget]]*1000,Movies[[#This Row],[Budget]])</f>
        <v>400</v>
      </c>
      <c r="M8" s="3">
        <f>IF(Movies[[#This Row],[Unit]]="Billions",Movies[[#This Row],[Revenue ]]*1000,Movies[[#This Row],[Revenue ]])</f>
        <v>2000</v>
      </c>
      <c r="N8" s="3">
        <f>IF(Movies[[#This Row],[Currency ]]="USD",Movies[[#This Row],[Budget MIL]]*80,Movies[[#This Row],[Budget MIL]])</f>
        <v>400</v>
      </c>
      <c r="O8" s="3">
        <f>IF(Movies[[#This Row],[Currency ]]="USD",Movies[[#This Row],[Revenue MIL]]*80,Movies[[#This Row],[Revenue MIL]])</f>
        <v>2000</v>
      </c>
      <c r="P8" s="3">
        <f>IF(Movies[[#This Row],[Currency ]]="INR",Movies[[#This Row],[Budget MIL]]/80,Movies[[#This Row],[Budget MIL]])</f>
        <v>5</v>
      </c>
      <c r="Q8" s="3">
        <f>IF(Movies[[#This Row],[Currency ]]="INR",Movies[[#This Row],[Revenue MIL]]/80,Movies[[#This Row],[Revenue MIL]])</f>
        <v>25</v>
      </c>
    </row>
    <row r="9" spans="1:17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_xlfn.IFNA(INDEX(Financials[], MATCH(Movies[[#This Row],[movie_id]:[movie_id]], Financials[[movie_id]:[movie_id]],0),2),"Not Available")</f>
        <v>550</v>
      </c>
      <c r="I9">
        <f>INDEX(Financials[], MATCH(Movies[[#This Row],[movie_id]:[movie_id]], Financials[[movie_id]:[movie_id]],0),3)</f>
        <v>4000</v>
      </c>
      <c r="J9" t="str">
        <f>INDEX(Financials[], MATCH(Movies[[#This Row],[movie_id]:[movie_id]], Financials[[movie_id]:[movie_id]],0),MATCH("Unit", Financials[#Headers],0))</f>
        <v>Millions</v>
      </c>
      <c r="K9" t="str">
        <f>INDEX(Financials[], MATCH(Movies[[#This Row],[movie_id]:[movie_id]], Financials[[movie_id]:[movie_id]],0),MATCH("Currency", Financials[#Headers],0))</f>
        <v>INR</v>
      </c>
      <c r="L9" s="3">
        <f>IF(Movies[[#This Row],[Unit]]="Billions",Movies[[#This Row],[Budget]]*1000,Movies[[#This Row],[Budget]])</f>
        <v>550</v>
      </c>
      <c r="M9" s="3">
        <f>IF(Movies[[#This Row],[Unit]]="Billions",Movies[[#This Row],[Revenue ]]*1000,Movies[[#This Row],[Revenue ]])</f>
        <v>4000</v>
      </c>
      <c r="N9" s="3">
        <f>IF(Movies[[#This Row],[Currency ]]="USD",Movies[[#This Row],[Budget MIL]]*80,Movies[[#This Row],[Budget MIL]])</f>
        <v>550</v>
      </c>
      <c r="O9" s="3">
        <f>IF(Movies[[#This Row],[Currency ]]="USD",Movies[[#This Row],[Revenue MIL]]*80,Movies[[#This Row],[Revenue MIL]])</f>
        <v>4000</v>
      </c>
      <c r="P9" s="3">
        <f>IF(Movies[[#This Row],[Currency ]]="INR",Movies[[#This Row],[Budget MIL]]/80,Movies[[#This Row],[Budget MIL]])</f>
        <v>6.875</v>
      </c>
      <c r="Q9" s="3">
        <f>IF(Movies[[#This Row],[Currency ]]="INR",Movies[[#This Row],[Revenue MIL]]/80,Movies[[#This Row],[Revenue MIL]])</f>
        <v>50</v>
      </c>
    </row>
    <row r="10" spans="1:17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_xlfn.IFNA(INDEX(Financials[], MATCH(Movies[[#This Row],[movie_id]:[movie_id]], Financials[[movie_id]:[movie_id]],0),2),"Not Available")</f>
        <v>390</v>
      </c>
      <c r="I10">
        <f>INDEX(Financials[], MATCH(Movies[[#This Row],[movie_id]:[movie_id]], Financials[[movie_id]:[movie_id]],0),3)</f>
        <v>1360</v>
      </c>
      <c r="J10" t="str">
        <f>INDEX(Financials[], MATCH(Movies[[#This Row],[movie_id]:[movie_id]], Financials[[movie_id]:[movie_id]],0),MATCH("Unit", Financials[#Headers],0))</f>
        <v>Millions</v>
      </c>
      <c r="K10" t="str">
        <f>INDEX(Financials[], MATCH(Movies[[#This Row],[movie_id]:[movie_id]], Financials[[movie_id]:[movie_id]],0),MATCH("Currency", Financials[#Headers],0))</f>
        <v>INR</v>
      </c>
      <c r="L10" s="3">
        <f>IF(Movies[[#This Row],[Unit]]="Billions",Movies[[#This Row],[Budget]]*1000,Movies[[#This Row],[Budget]])</f>
        <v>390</v>
      </c>
      <c r="M10" s="3">
        <f>IF(Movies[[#This Row],[Unit]]="Billions",Movies[[#This Row],[Revenue ]]*1000,Movies[[#This Row],[Revenue ]])</f>
        <v>1360</v>
      </c>
      <c r="N10" s="3">
        <f>IF(Movies[[#This Row],[Currency ]]="USD",Movies[[#This Row],[Budget MIL]]*80,Movies[[#This Row],[Budget MIL]])</f>
        <v>390</v>
      </c>
      <c r="O10" s="3">
        <f>IF(Movies[[#This Row],[Currency ]]="USD",Movies[[#This Row],[Revenue MIL]]*80,Movies[[#This Row],[Revenue MIL]])</f>
        <v>1360</v>
      </c>
      <c r="P10" s="3">
        <f>IF(Movies[[#This Row],[Currency ]]="INR",Movies[[#This Row],[Budget MIL]]/80,Movies[[#This Row],[Budget MIL]])</f>
        <v>4.875</v>
      </c>
      <c r="Q10" s="3">
        <f>IF(Movies[[#This Row],[Currency ]]="INR",Movies[[#This Row],[Revenue MIL]]/80,Movies[[#This Row],[Revenue MIL]])</f>
        <v>17</v>
      </c>
    </row>
    <row r="11" spans="1:17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_xlfn.IFNA(INDEX(Financials[], MATCH(Movies[[#This Row],[movie_id]:[movie_id]], Financials[[movie_id]:[movie_id]],0),2),"Not Available")</f>
        <v>1.4</v>
      </c>
      <c r="I11">
        <f>INDEX(Financials[], MATCH(Movies[[#This Row],[movie_id]:[movie_id]], Financials[[movie_id]:[movie_id]],0),3)</f>
        <v>3.5</v>
      </c>
      <c r="J11" t="str">
        <f>INDEX(Financials[], MATCH(Movies[[#This Row],[movie_id]:[movie_id]], Financials[[movie_id]:[movie_id]],0),MATCH("Unit", Financials[#Headers],0))</f>
        <v>Billions</v>
      </c>
      <c r="K11" t="str">
        <f>INDEX(Financials[], MATCH(Movies[[#This Row],[movie_id]:[movie_id]], Financials[[movie_id]:[movie_id]],0),MATCH("Currency", Financials[#Headers],0))</f>
        <v>INR</v>
      </c>
      <c r="L11" s="3">
        <f>IF(Movies[[#This Row],[Unit]]="Billions",Movies[[#This Row],[Budget]]*1000,Movies[[#This Row],[Budget]])</f>
        <v>1400</v>
      </c>
      <c r="M11" s="3">
        <f>IF(Movies[[#This Row],[Unit]]="Billions",Movies[[#This Row],[Revenue ]]*1000,Movies[[#This Row],[Revenue ]])</f>
        <v>3500</v>
      </c>
      <c r="N11" s="3">
        <f>IF(Movies[[#This Row],[Currency ]]="USD",Movies[[#This Row],[Budget MIL]]*80,Movies[[#This Row],[Budget MIL]])</f>
        <v>1400</v>
      </c>
      <c r="O11" s="3">
        <f>IF(Movies[[#This Row],[Currency ]]="USD",Movies[[#This Row],[Revenue MIL]]*80,Movies[[#This Row],[Revenue MIL]])</f>
        <v>3500</v>
      </c>
      <c r="P11" s="3">
        <f>IF(Movies[[#This Row],[Currency ]]="INR",Movies[[#This Row],[Budget MIL]]/80,Movies[[#This Row],[Budget MIL]])</f>
        <v>17.5</v>
      </c>
      <c r="Q11" s="3">
        <f>IF(Movies[[#This Row],[Currency ]]="INR",Movies[[#This Row],[Revenue MIL]]/80,Movies[[#This Row],[Revenue MIL]])</f>
        <v>43.75</v>
      </c>
    </row>
    <row r="12" spans="1:17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_xlfn.IFNA(INDEX(Financials[], MATCH(Movies[[#This Row],[movie_id]:[movie_id]], Financials[[movie_id]:[movie_id]],0),2),"Not Available")</f>
        <v>25</v>
      </c>
      <c r="I12">
        <f>INDEX(Financials[], MATCH(Movies[[#This Row],[movie_id]:[movie_id]], Financials[[movie_id]:[movie_id]],0),3)</f>
        <v>73.3</v>
      </c>
      <c r="J12" t="str">
        <f>INDEX(Financials[], MATCH(Movies[[#This Row],[movie_id]:[movie_id]], Financials[[movie_id]:[movie_id]],0),MATCH("Unit", Financials[#Headers],0))</f>
        <v>Millions</v>
      </c>
      <c r="K12" t="str">
        <f>INDEX(Financials[], MATCH(Movies[[#This Row],[movie_id]:[movie_id]], Financials[[movie_id]:[movie_id]],0),MATCH("Currency", Financials[#Headers],0))</f>
        <v>USD</v>
      </c>
      <c r="L12" s="3">
        <f>IF(Movies[[#This Row],[Unit]]="Billions",Movies[[#This Row],[Budget]]*1000,Movies[[#This Row],[Budget]])</f>
        <v>25</v>
      </c>
      <c r="M12" s="3">
        <f>IF(Movies[[#This Row],[Unit]]="Billions",Movies[[#This Row],[Revenue ]]*1000,Movies[[#This Row],[Revenue ]])</f>
        <v>73.3</v>
      </c>
      <c r="N12" s="3">
        <f>IF(Movies[[#This Row],[Currency ]]="USD",Movies[[#This Row],[Budget MIL]]*80,Movies[[#This Row],[Budget MIL]])</f>
        <v>2000</v>
      </c>
      <c r="O12" s="3">
        <f>IF(Movies[[#This Row],[Currency ]]="USD",Movies[[#This Row],[Revenue MIL]]*80,Movies[[#This Row],[Revenue MIL]])</f>
        <v>5864</v>
      </c>
      <c r="P12" s="3">
        <f>IF(Movies[[#This Row],[Currency ]]="INR",Movies[[#This Row],[Budget MIL]]/80,Movies[[#This Row],[Budget MIL]])</f>
        <v>25</v>
      </c>
      <c r="Q12" s="3">
        <f>IF(Movies[[#This Row],[Currency ]]="INR",Movies[[#This Row],[Revenue MIL]]/80,Movies[[#This Row],[Revenue MIL]])</f>
        <v>73.3</v>
      </c>
    </row>
    <row r="13" spans="1:17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tr">
        <f>_xlfn.IFNA(INDEX(Financials[], MATCH(Movies[[#This Row],[movie_id]:[movie_id]], Financials[[movie_id]:[movie_id]],0),2),"Not Available")</f>
        <v>Not Available</v>
      </c>
      <c r="I13" t="str">
        <f>_xlfn.IFNA(INDEX(Financials[], MATCH(Movies[[#This Row],[movie_id]:[movie_id]], Financials[[movie_id]:[movie_id]],0),2),"Not Available")</f>
        <v>Not Available</v>
      </c>
      <c r="J13" t="str">
        <f>_xlfn.IFNA(INDEX(Financials[], MATCH(Movies[[#This Row],[movie_id]:[movie_id]], Financials[[movie_id]:[movie_id]],0),2),"Not Available")</f>
        <v>Not Available</v>
      </c>
      <c r="K13" t="str">
        <f>_xlfn.IFNA(INDEX(Financials[], MATCH(Movies[[#This Row],[movie_id]:[movie_id]], Financials[[movie_id]:[movie_id]],0),2),"Not Available")</f>
        <v>Not Available</v>
      </c>
      <c r="L13" s="3" t="str">
        <f>IF(Movies[[#This Row],[Unit]]="Billions",Movies[[#This Row],[Budget]]*1000,Movies[[#This Row],[Budget]])</f>
        <v>Not Available</v>
      </c>
      <c r="M13" s="3" t="str">
        <f>IF(Movies[[#This Row],[Unit]]="Billions",Movies[[#This Row],[Revenue ]]*1000,Movies[[#This Row],[Revenue ]])</f>
        <v>Not Available</v>
      </c>
      <c r="N13" s="3" t="str">
        <f>IF(Movies[[#This Row],[Currency ]]="USD",Movies[[#This Row],[Budget MIL]]*80,Movies[[#This Row],[Budget MIL]])</f>
        <v>Not Available</v>
      </c>
      <c r="O13" s="3" t="str">
        <f>IF(Movies[[#This Row],[Currency ]]="USD",Movies[[#This Row],[Revenue MIL]]*80,Movies[[#This Row],[Revenue MIL]])</f>
        <v>Not Available</v>
      </c>
      <c r="P13" s="3" t="str">
        <f>IF(Movies[[#This Row],[Currency ]]="INR",Movies[[#This Row],[Budget MIL]]/80,Movies[[#This Row],[Budget MIL]])</f>
        <v>Not Available</v>
      </c>
      <c r="Q13" s="3" t="str">
        <f>IF(Movies[[#This Row],[Currency ]]="INR",Movies[[#This Row],[Revenue MIL]]/80,Movies[[#This Row],[Revenue MIL]])</f>
        <v>Not Available</v>
      </c>
    </row>
    <row r="14" spans="1:17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_xlfn.IFNA(INDEX(Financials[], MATCH(Movies[[#This Row],[movie_id]:[movie_id]], Financials[[movie_id]:[movie_id]],0),2),"Not Available")</f>
        <v>165</v>
      </c>
      <c r="I14">
        <f>INDEX(Financials[], MATCH(Movies[[#This Row],[movie_id]:[movie_id]], Financials[[movie_id]:[movie_id]],0),3)</f>
        <v>701.8</v>
      </c>
      <c r="J14" t="str">
        <f>INDEX(Financials[], MATCH(Movies[[#This Row],[movie_id]:[movie_id]], Financials[[movie_id]:[movie_id]],0),MATCH("Unit", Financials[#Headers],0))</f>
        <v>Millions</v>
      </c>
      <c r="K14" t="str">
        <f>INDEX(Financials[], MATCH(Movies[[#This Row],[movie_id]:[movie_id]], Financials[[movie_id]:[movie_id]],0),MATCH("Currency", Financials[#Headers],0))</f>
        <v>USD</v>
      </c>
      <c r="L14" s="3">
        <f>IF(Movies[[#This Row],[Unit]]="Billions",Movies[[#This Row],[Budget]]*1000,Movies[[#This Row],[Budget]])</f>
        <v>165</v>
      </c>
      <c r="M14" s="3">
        <f>IF(Movies[[#This Row],[Unit]]="Billions",Movies[[#This Row],[Revenue ]]*1000,Movies[[#This Row],[Revenue ]])</f>
        <v>701.8</v>
      </c>
      <c r="N14" s="3">
        <f>IF(Movies[[#This Row],[Currency ]]="USD",Movies[[#This Row],[Budget MIL]]*80,Movies[[#This Row],[Budget MIL]])</f>
        <v>13200</v>
      </c>
      <c r="O14" s="3">
        <f>IF(Movies[[#This Row],[Currency ]]="USD",Movies[[#This Row],[Revenue MIL]]*80,Movies[[#This Row],[Revenue MIL]])</f>
        <v>56144</v>
      </c>
      <c r="P14" s="3">
        <f>IF(Movies[[#This Row],[Currency ]]="INR",Movies[[#This Row],[Budget MIL]]/80,Movies[[#This Row],[Budget MIL]])</f>
        <v>165</v>
      </c>
      <c r="Q14" s="3">
        <f>IF(Movies[[#This Row],[Currency ]]="INR",Movies[[#This Row],[Revenue MIL]]/80,Movies[[#This Row],[Revenue MIL]])</f>
        <v>701.8</v>
      </c>
    </row>
    <row r="15" spans="1:17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_xlfn.IFNA(INDEX(Financials[], MATCH(Movies[[#This Row],[movie_id]:[movie_id]], Financials[[movie_id]:[movie_id]],0),2),"Not Available")</f>
        <v>55</v>
      </c>
      <c r="I15">
        <f>INDEX(Financials[], MATCH(Movies[[#This Row],[movie_id]:[movie_id]], Financials[[movie_id]:[movie_id]],0),3)</f>
        <v>307.10000000000002</v>
      </c>
      <c r="J15" t="str">
        <f>INDEX(Financials[], MATCH(Movies[[#This Row],[movie_id]:[movie_id]], Financials[[movie_id]:[movie_id]],0),MATCH("Unit", Financials[#Headers],0))</f>
        <v>Millions</v>
      </c>
      <c r="K15" t="str">
        <f>INDEX(Financials[], MATCH(Movies[[#This Row],[movie_id]:[movie_id]], Financials[[movie_id]:[movie_id]],0),MATCH("Currency", Financials[#Headers],0))</f>
        <v>USD</v>
      </c>
      <c r="L15" s="3">
        <f>IF(Movies[[#This Row],[Unit]]="Billions",Movies[[#This Row],[Budget]]*1000,Movies[[#This Row],[Budget]])</f>
        <v>55</v>
      </c>
      <c r="M15" s="3">
        <f>IF(Movies[[#This Row],[Unit]]="Billions",Movies[[#This Row],[Revenue ]]*1000,Movies[[#This Row],[Revenue ]])</f>
        <v>307.10000000000002</v>
      </c>
      <c r="N15" s="3">
        <f>IF(Movies[[#This Row],[Currency ]]="USD",Movies[[#This Row],[Budget MIL]]*80,Movies[[#This Row],[Budget MIL]])</f>
        <v>4400</v>
      </c>
      <c r="O15" s="3">
        <f>IF(Movies[[#This Row],[Currency ]]="USD",Movies[[#This Row],[Revenue MIL]]*80,Movies[[#This Row],[Revenue MIL]])</f>
        <v>24568</v>
      </c>
      <c r="P15" s="3">
        <f>IF(Movies[[#This Row],[Currency ]]="INR",Movies[[#This Row],[Budget MIL]]/80,Movies[[#This Row],[Budget MIL]])</f>
        <v>55</v>
      </c>
      <c r="Q15" s="3">
        <f>IF(Movies[[#This Row],[Currency ]]="INR",Movies[[#This Row],[Revenue MIL]]/80,Movies[[#This Row],[Revenue MIL]])</f>
        <v>307.10000000000002</v>
      </c>
    </row>
    <row r="16" spans="1:17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_xlfn.IFNA(INDEX(Financials[], MATCH(Movies[[#This Row],[movie_id]:[movie_id]], Financials[[movie_id]:[movie_id]],0),2),"Not Available")</f>
        <v>103</v>
      </c>
      <c r="I16">
        <f>INDEX(Financials[], MATCH(Movies[[#This Row],[movie_id]:[movie_id]], Financials[[movie_id]:[movie_id]],0),3)</f>
        <v>460.5</v>
      </c>
      <c r="J16" t="str">
        <f>INDEX(Financials[], MATCH(Movies[[#This Row],[movie_id]:[movie_id]], Financials[[movie_id]:[movie_id]],0),MATCH("Unit", Financials[#Headers],0))</f>
        <v>Millions</v>
      </c>
      <c r="K16" t="str">
        <f>INDEX(Financials[], MATCH(Movies[[#This Row],[movie_id]:[movie_id]], Financials[[movie_id]:[movie_id]],0),MATCH("Currency", Financials[#Headers],0))</f>
        <v>USD</v>
      </c>
      <c r="L16" s="3">
        <f>IF(Movies[[#This Row],[Unit]]="Billions",Movies[[#This Row],[Budget]]*1000,Movies[[#This Row],[Budget]])</f>
        <v>103</v>
      </c>
      <c r="M16" s="3">
        <f>IF(Movies[[#This Row],[Unit]]="Billions",Movies[[#This Row],[Revenue ]]*1000,Movies[[#This Row],[Revenue ]])</f>
        <v>460.5</v>
      </c>
      <c r="N16" s="3">
        <f>IF(Movies[[#This Row],[Currency ]]="USD",Movies[[#This Row],[Budget MIL]]*80,Movies[[#This Row],[Budget MIL]])</f>
        <v>8240</v>
      </c>
      <c r="O16" s="3">
        <f>IF(Movies[[#This Row],[Currency ]]="USD",Movies[[#This Row],[Revenue MIL]]*80,Movies[[#This Row],[Revenue MIL]])</f>
        <v>36840</v>
      </c>
      <c r="P16" s="3">
        <f>IF(Movies[[#This Row],[Currency ]]="INR",Movies[[#This Row],[Budget MIL]]/80,Movies[[#This Row],[Budget MIL]])</f>
        <v>103</v>
      </c>
      <c r="Q16" s="3">
        <f>IF(Movies[[#This Row],[Currency ]]="INR",Movies[[#This Row],[Revenue MIL]]/80,Movies[[#This Row],[Revenue MIL]])</f>
        <v>460.5</v>
      </c>
    </row>
    <row r="17" spans="1:17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_xlfn.IFNA(INDEX(Financials[], MATCH(Movies[[#This Row],[movie_id]:[movie_id]], Financials[[movie_id]:[movie_id]],0),2),"Not Available")</f>
        <v>200</v>
      </c>
      <c r="I17">
        <f>INDEX(Financials[], MATCH(Movies[[#This Row],[movie_id]:[movie_id]], Financials[[movie_id]:[movie_id]],0),3)</f>
        <v>2202</v>
      </c>
      <c r="J17" t="str">
        <f>INDEX(Financials[], MATCH(Movies[[#This Row],[movie_id]:[movie_id]], Financials[[movie_id]:[movie_id]],0),MATCH("Unit", Financials[#Headers],0))</f>
        <v>Millions</v>
      </c>
      <c r="K17" t="str">
        <f>INDEX(Financials[], MATCH(Movies[[#This Row],[movie_id]:[movie_id]], Financials[[movie_id]:[movie_id]],0),MATCH("Currency", Financials[#Headers],0))</f>
        <v>USD</v>
      </c>
      <c r="L17" s="3">
        <f>IF(Movies[[#This Row],[Unit]]="Billions",Movies[[#This Row],[Budget]]*1000,Movies[[#This Row],[Budget]])</f>
        <v>200</v>
      </c>
      <c r="M17" s="3">
        <f>IF(Movies[[#This Row],[Unit]]="Billions",Movies[[#This Row],[Revenue ]]*1000,Movies[[#This Row],[Revenue ]])</f>
        <v>2202</v>
      </c>
      <c r="N17" s="3">
        <f>IF(Movies[[#This Row],[Currency ]]="USD",Movies[[#This Row],[Budget MIL]]*80,Movies[[#This Row],[Budget MIL]])</f>
        <v>16000</v>
      </c>
      <c r="O17" s="3">
        <f>IF(Movies[[#This Row],[Currency ]]="USD",Movies[[#This Row],[Revenue MIL]]*80,Movies[[#This Row],[Revenue MIL]])</f>
        <v>176160</v>
      </c>
      <c r="P17" s="3">
        <f>IF(Movies[[#This Row],[Currency ]]="INR",Movies[[#This Row],[Budget MIL]]/80,Movies[[#This Row],[Budget MIL]])</f>
        <v>200</v>
      </c>
      <c r="Q17" s="3">
        <f>IF(Movies[[#This Row],[Currency ]]="INR",Movies[[#This Row],[Revenue MIL]]/80,Movies[[#This Row],[Revenue MIL]])</f>
        <v>2202</v>
      </c>
    </row>
    <row r="18" spans="1:17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_xlfn.IFNA(INDEX(Financials[], MATCH(Movies[[#This Row],[movie_id]:[movie_id]], Financials[[movie_id]:[movie_id]],0),2),"Not Available")</f>
        <v>3.18</v>
      </c>
      <c r="I18">
        <f>INDEX(Financials[], MATCH(Movies[[#This Row],[movie_id]:[movie_id]], Financials[[movie_id]:[movie_id]],0),3)</f>
        <v>3.3</v>
      </c>
      <c r="J18" t="str">
        <f>INDEX(Financials[], MATCH(Movies[[#This Row],[movie_id]:[movie_id]], Financials[[movie_id]:[movie_id]],0),MATCH("Unit", Financials[#Headers],0))</f>
        <v>Millions</v>
      </c>
      <c r="K18" t="str">
        <f>INDEX(Financials[], MATCH(Movies[[#This Row],[movie_id]:[movie_id]], Financials[[movie_id]:[movie_id]],0),MATCH("Currency", Financials[#Headers],0))</f>
        <v>USD</v>
      </c>
      <c r="L18" s="3">
        <f>IF(Movies[[#This Row],[Unit]]="Billions",Movies[[#This Row],[Budget]]*1000,Movies[[#This Row],[Budget]])</f>
        <v>3.18</v>
      </c>
      <c r="M18" s="3">
        <f>IF(Movies[[#This Row],[Unit]]="Billions",Movies[[#This Row],[Revenue ]]*1000,Movies[[#This Row],[Revenue ]])</f>
        <v>3.3</v>
      </c>
      <c r="N18" s="3">
        <f>IF(Movies[[#This Row],[Currency ]]="USD",Movies[[#This Row],[Budget MIL]]*80,Movies[[#This Row],[Budget MIL]])</f>
        <v>254.4</v>
      </c>
      <c r="O18" s="3">
        <f>IF(Movies[[#This Row],[Currency ]]="USD",Movies[[#This Row],[Revenue MIL]]*80,Movies[[#This Row],[Revenue MIL]])</f>
        <v>264</v>
      </c>
      <c r="P18" s="3">
        <f>IF(Movies[[#This Row],[Currency ]]="INR",Movies[[#This Row],[Budget MIL]]/80,Movies[[#This Row],[Budget MIL]])</f>
        <v>3.18</v>
      </c>
      <c r="Q18" s="3">
        <f>IF(Movies[[#This Row],[Currency ]]="INR",Movies[[#This Row],[Revenue MIL]]/80,Movies[[#This Row],[Revenue MIL]])</f>
        <v>3.3</v>
      </c>
    </row>
    <row r="19" spans="1:17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_xlfn.IFNA(INDEX(Financials[], MATCH(Movies[[#This Row],[movie_id]:[movie_id]], Financials[[movie_id]:[movie_id]],0),2),"Not Available")</f>
        <v>237</v>
      </c>
      <c r="I19">
        <f>INDEX(Financials[], MATCH(Movies[[#This Row],[movie_id]:[movie_id]], Financials[[movie_id]:[movie_id]],0),3)</f>
        <v>2847</v>
      </c>
      <c r="J19" t="str">
        <f>INDEX(Financials[], MATCH(Movies[[#This Row],[movie_id]:[movie_id]], Financials[[movie_id]:[movie_id]],0),MATCH("Unit", Financials[#Headers],0))</f>
        <v>Millions</v>
      </c>
      <c r="K19" t="str">
        <f>INDEX(Financials[], MATCH(Movies[[#This Row],[movie_id]:[movie_id]], Financials[[movie_id]:[movie_id]],0),MATCH("Currency", Financials[#Headers],0))</f>
        <v>USD</v>
      </c>
      <c r="L19" s="3">
        <f>IF(Movies[[#This Row],[Unit]]="Billions",Movies[[#This Row],[Budget]]*1000,Movies[[#This Row],[Budget]])</f>
        <v>237</v>
      </c>
      <c r="M19" s="3">
        <f>IF(Movies[[#This Row],[Unit]]="Billions",Movies[[#This Row],[Revenue ]]*1000,Movies[[#This Row],[Revenue ]])</f>
        <v>2847</v>
      </c>
      <c r="N19" s="3">
        <f>IF(Movies[[#This Row],[Currency ]]="USD",Movies[[#This Row],[Budget MIL]]*80,Movies[[#This Row],[Budget MIL]])</f>
        <v>18960</v>
      </c>
      <c r="O19" s="3">
        <f>IF(Movies[[#This Row],[Currency ]]="USD",Movies[[#This Row],[Revenue MIL]]*80,Movies[[#This Row],[Revenue MIL]])</f>
        <v>227760</v>
      </c>
      <c r="P19" s="3">
        <f>IF(Movies[[#This Row],[Currency ]]="INR",Movies[[#This Row],[Budget MIL]]/80,Movies[[#This Row],[Budget MIL]])</f>
        <v>237</v>
      </c>
      <c r="Q19" s="3">
        <f>IF(Movies[[#This Row],[Currency ]]="INR",Movies[[#This Row],[Revenue MIL]]/80,Movies[[#This Row],[Revenue MIL]])</f>
        <v>2847</v>
      </c>
    </row>
    <row r="20" spans="1:17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_xlfn.IFNA(INDEX(Financials[], MATCH(Movies[[#This Row],[movie_id]:[movie_id]], Financials[[movie_id]:[movie_id]],0),2),"Not Available")</f>
        <v>7.2</v>
      </c>
      <c r="I20">
        <f>INDEX(Financials[], MATCH(Movies[[#This Row],[movie_id]:[movie_id]], Financials[[movie_id]:[movie_id]],0),3)</f>
        <v>291</v>
      </c>
      <c r="J20" t="str">
        <f>INDEX(Financials[], MATCH(Movies[[#This Row],[movie_id]:[movie_id]], Financials[[movie_id]:[movie_id]],0),MATCH("Unit", Financials[#Headers],0))</f>
        <v>Millions</v>
      </c>
      <c r="K20" t="str">
        <f>INDEX(Financials[], MATCH(Movies[[#This Row],[movie_id]:[movie_id]], Financials[[movie_id]:[movie_id]],0),MATCH("Currency", Financials[#Headers],0))</f>
        <v>USD</v>
      </c>
      <c r="L20" s="3">
        <f>IF(Movies[[#This Row],[Unit]]="Billions",Movies[[#This Row],[Budget]]*1000,Movies[[#This Row],[Budget]])</f>
        <v>7.2</v>
      </c>
      <c r="M20" s="3">
        <f>IF(Movies[[#This Row],[Unit]]="Billions",Movies[[#This Row],[Revenue ]]*1000,Movies[[#This Row],[Revenue ]])</f>
        <v>291</v>
      </c>
      <c r="N20" s="3">
        <f>IF(Movies[[#This Row],[Currency ]]="USD",Movies[[#This Row],[Budget MIL]]*80,Movies[[#This Row],[Budget MIL]])</f>
        <v>576</v>
      </c>
      <c r="O20" s="3">
        <f>IF(Movies[[#This Row],[Currency ]]="USD",Movies[[#This Row],[Revenue MIL]]*80,Movies[[#This Row],[Revenue MIL]])</f>
        <v>23280</v>
      </c>
      <c r="P20" s="3">
        <f>IF(Movies[[#This Row],[Currency ]]="INR",Movies[[#This Row],[Budget MIL]]/80,Movies[[#This Row],[Budget MIL]])</f>
        <v>7.2</v>
      </c>
      <c r="Q20" s="3">
        <f>IF(Movies[[#This Row],[Currency ]]="INR",Movies[[#This Row],[Revenue MIL]]/80,Movies[[#This Row],[Revenue MIL]])</f>
        <v>291</v>
      </c>
    </row>
    <row r="21" spans="1:17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_xlfn.IFNA(INDEX(Financials[], MATCH(Movies[[#This Row],[movie_id]:[movie_id]], Financials[[movie_id]:[movie_id]],0),2),"Not Available")</f>
        <v>185</v>
      </c>
      <c r="I21">
        <f>INDEX(Financials[], MATCH(Movies[[#This Row],[movie_id]:[movie_id]], Financials[[movie_id]:[movie_id]],0),3)</f>
        <v>1006</v>
      </c>
      <c r="J21" t="str">
        <f>INDEX(Financials[], MATCH(Movies[[#This Row],[movie_id]:[movie_id]], Financials[[movie_id]:[movie_id]],0),MATCH("Unit", Financials[#Headers],0))</f>
        <v>Millions</v>
      </c>
      <c r="K21" t="str">
        <f>INDEX(Financials[], MATCH(Movies[[#This Row],[movie_id]:[movie_id]], Financials[[movie_id]:[movie_id]],0),MATCH("Currency", Financials[#Headers],0))</f>
        <v>USD</v>
      </c>
      <c r="L21" s="3">
        <f>IF(Movies[[#This Row],[Unit]]="Billions",Movies[[#This Row],[Budget]]*1000,Movies[[#This Row],[Budget]])</f>
        <v>185</v>
      </c>
      <c r="M21" s="3">
        <f>IF(Movies[[#This Row],[Unit]]="Billions",Movies[[#This Row],[Revenue ]]*1000,Movies[[#This Row],[Revenue ]])</f>
        <v>1006</v>
      </c>
      <c r="N21" s="3">
        <f>IF(Movies[[#This Row],[Currency ]]="USD",Movies[[#This Row],[Budget MIL]]*80,Movies[[#This Row],[Budget MIL]])</f>
        <v>14800</v>
      </c>
      <c r="O21" s="3">
        <f>IF(Movies[[#This Row],[Currency ]]="USD",Movies[[#This Row],[Revenue MIL]]*80,Movies[[#This Row],[Revenue MIL]])</f>
        <v>80480</v>
      </c>
      <c r="P21" s="3">
        <f>IF(Movies[[#This Row],[Currency ]]="INR",Movies[[#This Row],[Budget MIL]]/80,Movies[[#This Row],[Budget MIL]])</f>
        <v>185</v>
      </c>
      <c r="Q21" s="3">
        <f>IF(Movies[[#This Row],[Currency ]]="INR",Movies[[#This Row],[Revenue MIL]]/80,Movies[[#This Row],[Revenue MIL]])</f>
        <v>1006</v>
      </c>
    </row>
    <row r="22" spans="1:17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_xlfn.IFNA(INDEX(Financials[], MATCH(Movies[[#This Row],[movie_id]:[movie_id]], Financials[[movie_id]:[movie_id]],0),2),"Not Available")</f>
        <v>22</v>
      </c>
      <c r="I22">
        <f>INDEX(Financials[], MATCH(Movies[[#This Row],[movie_id]:[movie_id]], Financials[[movie_id]:[movie_id]],0),3)</f>
        <v>322.2</v>
      </c>
      <c r="J22" t="str">
        <f>INDEX(Financials[], MATCH(Movies[[#This Row],[movie_id]:[movie_id]], Financials[[movie_id]:[movie_id]],0),MATCH("Unit", Financials[#Headers],0))</f>
        <v>Millions</v>
      </c>
      <c r="K22" t="str">
        <f>INDEX(Financials[], MATCH(Movies[[#This Row],[movie_id]:[movie_id]], Financials[[movie_id]:[movie_id]],0),MATCH("Currency", Financials[#Headers],0))</f>
        <v>USD</v>
      </c>
      <c r="L22" s="3">
        <f>IF(Movies[[#This Row],[Unit]]="Billions",Movies[[#This Row],[Budget]]*1000,Movies[[#This Row],[Budget]])</f>
        <v>22</v>
      </c>
      <c r="M22" s="3">
        <f>IF(Movies[[#This Row],[Unit]]="Billions",Movies[[#This Row],[Revenue ]]*1000,Movies[[#This Row],[Revenue ]])</f>
        <v>322.2</v>
      </c>
      <c r="N22" s="3">
        <f>IF(Movies[[#This Row],[Currency ]]="USD",Movies[[#This Row],[Budget MIL]]*80,Movies[[#This Row],[Budget MIL]])</f>
        <v>1760</v>
      </c>
      <c r="O22" s="3">
        <f>IF(Movies[[#This Row],[Currency ]]="USD",Movies[[#This Row],[Revenue MIL]]*80,Movies[[#This Row],[Revenue MIL]])</f>
        <v>25776</v>
      </c>
      <c r="P22" s="3">
        <f>IF(Movies[[#This Row],[Currency ]]="INR",Movies[[#This Row],[Budget MIL]]/80,Movies[[#This Row],[Budget MIL]])</f>
        <v>22</v>
      </c>
      <c r="Q22" s="3">
        <f>IF(Movies[[#This Row],[Currency ]]="INR",Movies[[#This Row],[Revenue MIL]]/80,Movies[[#This Row],[Revenue MIL]])</f>
        <v>322.2</v>
      </c>
    </row>
    <row r="23" spans="1:17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_xlfn.IFNA(INDEX(Financials[], MATCH(Movies[[#This Row],[movie_id]:[movie_id]], Financials[[movie_id]:[movie_id]],0),2),"Not Available")</f>
        <v>63</v>
      </c>
      <c r="I23">
        <f>INDEX(Financials[], MATCH(Movies[[#This Row],[movie_id]:[movie_id]], Financials[[movie_id]:[movie_id]],0),3)</f>
        <v>1046</v>
      </c>
      <c r="J23" t="str">
        <f>INDEX(Financials[], MATCH(Movies[[#This Row],[movie_id]:[movie_id]], Financials[[movie_id]:[movie_id]],0),MATCH("Unit", Financials[#Headers],0))</f>
        <v>Millions</v>
      </c>
      <c r="K23" t="str">
        <f>INDEX(Financials[], MATCH(Movies[[#This Row],[movie_id]:[movie_id]], Financials[[movie_id]:[movie_id]],0),MATCH("Currency", Financials[#Headers],0))</f>
        <v>USD</v>
      </c>
      <c r="L23" s="3">
        <f>IF(Movies[[#This Row],[Unit]]="Billions",Movies[[#This Row],[Budget]]*1000,Movies[[#This Row],[Budget]])</f>
        <v>63</v>
      </c>
      <c r="M23" s="3">
        <f>IF(Movies[[#This Row],[Unit]]="Billions",Movies[[#This Row],[Revenue ]]*1000,Movies[[#This Row],[Revenue ]])</f>
        <v>1046</v>
      </c>
      <c r="N23" s="3">
        <f>IF(Movies[[#This Row],[Currency ]]="USD",Movies[[#This Row],[Budget MIL]]*80,Movies[[#This Row],[Budget MIL]])</f>
        <v>5040</v>
      </c>
      <c r="O23" s="3">
        <f>IF(Movies[[#This Row],[Currency ]]="USD",Movies[[#This Row],[Revenue MIL]]*80,Movies[[#This Row],[Revenue MIL]])</f>
        <v>83680</v>
      </c>
      <c r="P23" s="3">
        <f>IF(Movies[[#This Row],[Currency ]]="INR",Movies[[#This Row],[Budget MIL]]/80,Movies[[#This Row],[Budget MIL]])</f>
        <v>63</v>
      </c>
      <c r="Q23" s="3">
        <f>IF(Movies[[#This Row],[Currency ]]="INR",Movies[[#This Row],[Revenue MIL]]/80,Movies[[#This Row],[Revenue MIL]])</f>
        <v>1046</v>
      </c>
    </row>
    <row r="24" spans="1:17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_xlfn.IFNA(INDEX(Financials[], MATCH(Movies[[#This Row],[movie_id]:[movie_id]], Financials[[movie_id]:[movie_id]],0),2),"Not Available")</f>
        <v>15.5</v>
      </c>
      <c r="I24">
        <f>INDEX(Financials[], MATCH(Movies[[#This Row],[movie_id]:[movie_id]], Financials[[movie_id]:[movie_id]],0),3)</f>
        <v>263.10000000000002</v>
      </c>
      <c r="J24" t="str">
        <f>INDEX(Financials[], MATCH(Movies[[#This Row],[movie_id]:[movie_id]], Financials[[movie_id]:[movie_id]],0),MATCH("Unit", Financials[#Headers],0))</f>
        <v>Millions</v>
      </c>
      <c r="K24" t="str">
        <f>INDEX(Financials[], MATCH(Movies[[#This Row],[movie_id]:[movie_id]], Financials[[movie_id]:[movie_id]],0),MATCH("Currency", Financials[#Headers],0))</f>
        <v>USD</v>
      </c>
      <c r="L24" s="3">
        <f>IF(Movies[[#This Row],[Unit]]="Billions",Movies[[#This Row],[Budget]]*1000,Movies[[#This Row],[Budget]])</f>
        <v>15.5</v>
      </c>
      <c r="M24" s="3">
        <f>IF(Movies[[#This Row],[Unit]]="Billions",Movies[[#This Row],[Revenue ]]*1000,Movies[[#This Row],[Revenue ]])</f>
        <v>263.10000000000002</v>
      </c>
      <c r="N24" s="3">
        <f>IF(Movies[[#This Row],[Currency ]]="USD",Movies[[#This Row],[Budget MIL]]*80,Movies[[#This Row],[Budget MIL]])</f>
        <v>1240</v>
      </c>
      <c r="O24" s="3">
        <f>IF(Movies[[#This Row],[Currency ]]="USD",Movies[[#This Row],[Revenue MIL]]*80,Movies[[#This Row],[Revenue MIL]])</f>
        <v>21048</v>
      </c>
      <c r="P24" s="3">
        <f>IF(Movies[[#This Row],[Currency ]]="INR",Movies[[#This Row],[Budget MIL]]/80,Movies[[#This Row],[Budget MIL]])</f>
        <v>15.5</v>
      </c>
      <c r="Q24" s="3">
        <f>IF(Movies[[#This Row],[Currency ]]="INR",Movies[[#This Row],[Revenue MIL]]/80,Movies[[#This Row],[Revenue MIL]])</f>
        <v>263.10000000000002</v>
      </c>
    </row>
    <row r="25" spans="1:17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_xlfn.IFNA(INDEX(Financials[], MATCH(Movies[[#This Row],[movie_id]:[movie_id]], Financials[[movie_id]:[movie_id]],0),2),"Not Available")</f>
        <v>400</v>
      </c>
      <c r="I25">
        <f>INDEX(Financials[], MATCH(Movies[[#This Row],[movie_id]:[movie_id]], Financials[[movie_id]:[movie_id]],0),3)</f>
        <v>2798</v>
      </c>
      <c r="J25" t="str">
        <f>INDEX(Financials[], MATCH(Movies[[#This Row],[movie_id]:[movie_id]], Financials[[movie_id]:[movie_id]],0),MATCH("Unit", Financials[#Headers],0))</f>
        <v>Millions</v>
      </c>
      <c r="K25" t="str">
        <f>INDEX(Financials[], MATCH(Movies[[#This Row],[movie_id]:[movie_id]], Financials[[movie_id]:[movie_id]],0),MATCH("Currency", Financials[#Headers],0))</f>
        <v>USD</v>
      </c>
      <c r="L25" s="3">
        <f>IF(Movies[[#This Row],[Unit]]="Billions",Movies[[#This Row],[Budget]]*1000,Movies[[#This Row],[Budget]])</f>
        <v>400</v>
      </c>
      <c r="M25" s="3">
        <f>IF(Movies[[#This Row],[Unit]]="Billions",Movies[[#This Row],[Revenue ]]*1000,Movies[[#This Row],[Revenue ]])</f>
        <v>2798</v>
      </c>
      <c r="N25" s="3">
        <f>IF(Movies[[#This Row],[Currency ]]="USD",Movies[[#This Row],[Budget MIL]]*80,Movies[[#This Row],[Budget MIL]])</f>
        <v>32000</v>
      </c>
      <c r="O25" s="3">
        <f>IF(Movies[[#This Row],[Currency ]]="USD",Movies[[#This Row],[Revenue MIL]]*80,Movies[[#This Row],[Revenue MIL]])</f>
        <v>223840</v>
      </c>
      <c r="P25" s="3">
        <f>IF(Movies[[#This Row],[Currency ]]="INR",Movies[[#This Row],[Budget MIL]]/80,Movies[[#This Row],[Budget MIL]])</f>
        <v>400</v>
      </c>
      <c r="Q25" s="3">
        <f>IF(Movies[[#This Row],[Currency ]]="INR",Movies[[#This Row],[Revenue MIL]]/80,Movies[[#This Row],[Revenue MIL]])</f>
        <v>2798</v>
      </c>
    </row>
    <row r="26" spans="1:17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_xlfn.IFNA(INDEX(Financials[], MATCH(Movies[[#This Row],[movie_id]:[movie_id]], Financials[[movie_id]:[movie_id]],0),2),"Not Available")</f>
        <v>400</v>
      </c>
      <c r="I26">
        <f>INDEX(Financials[], MATCH(Movies[[#This Row],[movie_id]:[movie_id]], Financials[[movie_id]:[movie_id]],0),3)</f>
        <v>2048</v>
      </c>
      <c r="J26" t="str">
        <f>INDEX(Financials[], MATCH(Movies[[#This Row],[movie_id]:[movie_id]], Financials[[movie_id]:[movie_id]],0),MATCH("Unit", Financials[#Headers],0))</f>
        <v>Millions</v>
      </c>
      <c r="K26" t="str">
        <f>INDEX(Financials[], MATCH(Movies[[#This Row],[movie_id]:[movie_id]], Financials[[movie_id]:[movie_id]],0),MATCH("Currency", Financials[#Headers],0))</f>
        <v>USD</v>
      </c>
      <c r="L26" s="3">
        <f>IF(Movies[[#This Row],[Unit]]="Billions",Movies[[#This Row],[Budget]]*1000,Movies[[#This Row],[Budget]])</f>
        <v>400</v>
      </c>
      <c r="M26" s="3">
        <f>IF(Movies[[#This Row],[Unit]]="Billions",Movies[[#This Row],[Revenue ]]*1000,Movies[[#This Row],[Revenue ]])</f>
        <v>2048</v>
      </c>
      <c r="N26" s="3">
        <f>IF(Movies[[#This Row],[Currency ]]="USD",Movies[[#This Row],[Budget MIL]]*80,Movies[[#This Row],[Budget MIL]])</f>
        <v>32000</v>
      </c>
      <c r="O26" s="3">
        <f>IF(Movies[[#This Row],[Currency ]]="USD",Movies[[#This Row],[Revenue MIL]]*80,Movies[[#This Row],[Revenue MIL]])</f>
        <v>163840</v>
      </c>
      <c r="P26" s="3">
        <f>IF(Movies[[#This Row],[Currency ]]="INR",Movies[[#This Row],[Budget MIL]]/80,Movies[[#This Row],[Budget MIL]])</f>
        <v>400</v>
      </c>
      <c r="Q26" s="3">
        <f>IF(Movies[[#This Row],[Currency ]]="INR",Movies[[#This Row],[Revenue MIL]]/80,Movies[[#This Row],[Revenue MIL]])</f>
        <v>2048</v>
      </c>
    </row>
    <row r="27" spans="1:17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_xlfn.IFNA(INDEX(Financials[], MATCH(Movies[[#This Row],[movie_id]:[movie_id]], Financials[[movie_id]:[movie_id]],0),2),"Not Available")</f>
        <v>70</v>
      </c>
      <c r="I27">
        <f>INDEX(Financials[], MATCH(Movies[[#This Row],[movie_id]:[movie_id]], Financials[[movie_id]:[movie_id]],0),3)</f>
        <v>100</v>
      </c>
      <c r="J27" t="str">
        <f>INDEX(Financials[], MATCH(Movies[[#This Row],[movie_id]:[movie_id]], Financials[[movie_id]:[movie_id]],0),MATCH("Unit", Financials[#Headers],0))</f>
        <v>Millions</v>
      </c>
      <c r="K27" t="str">
        <f>INDEX(Financials[], MATCH(Movies[[#This Row],[movie_id]:[movie_id]], Financials[[movie_id]:[movie_id]],0),MATCH("Currency", Financials[#Headers],0))</f>
        <v>INR</v>
      </c>
      <c r="L27" s="3">
        <f>IF(Movies[[#This Row],[Unit]]="Billions",Movies[[#This Row],[Budget]]*1000,Movies[[#This Row],[Budget]])</f>
        <v>70</v>
      </c>
      <c r="M27" s="3">
        <f>IF(Movies[[#This Row],[Unit]]="Billions",Movies[[#This Row],[Revenue ]]*1000,Movies[[#This Row],[Revenue ]])</f>
        <v>100</v>
      </c>
      <c r="N27" s="3">
        <f>IF(Movies[[#This Row],[Currency ]]="USD",Movies[[#This Row],[Budget MIL]]*80,Movies[[#This Row],[Budget MIL]])</f>
        <v>70</v>
      </c>
      <c r="O27" s="3">
        <f>IF(Movies[[#This Row],[Currency ]]="USD",Movies[[#This Row],[Revenue MIL]]*80,Movies[[#This Row],[Revenue MIL]])</f>
        <v>100</v>
      </c>
      <c r="P27" s="3">
        <f>IF(Movies[[#This Row],[Currency ]]="INR",Movies[[#This Row],[Budget MIL]]/80,Movies[[#This Row],[Budget MIL]])</f>
        <v>0.875</v>
      </c>
      <c r="Q27" s="3">
        <f>IF(Movies[[#This Row],[Currency ]]="INR",Movies[[#This Row],[Revenue MIL]]/80,Movies[[#This Row],[Revenue MIL]])</f>
        <v>1.25</v>
      </c>
    </row>
    <row r="28" spans="1:17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_xlfn.IFNA(INDEX(Financials[], MATCH(Movies[[#This Row],[movie_id]:[movie_id]], Financials[[movie_id]:[movie_id]],0),2),"Not Available")</f>
        <v>120</v>
      </c>
      <c r="I28">
        <f>INDEX(Financials[], MATCH(Movies[[#This Row],[movie_id]:[movie_id]], Financials[[movie_id]:[movie_id]],0),3)</f>
        <v>1350</v>
      </c>
      <c r="J28" t="str">
        <f>INDEX(Financials[], MATCH(Movies[[#This Row],[movie_id]:[movie_id]], Financials[[movie_id]:[movie_id]],0),MATCH("Unit", Financials[#Headers],0))</f>
        <v>Millions</v>
      </c>
      <c r="K28" t="str">
        <f>INDEX(Financials[], MATCH(Movies[[#This Row],[movie_id]:[movie_id]], Financials[[movie_id]:[movie_id]],0),MATCH("Currency", Financials[#Headers],0))</f>
        <v>INR</v>
      </c>
      <c r="L28" s="3">
        <f>IF(Movies[[#This Row],[Unit]]="Billions",Movies[[#This Row],[Budget]]*1000,Movies[[#This Row],[Budget]])</f>
        <v>120</v>
      </c>
      <c r="M28" s="3">
        <f>IF(Movies[[#This Row],[Unit]]="Billions",Movies[[#This Row],[Revenue ]]*1000,Movies[[#This Row],[Revenue ]])</f>
        <v>1350</v>
      </c>
      <c r="N28" s="3">
        <f>IF(Movies[[#This Row],[Currency ]]="USD",Movies[[#This Row],[Budget MIL]]*80,Movies[[#This Row],[Budget MIL]])</f>
        <v>120</v>
      </c>
      <c r="O28" s="3">
        <f>IF(Movies[[#This Row],[Currency ]]="USD",Movies[[#This Row],[Revenue MIL]]*80,Movies[[#This Row],[Revenue MIL]])</f>
        <v>1350</v>
      </c>
      <c r="P28" s="3">
        <f>IF(Movies[[#This Row],[Currency ]]="INR",Movies[[#This Row],[Budget MIL]]/80,Movies[[#This Row],[Budget MIL]])</f>
        <v>1.5</v>
      </c>
      <c r="Q28" s="3">
        <f>IF(Movies[[#This Row],[Currency ]]="INR",Movies[[#This Row],[Revenue MIL]]/80,Movies[[#This Row],[Revenue MIL]])</f>
        <v>16.875</v>
      </c>
    </row>
    <row r="29" spans="1:17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_xlfn.IFNA(INDEX(Financials[], MATCH(Movies[[#This Row],[movie_id]:[movie_id]], Financials[[movie_id]:[movie_id]],0),2),"Not Available")</f>
        <v>100</v>
      </c>
      <c r="I29">
        <f>INDEX(Financials[], MATCH(Movies[[#This Row],[movie_id]:[movie_id]], Financials[[movie_id]:[movie_id]],0),3)</f>
        <v>410</v>
      </c>
      <c r="J29" t="str">
        <f>INDEX(Financials[], MATCH(Movies[[#This Row],[movie_id]:[movie_id]], Financials[[movie_id]:[movie_id]],0),MATCH("Unit", Financials[#Headers],0))</f>
        <v>Millions</v>
      </c>
      <c r="K29" t="str">
        <f>INDEX(Financials[], MATCH(Movies[[#This Row],[movie_id]:[movie_id]], Financials[[movie_id]:[movie_id]],0),MATCH("Currency", Financials[#Headers],0))</f>
        <v>INR</v>
      </c>
      <c r="L29" s="3">
        <f>IF(Movies[[#This Row],[Unit]]="Billions",Movies[[#This Row],[Budget]]*1000,Movies[[#This Row],[Budget]])</f>
        <v>100</v>
      </c>
      <c r="M29" s="3">
        <f>IF(Movies[[#This Row],[Unit]]="Billions",Movies[[#This Row],[Revenue ]]*1000,Movies[[#This Row],[Revenue ]])</f>
        <v>410</v>
      </c>
      <c r="N29" s="3">
        <f>IF(Movies[[#This Row],[Currency ]]="USD",Movies[[#This Row],[Budget MIL]]*80,Movies[[#This Row],[Budget MIL]])</f>
        <v>100</v>
      </c>
      <c r="O29" s="3">
        <f>IF(Movies[[#This Row],[Currency ]]="USD",Movies[[#This Row],[Revenue MIL]]*80,Movies[[#This Row],[Revenue MIL]])</f>
        <v>410</v>
      </c>
      <c r="P29" s="3">
        <f>IF(Movies[[#This Row],[Currency ]]="INR",Movies[[#This Row],[Budget MIL]]/80,Movies[[#This Row],[Budget MIL]])</f>
        <v>1.25</v>
      </c>
      <c r="Q29" s="3">
        <f>IF(Movies[[#This Row],[Currency ]]="INR",Movies[[#This Row],[Revenue MIL]]/80,Movies[[#This Row],[Revenue MIL]])</f>
        <v>5.125</v>
      </c>
    </row>
    <row r="30" spans="1:17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_xlfn.IFNA(INDEX(Financials[], MATCH(Movies[[#This Row],[movie_id]:[movie_id]], Financials[[movie_id]:[movie_id]],0),2),"Not Available")</f>
        <v>850</v>
      </c>
      <c r="I30">
        <f>INDEX(Financials[], MATCH(Movies[[#This Row],[movie_id]:[movie_id]], Financials[[movie_id]:[movie_id]],0),3)</f>
        <v>8540</v>
      </c>
      <c r="J30" t="str">
        <f>INDEX(Financials[], MATCH(Movies[[#This Row],[movie_id]:[movie_id]], Financials[[movie_id]:[movie_id]],0),MATCH("Unit", Financials[#Headers],0))</f>
        <v>Millions</v>
      </c>
      <c r="K30" t="str">
        <f>INDEX(Financials[], MATCH(Movies[[#This Row],[movie_id]:[movie_id]], Financials[[movie_id]:[movie_id]],0),MATCH("Currency", Financials[#Headers],0))</f>
        <v>INR</v>
      </c>
      <c r="L30" s="3">
        <f>IF(Movies[[#This Row],[Unit]]="Billions",Movies[[#This Row],[Budget]]*1000,Movies[[#This Row],[Budget]])</f>
        <v>850</v>
      </c>
      <c r="M30" s="3">
        <f>IF(Movies[[#This Row],[Unit]]="Billions",Movies[[#This Row],[Revenue ]]*1000,Movies[[#This Row],[Revenue ]])</f>
        <v>8540</v>
      </c>
      <c r="N30" s="3">
        <f>IF(Movies[[#This Row],[Currency ]]="USD",Movies[[#This Row],[Budget MIL]]*80,Movies[[#This Row],[Budget MIL]])</f>
        <v>850</v>
      </c>
      <c r="O30" s="3">
        <f>IF(Movies[[#This Row],[Currency ]]="USD",Movies[[#This Row],[Revenue MIL]]*80,Movies[[#This Row],[Revenue MIL]])</f>
        <v>8540</v>
      </c>
      <c r="P30" s="3">
        <f>IF(Movies[[#This Row],[Currency ]]="INR",Movies[[#This Row],[Budget MIL]]/80,Movies[[#This Row],[Budget MIL]])</f>
        <v>10.625</v>
      </c>
      <c r="Q30" s="3">
        <f>IF(Movies[[#This Row],[Currency ]]="INR",Movies[[#This Row],[Revenue MIL]]/80,Movies[[#This Row],[Revenue MIL]])</f>
        <v>106.75</v>
      </c>
    </row>
    <row r="31" spans="1:17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_xlfn.IFNA(INDEX(Financials[], MATCH(Movies[[#This Row],[movie_id]:[movie_id]], Financials[[movie_id]:[movie_id]],0),2),"Not Available")</f>
        <v>1</v>
      </c>
      <c r="I31">
        <f>INDEX(Financials[], MATCH(Movies[[#This Row],[movie_id]:[movie_id]], Financials[[movie_id]:[movie_id]],0),3)</f>
        <v>5.9</v>
      </c>
      <c r="J31" t="str">
        <f>INDEX(Financials[], MATCH(Movies[[#This Row],[movie_id]:[movie_id]], Financials[[movie_id]:[movie_id]],0),MATCH("Unit", Financials[#Headers],0))</f>
        <v>Billions</v>
      </c>
      <c r="K31" t="str">
        <f>INDEX(Financials[], MATCH(Movies[[#This Row],[movie_id]:[movie_id]], Financials[[movie_id]:[movie_id]],0),MATCH("Currency", Financials[#Headers],0))</f>
        <v>INR</v>
      </c>
      <c r="L31" s="3">
        <f>IF(Movies[[#This Row],[Unit]]="Billions",Movies[[#This Row],[Budget]]*1000,Movies[[#This Row],[Budget]])</f>
        <v>1000</v>
      </c>
      <c r="M31" s="3">
        <f>IF(Movies[[#This Row],[Unit]]="Billions",Movies[[#This Row],[Revenue ]]*1000,Movies[[#This Row],[Revenue ]])</f>
        <v>5900</v>
      </c>
      <c r="N31" s="3">
        <f>IF(Movies[[#This Row],[Currency ]]="USD",Movies[[#This Row],[Budget MIL]]*80,Movies[[#This Row],[Budget MIL]])</f>
        <v>1000</v>
      </c>
      <c r="O31" s="3">
        <f>IF(Movies[[#This Row],[Currency ]]="USD",Movies[[#This Row],[Revenue MIL]]*80,Movies[[#This Row],[Revenue MIL]])</f>
        <v>5900</v>
      </c>
      <c r="P31" s="3">
        <f>IF(Movies[[#This Row],[Currency ]]="INR",Movies[[#This Row],[Budget MIL]]/80,Movies[[#This Row],[Budget MIL]])</f>
        <v>12.5</v>
      </c>
      <c r="Q31" s="3">
        <f>IF(Movies[[#This Row],[Currency ]]="INR",Movies[[#This Row],[Revenue MIL]]/80,Movies[[#This Row],[Revenue MIL]])</f>
        <v>73.75</v>
      </c>
    </row>
    <row r="32" spans="1:17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_xlfn.IFNA(INDEX(Financials[], MATCH(Movies[[#This Row],[movie_id]:[movie_id]], Financials[[movie_id]:[movie_id]],0),2),"Not Available")</f>
        <v>2</v>
      </c>
      <c r="I32">
        <f>INDEX(Financials[], MATCH(Movies[[#This Row],[movie_id]:[movie_id]], Financials[[movie_id]:[movie_id]],0),3)</f>
        <v>3.6</v>
      </c>
      <c r="J32" t="str">
        <f>INDEX(Financials[], MATCH(Movies[[#This Row],[movie_id]:[movie_id]], Financials[[movie_id]:[movie_id]],0),MATCH("Unit", Financials[#Headers],0))</f>
        <v>Billions</v>
      </c>
      <c r="K32" t="str">
        <f>INDEX(Financials[], MATCH(Movies[[#This Row],[movie_id]:[movie_id]], Financials[[movie_id]:[movie_id]],0),MATCH("Currency", Financials[#Headers],0))</f>
        <v>INR</v>
      </c>
      <c r="L32" s="3">
        <f>IF(Movies[[#This Row],[Unit]]="Billions",Movies[[#This Row],[Budget]]*1000,Movies[[#This Row],[Budget]])</f>
        <v>2000</v>
      </c>
      <c r="M32" s="3">
        <f>IF(Movies[[#This Row],[Unit]]="Billions",Movies[[#This Row],[Revenue ]]*1000,Movies[[#This Row],[Revenue ]])</f>
        <v>3600</v>
      </c>
      <c r="N32" s="3">
        <f>IF(Movies[[#This Row],[Currency ]]="USD",Movies[[#This Row],[Budget MIL]]*80,Movies[[#This Row],[Budget MIL]])</f>
        <v>2000</v>
      </c>
      <c r="O32" s="3">
        <f>IF(Movies[[#This Row],[Currency ]]="USD",Movies[[#This Row],[Revenue MIL]]*80,Movies[[#This Row],[Revenue MIL]])</f>
        <v>3600</v>
      </c>
      <c r="P32" s="3">
        <f>IF(Movies[[#This Row],[Currency ]]="INR",Movies[[#This Row],[Budget MIL]]/80,Movies[[#This Row],[Budget MIL]])</f>
        <v>25</v>
      </c>
      <c r="Q32" s="3">
        <f>IF(Movies[[#This Row],[Currency ]]="INR",Movies[[#This Row],[Revenue MIL]]/80,Movies[[#This Row],[Revenue MIL]])</f>
        <v>45</v>
      </c>
    </row>
    <row r="33" spans="1:17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_xlfn.IFNA(INDEX(Financials[], MATCH(Movies[[#This Row],[movie_id]:[movie_id]], Financials[[movie_id]:[movie_id]],0),2),"Not Available")</f>
        <v>5.5</v>
      </c>
      <c r="I33">
        <f>INDEX(Financials[], MATCH(Movies[[#This Row],[movie_id]:[movie_id]], Financials[[movie_id]:[movie_id]],0),3)</f>
        <v>12</v>
      </c>
      <c r="J33" t="str">
        <f>INDEX(Financials[], MATCH(Movies[[#This Row],[movie_id]:[movie_id]], Financials[[movie_id]:[movie_id]],0),MATCH("Unit", Financials[#Headers],0))</f>
        <v>Billions</v>
      </c>
      <c r="K33" t="str">
        <f>INDEX(Financials[], MATCH(Movies[[#This Row],[movie_id]:[movie_id]], Financials[[movie_id]:[movie_id]],0),MATCH("Currency", Financials[#Headers],0))</f>
        <v>INR</v>
      </c>
      <c r="L33" s="3">
        <f>IF(Movies[[#This Row],[Unit]]="Billions",Movies[[#This Row],[Budget]]*1000,Movies[[#This Row],[Budget]])</f>
        <v>5500</v>
      </c>
      <c r="M33" s="3">
        <f>IF(Movies[[#This Row],[Unit]]="Billions",Movies[[#This Row],[Revenue ]]*1000,Movies[[#This Row],[Revenue ]])</f>
        <v>12000</v>
      </c>
      <c r="N33" s="3">
        <f>IF(Movies[[#This Row],[Currency ]]="USD",Movies[[#This Row],[Budget MIL]]*80,Movies[[#This Row],[Budget MIL]])</f>
        <v>5500</v>
      </c>
      <c r="O33" s="3">
        <f>IF(Movies[[#This Row],[Currency ]]="USD",Movies[[#This Row],[Revenue MIL]]*80,Movies[[#This Row],[Revenue MIL]])</f>
        <v>12000</v>
      </c>
      <c r="P33" s="3">
        <f>IF(Movies[[#This Row],[Currency ]]="INR",Movies[[#This Row],[Budget MIL]]/80,Movies[[#This Row],[Budget MIL]])</f>
        <v>68.75</v>
      </c>
      <c r="Q33" s="3">
        <f>IF(Movies[[#This Row],[Currency ]]="INR",Movies[[#This Row],[Revenue MIL]]/80,Movies[[#This Row],[Revenue MIL]])</f>
        <v>150</v>
      </c>
    </row>
    <row r="34" spans="1:17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_xlfn.IFNA(INDEX(Financials[], MATCH(Movies[[#This Row],[movie_id]:[movie_id]], Financials[[movie_id]:[movie_id]],0),2),"Not Available")</f>
        <v>1.8</v>
      </c>
      <c r="I34">
        <f>INDEX(Financials[], MATCH(Movies[[#This Row],[movie_id]:[movie_id]], Financials[[movie_id]:[movie_id]],0),3)</f>
        <v>6.5</v>
      </c>
      <c r="J34" t="str">
        <f>INDEX(Financials[], MATCH(Movies[[#This Row],[movie_id]:[movie_id]], Financials[[movie_id]:[movie_id]],0),MATCH("Unit", Financials[#Headers],0))</f>
        <v>Billions</v>
      </c>
      <c r="K34" t="str">
        <f>INDEX(Financials[], MATCH(Movies[[#This Row],[movie_id]:[movie_id]], Financials[[movie_id]:[movie_id]],0),MATCH("Currency", Financials[#Headers],0))</f>
        <v>INR</v>
      </c>
      <c r="L34" s="3">
        <f>IF(Movies[[#This Row],[Unit]]="Billions",Movies[[#This Row],[Budget]]*1000,Movies[[#This Row],[Budget]])</f>
        <v>1800</v>
      </c>
      <c r="M34" s="3">
        <f>IF(Movies[[#This Row],[Unit]]="Billions",Movies[[#This Row],[Revenue ]]*1000,Movies[[#This Row],[Revenue ]])</f>
        <v>6500</v>
      </c>
      <c r="N34" s="3">
        <f>IF(Movies[[#This Row],[Currency ]]="USD",Movies[[#This Row],[Budget MIL]]*80,Movies[[#This Row],[Budget MIL]])</f>
        <v>1800</v>
      </c>
      <c r="O34" s="3">
        <f>IF(Movies[[#This Row],[Currency ]]="USD",Movies[[#This Row],[Revenue MIL]]*80,Movies[[#This Row],[Revenue MIL]])</f>
        <v>6500</v>
      </c>
      <c r="P34" s="3">
        <f>IF(Movies[[#This Row],[Currency ]]="INR",Movies[[#This Row],[Budget MIL]]/80,Movies[[#This Row],[Budget MIL]])</f>
        <v>22.5</v>
      </c>
      <c r="Q34" s="3">
        <f>IF(Movies[[#This Row],[Currency ]]="INR",Movies[[#This Row],[Revenue MIL]]/80,Movies[[#This Row],[Revenue MIL]])</f>
        <v>81.25</v>
      </c>
    </row>
    <row r="35" spans="1:17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_xlfn.IFNA(INDEX(Financials[], MATCH(Movies[[#This Row],[movie_id]:[movie_id]], Financials[[movie_id]:[movie_id]],0),2),"Not Available")</f>
        <v>250</v>
      </c>
      <c r="I35">
        <f>INDEX(Financials[], MATCH(Movies[[#This Row],[movie_id]:[movie_id]], Financials[[movie_id]:[movie_id]],0),3)</f>
        <v>3409</v>
      </c>
      <c r="J35" t="str">
        <f>INDEX(Financials[], MATCH(Movies[[#This Row],[movie_id]:[movie_id]], Financials[[movie_id]:[movie_id]],0),MATCH("Unit", Financials[#Headers],0))</f>
        <v>Millions</v>
      </c>
      <c r="K35" t="str">
        <f>INDEX(Financials[], MATCH(Movies[[#This Row],[movie_id]:[movie_id]], Financials[[movie_id]:[movie_id]],0),MATCH("Currency", Financials[#Headers],0))</f>
        <v>INR</v>
      </c>
      <c r="L35" s="3">
        <f>IF(Movies[[#This Row],[Unit]]="Billions",Movies[[#This Row],[Budget]]*1000,Movies[[#This Row],[Budget]])</f>
        <v>250</v>
      </c>
      <c r="M35" s="3">
        <f>IF(Movies[[#This Row],[Unit]]="Billions",Movies[[#This Row],[Revenue ]]*1000,Movies[[#This Row],[Revenue ]])</f>
        <v>3409</v>
      </c>
      <c r="N35" s="3">
        <f>IF(Movies[[#This Row],[Currency ]]="USD",Movies[[#This Row],[Budget MIL]]*80,Movies[[#This Row],[Budget MIL]])</f>
        <v>250</v>
      </c>
      <c r="O35" s="3">
        <f>IF(Movies[[#This Row],[Currency ]]="USD",Movies[[#This Row],[Revenue MIL]]*80,Movies[[#This Row],[Revenue MIL]])</f>
        <v>3409</v>
      </c>
      <c r="P35" s="3">
        <f>IF(Movies[[#This Row],[Currency ]]="INR",Movies[[#This Row],[Budget MIL]]/80,Movies[[#This Row],[Budget MIL]])</f>
        <v>3.125</v>
      </c>
      <c r="Q35" s="3">
        <f>IF(Movies[[#This Row],[Currency ]]="INR",Movies[[#This Row],[Revenue MIL]]/80,Movies[[#This Row],[Revenue MIL]])</f>
        <v>42.612499999999997</v>
      </c>
    </row>
    <row r="36" spans="1:17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_xlfn.IFNA(INDEX(Financials[], MATCH(Movies[[#This Row],[movie_id]:[movie_id]], Financials[[movie_id]:[movie_id]],0),2),"Not Available")</f>
        <v>900</v>
      </c>
      <c r="I36">
        <f>INDEX(Financials[], MATCH(Movies[[#This Row],[movie_id]:[movie_id]], Financials[[movie_id]:[movie_id]],0),3)</f>
        <v>11690</v>
      </c>
      <c r="J36" t="str">
        <f>INDEX(Financials[], MATCH(Movies[[#This Row],[movie_id]:[movie_id]], Financials[[movie_id]:[movie_id]],0),MATCH("Unit", Financials[#Headers],0))</f>
        <v>Millions</v>
      </c>
      <c r="K36" t="str">
        <f>INDEX(Financials[], MATCH(Movies[[#This Row],[movie_id]:[movie_id]], Financials[[movie_id]:[movie_id]],0),MATCH("Currency", Financials[#Headers],0))</f>
        <v>INR</v>
      </c>
      <c r="L36" s="3">
        <f>IF(Movies[[#This Row],[Unit]]="Billions",Movies[[#This Row],[Budget]]*1000,Movies[[#This Row],[Budget]])</f>
        <v>900</v>
      </c>
      <c r="M36" s="3">
        <f>IF(Movies[[#This Row],[Unit]]="Billions",Movies[[#This Row],[Revenue ]]*1000,Movies[[#This Row],[Revenue ]])</f>
        <v>11690</v>
      </c>
      <c r="N36" s="3">
        <f>IF(Movies[[#This Row],[Currency ]]="USD",Movies[[#This Row],[Budget MIL]]*80,Movies[[#This Row],[Budget MIL]])</f>
        <v>900</v>
      </c>
      <c r="O36" s="3">
        <f>IF(Movies[[#This Row],[Currency ]]="USD",Movies[[#This Row],[Revenue MIL]]*80,Movies[[#This Row],[Revenue MIL]])</f>
        <v>11690</v>
      </c>
      <c r="P36" s="3">
        <f>IF(Movies[[#This Row],[Currency ]]="INR",Movies[[#This Row],[Budget MIL]]/80,Movies[[#This Row],[Budget MIL]])</f>
        <v>11.25</v>
      </c>
      <c r="Q36" s="3">
        <f>IF(Movies[[#This Row],[Currency ]]="INR",Movies[[#This Row],[Revenue MIL]]/80,Movies[[#This Row],[Revenue MIL]])</f>
        <v>146.125</v>
      </c>
    </row>
    <row r="37" spans="1:17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_xlfn.IFNA(INDEX(Financials[], MATCH(Movies[[#This Row],[movie_id]:[movie_id]], Financials[[movie_id]:[movie_id]],0),2),"Not Available")</f>
        <v>216.7</v>
      </c>
      <c r="I37">
        <f>INDEX(Financials[], MATCH(Movies[[#This Row],[movie_id]:[movie_id]], Financials[[movie_id]:[movie_id]],0),3)</f>
        <v>370.6</v>
      </c>
      <c r="J37" t="str">
        <f>INDEX(Financials[], MATCH(Movies[[#This Row],[movie_id]:[movie_id]], Financials[[movie_id]:[movie_id]],0),MATCH("Unit", Financials[#Headers],0))</f>
        <v>Millions</v>
      </c>
      <c r="K37" t="str">
        <f>INDEX(Financials[], MATCH(Movies[[#This Row],[movie_id]:[movie_id]], Financials[[movie_id]:[movie_id]],0),MATCH("Currency", Financials[#Headers],0))</f>
        <v>USD</v>
      </c>
      <c r="L37" s="3">
        <f>IF(Movies[[#This Row],[Unit]]="Billions",Movies[[#This Row],[Budget]]*1000,Movies[[#This Row],[Budget]])</f>
        <v>216.7</v>
      </c>
      <c r="M37" s="3">
        <f>IF(Movies[[#This Row],[Unit]]="Billions",Movies[[#This Row],[Revenue ]]*1000,Movies[[#This Row],[Revenue ]])</f>
        <v>370.6</v>
      </c>
      <c r="N37" s="3">
        <f>IF(Movies[[#This Row],[Currency ]]="USD",Movies[[#This Row],[Budget MIL]]*80,Movies[[#This Row],[Budget MIL]])</f>
        <v>17336</v>
      </c>
      <c r="O37" s="3">
        <f>IF(Movies[[#This Row],[Currency ]]="USD",Movies[[#This Row],[Revenue MIL]]*80,Movies[[#This Row],[Revenue MIL]])</f>
        <v>29648</v>
      </c>
      <c r="P37" s="3">
        <f>IF(Movies[[#This Row],[Currency ]]="INR",Movies[[#This Row],[Budget MIL]]/80,Movies[[#This Row],[Budget MIL]])</f>
        <v>216.7</v>
      </c>
      <c r="Q37" s="3">
        <f>IF(Movies[[#This Row],[Currency ]]="INR",Movies[[#This Row],[Revenue MIL]]/80,Movies[[#This Row],[Revenue MIL]])</f>
        <v>370.6</v>
      </c>
    </row>
    <row r="38" spans="1:17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_xlfn.IFNA(INDEX(Financials[], MATCH(Movies[[#This Row],[movie_id]:[movie_id]], Financials[[movie_id]:[movie_id]],0),2),"Not Available")</f>
        <v>177</v>
      </c>
      <c r="I38">
        <f>INDEX(Financials[], MATCH(Movies[[#This Row],[movie_id]:[movie_id]], Financials[[movie_id]:[movie_id]],0),3)</f>
        <v>714.4</v>
      </c>
      <c r="J38" t="str">
        <f>INDEX(Financials[], MATCH(Movies[[#This Row],[movie_id]:[movie_id]], Financials[[movie_id]:[movie_id]],0),MATCH("Unit", Financials[#Headers],0))</f>
        <v>Millions</v>
      </c>
      <c r="K38" t="str">
        <f>INDEX(Financials[], MATCH(Movies[[#This Row],[movie_id]:[movie_id]], Financials[[movie_id]:[movie_id]],0),MATCH("Currency", Financials[#Headers],0))</f>
        <v>USD</v>
      </c>
      <c r="L38" s="3">
        <f>IF(Movies[[#This Row],[Unit]]="Billions",Movies[[#This Row],[Budget]]*1000,Movies[[#This Row],[Budget]])</f>
        <v>177</v>
      </c>
      <c r="M38" s="3">
        <f>IF(Movies[[#This Row],[Unit]]="Billions",Movies[[#This Row],[Revenue ]]*1000,Movies[[#This Row],[Revenue ]])</f>
        <v>714.4</v>
      </c>
      <c r="N38" s="3">
        <f>IF(Movies[[#This Row],[Currency ]]="USD",Movies[[#This Row],[Budget MIL]]*80,Movies[[#This Row],[Budget MIL]])</f>
        <v>14160</v>
      </c>
      <c r="O38" s="3">
        <f>IF(Movies[[#This Row],[Currency ]]="USD",Movies[[#This Row],[Revenue MIL]]*80,Movies[[#This Row],[Revenue MIL]])</f>
        <v>57152</v>
      </c>
      <c r="P38" s="3">
        <f>IF(Movies[[#This Row],[Currency ]]="INR",Movies[[#This Row],[Budget MIL]]/80,Movies[[#This Row],[Budget MIL]])</f>
        <v>177</v>
      </c>
      <c r="Q38" s="3">
        <f>IF(Movies[[#This Row],[Currency ]]="INR",Movies[[#This Row],[Revenue MIL]]/80,Movies[[#This Row],[Revenue MIL]])</f>
        <v>714.4</v>
      </c>
    </row>
    <row r="39" spans="1:17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_xlfn.IFNA(INDEX(Financials[], MATCH(Movies[[#This Row],[movie_id]:[movie_id]], Financials[[movie_id]:[movie_id]],0),2),"Not Available")</f>
        <v>1.8</v>
      </c>
      <c r="I39">
        <f>INDEX(Financials[], MATCH(Movies[[#This Row],[movie_id]:[movie_id]], Financials[[movie_id]:[movie_id]],0),3)</f>
        <v>3.1</v>
      </c>
      <c r="J39" t="str">
        <f>INDEX(Financials[], MATCH(Movies[[#This Row],[movie_id]:[movie_id]], Financials[[movie_id]:[movie_id]],0),MATCH("Unit", Financials[#Headers],0))</f>
        <v>Billions</v>
      </c>
      <c r="K39" t="str">
        <f>INDEX(Financials[], MATCH(Movies[[#This Row],[movie_id]:[movie_id]], Financials[[movie_id]:[movie_id]],0),MATCH("Currency", Financials[#Headers],0))</f>
        <v>INR</v>
      </c>
      <c r="L39" s="3">
        <f>IF(Movies[[#This Row],[Unit]]="Billions",Movies[[#This Row],[Budget]]*1000,Movies[[#This Row],[Budget]])</f>
        <v>1800</v>
      </c>
      <c r="M39" s="3">
        <f>IF(Movies[[#This Row],[Unit]]="Billions",Movies[[#This Row],[Revenue ]]*1000,Movies[[#This Row],[Revenue ]])</f>
        <v>3100</v>
      </c>
      <c r="N39" s="3">
        <f>IF(Movies[[#This Row],[Currency ]]="USD",Movies[[#This Row],[Budget MIL]]*80,Movies[[#This Row],[Budget MIL]])</f>
        <v>1800</v>
      </c>
      <c r="O39" s="3">
        <f>IF(Movies[[#This Row],[Currency ]]="USD",Movies[[#This Row],[Revenue MIL]]*80,Movies[[#This Row],[Revenue MIL]])</f>
        <v>3100</v>
      </c>
      <c r="P39" s="3">
        <f>IF(Movies[[#This Row],[Currency ]]="INR",Movies[[#This Row],[Budget MIL]]/80,Movies[[#This Row],[Budget MIL]])</f>
        <v>22.5</v>
      </c>
      <c r="Q39" s="3">
        <f>IF(Movies[[#This Row],[Currency ]]="INR",Movies[[#This Row],[Revenue MIL]]/80,Movies[[#This Row],[Revenue MIL]])</f>
        <v>38.75</v>
      </c>
    </row>
    <row r="40" spans="1:17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_xlfn.IFNA(INDEX(Financials[], MATCH(Movies[[#This Row],[movie_id]:[movie_id]], Financials[[movie_id]:[movie_id]],0),2),"Not Available")</f>
        <v>500</v>
      </c>
      <c r="I40">
        <f>INDEX(Financials[], MATCH(Movies[[#This Row],[movie_id]:[movie_id]], Financials[[movie_id]:[movie_id]],0),3)</f>
        <v>950</v>
      </c>
      <c r="J40" t="str">
        <f>INDEX(Financials[], MATCH(Movies[[#This Row],[movie_id]:[movie_id]], Financials[[movie_id]:[movie_id]],0),MATCH("Unit", Financials[#Headers],0))</f>
        <v>Millions</v>
      </c>
      <c r="K40" t="str">
        <f>INDEX(Financials[], MATCH(Movies[[#This Row],[movie_id]:[movie_id]], Financials[[movie_id]:[movie_id]],0),MATCH("Currency", Financials[#Headers],0))</f>
        <v>INR</v>
      </c>
      <c r="L40" s="3">
        <f>IF(Movies[[#This Row],[Unit]]="Billions",Movies[[#This Row],[Budget]]*1000,Movies[[#This Row],[Budget]])</f>
        <v>500</v>
      </c>
      <c r="M40" s="3">
        <f>IF(Movies[[#This Row],[Unit]]="Billions",Movies[[#This Row],[Revenue ]]*1000,Movies[[#This Row],[Revenue ]])</f>
        <v>950</v>
      </c>
      <c r="N40" s="3">
        <f>IF(Movies[[#This Row],[Currency ]]="USD",Movies[[#This Row],[Budget MIL]]*80,Movies[[#This Row],[Budget MIL]])</f>
        <v>500</v>
      </c>
      <c r="O40" s="3">
        <f>IF(Movies[[#This Row],[Currency ]]="USD",Movies[[#This Row],[Revenue MIL]]*80,Movies[[#This Row],[Revenue MIL]])</f>
        <v>950</v>
      </c>
      <c r="P40" s="3">
        <f>IF(Movies[[#This Row],[Currency ]]="INR",Movies[[#This Row],[Budget MIL]]/80,Movies[[#This Row],[Budget MIL]])</f>
        <v>6.25</v>
      </c>
      <c r="Q40" s="3">
        <f>IF(Movies[[#This Row],[Currency ]]="INR",Movies[[#This Row],[Revenue MIL]]/80,Movies[[#This Row],[Revenue MIL]])</f>
        <v>11.875</v>
      </c>
    </row>
    <row r="43" spans="1:17" x14ac:dyDescent="0.3">
      <c r="N43" s="5" t="s">
        <v>168</v>
      </c>
      <c r="O43" s="5" t="s">
        <v>169</v>
      </c>
    </row>
    <row r="44" spans="1:17" x14ac:dyDescent="0.3">
      <c r="N44" s="4">
        <f>SUM(Movies[Budget INR])</f>
        <v>264196.40000000002</v>
      </c>
      <c r="O44" s="4">
        <f>SUM(Movies[Revenue INR])</f>
        <v>1567141</v>
      </c>
    </row>
    <row r="47" spans="1:17" x14ac:dyDescent="0.3">
      <c r="H47" t="s">
        <v>167</v>
      </c>
      <c r="I47">
        <f>COUNT(Movies[movie_id])</f>
        <v>39</v>
      </c>
    </row>
    <row r="48" spans="1:17" x14ac:dyDescent="0.3">
      <c r="H48" t="s">
        <v>170</v>
      </c>
      <c r="I48">
        <f>COUNTIF(Movies[industry],"Bollywood")</f>
        <v>18</v>
      </c>
    </row>
    <row r="49" spans="8:9" x14ac:dyDescent="0.3">
      <c r="H49" t="s">
        <v>171</v>
      </c>
      <c r="I49">
        <f>SUMIF(Movies[industry],"Bollywood",Movies[Revenue INR])</f>
        <v>80909</v>
      </c>
    </row>
    <row r="50" spans="8:9" x14ac:dyDescent="0.3">
      <c r="H50" t="s">
        <v>172</v>
      </c>
      <c r="I50">
        <f>I49/I48</f>
        <v>4494.9444444444443</v>
      </c>
    </row>
    <row r="51" spans="8:9" x14ac:dyDescent="0.3">
      <c r="H51" t="s">
        <v>173</v>
      </c>
      <c r="I51" s="6">
        <f>I49/O44</f>
        <v>5.1628411227834639E-2</v>
      </c>
    </row>
  </sheetData>
  <conditionalFormatting sqref="A1:B1">
    <cfRule type="duplicateValues" dxfId="6" priority="1"/>
    <cfRule type="duplicateValues" dxfId="5" priority="2"/>
  </conditionalFormatting>
  <conditionalFormatting sqref="A2:B40">
    <cfRule type="duplicateValues" dxfId="4" priority="11"/>
    <cfRule type="duplicateValues" dxfId="3" priority="1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98" zoomScaleNormal="98" workbookViewId="0">
      <selection activeCell="K37" sqref="K37"/>
    </sheetView>
  </sheetViews>
  <sheetFormatPr defaultRowHeight="14.4" x14ac:dyDescent="0.3"/>
  <cols>
    <col min="2" max="2" width="26.44140625" customWidth="1"/>
    <col min="4" max="4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49FA-0EFC-43E5-A2CE-077DE4CAF4DF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 </vt:lpstr>
      <vt:lpstr>financials</vt:lpstr>
      <vt:lpstr>actors</vt:lpstr>
      <vt:lpstr>movie_actor</vt:lpstr>
      <vt:lpstr>languages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Hemavarshini J.P</cp:lastModifiedBy>
  <dcterms:created xsi:type="dcterms:W3CDTF">2015-06-05T18:17:20Z</dcterms:created>
  <dcterms:modified xsi:type="dcterms:W3CDTF">2025-07-17T10:58:55Z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