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79190D-F302-4CC1-BCC0-D86A9EF947D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ovies_sheet" sheetId="12" r:id="rId6"/>
    <sheet name="Variance" sheetId="13" r:id="rId7"/>
    <sheet name="Variance (2)" sheetId="14" r:id="rId8"/>
  </sheets>
  <definedNames>
    <definedName name="juganda_mean" localSheetId="7">'Variance (2)'!$B$13</definedName>
    <definedName name="juganda_mean">Variance!$B$13</definedName>
    <definedName name="krance_mean" localSheetId="7">'Variance (2)'!$I$13</definedName>
    <definedName name="krance_mean">Variance!$I$13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4" l="1"/>
  <c r="J18" i="14"/>
  <c r="J17" i="14"/>
  <c r="J16" i="14"/>
  <c r="D20" i="14"/>
  <c r="D19" i="14"/>
  <c r="D18" i="14"/>
  <c r="D17" i="14"/>
  <c r="J5" i="14"/>
  <c r="K5" i="14" s="1"/>
  <c r="J6" i="14"/>
  <c r="K6" i="14" s="1"/>
  <c r="J7" i="14"/>
  <c r="K7" i="14" s="1"/>
  <c r="J8" i="14"/>
  <c r="K8" i="14" s="1"/>
  <c r="J9" i="14"/>
  <c r="K9" i="14" s="1"/>
  <c r="J10" i="14"/>
  <c r="K10" i="14" s="1"/>
  <c r="J3" i="14"/>
  <c r="K3" i="14" s="1"/>
  <c r="C6" i="14"/>
  <c r="D6" i="14" s="1"/>
  <c r="C7" i="14"/>
  <c r="D7" i="14" s="1"/>
  <c r="C8" i="14"/>
  <c r="D8" i="14" s="1"/>
  <c r="C9" i="14"/>
  <c r="D9" i="14" s="1"/>
  <c r="C10" i="14"/>
  <c r="D10" i="14" s="1"/>
  <c r="C3" i="14"/>
  <c r="D3" i="14" s="1"/>
  <c r="I13" i="14"/>
  <c r="J4" i="14" s="1"/>
  <c r="K4" i="14" s="1"/>
  <c r="B13" i="14"/>
  <c r="C4" i="14" s="1"/>
  <c r="D4" i="14" s="1"/>
  <c r="J4" i="13"/>
  <c r="K4" i="13" s="1"/>
  <c r="J5" i="13"/>
  <c r="K5" i="13" s="1"/>
  <c r="J6" i="13"/>
  <c r="K6" i="13" s="1"/>
  <c r="J7" i="13"/>
  <c r="K7" i="13" s="1"/>
  <c r="J8" i="13"/>
  <c r="K8" i="13" s="1"/>
  <c r="J9" i="13"/>
  <c r="K9" i="13" s="1"/>
  <c r="J10" i="13"/>
  <c r="K10" i="13" s="1"/>
  <c r="J3" i="13"/>
  <c r="K3" i="13" s="1"/>
  <c r="D4" i="13"/>
  <c r="C4" i="13"/>
  <c r="C5" i="13"/>
  <c r="D5" i="13" s="1"/>
  <c r="C6" i="13"/>
  <c r="D6" i="13" s="1"/>
  <c r="C7" i="13"/>
  <c r="D7" i="13" s="1"/>
  <c r="C8" i="13"/>
  <c r="D8" i="13" s="1"/>
  <c r="C9" i="13"/>
  <c r="D9" i="13" s="1"/>
  <c r="C10" i="13"/>
  <c r="D10" i="13" s="1"/>
  <c r="C3" i="13"/>
  <c r="D3" i="13" s="1"/>
  <c r="I13" i="13"/>
  <c r="B13" i="13"/>
  <c r="B8" i="12"/>
  <c r="B7" i="12"/>
  <c r="B5" i="12"/>
  <c r="B4" i="12"/>
  <c r="B3" i="12"/>
  <c r="C5" i="14" l="1"/>
  <c r="D5" i="14" s="1"/>
  <c r="K16" i="13"/>
  <c r="K15" i="13"/>
  <c r="K17" i="13" s="1"/>
  <c r="D16" i="13"/>
  <c r="D15" i="13"/>
  <c r="D45" i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D17" i="13" l="1"/>
  <c r="L28" i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<sst xmlns="http://schemas.openxmlformats.org/spreadsheetml/2006/main" count="382" uniqueCount="200">
  <si>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</si>
  <si>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</si>
  <si>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</si>
  <si>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</si>
  <si>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</si>
  <si>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</si>
  <si>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</si>
  <si>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</si>
  <si>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</si>
  <si>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</si>
  <si>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</si>
  <si>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</si>
  <si>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</si>
  <si>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</si>
  <si>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</si>
  <si>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</si>
  <si>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</si>
  <si>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</si>
  <si>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</si>
  <si>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</si>
  <si>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</si>
  <si>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</si>
  <si>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</si>
  <si>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</si>
  <si>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</si>
  <si>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</si>
  <si>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</si>
  <si>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</si>
  <si>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</si>
  <si>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</si>
  <si>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</si>
  <si>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</si>
  <si>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</si>
  <si>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</si>
  <si>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</si>
  <si>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</si>
  <si>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</si>
  <si>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</si>
  <si>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</si>
  <si>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</si>
  <si>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</si>
  <si>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</si>
  <si>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</si>
  <si>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</si>
  <si>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</si>
  <si>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</si>
  <si>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</si>
  <si>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</si>
  <si>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</si>
  <si>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</si>
  <si>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</si>
  <si>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</si>
  <si>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</si>
  <si>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</si>
  <si>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</si>
  <si>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</si>
  <si>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</si>
  <si>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</si>
  <si>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</si>
  <si>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</si>
  <si>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</si>
  <si>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</si>
  <si>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</si>
  <si>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</si>
  <si>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</si>
  <si>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</si>
  <si>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</si>
  <si>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</si>
  <si>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</si>
  <si>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</si>
  <si>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</si>
  <si>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</si>
  <si>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</si>
  <si>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</si>
  <si>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</si>
  <si>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</si>
  <si>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</si>
  <si>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</si>
  <si>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</si>
  <si>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</si>
  <si>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</si>
  <si>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</si>
  <si>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</si>
  <si>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</si>
  <si>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</si>
  <si>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</si>
  <si>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</si>
  <si>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</si>
  <si>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</si>
  <si>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</si>
  <si>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</si>
  <si>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</si>
  <si>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</si>
  <si>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</si>
  <si>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</si>
  <si>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</si>
  <si>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</si>
  <si>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</si>
  <si>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</si>
  <si>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</si>
  <si>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</si>
  <si>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</si>
  <si>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</si>
  <si>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</si>
  <si>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</si>
  <si>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</si>
  <si>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</si>
  <si>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</si>
  <si>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</si>
  <si>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</si>
  <si>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</si>
  <si>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</si>
  <si>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</si>
  <si>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</si>
  <si>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</si>
  <si>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</si>
  <si>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</si>
  <si>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</si>
  <si>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</si>
  <si>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</si>
  <si>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</si>
  <si>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</si>
  <si>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</si>
  <si>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</si>
  <si>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</si>
  <si>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</si>
  <si>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</si>
  <si>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</si>
  <si>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</si>
  <si>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</si>
  <si>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</si>
  <si>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</si>
  <si>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</si>
  <si>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</si>
  <si>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</si>
  <si>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</si>
  <si>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</si>
  <si>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</si>
  <si>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</si>
  <si>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</si>
  <si>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</si>
  <si>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</si>
  <si>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</si>
  <si>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</si>
  <si>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</si>
  <si>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</si>
  <si>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</si>
  <si>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</si>
  <si>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</si>
  <si>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</si>
  <si>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</si>
  <si>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</si>
  <si>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</si>
  <si>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</si>
  <si>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</si>
  <si>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</si>
  <si>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</si>
  <si>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</si>
  <si>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</si>
  <si>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</si>
  <si>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</si>
  <si>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</si>
  <si>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</si>
  <si>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</si>
  <si>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</si>
  <si>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</si>
  <si>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</si>
  <si>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</si>
  <si>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</si>
  <si>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</si>
  <si>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</si>
  <si>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</si>
  <si>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</si>
  <si>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</si>
  <si>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</si>
  <si>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</si>
  <si>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Movies</t>
  </si>
  <si>
    <t>Juganda Income Levels (In thousands $ )</t>
  </si>
  <si>
    <t>Krance Income Levels (In thousands $ )</t>
  </si>
  <si>
    <t>yearly income</t>
  </si>
  <si>
    <t>income - mean</t>
  </si>
  <si>
    <t>nishith</t>
  </si>
  <si>
    <t>mohan</t>
  </si>
  <si>
    <t>veeral</t>
  </si>
  <si>
    <t>rita</t>
  </si>
  <si>
    <t>angelina</t>
  </si>
  <si>
    <t>bhavin</t>
  </si>
  <si>
    <t>salma</t>
  </si>
  <si>
    <t>michael</t>
  </si>
  <si>
    <t>nitin</t>
  </si>
  <si>
    <t>abdul</t>
  </si>
  <si>
    <t>dhaval</t>
  </si>
  <si>
    <t>kiran</t>
  </si>
  <si>
    <t>venkat</t>
  </si>
  <si>
    <t>ahmed</t>
  </si>
  <si>
    <t>priya</t>
  </si>
  <si>
    <t>gayatri</t>
  </si>
  <si>
    <t>Total</t>
  </si>
  <si>
    <t>Count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</si>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</sst>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4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51FF6B7-3A34-42D4-A6BD-F764DC5F0D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B1" zoomScale="115" zoomScaleNormal="115" workbookViewId="0">
      <selection activeCell="B14" sqref="B14"/>
    </sheetView>
  </sheetViews>
  <sheetFormatPr defaultRowHeight="14.4" x14ac:dyDescent="0.3"/>
  <cols>
    <col min="1" max="1" width="11.6640625" bestFit="1" customWidth="1"/>
    <col min="2" max="2" width="38.44140625" bestFit="1" customWidth="1"/>
    <col min="3" max="3" width="27.33203125" bestFit="1" customWidth="1"/>
    <col min="4" max="4" width="14.5546875" bestFit="1" customWidth="1"/>
    <col min="5" max="5" width="13.77734375" bestFit="1" customWidth="1"/>
    <col min="6" max="6" width="24.44140625" bestFit="1" customWidth="1"/>
    <col min="7" max="7" width="13.77734375" bestFit="1" customWidth="1"/>
    <col min="8" max="11" width="11.88671875" bestFit="1" customWidth="1"/>
    <col min="12" max="12" width="13.109375" bestFit="1" customWidth="1"/>
    <col min="13" max="13" width="14.109375" bestFit="1" customWidth="1"/>
    <col min="14" max="14" width="15.77734375" bestFit="1" customWidth="1"/>
    <col min="15" max="15" width="14.109375" bestFit="1" customWidth="1"/>
    <col min="16" max="16" width="16.21875" bestFit="1" customWidth="1"/>
    <col min="17" max="17" width="14.664062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t="e" cm="1">
        <f t="array" aca="1" ref="H2" ca="1">_xlfn.XLOOKUP(Movies[[#This Row],[movie_id]:[movie_id]],Financials[[#All],[movie_id]:[movie_id]],Financials[[#All],[budget]],"Not Available",0)</f>
        <v>#NAME?</v>
      </c>
      <c r="I2" t="e" cm="1">
        <f t="array" aca="1" ref="I2" ca="1">_xlfn.XLOOKUP(Movies[[#This Row],[movie_id]:[movie_id]],Financials[[#All],[movie_id]:[movie_id]],Financials[[#All],[revenue]],"Not Available",0)</f>
        <v>#NAME?</v>
      </c>
      <c r="J2" t="e" cm="1">
        <f t="array" aca="1" ref="J2" ca="1">_xlfn.XLOOKUP(Movies[[#This Row],[movie_id]:[movie_id]],Financials[[#All],[movie_id]:[movie_id]],Financials[[#All],[unit]],"Not Available",0)</f>
        <v>#NAME?</v>
      </c>
      <c r="K2" t="e" cm="1">
        <f t="array" aca="1" ref="K2" ca="1">_xlfn.XLOOKUP(Movies[[#This Row],[movie_id]:[movie_id]],Financials[[#All],[movie_id]:[movie_id]],Financials[[#All],[currency]],"Not Available",0)</f>
        <v>#NAME?</v>
      </c>
      <c r="L2" t="e" cm="1">
        <f t="array" aca="1" ref="L2" ca="1">IF(Movies[[#This Row],[unit]:[unit]]="Billions",Movies[[#This Row],[budget]]*1000,Movies[[#This Row],[budget]])</f>
        <v>#NAME?</v>
      </c>
      <c r="M2" t="e" cm="1">
        <f t="array" aca="1" ref="M2" ca="1">IF(Movies[[#This Row],[unit]:[unit]]="Billions",Movies[[#This Row],[revenue]]*1000,Movies[[#This Row],[revenue]])</f>
        <v>#NAME?</v>
      </c>
      <c r="N2" t="e" cm="1">
        <f t="array" aca="1" ref="N2" ca="1">IF(Movies[[#This Row],[currency]:[currency]]="USD",Movies[[#This Row],[budget-mil]]*80,Movies[[#This Row],[budget-mil]])</f>
        <v>#NAME?</v>
      </c>
      <c r="O2" t="e" cm="1">
        <f t="array" aca="1" ref="O2" ca="1">IF(Movies[[#This Row],[currency]:[currency]]="USD",Movies[[#This Row],[revenue-mil]]*80,Movies[[#This Row],[revenue-mil]])</f>
        <v>#NAME?</v>
      </c>
      <c r="P2" t="e" cm="1">
        <f t="array" aca="1" ref="P2" ca="1">IF(Movies[[#This Row],[currency]:[currency]]="INR",Movies[[#This Row],[budget-mil]]/80,Movies[[#This Row],[budget-mil]])</f>
        <v>#NAME?</v>
      </c>
      <c r="Q2" t="e" cm="1">
        <f t="array" aca="1" ref="Q2" ca="1">IF(Movies[[#This Row],[currency]:[currency]]="INR",Movies[[#This Row],[revenue-mil]]/80,Movies[[#This Row],[revenue-mil]])</f>
        <v>#NAME?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t="e" cm="1">
        <f t="array" aca="1" ref="H3" ca="1">_xlfn.XLOOKUP(Movies[[#This Row],[movie_id]:[movie_id]],Financials[[#All],[movie_id]:[movie_id]],Financials[[#All],[budget]],"Not Available",0)</f>
        <v>#NAME?</v>
      </c>
      <c r="I3" t="e" cm="1">
        <f t="array" aca="1" ref="I3" ca="1">_xlfn.XLOOKUP(Movies[[#This Row],[movie_id]:[movie_id]],Financials[[#All],[movie_id]:[movie_id]],Financials[[#All],[revenue]],"Not Available",0)</f>
        <v>#NAME?</v>
      </c>
      <c r="J3" t="e" cm="1">
        <f t="array" aca="1" ref="J3" ca="1">_xlfn.XLOOKUP(Movies[[#This Row],[movie_id]:[movie_id]],Financials[[#All],[movie_id]:[movie_id]],Financials[[#All],[unit]],"Not Available",0)</f>
        <v>#NAME?</v>
      </c>
      <c r="K3" t="e" cm="1">
        <f t="array" aca="1" ref="K3" ca="1">_xlfn.XLOOKUP(Movies[[#This Row],[movie_id]:[movie_id]],Financials[[#All],[movie_id]:[movie_id]],Financials[[#All],[currency]],"Not Available",0)</f>
        <v>#NAME?</v>
      </c>
      <c r="L3" t="e" cm="1">
        <f t="array" aca="1" ref="L3" ca="1">IF(Movies[[#This Row],[unit]:[unit]]="Billions",Movies[[#This Row],[budget]]*1000,Movies[[#This Row],[budget]])</f>
        <v>#NAME?</v>
      </c>
      <c r="M3" t="e" cm="1">
        <f t="array" aca="1" ref="M3" ca="1">IF(Movies[[#This Row],[unit]:[unit]]="Billions",Movies[[#This Row],[revenue]]*1000,Movies[[#This Row],[revenue]])</f>
        <v>#NAME?</v>
      </c>
      <c r="N3" t="e" cm="1">
        <f t="array" aca="1" ref="N3" ca="1">IF(Movies[[#This Row],[currency]:[currency]]="USD",Movies[[#This Row],[budget-mil]]*80,Movies[[#This Row],[budget-mil]])</f>
        <v>#NAME?</v>
      </c>
      <c r="O3" t="e" cm="1">
        <f t="array" aca="1" ref="O3" ca="1">IF(Movies[[#This Row],[currency]:[currency]]="USD",Movies[[#This Row],[revenue-mil]]*80,Movies[[#This Row],[revenue-mil]])</f>
        <v>#NAME?</v>
      </c>
      <c r="P3" t="e" cm="1">
        <f t="array" aca="1" ref="P3" ca="1">IF(Movies[[#This Row],[currency]:[currency]]="INR",Movies[[#This Row],[budget-mil]]/80,Movies[[#This Row],[budget-mil]])</f>
        <v>#NAME?</v>
      </c>
      <c r="Q3" t="e" cm="1">
        <f t="array" aca="1" ref="Q3" ca="1">IF(Movies[[#This Row],[currency]:[currency]]="INR",Movies[[#This Row],[revenue-mil]]/80,Movies[[#This Row],[revenue-mil]])</f>
        <v>#NAME?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t="e" cm="1">
        <f t="array" aca="1" ref="H4" ca="1">_xlfn.XLOOKUP(Movies[[#This Row],[movie_id]:[movie_id]],Financials[[#All],[movie_id]:[movie_id]],Financials[[#All],[budget]],"Not Available",0)</f>
        <v>#NAME?</v>
      </c>
      <c r="I4" t="e" cm="1">
        <f t="array" aca="1" ref="I4" ca="1">_xlfn.XLOOKUP(Movies[[#This Row],[movie_id]:[movie_id]],Financials[[#All],[movie_id]:[movie_id]],Financials[[#All],[revenue]],"Not Available",0)</f>
        <v>#NAME?</v>
      </c>
      <c r="J4" t="e" cm="1">
        <f t="array" aca="1" ref="J4" ca="1">_xlfn.XLOOKUP(Movies[[#This Row],[movie_id]:[movie_id]],Financials[[#All],[movie_id]:[movie_id]],Financials[[#All],[unit]],"Not Available",0)</f>
        <v>#NAME?</v>
      </c>
      <c r="K4" t="e" cm="1">
        <f t="array" aca="1" ref="K4" ca="1">_xlfn.XLOOKUP(Movies[[#This Row],[movie_id]:[movie_id]],Financials[[#All],[movie_id]:[movie_id]],Financials[[#All],[currency]],"Not Available",0)</f>
        <v>#NAME?</v>
      </c>
      <c r="L4" t="e" cm="1">
        <f t="array" aca="1" ref="L4" ca="1">IF(Movies[[#This Row],[unit]:[unit]]="Billions",Movies[[#This Row],[budget]]*1000,Movies[[#This Row],[budget]])</f>
        <v>#NAME?</v>
      </c>
      <c r="M4" t="e" cm="1">
        <f t="array" aca="1" ref="M4" ca="1">IF(Movies[[#This Row],[unit]:[unit]]="Billions",Movies[[#This Row],[revenue]]*1000,Movies[[#This Row],[revenue]])</f>
        <v>#NAME?</v>
      </c>
      <c r="N4" t="e" cm="1">
        <f t="array" aca="1" ref="N4" ca="1">IF(Movies[[#This Row],[currency]:[currency]]="USD",Movies[[#This Row],[budget-mil]]*80,Movies[[#This Row],[budget-mil]])</f>
        <v>#NAME?</v>
      </c>
      <c r="O4" t="e" cm="1">
        <f t="array" aca="1" ref="O4" ca="1">IF(Movies[[#This Row],[currency]:[currency]]="USD",Movies[[#This Row],[revenue-mil]]*80,Movies[[#This Row],[revenue-mil]])</f>
        <v>#NAME?</v>
      </c>
      <c r="P4" t="e" cm="1">
        <f t="array" aca="1" ref="P4" ca="1">IF(Movies[[#This Row],[currency]:[currency]]="INR",Movies[[#This Row],[budget-mil]]/80,Movies[[#This Row],[budget-mil]])</f>
        <v>#NAME?</v>
      </c>
      <c r="Q4" t="e" cm="1">
        <f t="array" aca="1" ref="Q4" ca="1">IF(Movies[[#This Row],[currency]:[currency]]="INR",Movies[[#This Row],[revenue-mil]]/80,Movies[[#This Row],[revenue-mil]])</f>
        <v>#NAME?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t="e" cm="1">
        <f t="array" aca="1" ref="H5" ca="1">_xlfn.XLOOKUP(Movies[[#This Row],[movie_id]:[movie_id]],Financials[[#All],[movie_id]:[movie_id]],Financials[[#All],[budget]],"Not Available",0)</f>
        <v>#NAME?</v>
      </c>
      <c r="I5" t="e" cm="1">
        <f t="array" aca="1" ref="I5" ca="1">_xlfn.XLOOKUP(Movies[[#This Row],[movie_id]:[movie_id]],Financials[[#All],[movie_id]:[movie_id]],Financials[[#All],[revenue]],"Not Available",0)</f>
        <v>#NAME?</v>
      </c>
      <c r="J5" t="e" cm="1">
        <f t="array" aca="1" ref="J5" ca="1">_xlfn.XLOOKUP(Movies[[#This Row],[movie_id]:[movie_id]],Financials[[#All],[movie_id]:[movie_id]],Financials[[#All],[unit]],"Not Available",0)</f>
        <v>#NAME?</v>
      </c>
      <c r="K5" t="e" cm="1">
        <f t="array" aca="1" ref="K5" ca="1">_xlfn.XLOOKUP(Movies[[#This Row],[movie_id]:[movie_id]],Financials[[#All],[movie_id]:[movie_id]],Financials[[#All],[currency]],"Not Available",0)</f>
        <v>#NAME?</v>
      </c>
      <c r="L5" t="e" cm="1">
        <f t="array" aca="1" ref="L5" ca="1">IF(Movies[[#This Row],[unit]:[unit]]="Billions",Movies[[#This Row],[budget]]*1000,Movies[[#This Row],[budget]])</f>
        <v>#NAME?</v>
      </c>
      <c r="M5" t="e" cm="1">
        <f t="array" aca="1" ref="M5" ca="1">IF(Movies[[#This Row],[unit]:[unit]]="Billions",Movies[[#This Row],[revenue]]*1000,Movies[[#This Row],[revenue]])</f>
        <v>#NAME?</v>
      </c>
      <c r="N5" t="e" cm="1">
        <f t="array" aca="1" ref="N5" ca="1">IF(Movies[[#This Row],[currency]:[currency]]="USD",Movies[[#This Row],[budget-mil]]*80,Movies[[#This Row],[budget-mil]])</f>
        <v>#NAME?</v>
      </c>
      <c r="O5" t="e" cm="1">
        <f t="array" aca="1" ref="O5" ca="1">IF(Movies[[#This Row],[currency]:[currency]]="USD",Movies[[#This Row],[revenue-mil]]*80,Movies[[#This Row],[revenue-mil]])</f>
        <v>#NAME?</v>
      </c>
      <c r="P5" t="e" cm="1">
        <f t="array" aca="1" ref="P5" ca="1">IF(Movies[[#This Row],[currency]:[currency]]="INR",Movies[[#This Row],[budget-mil]]/80,Movies[[#This Row],[budget-mil]])</f>
        <v>#NAME?</v>
      </c>
      <c r="Q5" t="e" cm="1">
        <f t="array" aca="1" ref="Q5" ca="1">IF(Movies[[#This Row],[currency]:[currency]]="INR",Movies[[#This Row],[revenue-mil]]/80,Movies[[#This Row],[revenue-mil]])</f>
        <v>#NAME?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t="e" cm="1">
        <f t="array" aca="1" ref="H6" ca="1">_xlfn.XLOOKUP(Movies[[#This Row],[movie_id]:[movie_id]],Financials[[#All],[movie_id]:[movie_id]],Financials[[#All],[budget]],"Not Available",0)</f>
        <v>#NAME?</v>
      </c>
      <c r="I6" t="e" cm="1">
        <f t="array" aca="1" ref="I6" ca="1">_xlfn.XLOOKUP(Movies[[#This Row],[movie_id]:[movie_id]],Financials[[#All],[movie_id]:[movie_id]],Financials[[#All],[revenue]],"Not Available",0)</f>
        <v>#NAME?</v>
      </c>
      <c r="J6" t="e" cm="1">
        <f t="array" aca="1" ref="J6" ca="1">_xlfn.XLOOKUP(Movies[[#This Row],[movie_id]:[movie_id]],Financials[[#All],[movie_id]:[movie_id]],Financials[[#All],[unit]],"Not Available",0)</f>
        <v>#NAME?</v>
      </c>
      <c r="K6" t="e" cm="1">
        <f t="array" aca="1" ref="K6" ca="1">_xlfn.XLOOKUP(Movies[[#This Row],[movie_id]:[movie_id]],Financials[[#All],[movie_id]:[movie_id]],Financials[[#All],[currency]],"Not Available",0)</f>
        <v>#NAME?</v>
      </c>
      <c r="L6" t="e" cm="1">
        <f t="array" aca="1" ref="L6" ca="1">IF(Movies[[#This Row],[unit]:[unit]]="Billions",Movies[[#This Row],[budget]]*1000,Movies[[#This Row],[budget]])</f>
        <v>#NAME?</v>
      </c>
      <c r="M6" t="e" cm="1">
        <f t="array" aca="1" ref="M6" ca="1">IF(Movies[[#This Row],[unit]:[unit]]="Billions",Movies[[#This Row],[revenue]]*1000,Movies[[#This Row],[revenue]])</f>
        <v>#NAME?</v>
      </c>
      <c r="N6" t="e" cm="1">
        <f t="array" aca="1" ref="N6" ca="1">IF(Movies[[#This Row],[currency]:[currency]]="USD",Movies[[#This Row],[budget-mil]]*80,Movies[[#This Row],[budget-mil]])</f>
        <v>#NAME?</v>
      </c>
      <c r="O6" t="e" cm="1">
        <f t="array" aca="1" ref="O6" ca="1">IF(Movies[[#This Row],[currency]:[currency]]="USD",Movies[[#This Row],[revenue-mil]]*80,Movies[[#This Row],[revenue-mil]])</f>
        <v>#NAME?</v>
      </c>
      <c r="P6" t="e" cm="1">
        <f t="array" aca="1" ref="P6" ca="1">IF(Movies[[#This Row],[currency]:[currency]]="INR",Movies[[#This Row],[budget-mil]]/80,Movies[[#This Row],[budget-mil]])</f>
        <v>#NAME?</v>
      </c>
      <c r="Q6" t="e" cm="1">
        <f t="array" aca="1" ref="Q6" ca="1">IF(Movies[[#This Row],[currency]:[currency]]="INR",Movies[[#This Row],[revenue-mil]]/80,Movies[[#This Row],[revenue-mil]])</f>
        <v>#NAME?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t="e" cm="1">
        <f t="array" aca="1" ref="H7" ca="1">_xlfn.XLOOKUP(Movies[[#This Row],[movie_id]:[movie_id]],Financials[[#All],[movie_id]:[movie_id]],Financials[[#All],[budget]],"Not Available",0)</f>
        <v>#NAME?</v>
      </c>
      <c r="I7" t="e" cm="1">
        <f t="array" aca="1" ref="I7" ca="1">_xlfn.XLOOKUP(Movies[[#This Row],[movie_id]:[movie_id]],Financials[[#All],[movie_id]:[movie_id]],Financials[[#All],[revenue]],"Not Available",0)</f>
        <v>#NAME?</v>
      </c>
      <c r="J7" t="e" cm="1">
        <f t="array" aca="1" ref="J7" ca="1">_xlfn.XLOOKUP(Movies[[#This Row],[movie_id]:[movie_id]],Financials[[#All],[movie_id]:[movie_id]],Financials[[#All],[unit]],"Not Available",0)</f>
        <v>#NAME?</v>
      </c>
      <c r="K7" t="e" cm="1">
        <f t="array" aca="1" ref="K7" ca="1">_xlfn.XLOOKUP(Movies[[#This Row],[movie_id]:[movie_id]],Financials[[#All],[movie_id]:[movie_id]],Financials[[#All],[currency]],"Not Available",0)</f>
        <v>#NAME?</v>
      </c>
      <c r="L7" t="e" cm="1">
        <f t="array" aca="1" ref="L7" ca="1">IF(Movies[[#This Row],[unit]:[unit]]="Billions",Movies[[#This Row],[budget]]*1000,Movies[[#This Row],[budget]])</f>
        <v>#NAME?</v>
      </c>
      <c r="M7" t="e" cm="1">
        <f t="array" aca="1" ref="M7" ca="1">IF(Movies[[#This Row],[unit]:[unit]]="Billions",Movies[[#This Row],[revenue]]*1000,Movies[[#This Row],[revenue]])</f>
        <v>#NAME?</v>
      </c>
      <c r="N7" t="e" cm="1">
        <f t="array" aca="1" ref="N7" ca="1">IF(Movies[[#This Row],[currency]:[currency]]="USD",Movies[[#This Row],[budget-mil]]*80,Movies[[#This Row],[budget-mil]])</f>
        <v>#NAME?</v>
      </c>
      <c r="O7" t="e" cm="1">
        <f t="array" aca="1" ref="O7" ca="1">IF(Movies[[#This Row],[currency]:[currency]]="USD",Movies[[#This Row],[revenue-mil]]*80,Movies[[#This Row],[revenue-mil]])</f>
        <v>#NAME?</v>
      </c>
      <c r="P7" t="e" cm="1">
        <f t="array" aca="1" ref="P7" ca="1">IF(Movies[[#This Row],[currency]:[currency]]="INR",Movies[[#This Row],[budget-mil]]/80,Movies[[#This Row],[budget-mil]])</f>
        <v>#NAME?</v>
      </c>
      <c r="Q7" t="e" cm="1">
        <f t="array" aca="1" ref="Q7" ca="1">IF(Movies[[#This Row],[currency]:[currency]]="INR",Movies[[#This Row],[revenue-mil]]/80,Movies[[#This Row],[revenue-mil]])</f>
        <v>#NAME?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t="e" cm="1">
        <f t="array" aca="1" ref="H8" ca="1">_xlfn.XLOOKUP(Movies[[#This Row],[movie_id]:[movie_id]],Financials[[#All],[movie_id]:[movie_id]],Financials[[#All],[budget]],"Not Available",0)</f>
        <v>#NAME?</v>
      </c>
      <c r="I8" t="e" cm="1">
        <f t="array" aca="1" ref="I8" ca="1">_xlfn.XLOOKUP(Movies[[#This Row],[movie_id]:[movie_id]],Financials[[#All],[movie_id]:[movie_id]],Financials[[#All],[revenue]],"Not Available",0)</f>
        <v>#NAME?</v>
      </c>
      <c r="J8" t="e" cm="1">
        <f t="array" aca="1" ref="J8" ca="1">_xlfn.XLOOKUP(Movies[[#This Row],[movie_id]:[movie_id]],Financials[[#All],[movie_id]:[movie_id]],Financials[[#All],[unit]],"Not Available",0)</f>
        <v>#NAME?</v>
      </c>
      <c r="K8" t="e" cm="1">
        <f t="array" aca="1" ref="K8" ca="1">_xlfn.XLOOKUP(Movies[[#This Row],[movie_id]:[movie_id]],Financials[[#All],[movie_id]:[movie_id]],Financials[[#All],[currency]],"Not Available",0)</f>
        <v>#NAME?</v>
      </c>
      <c r="L8" t="e" cm="1">
        <f t="array" aca="1" ref="L8" ca="1">IF(Movies[[#This Row],[unit]:[unit]]="Billions",Movies[[#This Row],[budget]]*1000,Movies[[#This Row],[budget]])</f>
        <v>#NAME?</v>
      </c>
      <c r="M8" t="e" cm="1">
        <f t="array" aca="1" ref="M8" ca="1">IF(Movies[[#This Row],[unit]:[unit]]="Billions",Movies[[#This Row],[revenue]]*1000,Movies[[#This Row],[revenue]])</f>
        <v>#NAME?</v>
      </c>
      <c r="N8" t="e" cm="1">
        <f t="array" aca="1" ref="N8" ca="1">IF(Movies[[#This Row],[currency]:[currency]]="USD",Movies[[#This Row],[budget-mil]]*80,Movies[[#This Row],[budget-mil]])</f>
        <v>#NAME?</v>
      </c>
      <c r="O8" t="e" cm="1">
        <f t="array" aca="1" ref="O8" ca="1">IF(Movies[[#This Row],[currency]:[currency]]="USD",Movies[[#This Row],[revenue-mil]]*80,Movies[[#This Row],[revenue-mil]])</f>
        <v>#NAME?</v>
      </c>
      <c r="P8" t="e" cm="1">
        <f t="array" aca="1" ref="P8" ca="1">IF(Movies[[#This Row],[currency]:[currency]]="INR",Movies[[#This Row],[budget-mil]]/80,Movies[[#This Row],[budget-mil]])</f>
        <v>#NAME?</v>
      </c>
      <c r="Q8" t="e" cm="1">
        <f t="array" aca="1" ref="Q8" ca="1">IF(Movies[[#This Row],[currency]:[currency]]="INR",Movies[[#This Row],[revenue-mil]]/80,Movies[[#This Row],[revenue-mil]])</f>
        <v>#NAME?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t="e" cm="1">
        <f t="array" aca="1" ref="H9" ca="1">_xlfn.XLOOKUP(Movies[[#This Row],[movie_id]:[movie_id]],Financials[[#All],[movie_id]:[movie_id]],Financials[[#All],[budget]],"Not Available",0)</f>
        <v>#NAME?</v>
      </c>
      <c r="I9" t="e" cm="1">
        <f t="array" aca="1" ref="I9" ca="1">_xlfn.XLOOKUP(Movies[[#This Row],[movie_id]:[movie_id]],Financials[[#All],[movie_id]:[movie_id]],Financials[[#All],[revenue]],"Not Available",0)</f>
        <v>#NAME?</v>
      </c>
      <c r="J9" t="e" cm="1">
        <f t="array" aca="1" ref="J9" ca="1">_xlfn.XLOOKUP(Movies[[#This Row],[movie_id]:[movie_id]],Financials[[#All],[movie_id]:[movie_id]],Financials[[#All],[unit]],"Not Available",0)</f>
        <v>#NAME?</v>
      </c>
      <c r="K9" t="e" cm="1">
        <f t="array" aca="1" ref="K9" ca="1">_xlfn.XLOOKUP(Movies[[#This Row],[movie_id]:[movie_id]],Financials[[#All],[movie_id]:[movie_id]],Financials[[#All],[currency]],"Not Available",0)</f>
        <v>#NAME?</v>
      </c>
      <c r="L9" t="e" cm="1">
        <f t="array" aca="1" ref="L9" ca="1">IF(Movies[[#This Row],[unit]:[unit]]="Billions",Movies[[#This Row],[budget]]*1000,Movies[[#This Row],[budget]])</f>
        <v>#NAME?</v>
      </c>
      <c r="M9" t="e" cm="1">
        <f t="array" aca="1" ref="M9" ca="1">IF(Movies[[#This Row],[unit]:[unit]]="Billions",Movies[[#This Row],[revenue]]*1000,Movies[[#This Row],[revenue]])</f>
        <v>#NAME?</v>
      </c>
      <c r="N9" t="e" cm="1">
        <f t="array" aca="1" ref="N9" ca="1">IF(Movies[[#This Row],[currency]:[currency]]="USD",Movies[[#This Row],[budget-mil]]*80,Movies[[#This Row],[budget-mil]])</f>
        <v>#NAME?</v>
      </c>
      <c r="O9" t="e" cm="1">
        <f t="array" aca="1" ref="O9" ca="1">IF(Movies[[#This Row],[currency]:[currency]]="USD",Movies[[#This Row],[revenue-mil]]*80,Movies[[#This Row],[revenue-mil]])</f>
        <v>#NAME?</v>
      </c>
      <c r="P9" t="e" cm="1">
        <f t="array" aca="1" ref="P9" ca="1">IF(Movies[[#This Row],[currency]:[currency]]="INR",Movies[[#This Row],[budget-mil]]/80,Movies[[#This Row],[budget-mil]])</f>
        <v>#NAME?</v>
      </c>
      <c r="Q9" t="e" cm="1">
        <f t="array" aca="1" ref="Q9" ca="1">IF(Movies[[#This Row],[currency]:[currency]]="INR",Movies[[#This Row],[revenue-mil]]/80,Movies[[#This Row],[revenue-mil]])</f>
        <v>#NAME?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t="e" cm="1">
        <f t="array" aca="1" ref="H10" ca="1">_xlfn.XLOOKUP(Movies[[#This Row],[movie_id]:[movie_id]],Financials[[#All],[movie_id]:[movie_id]],Financials[[#All],[budget]],"Not Available",0)</f>
        <v>#NAME?</v>
      </c>
      <c r="I10" t="e" cm="1">
        <f t="array" aca="1" ref="I10" ca="1">_xlfn.XLOOKUP(Movies[[#This Row],[movie_id]:[movie_id]],Financials[[#All],[movie_id]:[movie_id]],Financials[[#All],[revenue]],"Not Available",0)</f>
        <v>#NAME?</v>
      </c>
      <c r="J10" t="e" cm="1">
        <f t="array" aca="1" ref="J10" ca="1">_xlfn.XLOOKUP(Movies[[#This Row],[movie_id]:[movie_id]],Financials[[#All],[movie_id]:[movie_id]],Financials[[#All],[unit]],"Not Available",0)</f>
        <v>#NAME?</v>
      </c>
      <c r="K10" t="e" cm="1">
        <f t="array" aca="1" ref="K10" ca="1">_xlfn.XLOOKUP(Movies[[#This Row],[movie_id]:[movie_id]],Financials[[#All],[movie_id]:[movie_id]],Financials[[#All],[currency]],"Not Available",0)</f>
        <v>#NAME?</v>
      </c>
      <c r="L10" t="e" cm="1">
        <f t="array" aca="1" ref="L10" ca="1">IF(Movies[[#This Row],[unit]:[unit]]="Billions",Movies[[#This Row],[budget]]*1000,Movies[[#This Row],[budget]])</f>
        <v>#NAME?</v>
      </c>
      <c r="M10" t="e" cm="1">
        <f t="array" aca="1" ref="M10" ca="1">IF(Movies[[#This Row],[unit]:[unit]]="Billions",Movies[[#This Row],[revenue]]*1000,Movies[[#This Row],[revenue]])</f>
        <v>#NAME?</v>
      </c>
      <c r="N10" t="e" cm="1">
        <f t="array" aca="1" ref="N10" ca="1">IF(Movies[[#This Row],[currency]:[currency]]="USD",Movies[[#This Row],[budget-mil]]*80,Movies[[#This Row],[budget-mil]])</f>
        <v>#NAME?</v>
      </c>
      <c r="O10" t="e" cm="1">
        <f t="array" aca="1" ref="O10" ca="1">IF(Movies[[#This Row],[currency]:[currency]]="USD",Movies[[#This Row],[revenue-mil]]*80,Movies[[#This Row],[revenue-mil]])</f>
        <v>#NAME?</v>
      </c>
      <c r="P10" t="e" cm="1">
        <f t="array" aca="1" ref="P10" ca="1">IF(Movies[[#This Row],[currency]:[currency]]="INR",Movies[[#This Row],[budget-mil]]/80,Movies[[#This Row],[budget-mil]])</f>
        <v>#NAME?</v>
      </c>
      <c r="Q10" t="e" cm="1">
        <f t="array" aca="1" ref="Q10" ca="1">IF(Movies[[#This Row],[currency]:[currency]]="INR",Movies[[#This Row],[revenue-mil]]/80,Movies[[#This Row],[revenue-mil]])</f>
        <v>#NAME?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t="e" cm="1">
        <f t="array" aca="1" ref="H11" ca="1">_xlfn.XLOOKUP(Movies[[#This Row],[movie_id]:[movie_id]],Financials[[#All],[movie_id]:[movie_id]],Financials[[#All],[budget]],"Not Available",0)</f>
        <v>#NAME?</v>
      </c>
      <c r="I11" t="e" cm="1">
        <f t="array" aca="1" ref="I11" ca="1">_xlfn.XLOOKUP(Movies[[#This Row],[movie_id]:[movie_id]],Financials[[#All],[movie_id]:[movie_id]],Financials[[#All],[revenue]],"Not Available",0)</f>
        <v>#NAME?</v>
      </c>
      <c r="J11" t="e" cm="1">
        <f t="array" aca="1" ref="J11" ca="1">_xlfn.XLOOKUP(Movies[[#This Row],[movie_id]:[movie_id]],Financials[[#All],[movie_id]:[movie_id]],Financials[[#All],[unit]],"Not Available",0)</f>
        <v>#NAME?</v>
      </c>
      <c r="K11" t="e" cm="1">
        <f t="array" aca="1" ref="K11" ca="1">_xlfn.XLOOKUP(Movies[[#This Row],[movie_id]:[movie_id]],Financials[[#All],[movie_id]:[movie_id]],Financials[[#All],[currency]],"Not Available",0)</f>
        <v>#NAME?</v>
      </c>
      <c r="L11" t="e" cm="1">
        <f t="array" aca="1" ref="L11" ca="1">IF(Movies[[#This Row],[unit]:[unit]]="Billions",Movies[[#This Row],[budget]]*1000,Movies[[#This Row],[budget]])</f>
        <v>#NAME?</v>
      </c>
      <c r="M11" t="e" cm="1">
        <f t="array" aca="1" ref="M11" ca="1">IF(Movies[[#This Row],[unit]:[unit]]="Billions",Movies[[#This Row],[revenue]]*1000,Movies[[#This Row],[revenue]])</f>
        <v>#NAME?</v>
      </c>
      <c r="N11" t="e" cm="1">
        <f t="array" aca="1" ref="N11" ca="1">IF(Movies[[#This Row],[currency]:[currency]]="USD",Movies[[#This Row],[budget-mil]]*80,Movies[[#This Row],[budget-mil]])</f>
        <v>#NAME?</v>
      </c>
      <c r="O11" t="e" cm="1">
        <f t="array" aca="1" ref="O11" ca="1">IF(Movies[[#This Row],[currency]:[currency]]="USD",Movies[[#This Row],[revenue-mil]]*80,Movies[[#This Row],[revenue-mil]])</f>
        <v>#NAME?</v>
      </c>
      <c r="P11" t="e" cm="1">
        <f t="array" aca="1" ref="P11" ca="1">IF(Movies[[#This Row],[currency]:[currency]]="INR",Movies[[#This Row],[budget-mil]]/80,Movies[[#This Row],[budget-mil]])</f>
        <v>#NAME?</v>
      </c>
      <c r="Q11" t="e" cm="1">
        <f t="array" aca="1" ref="Q11" ca="1">IF(Movies[[#This Row],[currency]:[currency]]="INR",Movies[[#This Row],[revenue-mil]]/80,Movies[[#This Row],[revenue-mil]])</f>
        <v>#NAME?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t="e" cm="1">
        <f t="array" aca="1" ref="H12" ca="1">_xlfn.XLOOKUP(Movies[[#This Row],[movie_id]:[movie_id]],Financials[[#All],[movie_id]:[movie_id]],Financials[[#All],[budget]],"Not Available",0)</f>
        <v>#NAME?</v>
      </c>
      <c r="I12" t="e" cm="1">
        <f t="array" aca="1" ref="I12" ca="1">_xlfn.XLOOKUP(Movies[[#This Row],[movie_id]:[movie_id]],Financials[[#All],[movie_id]:[movie_id]],Financials[[#All],[revenue]],"Not Available",0)</f>
        <v>#NAME?</v>
      </c>
      <c r="J12" t="e" cm="1">
        <f t="array" aca="1" ref="J12" ca="1">_xlfn.XLOOKUP(Movies[[#This Row],[movie_id]:[movie_id]],Financials[[#All],[movie_id]:[movie_id]],Financials[[#All],[unit]],"Not Available",0)</f>
        <v>#NAME?</v>
      </c>
      <c r="K12" t="e" cm="1">
        <f t="array" aca="1" ref="K12" ca="1">_xlfn.XLOOKUP(Movies[[#This Row],[movie_id]:[movie_id]],Financials[[#All],[movie_id]:[movie_id]],Financials[[#All],[currency]],"Not Available",0)</f>
        <v>#NAME?</v>
      </c>
      <c r="L12" t="e" cm="1">
        <f t="array" aca="1" ref="L12" ca="1">IF(Movies[[#This Row],[unit]:[unit]]="Billions",Movies[[#This Row],[budget]]*1000,Movies[[#This Row],[budget]])</f>
        <v>#NAME?</v>
      </c>
      <c r="M12" t="e" cm="1">
        <f t="array" aca="1" ref="M12" ca="1">IF(Movies[[#This Row],[unit]:[unit]]="Billions",Movies[[#This Row],[revenue]]*1000,Movies[[#This Row],[revenue]])</f>
        <v>#NAME?</v>
      </c>
      <c r="N12" t="e" cm="1">
        <f t="array" aca="1" ref="N12" ca="1">IF(Movies[[#This Row],[currency]:[currency]]="USD",Movies[[#This Row],[budget-mil]]*80,Movies[[#This Row],[budget-mil]])</f>
        <v>#NAME?</v>
      </c>
      <c r="O12" t="e" cm="1">
        <f t="array" aca="1" ref="O12" ca="1">IF(Movies[[#This Row],[currency]:[currency]]="USD",Movies[[#This Row],[revenue-mil]]*80,Movies[[#This Row],[revenue-mil]])</f>
        <v>#NAME?</v>
      </c>
      <c r="P12" t="e" cm="1">
        <f t="array" aca="1" ref="P12" ca="1">IF(Movies[[#This Row],[currency]:[currency]]="INR",Movies[[#This Row],[budget-mil]]/80,Movies[[#This Row],[budget-mil]])</f>
        <v>#NAME?</v>
      </c>
      <c r="Q12" t="e" cm="1">
        <f t="array" aca="1" ref="Q12" ca="1">IF(Movies[[#This Row],[currency]:[currency]]="INR",Movies[[#This Row],[revenue-mil]]/80,Movies[[#This Row],[revenue-mil]])</f>
        <v>#NAME?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t="e" cm="1">
        <f t="array" aca="1" ref="H13" ca="1">_xlfn.XLOOKUP(Movies[[#This Row],[movie_id]:[movie_id]],Financials[[#All],[movie_id]:[movie_id]],Financials[[#All],[budget]],"Not Available",0)</f>
        <v>#NAME?</v>
      </c>
      <c r="I13" t="e" cm="1">
        <f t="array" aca="1" ref="I13" ca="1">_xlfn.XLOOKUP(Movies[[#This Row],[movie_id]:[movie_id]],Financials[[#All],[movie_id]:[movie_id]],Financials[[#All],[revenue]],"Not Available",0)</f>
        <v>#NAME?</v>
      </c>
      <c r="J13" t="e" cm="1">
        <f t="array" aca="1" ref="J13" ca="1">_xlfn.XLOOKUP(Movies[[#This Row],[movie_id]:[movie_id]],Financials[[#All],[movie_id]:[movie_id]],Financials[[#All],[unit]],"Not Available",0)</f>
        <v>#NAME?</v>
      </c>
      <c r="K13" t="e" cm="1">
        <f t="array" aca="1" ref="K13" ca="1">_xlfn.XLOOKUP(Movies[[#This Row],[movie_id]:[movie_id]],Financials[[#All],[movie_id]:[movie_id]],Financials[[#All],[currency]],"Not Available",0)</f>
        <v>#NAME?</v>
      </c>
      <c r="L13" t="e" cm="1">
        <f t="array" aca="1" ref="L13" ca="1">IF(Movies[[#This Row],[unit]:[unit]]="Billions",Movies[[#This Row],[budget]]*1000,Movies[[#This Row],[budget]])</f>
        <v>#NAME?</v>
      </c>
      <c r="M13" t="e" cm="1">
        <f t="array" aca="1" ref="M13" ca="1">IF(Movies[[#This Row],[unit]:[unit]]="Billions",Movies[[#This Row],[revenue]]*1000,Movies[[#This Row],[revenue]])</f>
        <v>#NAME?</v>
      </c>
      <c r="N13" t="e" cm="1">
        <f t="array" aca="1" ref="N13" ca="1">IF(Movies[[#This Row],[currency]:[currency]]="USD",Movies[[#This Row],[budget-mil]]*80,Movies[[#This Row],[budget-mil]])</f>
        <v>#NAME?</v>
      </c>
      <c r="O13" t="e" cm="1">
        <f t="array" aca="1" ref="O13" ca="1">IF(Movies[[#This Row],[currency]:[currency]]="USD",Movies[[#This Row],[revenue-mil]]*80,Movies[[#This Row],[revenue-mil]])</f>
        <v>#NAME?</v>
      </c>
      <c r="P13" t="e" cm="1">
        <f t="array" aca="1" ref="P13" ca="1">IF(Movies[[#This Row],[currency]:[currency]]="INR",Movies[[#This Row],[budget-mil]]/80,Movies[[#This Row],[budget-mil]])</f>
        <v>#NAME?</v>
      </c>
      <c r="Q13" t="e" cm="1">
        <f t="array" aca="1" ref="Q13" ca="1">IF(Movies[[#This Row],[currency]:[currency]]="INR",Movies[[#This Row],[revenue-mil]]/80,Movies[[#This Row],[revenue-mil]])</f>
        <v>#NAME?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t="e" cm="1">
        <f t="array" aca="1" ref="H14" ca="1">_xlfn.XLOOKUP(Movies[[#This Row],[movie_id]:[movie_id]],Financials[[#All],[movie_id]:[movie_id]],Financials[[#All],[budget]],"Not Available",0)</f>
        <v>#NAME?</v>
      </c>
      <c r="I14" t="e" cm="1">
        <f t="array" aca="1" ref="I14" ca="1">_xlfn.XLOOKUP(Movies[[#This Row],[movie_id]:[movie_id]],Financials[[#All],[movie_id]:[movie_id]],Financials[[#All],[revenue]],"Not Available",0)</f>
        <v>#NAME?</v>
      </c>
      <c r="J14" t="e" cm="1">
        <f t="array" aca="1" ref="J14" ca="1">_xlfn.XLOOKUP(Movies[[#This Row],[movie_id]:[movie_id]],Financials[[#All],[movie_id]:[movie_id]],Financials[[#All],[unit]],"Not Available",0)</f>
        <v>#NAME?</v>
      </c>
      <c r="K14" t="e" cm="1">
        <f t="array" aca="1" ref="K14" ca="1">_xlfn.XLOOKUP(Movies[[#This Row],[movie_id]:[movie_id]],Financials[[#All],[movie_id]:[movie_id]],Financials[[#All],[currency]],"Not Available",0)</f>
        <v>#NAME?</v>
      </c>
      <c r="L14" t="e" cm="1">
        <f t="array" aca="1" ref="L14" ca="1">IF(Movies[[#This Row],[unit]:[unit]]="Billions",Movies[[#This Row],[budget]]*1000,Movies[[#This Row],[budget]])</f>
        <v>#NAME?</v>
      </c>
      <c r="M14" t="e" cm="1">
        <f t="array" aca="1" ref="M14" ca="1">IF(Movies[[#This Row],[unit]:[unit]]="Billions",Movies[[#This Row],[revenue]]*1000,Movies[[#This Row],[revenue]])</f>
        <v>#NAME?</v>
      </c>
      <c r="N14" t="e" cm="1">
        <f t="array" aca="1" ref="N14" ca="1">IF(Movies[[#This Row],[currency]:[currency]]="USD",Movies[[#This Row],[budget-mil]]*80,Movies[[#This Row],[budget-mil]])</f>
        <v>#NAME?</v>
      </c>
      <c r="O14" t="e" cm="1">
        <f t="array" aca="1" ref="O14" ca="1">IF(Movies[[#This Row],[currency]:[currency]]="USD",Movies[[#This Row],[revenue-mil]]*80,Movies[[#This Row],[revenue-mil]])</f>
        <v>#NAME?</v>
      </c>
      <c r="P14" t="e" cm="1">
        <f t="array" aca="1" ref="P14" ca="1">IF(Movies[[#This Row],[currency]:[currency]]="INR",Movies[[#This Row],[budget-mil]]/80,Movies[[#This Row],[budget-mil]])</f>
        <v>#NAME?</v>
      </c>
      <c r="Q14" t="e" cm="1">
        <f t="array" aca="1" ref="Q14" ca="1">IF(Movies[[#This Row],[currency]:[currency]]="INR",Movies[[#This Row],[revenue-mil]]/80,Movies[[#This Row],[revenue-mil]])</f>
        <v>#NAME?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 cm="1">
        <f t="array" aca="1" ref="H15" ca="1">_xlfn.XLOOKUP(Movies[[#This Row],[movie_id]:[movie_id]],Financials[[#All],[movie_id]:[movie_id]],Financials[[#All],[budget]],"Not Available",0)</f>
        <v>#NAME?</v>
      </c>
      <c r="I15" t="e" cm="1">
        <f t="array" aca="1" ref="I15" ca="1">_xlfn.XLOOKUP(Movies[[#This Row],[movie_id]:[movie_id]],Financials[[#All],[movie_id]:[movie_id]],Financials[[#All],[revenue]],"Not Available",0)</f>
        <v>#NAME?</v>
      </c>
      <c r="J15" t="e" cm="1">
        <f t="array" aca="1" ref="J15" ca="1">_xlfn.XLOOKUP(Movies[[#This Row],[movie_id]:[movie_id]],Financials[[#All],[movie_id]:[movie_id]],Financials[[#All],[unit]],"Not Available",0)</f>
        <v>#NAME?</v>
      </c>
      <c r="K15" t="e" cm="1">
        <f t="array" aca="1" ref="K15" ca="1">_xlfn.XLOOKUP(Movies[[#This Row],[movie_id]:[movie_id]],Financials[[#All],[movie_id]:[movie_id]],Financials[[#All],[currency]],"Not Available",0)</f>
        <v>#NAME?</v>
      </c>
      <c r="L15" t="e" cm="1">
        <f t="array" aca="1" ref="L15" ca="1">IF(Movies[[#This Row],[unit]:[unit]]="Billions",Movies[[#This Row],[budget]]*1000,Movies[[#This Row],[budget]])</f>
        <v>#NAME?</v>
      </c>
      <c r="M15" t="e" cm="1">
        <f t="array" aca="1" ref="M15" ca="1">IF(Movies[[#This Row],[unit]:[unit]]="Billions",Movies[[#This Row],[revenue]]*1000,Movies[[#This Row],[revenue]])</f>
        <v>#NAME?</v>
      </c>
      <c r="N15" t="e" cm="1">
        <f t="array" aca="1" ref="N15" ca="1">IF(Movies[[#This Row],[currency]:[currency]]="USD",Movies[[#This Row],[budget-mil]]*80,Movies[[#This Row],[budget-mil]])</f>
        <v>#NAME?</v>
      </c>
      <c r="O15" t="e" cm="1">
        <f t="array" aca="1" ref="O15" ca="1">IF(Movies[[#This Row],[currency]:[currency]]="USD",Movies[[#This Row],[revenue-mil]]*80,Movies[[#This Row],[revenue-mil]])</f>
        <v>#NAME?</v>
      </c>
      <c r="P15" t="e" cm="1">
        <f t="array" aca="1" ref="P15" ca="1">IF(Movies[[#This Row],[currency]:[currency]]="INR",Movies[[#This Row],[budget-mil]]/80,Movies[[#This Row],[budget-mil]])</f>
        <v>#NAME?</v>
      </c>
      <c r="Q15" t="e" cm="1">
        <f t="array" aca="1" ref="Q15" ca="1">IF(Movies[[#This Row],[currency]:[currency]]="INR",Movies[[#This Row],[revenue-mil]]/80,Movies[[#This Row],[revenue-mil]])</f>
        <v>#NAME?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t="e" cm="1">
        <f t="array" aca="1" ref="H16" ca="1">_xlfn.XLOOKUP(Movies[[#This Row],[movie_id]:[movie_id]],Financials[[#All],[movie_id]:[movie_id]],Financials[[#All],[budget]],"Not Available",0)</f>
        <v>#NAME?</v>
      </c>
      <c r="I16" t="e" cm="1">
        <f t="array" aca="1" ref="I16" ca="1">_xlfn.XLOOKUP(Movies[[#This Row],[movie_id]:[movie_id]],Financials[[#All],[movie_id]:[movie_id]],Financials[[#All],[revenue]],"Not Available",0)</f>
        <v>#NAME?</v>
      </c>
      <c r="J16" t="e" cm="1">
        <f t="array" aca="1" ref="J16" ca="1">_xlfn.XLOOKUP(Movies[[#This Row],[movie_id]:[movie_id]],Financials[[#All],[movie_id]:[movie_id]],Financials[[#All],[unit]],"Not Available",0)</f>
        <v>#NAME?</v>
      </c>
      <c r="K16" t="e" cm="1">
        <f t="array" aca="1" ref="K16" ca="1">_xlfn.XLOOKUP(Movies[[#This Row],[movie_id]:[movie_id]],Financials[[#All],[movie_id]:[movie_id]],Financials[[#All],[currency]],"Not Available",0)</f>
        <v>#NAME?</v>
      </c>
      <c r="L16" t="e" cm="1">
        <f t="array" aca="1" ref="L16" ca="1">IF(Movies[[#This Row],[unit]:[unit]]="Billions",Movies[[#This Row],[budget]]*1000,Movies[[#This Row],[budget]])</f>
        <v>#NAME?</v>
      </c>
      <c r="M16" t="e" cm="1">
        <f t="array" aca="1" ref="M16" ca="1">IF(Movies[[#This Row],[unit]:[unit]]="Billions",Movies[[#This Row],[revenue]]*1000,Movies[[#This Row],[revenue]])</f>
        <v>#NAME?</v>
      </c>
      <c r="N16" t="e" cm="1">
        <f t="array" aca="1" ref="N16" ca="1">IF(Movies[[#This Row],[currency]:[currency]]="USD",Movies[[#This Row],[budget-mil]]*80,Movies[[#This Row],[budget-mil]])</f>
        <v>#NAME?</v>
      </c>
      <c r="O16" t="e" cm="1">
        <f t="array" aca="1" ref="O16" ca="1">IF(Movies[[#This Row],[currency]:[currency]]="USD",Movies[[#This Row],[revenue-mil]]*80,Movies[[#This Row],[revenue-mil]])</f>
        <v>#NAME?</v>
      </c>
      <c r="P16" t="e" cm="1">
        <f t="array" aca="1" ref="P16" ca="1">IF(Movies[[#This Row],[currency]:[currency]]="INR",Movies[[#This Row],[budget-mil]]/80,Movies[[#This Row],[budget-mil]])</f>
        <v>#NAME?</v>
      </c>
      <c r="Q16" t="e" cm="1">
        <f t="array" aca="1" ref="Q16" ca="1">IF(Movies[[#This Row],[currency]:[currency]]="INR",Movies[[#This Row],[revenue-mil]]/80,Movies[[#This Row],[revenue-mil]])</f>
        <v>#NAME?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t="e" cm="1">
        <f t="array" aca="1" ref="H17" ca="1">_xlfn.XLOOKUP(Movies[[#This Row],[movie_id]:[movie_id]],Financials[[#All],[movie_id]:[movie_id]],Financials[[#All],[budget]],"Not Available",0)</f>
        <v>#NAME?</v>
      </c>
      <c r="I17" t="e" cm="1">
        <f t="array" aca="1" ref="I17" ca="1">_xlfn.XLOOKUP(Movies[[#This Row],[movie_id]:[movie_id]],Financials[[#All],[movie_id]:[movie_id]],Financials[[#All],[revenue]],"Not Available",0)</f>
        <v>#NAME?</v>
      </c>
      <c r="J17" t="e" cm="1">
        <f t="array" aca="1" ref="J17" ca="1">_xlfn.XLOOKUP(Movies[[#This Row],[movie_id]:[movie_id]],Financials[[#All],[movie_id]:[movie_id]],Financials[[#All],[unit]],"Not Available",0)</f>
        <v>#NAME?</v>
      </c>
      <c r="K17" t="e" cm="1">
        <f t="array" aca="1" ref="K17" ca="1">_xlfn.XLOOKUP(Movies[[#This Row],[movie_id]:[movie_id]],Financials[[#All],[movie_id]:[movie_id]],Financials[[#All],[currency]],"Not Available",0)</f>
        <v>#NAME?</v>
      </c>
      <c r="L17" t="e" cm="1">
        <f t="array" aca="1" ref="L17" ca="1">IF(Movies[[#This Row],[unit]:[unit]]="Billions",Movies[[#This Row],[budget]]*1000,Movies[[#This Row],[budget]])</f>
        <v>#NAME?</v>
      </c>
      <c r="M17" t="e" cm="1">
        <f t="array" aca="1" ref="M17" ca="1">IF(Movies[[#This Row],[unit]:[unit]]="Billions",Movies[[#This Row],[revenue]]*1000,Movies[[#This Row],[revenue]])</f>
        <v>#NAME?</v>
      </c>
      <c r="N17" t="e" cm="1">
        <f t="array" aca="1" ref="N17" ca="1">IF(Movies[[#This Row],[currency]:[currency]]="USD",Movies[[#This Row],[budget-mil]]*80,Movies[[#This Row],[budget-mil]])</f>
        <v>#NAME?</v>
      </c>
      <c r="O17" t="e" cm="1">
        <f t="array" aca="1" ref="O17" ca="1">IF(Movies[[#This Row],[currency]:[currency]]="USD",Movies[[#This Row],[revenue-mil]]*80,Movies[[#This Row],[revenue-mil]])</f>
        <v>#NAME?</v>
      </c>
      <c r="P17" t="e" cm="1">
        <f t="array" aca="1" ref="P17" ca="1">IF(Movies[[#This Row],[currency]:[currency]]="INR",Movies[[#This Row],[budget-mil]]/80,Movies[[#This Row],[budget-mil]])</f>
        <v>#NAME?</v>
      </c>
      <c r="Q17" t="e" cm="1">
        <f t="array" aca="1" ref="Q17" ca="1">IF(Movies[[#This Row],[currency]:[currency]]="INR",Movies[[#This Row],[revenue-mil]]/80,Movies[[#This Row],[revenue-mil]])</f>
        <v>#NAME?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e" cm="1">
        <f t="array" aca="1" ref="H18" ca="1">_xlfn.XLOOKUP(Movies[[#This Row],[movie_id]:[movie_id]],Financials[[#All],[movie_id]:[movie_id]],Financials[[#All],[budget]],"Not Available",0)</f>
        <v>#NAME?</v>
      </c>
      <c r="I18" t="e" cm="1">
        <f t="array" aca="1" ref="I18" ca="1">_xlfn.XLOOKUP(Movies[[#This Row],[movie_id]:[movie_id]],Financials[[#All],[movie_id]:[movie_id]],Financials[[#All],[revenue]],"Not Available",0)</f>
        <v>#NAME?</v>
      </c>
      <c r="J18" t="e" cm="1">
        <f t="array" aca="1" ref="J18" ca="1">_xlfn.XLOOKUP(Movies[[#This Row],[movie_id]:[movie_id]],Financials[[#All],[movie_id]:[movie_id]],Financials[[#All],[unit]],"Not Available",0)</f>
        <v>#NAME?</v>
      </c>
      <c r="K18" t="e" cm="1">
        <f t="array" aca="1" ref="K18" ca="1">_xlfn.XLOOKUP(Movies[[#This Row],[movie_id]:[movie_id]],Financials[[#All],[movie_id]:[movie_id]],Financials[[#All],[currency]],"Not Available",0)</f>
        <v>#NAME?</v>
      </c>
      <c r="L18" t="e" cm="1">
        <f t="array" aca="1" ref="L18" ca="1">IF(Movies[[#This Row],[unit]:[unit]]="Billions",Movies[[#This Row],[budget]]*1000,Movies[[#This Row],[budget]])</f>
        <v>#NAME?</v>
      </c>
      <c r="M18" t="e" cm="1">
        <f t="array" aca="1" ref="M18" ca="1">IF(Movies[[#This Row],[unit]:[unit]]="Billions",Movies[[#This Row],[revenue]]*1000,Movies[[#This Row],[revenue]])</f>
        <v>#NAME?</v>
      </c>
      <c r="N18" t="e" cm="1">
        <f t="array" aca="1" ref="N18" ca="1">IF(Movies[[#This Row],[currency]:[currency]]="USD",Movies[[#This Row],[budget-mil]]*80,Movies[[#This Row],[budget-mil]])</f>
        <v>#NAME?</v>
      </c>
      <c r="O18" t="e" cm="1">
        <f t="array" aca="1" ref="O18" ca="1">IF(Movies[[#This Row],[currency]:[currency]]="USD",Movies[[#This Row],[revenue-mil]]*80,Movies[[#This Row],[revenue-mil]])</f>
        <v>#NAME?</v>
      </c>
      <c r="P18" t="e" cm="1">
        <f t="array" aca="1" ref="P18" ca="1">IF(Movies[[#This Row],[currency]:[currency]]="INR",Movies[[#This Row],[budget-mil]]/80,Movies[[#This Row],[budget-mil]])</f>
        <v>#NAME?</v>
      </c>
      <c r="Q18" t="e" cm="1">
        <f t="array" aca="1" ref="Q18" ca="1">IF(Movies[[#This Row],[currency]:[currency]]="INR",Movies[[#This Row],[revenue-mil]]/80,Movies[[#This Row],[revenue-mil]])</f>
        <v>#NAME?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t="e" cm="1">
        <f t="array" aca="1" ref="H19" ca="1">_xlfn.XLOOKUP(Movies[[#This Row],[movie_id]:[movie_id]],Financials[[#All],[movie_id]:[movie_id]],Financials[[#All],[budget]],"Not Available",0)</f>
        <v>#NAME?</v>
      </c>
      <c r="I19" t="e" cm="1">
        <f t="array" aca="1" ref="I19" ca="1">_xlfn.XLOOKUP(Movies[[#This Row],[movie_id]:[movie_id]],Financials[[#All],[movie_id]:[movie_id]],Financials[[#All],[revenue]],"Not Available",0)</f>
        <v>#NAME?</v>
      </c>
      <c r="J19" t="e" cm="1">
        <f t="array" aca="1" ref="J19" ca="1">_xlfn.XLOOKUP(Movies[[#This Row],[movie_id]:[movie_id]],Financials[[#All],[movie_id]:[movie_id]],Financials[[#All],[unit]],"Not Available",0)</f>
        <v>#NAME?</v>
      </c>
      <c r="K19" t="e" cm="1">
        <f t="array" aca="1" ref="K19" ca="1">_xlfn.XLOOKUP(Movies[[#This Row],[movie_id]:[movie_id]],Financials[[#All],[movie_id]:[movie_id]],Financials[[#All],[currency]],"Not Available",0)</f>
        <v>#NAME?</v>
      </c>
      <c r="L19" t="e" cm="1">
        <f t="array" aca="1" ref="L19" ca="1">IF(Movies[[#This Row],[unit]:[unit]]="Billions",Movies[[#This Row],[budget]]*1000,Movies[[#This Row],[budget]])</f>
        <v>#NAME?</v>
      </c>
      <c r="M19" t="e" cm="1">
        <f t="array" aca="1" ref="M19" ca="1">IF(Movies[[#This Row],[unit]:[unit]]="Billions",Movies[[#This Row],[revenue]]*1000,Movies[[#This Row],[revenue]])</f>
        <v>#NAME?</v>
      </c>
      <c r="N19" t="e" cm="1">
        <f t="array" aca="1" ref="N19" ca="1">IF(Movies[[#This Row],[currency]:[currency]]="USD",Movies[[#This Row],[budget-mil]]*80,Movies[[#This Row],[budget-mil]])</f>
        <v>#NAME?</v>
      </c>
      <c r="O19" t="e" cm="1">
        <f t="array" aca="1" ref="O19" ca="1">IF(Movies[[#This Row],[currency]:[currency]]="USD",Movies[[#This Row],[revenue-mil]]*80,Movies[[#This Row],[revenue-mil]])</f>
        <v>#NAME?</v>
      </c>
      <c r="P19" t="e" cm="1">
        <f t="array" aca="1" ref="P19" ca="1">IF(Movies[[#This Row],[currency]:[currency]]="INR",Movies[[#This Row],[budget-mil]]/80,Movies[[#This Row],[budget-mil]])</f>
        <v>#NAME?</v>
      </c>
      <c r="Q19" t="e" cm="1">
        <f t="array" aca="1" ref="Q19" ca="1">IF(Movies[[#This Row],[currency]:[currency]]="INR",Movies[[#This Row],[revenue-mil]]/80,Movies[[#This Row],[revenue-mil]])</f>
        <v>#NAME?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t="e" cm="1">
        <f t="array" aca="1" ref="H20" ca="1">_xlfn.XLOOKUP(Movies[[#This Row],[movie_id]:[movie_id]],Financials[[#All],[movie_id]:[movie_id]],Financials[[#All],[budget]],"Not Available",0)</f>
        <v>#NAME?</v>
      </c>
      <c r="I20" t="e" cm="1">
        <f t="array" aca="1" ref="I20" ca="1">_xlfn.XLOOKUP(Movies[[#This Row],[movie_id]:[movie_id]],Financials[[#All],[movie_id]:[movie_id]],Financials[[#All],[revenue]],"Not Available",0)</f>
        <v>#NAME?</v>
      </c>
      <c r="J20" t="e" cm="1">
        <f t="array" aca="1" ref="J20" ca="1">_xlfn.XLOOKUP(Movies[[#This Row],[movie_id]:[movie_id]],Financials[[#All],[movie_id]:[movie_id]],Financials[[#All],[unit]],"Not Available",0)</f>
        <v>#NAME?</v>
      </c>
      <c r="K20" t="e" cm="1">
        <f t="array" aca="1" ref="K20" ca="1">_xlfn.XLOOKUP(Movies[[#This Row],[movie_id]:[movie_id]],Financials[[#All],[movie_id]:[movie_id]],Financials[[#All],[currency]],"Not Available",0)</f>
        <v>#NAME?</v>
      </c>
      <c r="L20" t="e" cm="1">
        <f t="array" aca="1" ref="L20" ca="1">IF(Movies[[#This Row],[unit]:[unit]]="Billions",Movies[[#This Row],[budget]]*1000,Movies[[#This Row],[budget]])</f>
        <v>#NAME?</v>
      </c>
      <c r="M20" t="e" cm="1">
        <f t="array" aca="1" ref="M20" ca="1">IF(Movies[[#This Row],[unit]:[unit]]="Billions",Movies[[#This Row],[revenue]]*1000,Movies[[#This Row],[revenue]])</f>
        <v>#NAME?</v>
      </c>
      <c r="N20" t="e" cm="1">
        <f t="array" aca="1" ref="N20" ca="1">IF(Movies[[#This Row],[currency]:[currency]]="USD",Movies[[#This Row],[budget-mil]]*80,Movies[[#This Row],[budget-mil]])</f>
        <v>#NAME?</v>
      </c>
      <c r="O20" t="e" cm="1">
        <f t="array" aca="1" ref="O20" ca="1">IF(Movies[[#This Row],[currency]:[currency]]="USD",Movies[[#This Row],[revenue-mil]]*80,Movies[[#This Row],[revenue-mil]])</f>
        <v>#NAME?</v>
      </c>
      <c r="P20" t="e" cm="1">
        <f t="array" aca="1" ref="P20" ca="1">IF(Movies[[#This Row],[currency]:[currency]]="INR",Movies[[#This Row],[budget-mil]]/80,Movies[[#This Row],[budget-mil]])</f>
        <v>#NAME?</v>
      </c>
      <c r="Q20" t="e" cm="1">
        <f t="array" aca="1" ref="Q20" ca="1">IF(Movies[[#This Row],[currency]:[currency]]="INR",Movies[[#This Row],[revenue-mil]]/80,Movies[[#This Row],[revenue-mil]])</f>
        <v>#NAME?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t="e" cm="1">
        <f t="array" aca="1" ref="H21" ca="1">_xlfn.XLOOKUP(Movies[[#This Row],[movie_id]:[movie_id]],Financials[[#All],[movie_id]:[movie_id]],Financials[[#All],[budget]],"Not Available",0)</f>
        <v>#NAME?</v>
      </c>
      <c r="I21" t="e" cm="1">
        <f t="array" aca="1" ref="I21" ca="1">_xlfn.XLOOKUP(Movies[[#This Row],[movie_id]:[movie_id]],Financials[[#All],[movie_id]:[movie_id]],Financials[[#All],[revenue]],"Not Available",0)</f>
        <v>#NAME?</v>
      </c>
      <c r="J21" t="e" cm="1">
        <f t="array" aca="1" ref="J21" ca="1">_xlfn.XLOOKUP(Movies[[#This Row],[movie_id]:[movie_id]],Financials[[#All],[movie_id]:[movie_id]],Financials[[#All],[unit]],"Not Available",0)</f>
        <v>#NAME?</v>
      </c>
      <c r="K21" t="e" cm="1">
        <f t="array" aca="1" ref="K21" ca="1">_xlfn.XLOOKUP(Movies[[#This Row],[movie_id]:[movie_id]],Financials[[#All],[movie_id]:[movie_id]],Financials[[#All],[currency]],"Not Available",0)</f>
        <v>#NAME?</v>
      </c>
      <c r="L21" t="e" cm="1">
        <f t="array" aca="1" ref="L21" ca="1">IF(Movies[[#This Row],[unit]:[unit]]="Billions",Movies[[#This Row],[budget]]*1000,Movies[[#This Row],[budget]])</f>
        <v>#NAME?</v>
      </c>
      <c r="M21" t="e" cm="1">
        <f t="array" aca="1" ref="M21" ca="1">IF(Movies[[#This Row],[unit]:[unit]]="Billions",Movies[[#This Row],[revenue]]*1000,Movies[[#This Row],[revenue]])</f>
        <v>#NAME?</v>
      </c>
      <c r="N21" t="e" cm="1">
        <f t="array" aca="1" ref="N21" ca="1">IF(Movies[[#This Row],[currency]:[currency]]="USD",Movies[[#This Row],[budget-mil]]*80,Movies[[#This Row],[budget-mil]])</f>
        <v>#NAME?</v>
      </c>
      <c r="O21" t="e" cm="1">
        <f t="array" aca="1" ref="O21" ca="1">IF(Movies[[#This Row],[currency]:[currency]]="USD",Movies[[#This Row],[revenue-mil]]*80,Movies[[#This Row],[revenue-mil]])</f>
        <v>#NAME?</v>
      </c>
      <c r="P21" t="e" cm="1">
        <f t="array" aca="1" ref="P21" ca="1">IF(Movies[[#This Row],[currency]:[currency]]="INR",Movies[[#This Row],[budget-mil]]/80,Movies[[#This Row],[budget-mil]])</f>
        <v>#NAME?</v>
      </c>
      <c r="Q21" t="e" cm="1">
        <f t="array" aca="1" ref="Q21" ca="1">IF(Movies[[#This Row],[currency]:[currency]]="INR",Movies[[#This Row],[revenue-mil]]/80,Movies[[#This Row],[revenue-mil]])</f>
        <v>#NAME?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t="e" cm="1">
        <f t="array" aca="1" ref="H22" ca="1">_xlfn.XLOOKUP(Movies[[#This Row],[movie_id]:[movie_id]],Financials[[#All],[movie_id]:[movie_id]],Financials[[#All],[budget]],"Not Available",0)</f>
        <v>#NAME?</v>
      </c>
      <c r="I22" t="e" cm="1">
        <f t="array" aca="1" ref="I22" ca="1">_xlfn.XLOOKUP(Movies[[#This Row],[movie_id]:[movie_id]],Financials[[#All],[movie_id]:[movie_id]],Financials[[#All],[revenue]],"Not Available",0)</f>
        <v>#NAME?</v>
      </c>
      <c r="J22" t="e" cm="1">
        <f t="array" aca="1" ref="J22" ca="1">_xlfn.XLOOKUP(Movies[[#This Row],[movie_id]:[movie_id]],Financials[[#All],[movie_id]:[movie_id]],Financials[[#All],[unit]],"Not Available",0)</f>
        <v>#NAME?</v>
      </c>
      <c r="K22" t="e" cm="1">
        <f t="array" aca="1" ref="K22" ca="1">_xlfn.XLOOKUP(Movies[[#This Row],[movie_id]:[movie_id]],Financials[[#All],[movie_id]:[movie_id]],Financials[[#All],[currency]],"Not Available",0)</f>
        <v>#NAME?</v>
      </c>
      <c r="L22" t="e" cm="1">
        <f t="array" aca="1" ref="L22" ca="1">IF(Movies[[#This Row],[unit]:[unit]]="Billions",Movies[[#This Row],[budget]]*1000,Movies[[#This Row],[budget]])</f>
        <v>#NAME?</v>
      </c>
      <c r="M22" t="e" cm="1">
        <f t="array" aca="1" ref="M22" ca="1">IF(Movies[[#This Row],[unit]:[unit]]="Billions",Movies[[#This Row],[revenue]]*1000,Movies[[#This Row],[revenue]])</f>
        <v>#NAME?</v>
      </c>
      <c r="N22" t="e" cm="1">
        <f t="array" aca="1" ref="N22" ca="1">IF(Movies[[#This Row],[currency]:[currency]]="USD",Movies[[#This Row],[budget-mil]]*80,Movies[[#This Row],[budget-mil]])</f>
        <v>#NAME?</v>
      </c>
      <c r="O22" t="e" cm="1">
        <f t="array" aca="1" ref="O22" ca="1">IF(Movies[[#This Row],[currency]:[currency]]="USD",Movies[[#This Row],[revenue-mil]]*80,Movies[[#This Row],[revenue-mil]])</f>
        <v>#NAME?</v>
      </c>
      <c r="P22" t="e" cm="1">
        <f t="array" aca="1" ref="P22" ca="1">IF(Movies[[#This Row],[currency]:[currency]]="INR",Movies[[#This Row],[budget-mil]]/80,Movies[[#This Row],[budget-mil]])</f>
        <v>#NAME?</v>
      </c>
      <c r="Q22" t="e" cm="1">
        <f t="array" aca="1" ref="Q22" ca="1">IF(Movies[[#This Row],[currency]:[currency]]="INR",Movies[[#This Row],[revenue-mil]]/80,Movies[[#This Row],[revenue-mil]])</f>
        <v>#NAME?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t="e" cm="1">
        <f t="array" aca="1" ref="H23" ca="1">_xlfn.XLOOKUP(Movies[[#This Row],[movie_id]:[movie_id]],Financials[[#All],[movie_id]:[movie_id]],Financials[[#All],[budget]],"Not Available",0)</f>
        <v>#NAME?</v>
      </c>
      <c r="I23" t="e" cm="1">
        <f t="array" aca="1" ref="I23" ca="1">_xlfn.XLOOKUP(Movies[[#This Row],[movie_id]:[movie_id]],Financials[[#All],[movie_id]:[movie_id]],Financials[[#All],[revenue]],"Not Available",0)</f>
        <v>#NAME?</v>
      </c>
      <c r="J23" t="e" cm="1">
        <f t="array" aca="1" ref="J23" ca="1">_xlfn.XLOOKUP(Movies[[#This Row],[movie_id]:[movie_id]],Financials[[#All],[movie_id]:[movie_id]],Financials[[#All],[unit]],"Not Available",0)</f>
        <v>#NAME?</v>
      </c>
      <c r="K23" t="e" cm="1">
        <f t="array" aca="1" ref="K23" ca="1">_xlfn.XLOOKUP(Movies[[#This Row],[movie_id]:[movie_id]],Financials[[#All],[movie_id]:[movie_id]],Financials[[#All],[currency]],"Not Available",0)</f>
        <v>#NAME?</v>
      </c>
      <c r="L23" t="e" cm="1">
        <f t="array" aca="1" ref="L23" ca="1">IF(Movies[[#This Row],[unit]:[unit]]="Billions",Movies[[#This Row],[budget]]*1000,Movies[[#This Row],[budget]])</f>
        <v>#NAME?</v>
      </c>
      <c r="M23" t="e" cm="1">
        <f t="array" aca="1" ref="M23" ca="1">IF(Movies[[#This Row],[unit]:[unit]]="Billions",Movies[[#This Row],[revenue]]*1000,Movies[[#This Row],[revenue]])</f>
        <v>#NAME?</v>
      </c>
      <c r="N23" t="e" cm="1">
        <f t="array" aca="1" ref="N23" ca="1">IF(Movies[[#This Row],[currency]:[currency]]="USD",Movies[[#This Row],[budget-mil]]*80,Movies[[#This Row],[budget-mil]])</f>
        <v>#NAME?</v>
      </c>
      <c r="O23" t="e" cm="1">
        <f t="array" aca="1" ref="O23" ca="1">IF(Movies[[#This Row],[currency]:[currency]]="USD",Movies[[#This Row],[revenue-mil]]*80,Movies[[#This Row],[revenue-mil]])</f>
        <v>#NAME?</v>
      </c>
      <c r="P23" t="e" cm="1">
        <f t="array" aca="1" ref="P23" ca="1">IF(Movies[[#This Row],[currency]:[currency]]="INR",Movies[[#This Row],[budget-mil]]/80,Movies[[#This Row],[budget-mil]])</f>
        <v>#NAME?</v>
      </c>
      <c r="Q23" t="e" cm="1">
        <f t="array" aca="1" ref="Q23" ca="1">IF(Movies[[#This Row],[currency]:[currency]]="INR",Movies[[#This Row],[revenue-mil]]/80,Movies[[#This Row],[revenue-mil]])</f>
        <v>#NAME?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t="e" cm="1">
        <f t="array" aca="1" ref="H24" ca="1">_xlfn.XLOOKUP(Movies[[#This Row],[movie_id]:[movie_id]],Financials[[#All],[movie_id]:[movie_id]],Financials[[#All],[budget]],"Not Available",0)</f>
        <v>#NAME?</v>
      </c>
      <c r="I24" t="e" cm="1">
        <f t="array" aca="1" ref="I24" ca="1">_xlfn.XLOOKUP(Movies[[#This Row],[movie_id]:[movie_id]],Financials[[#All],[movie_id]:[movie_id]],Financials[[#All],[revenue]],"Not Available",0)</f>
        <v>#NAME?</v>
      </c>
      <c r="J24" t="e" cm="1">
        <f t="array" aca="1" ref="J24" ca="1">_xlfn.XLOOKUP(Movies[[#This Row],[movie_id]:[movie_id]],Financials[[#All],[movie_id]:[movie_id]],Financials[[#All],[unit]],"Not Available",0)</f>
        <v>#NAME?</v>
      </c>
      <c r="K24" t="e" cm="1">
        <f t="array" aca="1" ref="K24" ca="1">_xlfn.XLOOKUP(Movies[[#This Row],[movie_id]:[movie_id]],Financials[[#All],[movie_id]:[movie_id]],Financials[[#All],[currency]],"Not Available",0)</f>
        <v>#NAME?</v>
      </c>
      <c r="L24" t="e" cm="1">
        <f t="array" aca="1" ref="L24" ca="1">IF(Movies[[#This Row],[unit]:[unit]]="Billions",Movies[[#This Row],[budget]]*1000,Movies[[#This Row],[budget]])</f>
        <v>#NAME?</v>
      </c>
      <c r="M24" t="e" cm="1">
        <f t="array" aca="1" ref="M24" ca="1">IF(Movies[[#This Row],[unit]:[unit]]="Billions",Movies[[#This Row],[revenue]]*1000,Movies[[#This Row],[revenue]])</f>
        <v>#NAME?</v>
      </c>
      <c r="N24" t="e" cm="1">
        <f t="array" aca="1" ref="N24" ca="1">IF(Movies[[#This Row],[currency]:[currency]]="USD",Movies[[#This Row],[budget-mil]]*80,Movies[[#This Row],[budget-mil]])</f>
        <v>#NAME?</v>
      </c>
      <c r="O24" t="e" cm="1">
        <f t="array" aca="1" ref="O24" ca="1">IF(Movies[[#This Row],[currency]:[currency]]="USD",Movies[[#This Row],[revenue-mil]]*80,Movies[[#This Row],[revenue-mil]])</f>
        <v>#NAME?</v>
      </c>
      <c r="P24" t="e" cm="1">
        <f t="array" aca="1" ref="P24" ca="1">IF(Movies[[#This Row],[currency]:[currency]]="INR",Movies[[#This Row],[budget-mil]]/80,Movies[[#This Row],[budget-mil]])</f>
        <v>#NAME?</v>
      </c>
      <c r="Q24" t="e" cm="1">
        <f t="array" aca="1" ref="Q24" ca="1">IF(Movies[[#This Row],[currency]:[currency]]="INR",Movies[[#This Row],[revenue-mil]]/80,Movies[[#This Row],[revenue-mil]])</f>
        <v>#NAME?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t="e" cm="1">
        <f t="array" aca="1" ref="H25" ca="1">_xlfn.XLOOKUP(Movies[[#This Row],[movie_id]:[movie_id]],Financials[[#All],[movie_id]:[movie_id]],Financials[[#All],[budget]],"Not Available",0)</f>
        <v>#NAME?</v>
      </c>
      <c r="I25" t="e" cm="1">
        <f t="array" aca="1" ref="I25" ca="1">_xlfn.XLOOKUP(Movies[[#This Row],[movie_id]:[movie_id]],Financials[[#All],[movie_id]:[movie_id]],Financials[[#All],[revenue]],"Not Available",0)</f>
        <v>#NAME?</v>
      </c>
      <c r="J25" t="e" cm="1">
        <f t="array" aca="1" ref="J25" ca="1">_xlfn.XLOOKUP(Movies[[#This Row],[movie_id]:[movie_id]],Financials[[#All],[movie_id]:[movie_id]],Financials[[#All],[unit]],"Not Available",0)</f>
        <v>#NAME?</v>
      </c>
      <c r="K25" t="e" cm="1">
        <f t="array" aca="1" ref="K25" ca="1">_xlfn.XLOOKUP(Movies[[#This Row],[movie_id]:[movie_id]],Financials[[#All],[movie_id]:[movie_id]],Financials[[#All],[currency]],"Not Available",0)</f>
        <v>#NAME?</v>
      </c>
      <c r="L25" t="e" cm="1">
        <f t="array" aca="1" ref="L25" ca="1">IF(Movies[[#This Row],[unit]:[unit]]="Billions",Movies[[#This Row],[budget]]*1000,Movies[[#This Row],[budget]])</f>
        <v>#NAME?</v>
      </c>
      <c r="M25" t="e" cm="1">
        <f t="array" aca="1" ref="M25" ca="1">IF(Movies[[#This Row],[unit]:[unit]]="Billions",Movies[[#This Row],[revenue]]*1000,Movies[[#This Row],[revenue]])</f>
        <v>#NAME?</v>
      </c>
      <c r="N25" t="e" cm="1">
        <f t="array" aca="1" ref="N25" ca="1">IF(Movies[[#This Row],[currency]:[currency]]="USD",Movies[[#This Row],[budget-mil]]*80,Movies[[#This Row],[budget-mil]])</f>
        <v>#NAME?</v>
      </c>
      <c r="O25" t="e" cm="1">
        <f t="array" aca="1" ref="O25" ca="1">IF(Movies[[#This Row],[currency]:[currency]]="USD",Movies[[#This Row],[revenue-mil]]*80,Movies[[#This Row],[revenue-mil]])</f>
        <v>#NAME?</v>
      </c>
      <c r="P25" t="e" cm="1">
        <f t="array" aca="1" ref="P25" ca="1">IF(Movies[[#This Row],[currency]:[currency]]="INR",Movies[[#This Row],[budget-mil]]/80,Movies[[#This Row],[budget-mil]])</f>
        <v>#NAME?</v>
      </c>
      <c r="Q25" t="e" cm="1">
        <f t="array" aca="1" ref="Q25" ca="1">IF(Movies[[#This Row],[currency]:[currency]]="INR",Movies[[#This Row],[revenue-mil]]/80,Movies[[#This Row],[revenue-mil]])</f>
        <v>#NAME?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t="e" cm="1">
        <f t="array" aca="1" ref="H26" ca="1">_xlfn.XLOOKUP(Movies[[#This Row],[movie_id]:[movie_id]],Financials[[#All],[movie_id]:[movie_id]],Financials[[#All],[budget]],"Not Available",0)</f>
        <v>#NAME?</v>
      </c>
      <c r="I26" t="e" cm="1">
        <f t="array" aca="1" ref="I26" ca="1">_xlfn.XLOOKUP(Movies[[#This Row],[movie_id]:[movie_id]],Financials[[#All],[movie_id]:[movie_id]],Financials[[#All],[revenue]],"Not Available",0)</f>
        <v>#NAME?</v>
      </c>
      <c r="J26" t="e" cm="1">
        <f t="array" aca="1" ref="J26" ca="1">_xlfn.XLOOKUP(Movies[[#This Row],[movie_id]:[movie_id]],Financials[[#All],[movie_id]:[movie_id]],Financials[[#All],[unit]],"Not Available",0)</f>
        <v>#NAME?</v>
      </c>
      <c r="K26" t="e" cm="1">
        <f t="array" aca="1" ref="K26" ca="1">_xlfn.XLOOKUP(Movies[[#This Row],[movie_id]:[movie_id]],Financials[[#All],[movie_id]:[movie_id]],Financials[[#All],[currency]],"Not Available",0)</f>
        <v>#NAME?</v>
      </c>
      <c r="L26" t="e" cm="1">
        <f t="array" aca="1" ref="L26" ca="1">IF(Movies[[#This Row],[unit]:[unit]]="Billions",Movies[[#This Row],[budget]]*1000,Movies[[#This Row],[budget]])</f>
        <v>#NAME?</v>
      </c>
      <c r="M26" t="e" cm="1">
        <f t="array" aca="1" ref="M26" ca="1">IF(Movies[[#This Row],[unit]:[unit]]="Billions",Movies[[#This Row],[revenue]]*1000,Movies[[#This Row],[revenue]])</f>
        <v>#NAME?</v>
      </c>
      <c r="N26" t="e" cm="1">
        <f t="array" aca="1" ref="N26" ca="1">IF(Movies[[#This Row],[currency]:[currency]]="USD",Movies[[#This Row],[budget-mil]]*80,Movies[[#This Row],[budget-mil]])</f>
        <v>#NAME?</v>
      </c>
      <c r="O26" t="e" cm="1">
        <f t="array" aca="1" ref="O26" ca="1">IF(Movies[[#This Row],[currency]:[currency]]="USD",Movies[[#This Row],[revenue-mil]]*80,Movies[[#This Row],[revenue-mil]])</f>
        <v>#NAME?</v>
      </c>
      <c r="P26" t="e" cm="1">
        <f t="array" aca="1" ref="P26" ca="1">IF(Movies[[#This Row],[currency]:[currency]]="INR",Movies[[#This Row],[budget-mil]]/80,Movies[[#This Row],[budget-mil]])</f>
        <v>#NAME?</v>
      </c>
      <c r="Q26" t="e" cm="1">
        <f t="array" aca="1" ref="Q26" ca="1">IF(Movies[[#This Row],[currency]:[currency]]="INR",Movies[[#This Row],[revenue-mil]]/80,Movies[[#This Row],[revenue-mil]])</f>
        <v>#NAME?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t="e" cm="1">
        <f t="array" aca="1" ref="H27" ca="1">_xlfn.XLOOKUP(Movies[[#This Row],[movie_id]:[movie_id]],Financials[[#All],[movie_id]:[movie_id]],Financials[[#All],[budget]],"Not Available",0)</f>
        <v>#NAME?</v>
      </c>
      <c r="I27" t="e" cm="1">
        <f t="array" aca="1" ref="I27" ca="1">_xlfn.XLOOKUP(Movies[[#This Row],[movie_id]:[movie_id]],Financials[[#All],[movie_id]:[movie_id]],Financials[[#All],[revenue]],"Not Available",0)</f>
        <v>#NAME?</v>
      </c>
      <c r="J27" t="e" cm="1">
        <f t="array" aca="1" ref="J27" ca="1">_xlfn.XLOOKUP(Movies[[#This Row],[movie_id]:[movie_id]],Financials[[#All],[movie_id]:[movie_id]],Financials[[#All],[unit]],"Not Available",0)</f>
        <v>#NAME?</v>
      </c>
      <c r="K27" t="e" cm="1">
        <f t="array" aca="1" ref="K27" ca="1">_xlfn.XLOOKUP(Movies[[#This Row],[movie_id]:[movie_id]],Financials[[#All],[movie_id]:[movie_id]],Financials[[#All],[currency]],"Not Available",0)</f>
        <v>#NAME?</v>
      </c>
      <c r="L27" t="e" cm="1">
        <f t="array" aca="1" ref="L27" ca="1">IF(Movies[[#This Row],[unit]:[unit]]="Billions",Movies[[#This Row],[budget]]*1000,Movies[[#This Row],[budget]])</f>
        <v>#NAME?</v>
      </c>
      <c r="M27" t="e" cm="1">
        <f t="array" aca="1" ref="M27" ca="1">IF(Movies[[#This Row],[unit]:[unit]]="Billions",Movies[[#This Row],[revenue]]*1000,Movies[[#This Row],[revenue]])</f>
        <v>#NAME?</v>
      </c>
      <c r="N27" t="e" cm="1">
        <f t="array" aca="1" ref="N27" ca="1">IF(Movies[[#This Row],[currency]:[currency]]="USD",Movies[[#This Row],[budget-mil]]*80,Movies[[#This Row],[budget-mil]])</f>
        <v>#NAME?</v>
      </c>
      <c r="O27" t="e" cm="1">
        <f t="array" aca="1" ref="O27" ca="1">IF(Movies[[#This Row],[currency]:[currency]]="USD",Movies[[#This Row],[revenue-mil]]*80,Movies[[#This Row],[revenue-mil]])</f>
        <v>#NAME?</v>
      </c>
      <c r="P27" t="e" cm="1">
        <f t="array" aca="1" ref="P27" ca="1">IF(Movies[[#This Row],[currency]:[currency]]="INR",Movies[[#This Row],[budget-mil]]/80,Movies[[#This Row],[budget-mil]])</f>
        <v>#NAME?</v>
      </c>
      <c r="Q27" t="e" cm="1">
        <f t="array" aca="1" ref="Q27" ca="1">IF(Movies[[#This Row],[currency]:[currency]]="INR",Movies[[#This Row],[revenue-mil]]/80,Movies[[#This Row],[revenue-mil]])</f>
        <v>#NAME?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t="e" cm="1">
        <f t="array" aca="1" ref="H28" ca="1">_xlfn.XLOOKUP(Movies[[#This Row],[movie_id]:[movie_id]],Financials[[#All],[movie_id]:[movie_id]],Financials[[#All],[budget]],"Not Available",0)</f>
        <v>#NAME?</v>
      </c>
      <c r="I28" t="e" cm="1">
        <f t="array" aca="1" ref="I28" ca="1">_xlfn.XLOOKUP(Movies[[#This Row],[movie_id]:[movie_id]],Financials[[#All],[movie_id]:[movie_id]],Financials[[#All],[revenue]],"Not Available",0)</f>
        <v>#NAME?</v>
      </c>
      <c r="J28" t="e" cm="1">
        <f t="array" aca="1" ref="J28" ca="1">_xlfn.XLOOKUP(Movies[[#This Row],[movie_id]:[movie_id]],Financials[[#All],[movie_id]:[movie_id]],Financials[[#All],[unit]],"Not Available",0)</f>
        <v>#NAME?</v>
      </c>
      <c r="K28" t="e" cm="1">
        <f t="array" aca="1" ref="K28" ca="1">_xlfn.XLOOKUP(Movies[[#This Row],[movie_id]:[movie_id]],Financials[[#All],[movie_id]:[movie_id]],Financials[[#All],[currency]],"Not Available",0)</f>
        <v>#NAME?</v>
      </c>
      <c r="L28" t="e" cm="1">
        <f t="array" aca="1" ref="L28" ca="1">IF(Movies[[#This Row],[unit]:[unit]]="Billions",Movies[[#This Row],[budget]]*1000,Movies[[#This Row],[budget]])</f>
        <v>#NAME?</v>
      </c>
      <c r="M28" t="e" cm="1">
        <f t="array" aca="1" ref="M28" ca="1">IF(Movies[[#This Row],[unit]:[unit]]="Billions",Movies[[#This Row],[revenue]]*1000,Movies[[#This Row],[revenue]])</f>
        <v>#NAME?</v>
      </c>
      <c r="N28" t="e" cm="1">
        <f t="array" aca="1" ref="N28" ca="1">IF(Movies[[#This Row],[currency]:[currency]]="USD",Movies[[#This Row],[budget-mil]]*80,Movies[[#This Row],[budget-mil]])</f>
        <v>#NAME?</v>
      </c>
      <c r="O28" t="e" cm="1">
        <f t="array" aca="1" ref="O28" ca="1">IF(Movies[[#This Row],[currency]:[currency]]="USD",Movies[[#This Row],[revenue-mil]]*80,Movies[[#This Row],[revenue-mil]])</f>
        <v>#NAME?</v>
      </c>
      <c r="P28" t="e" cm="1">
        <f t="array" aca="1" ref="P28" ca="1">IF(Movies[[#This Row],[currency]:[currency]]="INR",Movies[[#This Row],[budget-mil]]/80,Movies[[#This Row],[budget-mil]])</f>
        <v>#NAME?</v>
      </c>
      <c r="Q28" t="e" cm="1">
        <f t="array" aca="1" ref="Q28" ca="1">IF(Movies[[#This Row],[currency]:[currency]]="INR",Movies[[#This Row],[revenue-mil]]/80,Movies[[#This Row],[revenue-mil]])</f>
        <v>#NAME?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t="e" cm="1">
        <f t="array" aca="1" ref="H29" ca="1">_xlfn.XLOOKUP(Movies[[#This Row],[movie_id]:[movie_id]],Financials[[#All],[movie_id]:[movie_id]],Financials[[#All],[budget]],"Not Available",0)</f>
        <v>#NAME?</v>
      </c>
      <c r="I29" t="e" cm="1">
        <f t="array" aca="1" ref="I29" ca="1">_xlfn.XLOOKUP(Movies[[#This Row],[movie_id]:[movie_id]],Financials[[#All],[movie_id]:[movie_id]],Financials[[#All],[revenue]],"Not Available",0)</f>
        <v>#NAME?</v>
      </c>
      <c r="J29" t="e" cm="1">
        <f t="array" aca="1" ref="J29" ca="1">_xlfn.XLOOKUP(Movies[[#This Row],[movie_id]:[movie_id]],Financials[[#All],[movie_id]:[movie_id]],Financials[[#All],[unit]],"Not Available",0)</f>
        <v>#NAME?</v>
      </c>
      <c r="K29" t="e" cm="1">
        <f t="array" aca="1" ref="K29" ca="1">_xlfn.XLOOKUP(Movies[[#This Row],[movie_id]:[movie_id]],Financials[[#All],[movie_id]:[movie_id]],Financials[[#All],[currency]],"Not Available",0)</f>
        <v>#NAME?</v>
      </c>
      <c r="L29" t="e" cm="1">
        <f t="array" aca="1" ref="L29" ca="1">IF(Movies[[#This Row],[unit]:[unit]]="Billions",Movies[[#This Row],[budget]]*1000,Movies[[#This Row],[budget]])</f>
        <v>#NAME?</v>
      </c>
      <c r="M29" t="e" cm="1">
        <f t="array" aca="1" ref="M29" ca="1">IF(Movies[[#This Row],[unit]:[unit]]="Billions",Movies[[#This Row],[revenue]]*1000,Movies[[#This Row],[revenue]])</f>
        <v>#NAME?</v>
      </c>
      <c r="N29" t="e" cm="1">
        <f t="array" aca="1" ref="N29" ca="1">IF(Movies[[#This Row],[currency]:[currency]]="USD",Movies[[#This Row],[budget-mil]]*80,Movies[[#This Row],[budget-mil]])</f>
        <v>#NAME?</v>
      </c>
      <c r="O29" t="e" cm="1">
        <f t="array" aca="1" ref="O29" ca="1">IF(Movies[[#This Row],[currency]:[currency]]="USD",Movies[[#This Row],[revenue-mil]]*80,Movies[[#This Row],[revenue-mil]])</f>
        <v>#NAME?</v>
      </c>
      <c r="P29" t="e" cm="1">
        <f t="array" aca="1" ref="P29" ca="1">IF(Movies[[#This Row],[currency]:[currency]]="INR",Movies[[#This Row],[budget-mil]]/80,Movies[[#This Row],[budget-mil]])</f>
        <v>#NAME?</v>
      </c>
      <c r="Q29" t="e" cm="1">
        <f t="array" aca="1" ref="Q29" ca="1">IF(Movies[[#This Row],[currency]:[currency]]="INR",Movies[[#This Row],[revenue-mil]]/80,Movies[[#This Row],[revenue-mil]])</f>
        <v>#NAME?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t="e" cm="1">
        <f t="array" aca="1" ref="H30" ca="1">_xlfn.XLOOKUP(Movies[[#This Row],[movie_id]:[movie_id]],Financials[[#All],[movie_id]:[movie_id]],Financials[[#All],[budget]],"Not Available",0)</f>
        <v>#NAME?</v>
      </c>
      <c r="I30" t="e" cm="1">
        <f t="array" aca="1" ref="I30" ca="1">_xlfn.XLOOKUP(Movies[[#This Row],[movie_id]:[movie_id]],Financials[[#All],[movie_id]:[movie_id]],Financials[[#All],[revenue]],"Not Available",0)</f>
        <v>#NAME?</v>
      </c>
      <c r="J30" t="e" cm="1">
        <f t="array" aca="1" ref="J30" ca="1">_xlfn.XLOOKUP(Movies[[#This Row],[movie_id]:[movie_id]],Financials[[#All],[movie_id]:[movie_id]],Financials[[#All],[unit]],"Not Available",0)</f>
        <v>#NAME?</v>
      </c>
      <c r="K30" t="e" cm="1">
        <f t="array" aca="1" ref="K30" ca="1">_xlfn.XLOOKUP(Movies[[#This Row],[movie_id]:[movie_id]],Financials[[#All],[movie_id]:[movie_id]],Financials[[#All],[currency]],"Not Available",0)</f>
        <v>#NAME?</v>
      </c>
      <c r="L30" t="e" cm="1">
        <f t="array" aca="1" ref="L30" ca="1">IF(Movies[[#This Row],[unit]:[unit]]="Billions",Movies[[#This Row],[budget]]*1000,Movies[[#This Row],[budget]])</f>
        <v>#NAME?</v>
      </c>
      <c r="M30" t="e" cm="1">
        <f t="array" aca="1" ref="M30" ca="1">IF(Movies[[#This Row],[unit]:[unit]]="Billions",Movies[[#This Row],[revenue]]*1000,Movies[[#This Row],[revenue]])</f>
        <v>#NAME?</v>
      </c>
      <c r="N30" t="e" cm="1">
        <f t="array" aca="1" ref="N30" ca="1">IF(Movies[[#This Row],[currency]:[currency]]="USD",Movies[[#This Row],[budget-mil]]*80,Movies[[#This Row],[budget-mil]])</f>
        <v>#NAME?</v>
      </c>
      <c r="O30" t="e" cm="1">
        <f t="array" aca="1" ref="O30" ca="1">IF(Movies[[#This Row],[currency]:[currency]]="USD",Movies[[#This Row],[revenue-mil]]*80,Movies[[#This Row],[revenue-mil]])</f>
        <v>#NAME?</v>
      </c>
      <c r="P30" t="e" cm="1">
        <f t="array" aca="1" ref="P30" ca="1">IF(Movies[[#This Row],[currency]:[currency]]="INR",Movies[[#This Row],[budget-mil]]/80,Movies[[#This Row],[budget-mil]])</f>
        <v>#NAME?</v>
      </c>
      <c r="Q30" t="e" cm="1">
        <f t="array" aca="1" ref="Q30" ca="1">IF(Movies[[#This Row],[currency]:[currency]]="INR",Movies[[#This Row],[revenue-mil]]/80,Movies[[#This Row],[revenue-mil]])</f>
        <v>#NAME?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t="e" cm="1">
        <f t="array" aca="1" ref="H31" ca="1">_xlfn.XLOOKUP(Movies[[#This Row],[movie_id]:[movie_id]],Financials[[#All],[movie_id]:[movie_id]],Financials[[#All],[budget]],"Not Available",0)</f>
        <v>#NAME?</v>
      </c>
      <c r="I31" t="e" cm="1">
        <f t="array" aca="1" ref="I31" ca="1">_xlfn.XLOOKUP(Movies[[#This Row],[movie_id]:[movie_id]],Financials[[#All],[movie_id]:[movie_id]],Financials[[#All],[revenue]],"Not Available",0)</f>
        <v>#NAME?</v>
      </c>
      <c r="J31" t="e" cm="1">
        <f t="array" aca="1" ref="J31" ca="1">_xlfn.XLOOKUP(Movies[[#This Row],[movie_id]:[movie_id]],Financials[[#All],[movie_id]:[movie_id]],Financials[[#All],[unit]],"Not Available",0)</f>
        <v>#NAME?</v>
      </c>
      <c r="K31" t="e" cm="1">
        <f t="array" aca="1" ref="K31" ca="1">_xlfn.XLOOKUP(Movies[[#This Row],[movie_id]:[movie_id]],Financials[[#All],[movie_id]:[movie_id]],Financials[[#All],[currency]],"Not Available",0)</f>
        <v>#NAME?</v>
      </c>
      <c r="L31" t="e" cm="1">
        <f t="array" aca="1" ref="L31" ca="1">IF(Movies[[#This Row],[unit]:[unit]]="Billions",Movies[[#This Row],[budget]]*1000,Movies[[#This Row],[budget]])</f>
        <v>#NAME?</v>
      </c>
      <c r="M31" t="e" cm="1">
        <f t="array" aca="1" ref="M31" ca="1">IF(Movies[[#This Row],[unit]:[unit]]="Billions",Movies[[#This Row],[revenue]]*1000,Movies[[#This Row],[revenue]])</f>
        <v>#NAME?</v>
      </c>
      <c r="N31" t="e" cm="1">
        <f t="array" aca="1" ref="N31" ca="1">IF(Movies[[#This Row],[currency]:[currency]]="USD",Movies[[#This Row],[budget-mil]]*80,Movies[[#This Row],[budget-mil]])</f>
        <v>#NAME?</v>
      </c>
      <c r="O31" t="e" cm="1">
        <f t="array" aca="1" ref="O31" ca="1">IF(Movies[[#This Row],[currency]:[currency]]="USD",Movies[[#This Row],[revenue-mil]]*80,Movies[[#This Row],[revenue-mil]])</f>
        <v>#NAME?</v>
      </c>
      <c r="P31" t="e" cm="1">
        <f t="array" aca="1" ref="P31" ca="1">IF(Movies[[#This Row],[currency]:[currency]]="INR",Movies[[#This Row],[budget-mil]]/80,Movies[[#This Row],[budget-mil]])</f>
        <v>#NAME?</v>
      </c>
      <c r="Q31" t="e" cm="1">
        <f t="array" aca="1" ref="Q31" ca="1">IF(Movies[[#This Row],[currency]:[currency]]="INR",Movies[[#This Row],[revenue-mil]]/80,Movies[[#This Row],[revenue-mil]])</f>
        <v>#NAME?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t="e" cm="1">
        <f t="array" aca="1" ref="H32" ca="1">_xlfn.XLOOKUP(Movies[[#This Row],[movie_id]:[movie_id]],Financials[[#All],[movie_id]:[movie_id]],Financials[[#All],[budget]],"Not Available",0)</f>
        <v>#NAME?</v>
      </c>
      <c r="I32" t="e" cm="1">
        <f t="array" aca="1" ref="I32" ca="1">_xlfn.XLOOKUP(Movies[[#This Row],[movie_id]:[movie_id]],Financials[[#All],[movie_id]:[movie_id]],Financials[[#All],[revenue]],"Not Available",0)</f>
        <v>#NAME?</v>
      </c>
      <c r="J32" t="e" cm="1">
        <f t="array" aca="1" ref="J32" ca="1">_xlfn.XLOOKUP(Movies[[#This Row],[movie_id]:[movie_id]],Financials[[#All],[movie_id]:[movie_id]],Financials[[#All],[unit]],"Not Available",0)</f>
        <v>#NAME?</v>
      </c>
      <c r="K32" t="e" cm="1">
        <f t="array" aca="1" ref="K32" ca="1">_xlfn.XLOOKUP(Movies[[#This Row],[movie_id]:[movie_id]],Financials[[#All],[movie_id]:[movie_id]],Financials[[#All],[currency]],"Not Available",0)</f>
        <v>#NAME?</v>
      </c>
      <c r="L32" t="e" cm="1">
        <f t="array" aca="1" ref="L32" ca="1">IF(Movies[[#This Row],[unit]:[unit]]="Billions",Movies[[#This Row],[budget]]*1000,Movies[[#This Row],[budget]])</f>
        <v>#NAME?</v>
      </c>
      <c r="M32" t="e" cm="1">
        <f t="array" aca="1" ref="M32" ca="1">IF(Movies[[#This Row],[unit]:[unit]]="Billions",Movies[[#This Row],[revenue]]*1000,Movies[[#This Row],[revenue]])</f>
        <v>#NAME?</v>
      </c>
      <c r="N32" t="e" cm="1">
        <f t="array" aca="1" ref="N32" ca="1">IF(Movies[[#This Row],[currency]:[currency]]="USD",Movies[[#This Row],[budget-mil]]*80,Movies[[#This Row],[budget-mil]])</f>
        <v>#NAME?</v>
      </c>
      <c r="O32" t="e" cm="1">
        <f t="array" aca="1" ref="O32" ca="1">IF(Movies[[#This Row],[currency]:[currency]]="USD",Movies[[#This Row],[revenue-mil]]*80,Movies[[#This Row],[revenue-mil]])</f>
        <v>#NAME?</v>
      </c>
      <c r="P32" t="e" cm="1">
        <f t="array" aca="1" ref="P32" ca="1">IF(Movies[[#This Row],[currency]:[currency]]="INR",Movies[[#This Row],[budget-mil]]/80,Movies[[#This Row],[budget-mil]])</f>
        <v>#NAME?</v>
      </c>
      <c r="Q32" t="e" cm="1">
        <f t="array" aca="1" ref="Q32" ca="1">IF(Movies[[#This Row],[currency]:[currency]]="INR",Movies[[#This Row],[revenue-mil]]/80,Movies[[#This Row],[revenue-mil]])</f>
        <v>#NAME?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t="e" cm="1">
        <f t="array" aca="1" ref="H33" ca="1">_xlfn.XLOOKUP(Movies[[#This Row],[movie_id]:[movie_id]],Financials[[#All],[movie_id]:[movie_id]],Financials[[#All],[budget]],"Not Available",0)</f>
        <v>#NAME?</v>
      </c>
      <c r="I33" t="e" cm="1">
        <f t="array" aca="1" ref="I33" ca="1">_xlfn.XLOOKUP(Movies[[#This Row],[movie_id]:[movie_id]],Financials[[#All],[movie_id]:[movie_id]],Financials[[#All],[revenue]],"Not Available",0)</f>
        <v>#NAME?</v>
      </c>
      <c r="J33" t="e" cm="1">
        <f t="array" aca="1" ref="J33" ca="1">_xlfn.XLOOKUP(Movies[[#This Row],[movie_id]:[movie_id]],Financials[[#All],[movie_id]:[movie_id]],Financials[[#All],[unit]],"Not Available",0)</f>
        <v>#NAME?</v>
      </c>
      <c r="K33" t="e" cm="1">
        <f t="array" aca="1" ref="K33" ca="1">_xlfn.XLOOKUP(Movies[[#This Row],[movie_id]:[movie_id]],Financials[[#All],[movie_id]:[movie_id]],Financials[[#All],[currency]],"Not Available",0)</f>
        <v>#NAME?</v>
      </c>
      <c r="L33" t="e" cm="1">
        <f t="array" aca="1" ref="L33" ca="1">IF(Movies[[#This Row],[unit]:[unit]]="Billions",Movies[[#This Row],[budget]]*1000,Movies[[#This Row],[budget]])</f>
        <v>#NAME?</v>
      </c>
      <c r="M33" t="e" cm="1">
        <f t="array" aca="1" ref="M33" ca="1">IF(Movies[[#This Row],[unit]:[unit]]="Billions",Movies[[#This Row],[revenue]]*1000,Movies[[#This Row],[revenue]])</f>
        <v>#NAME?</v>
      </c>
      <c r="N33" t="e" cm="1">
        <f t="array" aca="1" ref="N33" ca="1">IF(Movies[[#This Row],[currency]:[currency]]="USD",Movies[[#This Row],[budget-mil]]*80,Movies[[#This Row],[budget-mil]])</f>
        <v>#NAME?</v>
      </c>
      <c r="O33" t="e" cm="1">
        <f t="array" aca="1" ref="O33" ca="1">IF(Movies[[#This Row],[currency]:[currency]]="USD",Movies[[#This Row],[revenue-mil]]*80,Movies[[#This Row],[revenue-mil]])</f>
        <v>#NAME?</v>
      </c>
      <c r="P33" t="e" cm="1">
        <f t="array" aca="1" ref="P33" ca="1">IF(Movies[[#This Row],[currency]:[currency]]="INR",Movies[[#This Row],[budget-mil]]/80,Movies[[#This Row],[budget-mil]])</f>
        <v>#NAME?</v>
      </c>
      <c r="Q33" t="e" cm="1">
        <f t="array" aca="1" ref="Q33" ca="1">IF(Movies[[#This Row],[currency]:[currency]]="INR",Movies[[#This Row],[revenue-mil]]/80,Movies[[#This Row],[revenue-mil]])</f>
        <v>#NAME?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t="e" cm="1">
        <f t="array" aca="1" ref="H34" ca="1">_xlfn.XLOOKUP(Movies[[#This Row],[movie_id]:[movie_id]],Financials[[#All],[movie_id]:[movie_id]],Financials[[#All],[budget]],"Not Available",0)</f>
        <v>#NAME?</v>
      </c>
      <c r="I34" t="e" cm="1">
        <f t="array" aca="1" ref="I34" ca="1">_xlfn.XLOOKUP(Movies[[#This Row],[movie_id]:[movie_id]],Financials[[#All],[movie_id]:[movie_id]],Financials[[#All],[revenue]],"Not Available",0)</f>
        <v>#NAME?</v>
      </c>
      <c r="J34" t="e" cm="1">
        <f t="array" aca="1" ref="J34" ca="1">_xlfn.XLOOKUP(Movies[[#This Row],[movie_id]:[movie_id]],Financials[[#All],[movie_id]:[movie_id]],Financials[[#All],[unit]],"Not Available",0)</f>
        <v>#NAME?</v>
      </c>
      <c r="K34" t="e" cm="1">
        <f t="array" aca="1" ref="K34" ca="1">_xlfn.XLOOKUP(Movies[[#This Row],[movie_id]:[movie_id]],Financials[[#All],[movie_id]:[movie_id]],Financials[[#All],[currency]],"Not Available",0)</f>
        <v>#NAME?</v>
      </c>
      <c r="L34" t="e" cm="1">
        <f t="array" aca="1" ref="L34" ca="1">IF(Movies[[#This Row],[unit]:[unit]]="Billions",Movies[[#This Row],[budget]]*1000,Movies[[#This Row],[budget]])</f>
        <v>#NAME?</v>
      </c>
      <c r="M34" t="e" cm="1">
        <f t="array" aca="1" ref="M34" ca="1">IF(Movies[[#This Row],[unit]:[unit]]="Billions",Movies[[#This Row],[revenue]]*1000,Movies[[#This Row],[revenue]])</f>
        <v>#NAME?</v>
      </c>
      <c r="N34" t="e" cm="1">
        <f t="array" aca="1" ref="N34" ca="1">IF(Movies[[#This Row],[currency]:[currency]]="USD",Movies[[#This Row],[budget-mil]]*80,Movies[[#This Row],[budget-mil]])</f>
        <v>#NAME?</v>
      </c>
      <c r="O34" t="e" cm="1">
        <f t="array" aca="1" ref="O34" ca="1">IF(Movies[[#This Row],[currency]:[currency]]="USD",Movies[[#This Row],[revenue-mil]]*80,Movies[[#This Row],[revenue-mil]])</f>
        <v>#NAME?</v>
      </c>
      <c r="P34" t="e" cm="1">
        <f t="array" aca="1" ref="P34" ca="1">IF(Movies[[#This Row],[currency]:[currency]]="INR",Movies[[#This Row],[budget-mil]]/80,Movies[[#This Row],[budget-mil]])</f>
        <v>#NAME?</v>
      </c>
      <c r="Q34" t="e" cm="1">
        <f t="array" aca="1" ref="Q34" ca="1">IF(Movies[[#This Row],[currency]:[currency]]="INR",Movies[[#This Row],[revenue-mil]]/80,Movies[[#This Row],[revenue-mil]])</f>
        <v>#NAME?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e" cm="1">
        <f t="array" aca="1" ref="H35" ca="1">_xlfn.XLOOKUP(Movies[[#This Row],[movie_id]:[movie_id]],Financials[[#All],[movie_id]:[movie_id]],Financials[[#All],[budget]],"Not Available",0)</f>
        <v>#NAME?</v>
      </c>
      <c r="I35" t="e" cm="1">
        <f t="array" aca="1" ref="I35" ca="1">_xlfn.XLOOKUP(Movies[[#This Row],[movie_id]:[movie_id]],Financials[[#All],[movie_id]:[movie_id]],Financials[[#All],[revenue]],"Not Available",0)</f>
        <v>#NAME?</v>
      </c>
      <c r="J35" t="e" cm="1">
        <f t="array" aca="1" ref="J35" ca="1">_xlfn.XLOOKUP(Movies[[#This Row],[movie_id]:[movie_id]],Financials[[#All],[movie_id]:[movie_id]],Financials[[#All],[unit]],"Not Available",0)</f>
        <v>#NAME?</v>
      </c>
      <c r="K35" t="e" cm="1">
        <f t="array" aca="1" ref="K35" ca="1">_xlfn.XLOOKUP(Movies[[#This Row],[movie_id]:[movie_id]],Financials[[#All],[movie_id]:[movie_id]],Financials[[#All],[currency]],"Not Available",0)</f>
        <v>#NAME?</v>
      </c>
      <c r="L35" t="e" cm="1">
        <f t="array" aca="1" ref="L35" ca="1">IF(Movies[[#This Row],[unit]:[unit]]="Billions",Movies[[#This Row],[budget]]*1000,Movies[[#This Row],[budget]])</f>
        <v>#NAME?</v>
      </c>
      <c r="M35" t="e" cm="1">
        <f t="array" aca="1" ref="M35" ca="1">IF(Movies[[#This Row],[unit]:[unit]]="Billions",Movies[[#This Row],[revenue]]*1000,Movies[[#This Row],[revenue]])</f>
        <v>#NAME?</v>
      </c>
      <c r="N35" t="e" cm="1">
        <f t="array" aca="1" ref="N35" ca="1">IF(Movies[[#This Row],[currency]:[currency]]="USD",Movies[[#This Row],[budget-mil]]*80,Movies[[#This Row],[budget-mil]])</f>
        <v>#NAME?</v>
      </c>
      <c r="O35" t="e" cm="1">
        <f t="array" aca="1" ref="O35" ca="1">IF(Movies[[#This Row],[currency]:[currency]]="USD",Movies[[#This Row],[revenue-mil]]*80,Movies[[#This Row],[revenue-mil]])</f>
        <v>#NAME?</v>
      </c>
      <c r="P35" t="e" cm="1">
        <f t="array" aca="1" ref="P35" ca="1">IF(Movies[[#This Row],[currency]:[currency]]="INR",Movies[[#This Row],[budget-mil]]/80,Movies[[#This Row],[budget-mil]])</f>
        <v>#NAME?</v>
      </c>
      <c r="Q35" t="e" cm="1">
        <f t="array" aca="1" ref="Q35" ca="1">IF(Movies[[#This Row],[currency]:[currency]]="INR",Movies[[#This Row],[revenue-mil]]/80,Movies[[#This Row],[revenue-mil]])</f>
        <v>#NAME?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t="e" cm="1">
        <f t="array" aca="1" ref="H36" ca="1">_xlfn.XLOOKUP(Movies[[#This Row],[movie_id]:[movie_id]],Financials[[#All],[movie_id]:[movie_id]],Financials[[#All],[budget]],"Not Available",0)</f>
        <v>#NAME?</v>
      </c>
      <c r="I36" t="e" cm="1">
        <f t="array" aca="1" ref="I36" ca="1">_xlfn.XLOOKUP(Movies[[#This Row],[movie_id]:[movie_id]],Financials[[#All],[movie_id]:[movie_id]],Financials[[#All],[revenue]],"Not Available",0)</f>
        <v>#NAME?</v>
      </c>
      <c r="J36" t="e" cm="1">
        <f t="array" aca="1" ref="J36" ca="1">_xlfn.XLOOKUP(Movies[[#This Row],[movie_id]:[movie_id]],Financials[[#All],[movie_id]:[movie_id]],Financials[[#All],[unit]],"Not Available",0)</f>
        <v>#NAME?</v>
      </c>
      <c r="K36" t="e" cm="1">
        <f t="array" aca="1" ref="K36" ca="1">_xlfn.XLOOKUP(Movies[[#This Row],[movie_id]:[movie_id]],Financials[[#All],[movie_id]:[movie_id]],Financials[[#All],[currency]],"Not Available",0)</f>
        <v>#NAME?</v>
      </c>
      <c r="L36" t="e" cm="1">
        <f t="array" aca="1" ref="L36" ca="1">IF(Movies[[#This Row],[unit]:[unit]]="Billions",Movies[[#This Row],[budget]]*1000,Movies[[#This Row],[budget]])</f>
        <v>#NAME?</v>
      </c>
      <c r="M36" t="e" cm="1">
        <f t="array" aca="1" ref="M36" ca="1">IF(Movies[[#This Row],[unit]:[unit]]="Billions",Movies[[#This Row],[revenue]]*1000,Movies[[#This Row],[revenue]])</f>
        <v>#NAME?</v>
      </c>
      <c r="N36" t="e" cm="1">
        <f t="array" aca="1" ref="N36" ca="1">IF(Movies[[#This Row],[currency]:[currency]]="USD",Movies[[#This Row],[budget-mil]]*80,Movies[[#This Row],[budget-mil]])</f>
        <v>#NAME?</v>
      </c>
      <c r="O36" t="e" cm="1">
        <f t="array" aca="1" ref="O36" ca="1">IF(Movies[[#This Row],[currency]:[currency]]="USD",Movies[[#This Row],[revenue-mil]]*80,Movies[[#This Row],[revenue-mil]])</f>
        <v>#NAME?</v>
      </c>
      <c r="P36" t="e" cm="1">
        <f t="array" aca="1" ref="P36" ca="1">IF(Movies[[#This Row],[currency]:[currency]]="INR",Movies[[#This Row],[budget-mil]]/80,Movies[[#This Row],[budget-mil]])</f>
        <v>#NAME?</v>
      </c>
      <c r="Q36" t="e" cm="1">
        <f t="array" aca="1" ref="Q36" ca="1">IF(Movies[[#This Row],[currency]:[currency]]="INR",Movies[[#This Row],[revenue-mil]]/80,Movies[[#This Row],[revenue-mil]])</f>
        <v>#NAME?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t="e" cm="1">
        <f t="array" aca="1" ref="H37" ca="1">_xlfn.XLOOKUP(Movies[[#This Row],[movie_id]:[movie_id]],Financials[[#All],[movie_id]:[movie_id]],Financials[[#All],[budget]],"Not Available",0)</f>
        <v>#NAME?</v>
      </c>
      <c r="I37" t="e" cm="1">
        <f t="array" aca="1" ref="I37" ca="1">_xlfn.XLOOKUP(Movies[[#This Row],[movie_id]:[movie_id]],Financials[[#All],[movie_id]:[movie_id]],Financials[[#All],[revenue]],"Not Available",0)</f>
        <v>#NAME?</v>
      </c>
      <c r="J37" t="e" cm="1">
        <f t="array" aca="1" ref="J37" ca="1">_xlfn.XLOOKUP(Movies[[#This Row],[movie_id]:[movie_id]],Financials[[#All],[movie_id]:[movie_id]],Financials[[#All],[unit]],"Not Available",0)</f>
        <v>#NAME?</v>
      </c>
      <c r="K37" t="e" cm="1">
        <f t="array" aca="1" ref="K37" ca="1">_xlfn.XLOOKUP(Movies[[#This Row],[movie_id]:[movie_id]],Financials[[#All],[movie_id]:[movie_id]],Financials[[#All],[currency]],"Not Available",0)</f>
        <v>#NAME?</v>
      </c>
      <c r="L37" t="e" cm="1">
        <f t="array" aca="1" ref="L37" ca="1">IF(Movies[[#This Row],[unit]:[unit]]="Billions",Movies[[#This Row],[budget]]*1000,Movies[[#This Row],[budget]])</f>
        <v>#NAME?</v>
      </c>
      <c r="M37" t="e" cm="1">
        <f t="array" aca="1" ref="M37" ca="1">IF(Movies[[#This Row],[unit]:[unit]]="Billions",Movies[[#This Row],[revenue]]*1000,Movies[[#This Row],[revenue]])</f>
        <v>#NAME?</v>
      </c>
      <c r="N37" t="e" cm="1">
        <f t="array" aca="1" ref="N37" ca="1">IF(Movies[[#This Row],[currency]:[currency]]="USD",Movies[[#This Row],[budget-mil]]*80,Movies[[#This Row],[budget-mil]])</f>
        <v>#NAME?</v>
      </c>
      <c r="O37" t="e" cm="1">
        <f t="array" aca="1" ref="O37" ca="1">IF(Movies[[#This Row],[currency]:[currency]]="USD",Movies[[#This Row],[revenue-mil]]*80,Movies[[#This Row],[revenue-mil]])</f>
        <v>#NAME?</v>
      </c>
      <c r="P37" t="e" cm="1">
        <f t="array" aca="1" ref="P37" ca="1">IF(Movies[[#This Row],[currency]:[currency]]="INR",Movies[[#This Row],[budget-mil]]/80,Movies[[#This Row],[budget-mil]])</f>
        <v>#NAME?</v>
      </c>
      <c r="Q37" t="e" cm="1">
        <f t="array" aca="1" ref="Q37" ca="1">IF(Movies[[#This Row],[currency]:[currency]]="INR",Movies[[#This Row],[revenue-mil]]/80,Movies[[#This Row],[revenue-mil]])</f>
        <v>#NAME?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t="e" cm="1">
        <f t="array" aca="1" ref="H38" ca="1">_xlfn.XLOOKUP(Movies[[#This Row],[movie_id]:[movie_id]],Financials[[#All],[movie_id]:[movie_id]],Financials[[#All],[budget]],"Not Available",0)</f>
        <v>#NAME?</v>
      </c>
      <c r="I38" t="e" cm="1">
        <f t="array" aca="1" ref="I38" ca="1">_xlfn.XLOOKUP(Movies[[#This Row],[movie_id]:[movie_id]],Financials[[#All],[movie_id]:[movie_id]],Financials[[#All],[revenue]],"Not Available",0)</f>
        <v>#NAME?</v>
      </c>
      <c r="J38" t="e" cm="1">
        <f t="array" aca="1" ref="J38" ca="1">_xlfn.XLOOKUP(Movies[[#This Row],[movie_id]:[movie_id]],Financials[[#All],[movie_id]:[movie_id]],Financials[[#All],[unit]],"Not Available",0)</f>
        <v>#NAME?</v>
      </c>
      <c r="K38" t="e" cm="1">
        <f t="array" aca="1" ref="K38" ca="1">_xlfn.XLOOKUP(Movies[[#This Row],[movie_id]:[movie_id]],Financials[[#All],[movie_id]:[movie_id]],Financials[[#All],[currency]],"Not Available",0)</f>
        <v>#NAME?</v>
      </c>
      <c r="L38" t="e" cm="1">
        <f t="array" aca="1" ref="L38" ca="1">IF(Movies[[#This Row],[unit]:[unit]]="Billions",Movies[[#This Row],[budget]]*1000,Movies[[#This Row],[budget]])</f>
        <v>#NAME?</v>
      </c>
      <c r="M38" t="e" cm="1">
        <f t="array" aca="1" ref="M38" ca="1">IF(Movies[[#This Row],[unit]:[unit]]="Billions",Movies[[#This Row],[revenue]]*1000,Movies[[#This Row],[revenue]])</f>
        <v>#NAME?</v>
      </c>
      <c r="N38" t="e" cm="1">
        <f t="array" aca="1" ref="N38" ca="1">IF(Movies[[#This Row],[currency]:[currency]]="USD",Movies[[#This Row],[budget-mil]]*80,Movies[[#This Row],[budget-mil]])</f>
        <v>#NAME?</v>
      </c>
      <c r="O38" t="e" cm="1">
        <f t="array" aca="1" ref="O38" ca="1">IF(Movies[[#This Row],[currency]:[currency]]="USD",Movies[[#This Row],[revenue-mil]]*80,Movies[[#This Row],[revenue-mil]])</f>
        <v>#NAME?</v>
      </c>
      <c r="P38" t="e" cm="1">
        <f t="array" aca="1" ref="P38" ca="1">IF(Movies[[#This Row],[currency]:[currency]]="INR",Movies[[#This Row],[budget-mil]]/80,Movies[[#This Row],[budget-mil]])</f>
        <v>#NAME?</v>
      </c>
      <c r="Q38" t="e" cm="1">
        <f t="array" aca="1" ref="Q38" ca="1">IF(Movies[[#This Row],[currency]:[currency]]="INR",Movies[[#This Row],[revenue-mil]]/80,Movies[[#This Row],[revenue-mil]])</f>
        <v>#NAME?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t="e" cm="1">
        <f t="array" aca="1" ref="H39" ca="1">_xlfn.XLOOKUP(Movies[[#This Row],[movie_id]:[movie_id]],Financials[[#All],[movie_id]:[movie_id]],Financials[[#All],[budget]],"Not Available",0)</f>
        <v>#NAME?</v>
      </c>
      <c r="I39" t="e" cm="1">
        <f t="array" aca="1" ref="I39" ca="1">_xlfn.XLOOKUP(Movies[[#This Row],[movie_id]:[movie_id]],Financials[[#All],[movie_id]:[movie_id]],Financials[[#All],[revenue]],"Not Available",0)</f>
        <v>#NAME?</v>
      </c>
      <c r="J39" t="e" cm="1">
        <f t="array" aca="1" ref="J39" ca="1">_xlfn.XLOOKUP(Movies[[#This Row],[movie_id]:[movie_id]],Financials[[#All],[movie_id]:[movie_id]],Financials[[#All],[unit]],"Not Available",0)</f>
        <v>#NAME?</v>
      </c>
      <c r="K39" t="e" cm="1">
        <f t="array" aca="1" ref="K39" ca="1">_xlfn.XLOOKUP(Movies[[#This Row],[movie_id]:[movie_id]],Financials[[#All],[movie_id]:[movie_id]],Financials[[#All],[currency]],"Not Available",0)</f>
        <v>#NAME?</v>
      </c>
      <c r="L39" t="e" cm="1">
        <f t="array" aca="1" ref="L39" ca="1">IF(Movies[[#This Row],[unit]:[unit]]="Billions",Movies[[#This Row],[budget]]*1000,Movies[[#This Row],[budget]])</f>
        <v>#NAME?</v>
      </c>
      <c r="M39" t="e" cm="1">
        <f t="array" aca="1" ref="M39" ca="1">IF(Movies[[#This Row],[unit]:[unit]]="Billions",Movies[[#This Row],[revenue]]*1000,Movies[[#This Row],[revenue]])</f>
        <v>#NAME?</v>
      </c>
      <c r="N39" t="e" cm="1">
        <f t="array" aca="1" ref="N39" ca="1">IF(Movies[[#This Row],[currency]:[currency]]="USD",Movies[[#This Row],[budget-mil]]*80,Movies[[#This Row],[budget-mil]])</f>
        <v>#NAME?</v>
      </c>
      <c r="O39" t="e" cm="1">
        <f t="array" aca="1" ref="O39" ca="1">IF(Movies[[#This Row],[currency]:[currency]]="USD",Movies[[#This Row],[revenue-mil]]*80,Movies[[#This Row],[revenue-mil]])</f>
        <v>#NAME?</v>
      </c>
      <c r="P39" t="e" cm="1">
        <f t="array" aca="1" ref="P39" ca="1">IF(Movies[[#This Row],[currency]:[currency]]="INR",Movies[[#This Row],[budget-mil]]/80,Movies[[#This Row],[budget-mil]])</f>
        <v>#NAME?</v>
      </c>
      <c r="Q39" t="e" cm="1">
        <f t="array" aca="1" ref="Q39" ca="1">IF(Movies[[#This Row],[currency]:[currency]]="INR",Movies[[#This Row],[revenue-mil]]/80,Movies[[#This Row],[revenue-mil]])</f>
        <v>#NAME?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t="e" cm="1">
        <f t="array" aca="1" ref="H40" ca="1">_xlfn.XLOOKUP(Movies[[#This Row],[movie_id]:[movie_id]],Financials[[#All],[movie_id]:[movie_id]],Financials[[#All],[budget]],"Not Available",0)</f>
        <v>#NAME?</v>
      </c>
      <c r="I40" t="e" cm="1">
        <f t="array" aca="1" ref="I40" ca="1">_xlfn.XLOOKUP(Movies[[#This Row],[movie_id]:[movie_id]],Financials[[#All],[movie_id]:[movie_id]],Financials[[#All],[revenue]],"Not Available",0)</f>
        <v>#NAME?</v>
      </c>
      <c r="J40" t="e" cm="1">
        <f t="array" aca="1" ref="J40" ca="1">_xlfn.XLOOKUP(Movies[[#This Row],[movie_id]:[movie_id]],Financials[[#All],[movie_id]:[movie_id]],Financials[[#All],[unit]],"Not Available",0)</f>
        <v>#NAME?</v>
      </c>
      <c r="K40" t="e" cm="1">
        <f t="array" aca="1" ref="K40" ca="1">_xlfn.XLOOKUP(Movies[[#This Row],[movie_id]:[movie_id]],Financials[[#All],[movie_id]:[movie_id]],Financials[[#All],[currency]],"Not Available",0)</f>
        <v>#NAME?</v>
      </c>
      <c r="L40" t="e" cm="1">
        <f t="array" aca="1" ref="L40" ca="1">IF(Movies[[#This Row],[unit]:[unit]]="Billions",Movies[[#This Row],[budget]]*1000,Movies[[#This Row],[budget]])</f>
        <v>#NAME?</v>
      </c>
      <c r="M40" t="e" cm="1">
        <f t="array" aca="1" ref="M40" ca="1">IF(Movies[[#This Row],[unit]:[unit]]="Billions",Movies[[#This Row],[revenue]]*1000,Movies[[#This Row],[revenue]])</f>
        <v>#NAME?</v>
      </c>
      <c r="N40" t="e" cm="1">
        <f t="array" aca="1" ref="N40" ca="1">IF(Movies[[#This Row],[currency]:[currency]]="USD",Movies[[#This Row],[budget-mil]]*80,Movies[[#This Row],[budget-mil]])</f>
        <v>#NAME?</v>
      </c>
      <c r="O40" t="e" cm="1">
        <f t="array" aca="1" ref="O40" ca="1">IF(Movies[[#This Row],[currency]:[currency]]="USD",Movies[[#This Row],[revenue-mil]]*80,Movies[[#This Row],[revenue-mil]])</f>
        <v>#NAME?</v>
      </c>
      <c r="P40" t="e" cm="1">
        <f t="array" aca="1" ref="P40" ca="1">IF(Movies[[#This Row],[currency]:[currency]]="INR",Movies[[#This Row],[budget-mil]]/80,Movies[[#This Row],[budget-mil]])</f>
        <v>#NAME?</v>
      </c>
      <c r="Q40" t="e" cm="1">
        <f t="array" aca="1" ref="Q40" ca="1">IF(Movies[[#This Row],[currency]:[currency]]="INR",Movies[[#This Row],[revenue-mil]]/80,Movies[[#This Row],[revenue-mil]])</f>
        <v>#NAME?</v>
      </c>
    </row>
    <row r="43" spans="1:17" x14ac:dyDescent="0.3">
      <c r="C43" s="3" t="s">
        <v>161</v>
      </c>
      <c r="D43" t="e">
        <f ca="1">SUM(Movies[budget INR])</f>
        <v>#NAME?</v>
      </c>
      <c r="N43" t="s">
        <v>167</v>
      </c>
      <c r="O43" s="7" t="e">
        <f ca="1">SUM(Movies[revenue INR])</f>
        <v>#NAME?</v>
      </c>
      <c r="P43" t="s">
        <v>168</v>
      </c>
      <c r="Q43" s="8" t="e">
        <f ca="1">SUM(Movies[revenue USD])</f>
        <v>#NAME?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 t="e">
        <f ca="1">SUMIF(Movies[industry],"Bollywood",Movies[revenue INR])</f>
        <v>#NAME?</v>
      </c>
    </row>
    <row r="48" spans="1:17" x14ac:dyDescent="0.3">
      <c r="C48" t="s">
        <v>170</v>
      </c>
      <c r="D48" s="4" t="e">
        <f ca="1">D47/D45</f>
        <v>#NAME?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A28" sqref="A28"/>
    </sheetView>
  </sheetViews>
  <sheetFormatPr defaultRowHeight="14.4" x14ac:dyDescent="0.3"/>
  <cols>
    <col min="2" max="2" width="26.44140625" customWidth="1"/>
    <col min="3" max="3" width="10.77734375" customWidth="1"/>
    <col min="5" max="5" width="22.2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C13" sqref="C13"/>
    </sheetView>
  </sheetViews>
  <sheetFormatPr defaultRowHeight="14.4" x14ac:dyDescent="0.3"/>
  <cols>
    <col min="1" max="1" width="9.777343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:C8"/>
  <sheetViews>
    <sheetView zoomScale="145" zoomScaleNormal="145" workbookViewId="0">
      <selection activeCell="E3" sqref="E3"/>
    </sheetView>
  </sheetViews>
  <sheetFormatPr defaultRowHeight="14.4" x14ac:dyDescent="0.3"/>
  <sheetData>
    <row r="1" spans="1:3" x14ac:dyDescent="0.3">
      <c r="A1" s="12" t="s">
        <v>176</v>
      </c>
      <c r="B1" s="12"/>
      <c r="C1" s="12"/>
    </row>
    <row r="3" spans="1:3" x14ac:dyDescent="0.3">
      <c r="A3" t="s">
        <v>171</v>
      </c>
      <c r="B3" s="4">
        <f>AVERAGE(Movies[imdb_rating])</f>
        <v>7.9473684210526327</v>
      </c>
    </row>
    <row r="4" spans="1:3" x14ac:dyDescent="0.3">
      <c r="A4" t="s">
        <v>172</v>
      </c>
      <c r="B4">
        <f>MEDIAN(Movies[imdb_rating])</f>
        <v>8.1</v>
      </c>
    </row>
    <row r="5" spans="1:3" x14ac:dyDescent="0.3">
      <c r="A5" t="s">
        <v>173</v>
      </c>
      <c r="B5">
        <f>MODE(Movies[imdb_rating])</f>
        <v>8.4</v>
      </c>
    </row>
    <row r="7" spans="1:3" x14ac:dyDescent="0.3">
      <c r="A7" t="s">
        <v>174</v>
      </c>
      <c r="B7" s="9">
        <f>_xlfn.VAR.P(Movies[imdb_rating])</f>
        <v>1.3577562326869543</v>
      </c>
    </row>
    <row r="8" spans="1:3" x14ac:dyDescent="0.3">
      <c r="A8" t="s">
        <v>175</v>
      </c>
      <c r="B8" s="4">
        <f>_xlfn.STDEV.P(Movies[imdb_rating])</f>
        <v>1.1652279745556036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CA7-F848-4DFF-8F06-B6C52DB698E2}">
  <dimension ref="A1:M17"/>
  <sheetViews>
    <sheetView tabSelected="1" workbookViewId="0">
      <selection activeCell="C14" sqref="C14:C17"/>
    </sheetView>
  </sheetViews>
  <sheetFormatPr defaultRowHeight="14.4" x14ac:dyDescent="0.3"/>
  <cols>
    <col min="1" max="1" width="14.88671875" customWidth="1"/>
    <col min="2" max="2" width="15.44140625" customWidth="1"/>
    <col min="3" max="3" width="13.21875" bestFit="1" customWidth="1"/>
    <col min="5" max="5" width="7.21875" bestFit="1" customWidth="1"/>
    <col min="6" max="7" width="7.21875" customWidth="1"/>
    <col min="8" max="8" width="8.33203125" customWidth="1"/>
    <col min="9" max="9" width="14.33203125" customWidth="1"/>
    <col min="10" max="10" width="13.21875" bestFit="1" customWidth="1"/>
  </cols>
  <sheetData>
    <row r="1" spans="1:13" x14ac:dyDescent="0.3">
      <c r="A1" s="12" t="s">
        <v>177</v>
      </c>
      <c r="B1" s="12"/>
      <c r="C1" s="12"/>
      <c r="D1" s="12"/>
      <c r="H1" s="13" t="s">
        <v>178</v>
      </c>
      <c r="I1" s="13"/>
      <c r="J1" s="13"/>
      <c r="K1" s="13"/>
    </row>
    <row r="2" spans="1:13" x14ac:dyDescent="0.3">
      <c r="A2" s="10" t="s">
        <v>36</v>
      </c>
      <c r="B2" s="10" t="s">
        <v>179</v>
      </c>
      <c r="C2" s="10" t="s">
        <v>180</v>
      </c>
      <c r="D2" s="10"/>
      <c r="H2" s="10" t="s">
        <v>36</v>
      </c>
      <c r="I2" s="10" t="s">
        <v>179</v>
      </c>
      <c r="J2" s="10" t="s">
        <v>180</v>
      </c>
      <c r="K2" s="10"/>
    </row>
    <row r="3" spans="1:13" x14ac:dyDescent="0.3">
      <c r="A3" t="s">
        <v>181</v>
      </c>
      <c r="B3">
        <v>71</v>
      </c>
      <c r="C3">
        <f t="shared" ref="C3:C10" si="0">B3-juganda_mean</f>
        <v>9</v>
      </c>
      <c r="D3">
        <f>C3*C3</f>
        <v>81</v>
      </c>
      <c r="H3" t="s">
        <v>182</v>
      </c>
      <c r="I3">
        <v>99</v>
      </c>
      <c r="J3">
        <f t="shared" ref="J3:J10" si="1">I3-krance_mean</f>
        <v>37</v>
      </c>
      <c r="K3">
        <f>J3*J3</f>
        <v>1369</v>
      </c>
    </row>
    <row r="4" spans="1:13" x14ac:dyDescent="0.3">
      <c r="A4" t="s">
        <v>183</v>
      </c>
      <c r="B4">
        <v>62</v>
      </c>
      <c r="C4">
        <f t="shared" si="0"/>
        <v>0</v>
      </c>
      <c r="D4">
        <f t="shared" ref="D4:D10" si="2">C4*C4</f>
        <v>0</v>
      </c>
      <c r="H4" t="s">
        <v>184</v>
      </c>
      <c r="I4">
        <v>14</v>
      </c>
      <c r="J4">
        <f t="shared" si="1"/>
        <v>-48</v>
      </c>
      <c r="K4">
        <f t="shared" ref="K4:K10" si="3">J4*J4</f>
        <v>2304</v>
      </c>
    </row>
    <row r="5" spans="1:13" x14ac:dyDescent="0.3">
      <c r="A5" t="s">
        <v>185</v>
      </c>
      <c r="B5">
        <v>66</v>
      </c>
      <c r="C5">
        <f t="shared" si="0"/>
        <v>4</v>
      </c>
      <c r="D5">
        <f t="shared" si="2"/>
        <v>16</v>
      </c>
      <c r="H5" t="s">
        <v>186</v>
      </c>
      <c r="I5">
        <v>75</v>
      </c>
      <c r="J5">
        <f t="shared" si="1"/>
        <v>13</v>
      </c>
      <c r="K5">
        <f t="shared" si="3"/>
        <v>169</v>
      </c>
    </row>
    <row r="6" spans="1:13" x14ac:dyDescent="0.3">
      <c r="A6" t="s">
        <v>187</v>
      </c>
      <c r="B6">
        <v>61</v>
      </c>
      <c r="C6">
        <f t="shared" si="0"/>
        <v>-1</v>
      </c>
      <c r="D6">
        <f t="shared" si="2"/>
        <v>1</v>
      </c>
      <c r="H6" t="s">
        <v>188</v>
      </c>
      <c r="I6">
        <v>84</v>
      </c>
      <c r="J6">
        <f t="shared" si="1"/>
        <v>22</v>
      </c>
      <c r="K6">
        <f t="shared" si="3"/>
        <v>484</v>
      </c>
    </row>
    <row r="7" spans="1:13" x14ac:dyDescent="0.3">
      <c r="A7" t="s">
        <v>189</v>
      </c>
      <c r="B7">
        <v>54</v>
      </c>
      <c r="C7">
        <f t="shared" si="0"/>
        <v>-8</v>
      </c>
      <c r="D7">
        <f t="shared" si="2"/>
        <v>64</v>
      </c>
      <c r="H7" t="s">
        <v>190</v>
      </c>
      <c r="I7">
        <v>44</v>
      </c>
      <c r="J7">
        <f t="shared" si="1"/>
        <v>-18</v>
      </c>
      <c r="K7">
        <f t="shared" si="3"/>
        <v>324</v>
      </c>
    </row>
    <row r="8" spans="1:13" x14ac:dyDescent="0.3">
      <c r="A8" t="s">
        <v>191</v>
      </c>
      <c r="B8">
        <v>67</v>
      </c>
      <c r="C8">
        <f t="shared" si="0"/>
        <v>5</v>
      </c>
      <c r="D8">
        <f t="shared" si="2"/>
        <v>25</v>
      </c>
      <c r="H8" t="s">
        <v>192</v>
      </c>
      <c r="I8">
        <v>54</v>
      </c>
      <c r="J8">
        <f t="shared" si="1"/>
        <v>-8</v>
      </c>
      <c r="K8">
        <f t="shared" si="3"/>
        <v>64</v>
      </c>
    </row>
    <row r="9" spans="1:13" x14ac:dyDescent="0.3">
      <c r="A9" t="s">
        <v>193</v>
      </c>
      <c r="B9">
        <v>55</v>
      </c>
      <c r="C9">
        <f t="shared" si="0"/>
        <v>-7</v>
      </c>
      <c r="D9">
        <f t="shared" si="2"/>
        <v>49</v>
      </c>
      <c r="H9" t="s">
        <v>194</v>
      </c>
      <c r="I9">
        <v>98</v>
      </c>
      <c r="J9">
        <f t="shared" si="1"/>
        <v>36</v>
      </c>
      <c r="K9">
        <f t="shared" si="3"/>
        <v>1296</v>
      </c>
    </row>
    <row r="10" spans="1:13" x14ac:dyDescent="0.3">
      <c r="A10" t="s">
        <v>195</v>
      </c>
      <c r="B10">
        <v>60</v>
      </c>
      <c r="C10">
        <f t="shared" si="0"/>
        <v>-2</v>
      </c>
      <c r="D10">
        <f t="shared" si="2"/>
        <v>4</v>
      </c>
      <c r="H10" t="s">
        <v>196</v>
      </c>
      <c r="I10">
        <v>28</v>
      </c>
      <c r="J10">
        <f t="shared" si="1"/>
        <v>-34</v>
      </c>
      <c r="K10">
        <f t="shared" si="3"/>
        <v>1156</v>
      </c>
    </row>
    <row r="13" spans="1:13" x14ac:dyDescent="0.3">
      <c r="A13" t="s">
        <v>171</v>
      </c>
      <c r="B13">
        <f>AVERAGE(B3:B10)</f>
        <v>62</v>
      </c>
      <c r="H13" t="s">
        <v>171</v>
      </c>
      <c r="I13" s="5">
        <f>AVERAGE(I3:I10)</f>
        <v>62</v>
      </c>
      <c r="J13" s="5"/>
      <c r="K13" s="5"/>
      <c r="L13" s="5"/>
      <c r="M13" s="5"/>
    </row>
    <row r="15" spans="1:13" x14ac:dyDescent="0.3">
      <c r="C15" t="s">
        <v>197</v>
      </c>
      <c r="D15">
        <f>SUM(D3:D10)</f>
        <v>240</v>
      </c>
      <c r="J15" t="s">
        <v>197</v>
      </c>
      <c r="K15">
        <f>SUM(K3:K10)</f>
        <v>7166</v>
      </c>
    </row>
    <row r="16" spans="1:13" x14ac:dyDescent="0.3">
      <c r="C16" t="s">
        <v>198</v>
      </c>
      <c r="D16">
        <f>COUNT(D3:D10)</f>
        <v>8</v>
      </c>
      <c r="J16" t="s">
        <v>198</v>
      </c>
      <c r="K16">
        <f>COUNT(K3:K10)</f>
        <v>8</v>
      </c>
    </row>
    <row r="17" spans="3:11" x14ac:dyDescent="0.3">
      <c r="C17" s="11" t="s">
        <v>174</v>
      </c>
      <c r="D17" s="11">
        <f>D15/D16</f>
        <v>30</v>
      </c>
      <c r="J17" s="11" t="s">
        <v>174</v>
      </c>
      <c r="K17" s="11">
        <f>K15/K16</f>
        <v>895.75</v>
      </c>
    </row>
  </sheetData>
  <mergeCells count="2">
    <mergeCell ref="A1:D1"/>
    <mergeCell ref="H1:K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5A96-7094-4317-9930-AEC8A8E9B220}">
  <dimension ref="A1:M20"/>
  <sheetViews>
    <sheetView workbookViewId="0">
      <selection activeCell="J22" sqref="J22"/>
    </sheetView>
  </sheetViews>
  <sheetFormatPr defaultRowHeight="14.4" x14ac:dyDescent="0.3"/>
  <cols>
    <col min="1" max="1" width="14.88671875" customWidth="1"/>
    <col min="2" max="2" width="15.44140625" customWidth="1"/>
    <col min="3" max="3" width="13.21875" bestFit="1" customWidth="1"/>
    <col min="5" max="5" width="7.21875" bestFit="1" customWidth="1"/>
    <col min="6" max="7" width="7.21875" customWidth="1"/>
    <col min="8" max="8" width="8.33203125" customWidth="1"/>
    <col min="9" max="9" width="14.33203125" customWidth="1"/>
    <col min="10" max="10" width="13.21875" bestFit="1" customWidth="1"/>
  </cols>
  <sheetData>
    <row r="1" spans="1:13" x14ac:dyDescent="0.3">
      <c r="A1" s="12" t="s">
        <v>177</v>
      </c>
      <c r="B1" s="12"/>
      <c r="C1" s="12"/>
      <c r="D1" s="12"/>
      <c r="H1" s="13" t="s">
        <v>178</v>
      </c>
      <c r="I1" s="13"/>
      <c r="J1" s="13"/>
      <c r="K1" s="13"/>
    </row>
    <row r="2" spans="1:13" x14ac:dyDescent="0.3">
      <c r="A2" s="10" t="s">
        <v>36</v>
      </c>
      <c r="B2" s="10" t="s">
        <v>179</v>
      </c>
      <c r="C2" s="10" t="s">
        <v>180</v>
      </c>
      <c r="D2" s="10"/>
      <c r="H2" s="10" t="s">
        <v>36</v>
      </c>
      <c r="I2" s="10" t="s">
        <v>179</v>
      </c>
      <c r="J2" s="10" t="s">
        <v>180</v>
      </c>
      <c r="K2" s="10"/>
    </row>
    <row r="3" spans="1:13" x14ac:dyDescent="0.3">
      <c r="A3" t="s">
        <v>181</v>
      </c>
      <c r="B3">
        <v>71</v>
      </c>
      <c r="C3">
        <f>B3-juganda_mean</f>
        <v>9</v>
      </c>
      <c r="D3">
        <f>C3*C3</f>
        <v>81</v>
      </c>
      <c r="H3" t="s">
        <v>182</v>
      </c>
      <c r="I3">
        <v>99</v>
      </c>
      <c r="J3">
        <f>I3-krance_mean</f>
        <v>37</v>
      </c>
      <c r="K3">
        <f>J3*J3</f>
        <v>1369</v>
      </c>
    </row>
    <row r="4" spans="1:13" x14ac:dyDescent="0.3">
      <c r="A4" t="s">
        <v>183</v>
      </c>
      <c r="B4">
        <v>62</v>
      </c>
      <c r="C4">
        <f>B4-juganda_mean</f>
        <v>0</v>
      </c>
      <c r="D4">
        <f t="shared" ref="D4:D10" si="0">C4*C4</f>
        <v>0</v>
      </c>
      <c r="H4" t="s">
        <v>184</v>
      </c>
      <c r="I4">
        <v>14</v>
      </c>
      <c r="J4">
        <f>I4-krance_mean</f>
        <v>-48</v>
      </c>
      <c r="K4">
        <f t="shared" ref="K4:K10" si="1">J4*J4</f>
        <v>2304</v>
      </c>
    </row>
    <row r="5" spans="1:13" x14ac:dyDescent="0.3">
      <c r="A5" t="s">
        <v>185</v>
      </c>
      <c r="B5">
        <v>66</v>
      </c>
      <c r="C5">
        <f>B5-juganda_mean</f>
        <v>4</v>
      </c>
      <c r="D5">
        <f t="shared" si="0"/>
        <v>16</v>
      </c>
      <c r="H5" t="s">
        <v>186</v>
      </c>
      <c r="I5">
        <v>75</v>
      </c>
      <c r="J5">
        <f>I5-krance_mean</f>
        <v>13</v>
      </c>
      <c r="K5">
        <f t="shared" si="1"/>
        <v>169</v>
      </c>
    </row>
    <row r="6" spans="1:13" x14ac:dyDescent="0.3">
      <c r="A6" t="s">
        <v>187</v>
      </c>
      <c r="B6">
        <v>61</v>
      </c>
      <c r="C6">
        <f>B6-juganda_mean</f>
        <v>-1</v>
      </c>
      <c r="D6">
        <f t="shared" si="0"/>
        <v>1</v>
      </c>
      <c r="H6" t="s">
        <v>188</v>
      </c>
      <c r="I6">
        <v>84</v>
      </c>
      <c r="J6">
        <f>I6-krance_mean</f>
        <v>22</v>
      </c>
      <c r="K6">
        <f t="shared" si="1"/>
        <v>484</v>
      </c>
    </row>
    <row r="7" spans="1:13" x14ac:dyDescent="0.3">
      <c r="A7" t="s">
        <v>189</v>
      </c>
      <c r="B7">
        <v>54</v>
      </c>
      <c r="C7">
        <f>B7-juganda_mean</f>
        <v>-8</v>
      </c>
      <c r="D7">
        <f t="shared" si="0"/>
        <v>64</v>
      </c>
      <c r="H7" t="s">
        <v>190</v>
      </c>
      <c r="I7">
        <v>44</v>
      </c>
      <c r="J7">
        <f>I7-krance_mean</f>
        <v>-18</v>
      </c>
      <c r="K7">
        <f t="shared" si="1"/>
        <v>324</v>
      </c>
    </row>
    <row r="8" spans="1:13" x14ac:dyDescent="0.3">
      <c r="A8" t="s">
        <v>191</v>
      </c>
      <c r="B8">
        <v>67</v>
      </c>
      <c r="C8">
        <f>B8-juganda_mean</f>
        <v>5</v>
      </c>
      <c r="D8">
        <f t="shared" si="0"/>
        <v>25</v>
      </c>
      <c r="H8" t="s">
        <v>192</v>
      </c>
      <c r="I8">
        <v>54</v>
      </c>
      <c r="J8">
        <f>I8-krance_mean</f>
        <v>-8</v>
      </c>
      <c r="K8">
        <f t="shared" si="1"/>
        <v>64</v>
      </c>
    </row>
    <row r="9" spans="1:13" x14ac:dyDescent="0.3">
      <c r="A9" t="s">
        <v>193</v>
      </c>
      <c r="B9">
        <v>55</v>
      </c>
      <c r="C9">
        <f>B9-juganda_mean</f>
        <v>-7</v>
      </c>
      <c r="D9">
        <f t="shared" si="0"/>
        <v>49</v>
      </c>
      <c r="H9" t="s">
        <v>194</v>
      </c>
      <c r="I9">
        <v>98</v>
      </c>
      <c r="J9">
        <f>I9-krance_mean</f>
        <v>36</v>
      </c>
      <c r="K9">
        <f t="shared" si="1"/>
        <v>1296</v>
      </c>
    </row>
    <row r="10" spans="1:13" x14ac:dyDescent="0.3">
      <c r="A10" t="s">
        <v>195</v>
      </c>
      <c r="B10">
        <v>60</v>
      </c>
      <c r="C10">
        <f>B10-juganda_mean</f>
        <v>-2</v>
      </c>
      <c r="D10">
        <f t="shared" si="0"/>
        <v>4</v>
      </c>
      <c r="H10" t="s">
        <v>196</v>
      </c>
      <c r="I10">
        <v>28</v>
      </c>
      <c r="J10">
        <f>I10-krance_mean</f>
        <v>-34</v>
      </c>
      <c r="K10">
        <f t="shared" si="1"/>
        <v>1156</v>
      </c>
    </row>
    <row r="13" spans="1:13" x14ac:dyDescent="0.3">
      <c r="A13" t="s">
        <v>171</v>
      </c>
      <c r="B13">
        <f>AVERAGE(B3:B10)</f>
        <v>62</v>
      </c>
      <c r="H13" t="s">
        <v>171</v>
      </c>
      <c r="I13" s="5">
        <f>AVERAGE(I3:I10)</f>
        <v>62</v>
      </c>
      <c r="J13" s="5"/>
      <c r="K13" s="5"/>
      <c r="L13" s="5"/>
      <c r="M13" s="5"/>
    </row>
    <row r="16" spans="1:13" x14ac:dyDescent="0.3">
      <c r="I16" t="s">
        <v>197</v>
      </c>
      <c r="J16">
        <f>SUM(K3:K10)</f>
        <v>7166</v>
      </c>
    </row>
    <row r="17" spans="3:10" x14ac:dyDescent="0.3">
      <c r="C17" t="s">
        <v>197</v>
      </c>
      <c r="D17">
        <f>SUM(D3:D10)</f>
        <v>240</v>
      </c>
      <c r="I17" t="s">
        <v>198</v>
      </c>
      <c r="J17">
        <f>COUNT(K3:K10)</f>
        <v>8</v>
      </c>
    </row>
    <row r="18" spans="3:10" x14ac:dyDescent="0.3">
      <c r="C18" t="s">
        <v>198</v>
      </c>
      <c r="D18">
        <f>COUNT(D3:D10)</f>
        <v>8</v>
      </c>
      <c r="I18" s="11" t="s">
        <v>174</v>
      </c>
      <c r="J18">
        <f>J16/J17</f>
        <v>895.75</v>
      </c>
    </row>
    <row r="19" spans="3:10" x14ac:dyDescent="0.3">
      <c r="C19" s="11" t="s">
        <v>174</v>
      </c>
      <c r="D19">
        <f>'Variance (2)'!D17/'Variance (2)'!D18</f>
        <v>30</v>
      </c>
      <c r="I19" t="s">
        <v>199</v>
      </c>
      <c r="J19" s="5">
        <f>SQRT(J18)</f>
        <v>29.929082845954369</v>
      </c>
    </row>
    <row r="20" spans="3:10" x14ac:dyDescent="0.3">
      <c r="C20" t="s">
        <v>199</v>
      </c>
      <c r="D20" s="9">
        <f>SQRT(D19)</f>
        <v>5.4772255750516612</v>
      </c>
    </row>
  </sheetData>
  <mergeCells count="2">
    <mergeCell ref="A1:D1"/>
    <mergeCell ref="H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movies</vt:lpstr>
      <vt:lpstr>financials</vt:lpstr>
      <vt:lpstr>actors</vt:lpstr>
      <vt:lpstr>movie_actor</vt:lpstr>
      <vt:lpstr>languages</vt:lpstr>
      <vt:lpstr>movies_sheet</vt:lpstr>
      <vt:lpstr>Variance</vt:lpstr>
      <vt:lpstr>Variance (2)</vt:lpstr>
      <vt:lpstr>'Variance (2)'!juganda_mean</vt:lpstr>
      <vt:lpstr>juganda_mean</vt:lpstr>
      <vt:lpstr>'Variance (2)'!krance_mean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Hemavarshini J.P</cp:lastModifiedBy>
  <dcterms:created xsi:type="dcterms:W3CDTF">2015-06-05T18:17:20Z</dcterms:created>
  <dcterms:modified xsi:type="dcterms:W3CDTF">2025-07-18T00:19:27Z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