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Excel _Com _files - Copy\excel_task_copy\"/>
    </mc:Choice>
  </mc:AlternateContent>
  <xr:revisionPtr revIDLastSave="0" documentId="13_ncr:1_{2DDB1613-0EFF-4A78-A991-97202C2BC08A}" xr6:coauthVersionLast="47" xr6:coauthVersionMax="47" xr10:uidLastSave="{00000000-0000-0000-0000-000000000000}"/>
  <bookViews>
    <workbookView xWindow="-120" yWindow="-120" windowWidth="20730" windowHeight="11160" activeTab="1" xr2:uid="{00000000-000D-0000-FFFF-FFFF00000000}"/>
  </bookViews>
  <sheets>
    <sheet name="Gain Summary" sheetId="1" r:id="rId1"/>
    <sheet name="8938" sheetId="2" r:id="rId2"/>
    <sheet name="FBAR" sheetId="3" r:id="rId3"/>
    <sheet name="transaction_details" sheetId="4" r:id="rId4"/>
    <sheet name="India-TDS-TaxRefund" sheetId="11" r:id="rId5"/>
    <sheet name="Schedule-C" sheetId="10" r:id="rId6"/>
    <sheet name="Hina-26AS" sheetId="8" r:id="rId7"/>
    <sheet name="Hemal-26AS" sheetId="9" r:id="rId8"/>
    <sheet name="gain_summary_by_script" sheetId="5" r:id="rId9"/>
    <sheet name="dividend_transaction_details" sheetId="6" r:id="rId10"/>
    <sheet name="interest_details" sheetId="7"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1" i="2" l="1"/>
  <c r="L32" i="2"/>
  <c r="L33" i="2"/>
  <c r="L34" i="2"/>
  <c r="L35" i="2"/>
  <c r="L42" i="2"/>
  <c r="L43" i="2"/>
  <c r="L64" i="2"/>
  <c r="C65" i="3" s="1"/>
  <c r="D69" i="2"/>
  <c r="D70" i="2" s="1"/>
  <c r="K70" i="2" s="1"/>
  <c r="D71" i="2"/>
  <c r="K71" i="2"/>
  <c r="D72" i="2"/>
  <c r="K72" i="2" s="1"/>
  <c r="K88" i="2"/>
  <c r="C34" i="3"/>
  <c r="L44" i="2" s="1"/>
  <c r="C33" i="3"/>
  <c r="C32" i="3"/>
  <c r="G61" i="1"/>
  <c r="G59" i="1"/>
  <c r="G58" i="1"/>
  <c r="G16" i="11"/>
  <c r="G15" i="11"/>
  <c r="G8" i="11"/>
  <c r="E16" i="11"/>
  <c r="E15" i="11"/>
  <c r="AN252" i="8"/>
  <c r="AN67" i="8"/>
  <c r="AZ54" i="8"/>
  <c r="AN34" i="8"/>
  <c r="AN15" i="8"/>
  <c r="AN9" i="8"/>
  <c r="G87" i="1"/>
  <c r="T64" i="2" s="1"/>
  <c r="I77" i="1"/>
  <c r="G77" i="1"/>
  <c r="AU9" i="8"/>
  <c r="F74" i="4"/>
  <c r="F73" i="4"/>
  <c r="F71" i="4"/>
  <c r="F70" i="4"/>
  <c r="D35" i="1"/>
  <c r="AG9" i="8"/>
  <c r="G76" i="1"/>
  <c r="I74" i="1"/>
  <c r="G74" i="1"/>
  <c r="AG252" i="8"/>
  <c r="BD252" i="8" s="1"/>
  <c r="G9" i="11"/>
  <c r="G28" i="1"/>
  <c r="G27" i="1"/>
  <c r="M83" i="4"/>
  <c r="BE48" i="9"/>
  <c r="BD48" i="9"/>
  <c r="BC48" i="9"/>
  <c r="BB48" i="9"/>
  <c r="BE49" i="9"/>
  <c r="BD49" i="9"/>
  <c r="BC49" i="9"/>
  <c r="BB49" i="9"/>
  <c r="AH46" i="9"/>
  <c r="AZ46" i="9"/>
  <c r="D21" i="10"/>
  <c r="M19" i="10"/>
  <c r="D19" i="10"/>
  <c r="D23" i="10" s="1"/>
  <c r="AG34" i="8"/>
  <c r="K69" i="2" l="1"/>
  <c r="D14" i="10"/>
  <c r="M9" i="10" a="1"/>
  <c r="M9" i="10" s="1"/>
  <c r="D9" i="10" a="1"/>
  <c r="D9" i="10" s="1"/>
  <c r="AV41" i="9"/>
  <c r="AP41" i="9"/>
  <c r="AH41" i="9"/>
  <c r="I38" i="1"/>
  <c r="G38" i="1"/>
  <c r="H34" i="1"/>
  <c r="G35" i="1"/>
  <c r="G34" i="1" s="1"/>
  <c r="AU263" i="8" l="1"/>
  <c r="AN263" i="8"/>
  <c r="AG263" i="8"/>
  <c r="AU252" i="8"/>
  <c r="AU67" i="8"/>
  <c r="AG67" i="8"/>
  <c r="AU34" i="8"/>
  <c r="AZ27" i="8"/>
  <c r="AR27" i="8"/>
  <c r="AI27" i="8"/>
  <c r="AZ19" i="8"/>
  <c r="AR19" i="8"/>
  <c r="AI19" i="8"/>
  <c r="AU15" i="8"/>
  <c r="I36" i="1"/>
  <c r="I37" i="1" s="1"/>
  <c r="AG15" i="8"/>
  <c r="G36" i="1" s="1"/>
  <c r="G37" i="1" s="1"/>
  <c r="I35" i="1"/>
  <c r="I34" i="1" s="1"/>
  <c r="M74" i="4" l="1"/>
  <c r="M73" i="4"/>
  <c r="M72" i="4"/>
  <c r="M71" i="4"/>
  <c r="M70" i="4"/>
  <c r="M69" i="4"/>
  <c r="D34" i="1" s="1"/>
  <c r="J69" i="4"/>
  <c r="J70" i="4"/>
  <c r="J71" i="4"/>
  <c r="J72" i="4"/>
  <c r="J73" i="4"/>
  <c r="J74" i="4"/>
  <c r="I70" i="4"/>
  <c r="I71" i="4"/>
  <c r="I72" i="4"/>
  <c r="I73" i="4"/>
  <c r="I74" i="4"/>
  <c r="I69" i="4"/>
  <c r="H70" i="4"/>
  <c r="H71" i="4"/>
  <c r="H72" i="4"/>
  <c r="H73" i="4"/>
  <c r="H74" i="4"/>
  <c r="H69" i="4"/>
  <c r="E69" i="4"/>
  <c r="G69" i="4"/>
  <c r="E70" i="4"/>
  <c r="G70" i="4"/>
  <c r="E71" i="4"/>
  <c r="G71" i="4"/>
  <c r="E72" i="4"/>
  <c r="G72" i="4"/>
  <c r="E73" i="4"/>
  <c r="G73" i="4"/>
  <c r="E74" i="4"/>
  <c r="G74" i="4"/>
  <c r="D70" i="4"/>
  <c r="D71" i="4"/>
  <c r="D72" i="4"/>
  <c r="D73" i="4"/>
  <c r="D74" i="4"/>
  <c r="D69" i="4"/>
  <c r="M88" i="4"/>
  <c r="H88" i="4"/>
  <c r="M87" i="4"/>
  <c r="H87" i="4"/>
  <c r="M86" i="4"/>
  <c r="H86" i="4"/>
  <c r="H85" i="4"/>
  <c r="M85" i="4"/>
  <c r="H84" i="4"/>
  <c r="M84" i="4"/>
  <c r="H83" i="4"/>
  <c r="I68" i="4"/>
  <c r="J68" i="4"/>
  <c r="H68" i="4"/>
  <c r="M68" i="4" l="1"/>
  <c r="E7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tc={A73CAF11-6E71-4FDC-BFC5-8323A03CE0BA}</author>
    <author>tc={AEFF913B-6372-4B3C-9DDD-E82DF3E586CF}</author>
    <author>tc={2957DE24-0C05-47D1-9D3B-25E197BBDD0A}</author>
    <author>tc={5EEF1143-1740-48A7-AC93-C9C9CD169102}</author>
    <author>tc={003CDF8C-D27E-4067-8EA7-0DF2C82C77E3}</author>
  </authors>
  <commentList>
    <comment ref="D69" authorId="0" shapeId="0" xr:uid="{A73CAF11-6E71-4FDC-BFC5-8323A03CE0BA}">
      <text>
        <r>
          <rPr>
            <sz val="11"/>
            <color indexed="8"/>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Check formula to ensure we tally 
</t>
        </r>
      </text>
    </comment>
    <comment ref="B73" authorId="1" shapeId="0" xr:uid="{AEFF913B-6372-4B3C-9DDD-E82DF3E586CF}">
      <text>
        <r>
          <rPr>
            <sz val="11"/>
            <color indexed="8"/>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This should be ONE line totaling 6032.48</t>
        </r>
      </text>
    </comment>
    <comment ref="G75" authorId="2" shapeId="0" xr:uid="{2957DE24-0C05-47D1-9D3B-25E197BBDD0A}">
      <text>
        <r>
          <rPr>
            <sz val="11"/>
            <color indexed="8"/>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Double check date with Capital call. Something wrong in their EXCEL</t>
        </r>
      </text>
    </comment>
    <comment ref="H79" authorId="3" shapeId="0" xr:uid="{5EEF1143-1740-48A7-AC93-C9C9CD169102}">
      <text>
        <r>
          <rPr>
            <sz val="11"/>
            <color indexed="8"/>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Date need correction 6482.76 is on April 24,2024 and 4424.16 is on May-9-2024</t>
        </r>
      </text>
    </comment>
    <comment ref="H82" authorId="4" shapeId="0" xr:uid="{003CDF8C-D27E-4067-8EA7-0DF2C82C77E3}">
      <text>
        <r>
          <rPr>
            <sz val="11"/>
            <color indexed="8"/>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Capital call is MISSING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tc={BDA0C9E5-8E0F-4F9C-A17A-44256F4A2B1A}</author>
  </authors>
  <commentList>
    <comment ref="A57" authorId="0" shapeId="0" xr:uid="{BDA0C9E5-8E0F-4F9C-A17A-44256F4A2B1A}">
      <text>
        <r>
          <rPr>
            <sz val="11"/>
            <color indexed="8"/>
            <rFont val="Aptos Narrow"/>
            <family val="2"/>
            <scheme val="minor"/>
          </rPr>
          <t xml:space="preserve">[Threaded comment]
Your version of Excel allows you to read this threaded comment; however, any edits to it will get removed if the file is opened in a newer version of Excel. Learn more: https://go.microsoft.com/fwlink/?linkid=870924
Comment:
    DELETE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tc={5F5D3E2A-72B7-4CCA-91B9-CB79B9B38B60}</author>
  </authors>
  <commentList>
    <comment ref="AG9" authorId="0" shapeId="0" xr:uid="{5F5D3E2A-72B7-4CCA-91B9-CB79B9B38B60}">
      <text>
        <r>
          <rPr>
            <sz val="11"/>
            <color indexed="8"/>
            <rFont val="Aptos Narrow"/>
            <family val="2"/>
            <scheme val="minor"/>
          </rPr>
          <t>[Threaded comment]
Your version of Excel allows you to read this threaded comment; however, any edits to it will get removed if the file is opened in a newer version of Excel. Learn more: https://go.microsoft.com/fwlink/?linkid=870924
Comment:
    Interest and Capgain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<sst xmlns="http://schemas.openxmlformats.org/spreadsheetml/2006/main" count="6368" uniqueCount="847">
  <si>
    <t>USA</t>
  </si>
  <si>
    <t>Account Number</t>
  </si>
  <si>
    <t>Account Type</t>
  </si>
  <si>
    <t>LTCG</t>
  </si>
  <si>
    <t>STCG</t>
  </si>
  <si>
    <t>Dividend</t>
  </si>
  <si>
    <t>Interest Earned</t>
  </si>
  <si>
    <t>AdvisoryFees</t>
  </si>
  <si>
    <t>Tax</t>
  </si>
  <si>
    <t>Advance Tax Report</t>
  </si>
  <si>
    <t>CMA 2H0-11064</t>
  </si>
  <si>
    <t>Trading - Self</t>
  </si>
  <si>
    <t>-</t>
  </si>
  <si>
    <t>CMA 2H0-11237</t>
  </si>
  <si>
    <t>CMA 2H0-11238</t>
  </si>
  <si>
    <t>CMA-Edge 26X-84D02</t>
  </si>
  <si>
    <t>CMA 2H0-11346</t>
  </si>
  <si>
    <t>CMA 2H0-11432</t>
  </si>
  <si>
    <t>CMA 2H0-11431</t>
  </si>
  <si>
    <t>IRRA 2H0-11097</t>
  </si>
  <si>
    <t>7801283041</t>
  </si>
  <si>
    <t>Saving</t>
  </si>
  <si>
    <t>2500065470</t>
  </si>
  <si>
    <t>IRRA 2H0-11096</t>
  </si>
  <si>
    <t>Trading</t>
  </si>
  <si>
    <t>Total</t>
  </si>
  <si>
    <t>India</t>
  </si>
  <si>
    <t>231101000034</t>
  </si>
  <si>
    <t>Saving - NRO</t>
  </si>
  <si>
    <t>231101000009</t>
  </si>
  <si>
    <t>Saving - NRE</t>
  </si>
  <si>
    <t>002401080456</t>
  </si>
  <si>
    <t>002401080457</t>
  </si>
  <si>
    <t>109972 CCH6316</t>
  </si>
  <si>
    <t>Trading - PMS</t>
  </si>
  <si>
    <t>6446337397</t>
  </si>
  <si>
    <t>6446337410</t>
  </si>
  <si>
    <t>6446337403</t>
  </si>
  <si>
    <t>002401079818</t>
  </si>
  <si>
    <t>002401080016</t>
  </si>
  <si>
    <t>002401079817</t>
  </si>
  <si>
    <t>002401080015</t>
  </si>
  <si>
    <t>006701077182</t>
  </si>
  <si>
    <t>006701077180</t>
  </si>
  <si>
    <t>006701077181</t>
  </si>
  <si>
    <t>Amicus Fund 1 / Hina Patel</t>
  </si>
  <si>
    <t>Private Equity - Private Equity</t>
  </si>
  <si>
    <t>Amicus Fund 1 / Hemal Patel</t>
  </si>
  <si>
    <t>Amicus Fund II / Hemal Patel</t>
  </si>
  <si>
    <t>Amicus Fund II / Hina Patel</t>
  </si>
  <si>
    <t>Corner Stone Venture Fund / Hina Patel</t>
  </si>
  <si>
    <t>439710000014</t>
  </si>
  <si>
    <t>FixedDeposit - NRE</t>
  </si>
  <si>
    <t>439710000005</t>
  </si>
  <si>
    <t>439713002214</t>
  </si>
  <si>
    <t>439710000580</t>
  </si>
  <si>
    <t>439710000583</t>
  </si>
  <si>
    <t>439710000636</t>
  </si>
  <si>
    <t>429610001049</t>
  </si>
  <si>
    <t>439710000654</t>
  </si>
  <si>
    <t>429613004068</t>
  </si>
  <si>
    <t>FixedDeposit - NRO</t>
  </si>
  <si>
    <t>439713001159</t>
  </si>
  <si>
    <t>439710000643</t>
  </si>
  <si>
    <t>439710000644</t>
  </si>
  <si>
    <t>439710000645</t>
  </si>
  <si>
    <t>439710000652</t>
  </si>
  <si>
    <t>439710000653</t>
  </si>
  <si>
    <t>429613003806</t>
  </si>
  <si>
    <t>429631000019</t>
  </si>
  <si>
    <t>429613000000</t>
  </si>
  <si>
    <t>439713000000</t>
  </si>
  <si>
    <t>429605001071</t>
  </si>
  <si>
    <t>OD - NRO</t>
  </si>
  <si>
    <t>429605001074</t>
  </si>
  <si>
    <t>IN303028-55440500</t>
  </si>
  <si>
    <t>Demat</t>
  </si>
  <si>
    <t>IN303028-55438848</t>
  </si>
  <si>
    <t>Trading - Demat</t>
  </si>
  <si>
    <t>IN302679-39603158</t>
  </si>
  <si>
    <t>Demat - NRO</t>
  </si>
  <si>
    <t xml:space="preserve"> IN302679-39603140</t>
  </si>
  <si>
    <t>Demat - NRE</t>
  </si>
  <si>
    <t xml:space="preserve"> IN302679-39603131</t>
  </si>
  <si>
    <t>IN302679-39602841</t>
  </si>
  <si>
    <t>IN303028-55438830</t>
  </si>
  <si>
    <t>IN303028-55438856</t>
  </si>
  <si>
    <t>ESTEE / Hemal Patel</t>
  </si>
  <si>
    <t>50100721284752</t>
  </si>
  <si>
    <t>6446967921</t>
  </si>
  <si>
    <t>50100721284749</t>
  </si>
  <si>
    <t>428605001072</t>
  </si>
  <si>
    <t>018905075015</t>
  </si>
  <si>
    <t>002401080362</t>
  </si>
  <si>
    <t>002401080390</t>
  </si>
  <si>
    <t>002401080389</t>
  </si>
  <si>
    <t>006701077183</t>
  </si>
  <si>
    <t>002405075054</t>
  </si>
  <si>
    <t>002401046462</t>
  </si>
  <si>
    <t>From Date</t>
  </si>
  <si>
    <t>2024-01-01</t>
  </si>
  <si>
    <t>To Date</t>
  </si>
  <si>
    <t>2024-12-31</t>
  </si>
  <si>
    <t>User</t>
  </si>
  <si>
    <t>Hemal</t>
  </si>
  <si>
    <t>Part V</t>
  </si>
  <si>
    <t>Detailed Information for Each Foreign Deposit and Custodial Account Included in the Part I Summary</t>
  </si>
  <si>
    <t>Sl. No.</t>
  </si>
  <si>
    <t>Line</t>
  </si>
  <si>
    <t>20a</t>
  </si>
  <si>
    <t>20b</t>
  </si>
  <si>
    <t>21</t>
  </si>
  <si>
    <t>22a</t>
  </si>
  <si>
    <t>22b</t>
  </si>
  <si>
    <t>22c</t>
  </si>
  <si>
    <t>22d</t>
  </si>
  <si>
    <t>23</t>
  </si>
  <si>
    <t>24</t>
  </si>
  <si>
    <t>25a</t>
  </si>
  <si>
    <t>25b</t>
  </si>
  <si>
    <t>25c</t>
  </si>
  <si>
    <t>26a</t>
  </si>
  <si>
    <t>27</t>
  </si>
  <si>
    <t>28</t>
  </si>
  <si>
    <t>Interest</t>
  </si>
  <si>
    <t>Hina Patel and Hemal Patel</t>
  </si>
  <si>
    <t>x</t>
  </si>
  <si>
    <t>yes</t>
  </si>
  <si>
    <t>INR</t>
  </si>
  <si>
    <t>ICICI Bank</t>
  </si>
  <si>
    <t>ICICI Bank Ahmedabad</t>
  </si>
  <si>
    <t>Hina Patel</t>
  </si>
  <si>
    <t xml:space="preserve">ICIC Bank, Habetpur Branch, Ahmedabad 382512_x000D_
</t>
  </si>
  <si>
    <t>OD</t>
  </si>
  <si>
    <t>Kotak Bank</t>
  </si>
  <si>
    <t>Kotak</t>
  </si>
  <si>
    <t>Urmilaben Patel and Hemal Patel</t>
  </si>
  <si>
    <t>439701500774</t>
  </si>
  <si>
    <t>Hemal Patel</t>
  </si>
  <si>
    <t>Hina Patel and Anik Patel</t>
  </si>
  <si>
    <t>Hemal Patel and Hina Patel</t>
  </si>
  <si>
    <t>HDFC</t>
  </si>
  <si>
    <t>HDFC, Sanathal Branch, Sanathal, Ahmedabad</t>
  </si>
  <si>
    <t>FixedDeposit</t>
  </si>
  <si>
    <t>439710000075</t>
  </si>
  <si>
    <t>439710000076</t>
  </si>
  <si>
    <t>429610001006</t>
  </si>
  <si>
    <t>439713000458</t>
  </si>
  <si>
    <t>USD</t>
  </si>
  <si>
    <t>439713000045</t>
  </si>
  <si>
    <t>Part VI</t>
  </si>
  <si>
    <t>Detailed Information for Each “Other Foreign Asset” Included in the Part II Summary</t>
  </si>
  <si>
    <t>quantity</t>
  </si>
  <si>
    <t>29</t>
  </si>
  <si>
    <t>30</t>
  </si>
  <si>
    <t>31a</t>
  </si>
  <si>
    <t>31b</t>
  </si>
  <si>
    <t>31c</t>
  </si>
  <si>
    <t>31d</t>
  </si>
  <si>
    <t>32</t>
  </si>
  <si>
    <t>32a</t>
  </si>
  <si>
    <t>32b</t>
  </si>
  <si>
    <t>32c</t>
  </si>
  <si>
    <t>32d</t>
  </si>
  <si>
    <t>32e</t>
  </si>
  <si>
    <t>35a</t>
  </si>
  <si>
    <t>35d</t>
  </si>
  <si>
    <t>35e</t>
  </si>
  <si>
    <t>Units of Amicus Fund 1</t>
  </si>
  <si>
    <t>Amicus</t>
  </si>
  <si>
    <t>X</t>
  </si>
  <si>
    <t>264773.1049230518</t>
  </si>
  <si>
    <t>, ROCKLINES HOUSE (3RD FLOOR) 9/1 MUSEUM ROAD, BANGALORE, KARNATAKA</t>
  </si>
  <si>
    <t>, ROCKLINES HOUSE (3RD FLOOR) 9/1 MUSEUM ROAD, BANGALORE, KARNATAKA 560001 India</t>
  </si>
  <si>
    <t>Units of Amicus Fund II</t>
  </si>
  <si>
    <t>28-03-2024</t>
  </si>
  <si>
    <t>22-11-2024</t>
  </si>
  <si>
    <t>24-11-2024</t>
  </si>
  <si>
    <t>25-11-2024</t>
  </si>
  <si>
    <t>29-01-2024</t>
  </si>
  <si>
    <t>Common Stock HINDUJA LEYLAND FINANCE LIMITED</t>
  </si>
  <si>
    <t>INE146O08118</t>
  </si>
  <si>
    <t>02/25/2022</t>
  </si>
  <si>
    <t>ICIC Bank, Habetpur Branch, Ahmedabad 382512_x000D_
 380001 India</t>
  </si>
  <si>
    <t>Common Stock TATA MOTORS FINANCE LIMITED</t>
  </si>
  <si>
    <t>INE477S08134</t>
  </si>
  <si>
    <t>06/07/2022</t>
  </si>
  <si>
    <t>ASIAN PAINTS LTD</t>
  </si>
  <si>
    <t>02/13/2024</t>
  </si>
  <si>
    <t>Marcellus</t>
  </si>
  <si>
    <t>Marcellus 380014 India</t>
  </si>
  <si>
    <t xml:space="preserve">PIDILITE INDUSTRIES LTD_x000D_
</t>
  </si>
  <si>
    <t xml:space="preserve">TATA CONSULTANCY SERVICES LTD_x000D_
</t>
  </si>
  <si>
    <t>02/01/2024</t>
  </si>
  <si>
    <t xml:space="preserve">TITAN COMPANY LTD_x000D_
</t>
  </si>
  <si>
    <t>01/29/2024</t>
  </si>
  <si>
    <t>01/20/2024</t>
  </si>
  <si>
    <t>01/19/2024</t>
  </si>
  <si>
    <t xml:space="preserve">DR LAL PATHLABS LTD_x000D_
</t>
  </si>
  <si>
    <t>02/14/2024</t>
  </si>
  <si>
    <t>HDFC LIFE INSURANCE COMPANY LTD</t>
  </si>
  <si>
    <t>ICICI LOMBARD GENERAL INSURANCE COMPANY LTD</t>
  </si>
  <si>
    <t xml:space="preserve">PAGE INDUSTRIES LTD_x000D_
</t>
  </si>
  <si>
    <t xml:space="preserve">BAJAJ FINANCE LTD_x000D_
</t>
  </si>
  <si>
    <t>TRENT LTD</t>
  </si>
  <si>
    <t>NESTLE INDIA LTD</t>
  </si>
  <si>
    <t xml:space="preserve">DIVIS LABORATORIES LTD_x000D_
</t>
  </si>
  <si>
    <t>KOTAK MAHINDRA BANK LTD</t>
  </si>
  <si>
    <t>02/07/2024</t>
  </si>
  <si>
    <t xml:space="preserve">HDFC BANK LTD_x000D_
</t>
  </si>
  <si>
    <t>ASTRAL LTD</t>
  </si>
  <si>
    <t>CCPS of Qarmatek Services Pvt Ltd</t>
  </si>
  <si>
    <t xml:space="preserve">FOLIO # H0001 CERTIF_x000D_
</t>
  </si>
  <si>
    <t>09-01-2018</t>
  </si>
  <si>
    <t>Qarmatek Services Pvt Ltd</t>
  </si>
  <si>
    <t>C-10, 123/ B-1, J.B. PACKAGING, VATVA</t>
  </si>
  <si>
    <t>AHMEDABADGUJARAT382340India</t>
  </si>
  <si>
    <t>Common Shares of Qarmatek Services Pvt Ltd</t>
  </si>
  <si>
    <t xml:space="preserve">FOLIO # A0001 CERTIF_x000D_
</t>
  </si>
  <si>
    <t>Common Shares of MYAASHIANA MANAGEMENT SERVIC</t>
  </si>
  <si>
    <t>29-05-2020</t>
  </si>
  <si>
    <t xml:space="preserve">MYAASHIANA MANAGEMENT SERVIC_x000D_
</t>
  </si>
  <si>
    <t>202,LODHA SUPREMUS SAKI VIHAR RD, ANDHERI EAST</t>
  </si>
  <si>
    <t>MUMBAIMAHARASHTRA400072India</t>
  </si>
  <si>
    <t>Common Shares of AGATSA SOFTWARE PVT LTD</t>
  </si>
  <si>
    <t>18-10-2021</t>
  </si>
  <si>
    <t xml:space="preserve">AGATSA SOFTWARE PVT LTD_x000D_
</t>
  </si>
  <si>
    <t>PLOT NO 5, SECTOR 106 NOIDA</t>
  </si>
  <si>
    <t>GAUTAM BUDDHA NAGARUTTAR PRADESH201305India</t>
  </si>
  <si>
    <t>CCPS of AGATSA SOFTWARE PVT LTD</t>
  </si>
  <si>
    <t>30-12-2012</t>
  </si>
  <si>
    <t>01-10-2022</t>
  </si>
  <si>
    <t>CP of HINDUJA LEYLAND FINANCE LIMITED</t>
  </si>
  <si>
    <t>25-02-2022</t>
  </si>
  <si>
    <t>HINDUJA LEYLAND FINANCE LIMITED</t>
  </si>
  <si>
    <t>CP of TATA MOTORS FINANCE LIMITED</t>
  </si>
  <si>
    <t>07-06-2022</t>
  </si>
  <si>
    <t>TATA MOTORS FINANCE LIMITED</t>
  </si>
  <si>
    <t xml:space="preserve">Part II  </t>
  </si>
  <si>
    <t>Information on Financial Account(s) Owned Separately</t>
  </si>
  <si>
    <t>15</t>
  </si>
  <si>
    <t>16</t>
  </si>
  <si>
    <t>17</t>
  </si>
  <si>
    <t>18</t>
  </si>
  <si>
    <t>19</t>
  </si>
  <si>
    <t>20</t>
  </si>
  <si>
    <t>22</t>
  </si>
  <si>
    <t>Bank</t>
  </si>
  <si>
    <t>439713000794</t>
  </si>
  <si>
    <t>Part III</t>
  </si>
  <si>
    <t>Information on Financial Account(s) Owned Jointly</t>
  </si>
  <si>
    <t>018913029648</t>
  </si>
  <si>
    <t>Dummy NRO Entry</t>
  </si>
  <si>
    <t>Part IV</t>
  </si>
  <si>
    <t>Information on Financial Account(s) Where Filer has Signature or Other Authority but No financial Interest in the Account(s)</t>
  </si>
  <si>
    <t>50300731927431</t>
  </si>
  <si>
    <t>50300799023630</t>
  </si>
  <si>
    <t>50300799027477</t>
  </si>
  <si>
    <t>50300799028925</t>
  </si>
  <si>
    <t>50300799030422</t>
  </si>
  <si>
    <t>50300799032872</t>
  </si>
  <si>
    <t>50300799062826</t>
  </si>
  <si>
    <t>50300799065785</t>
  </si>
  <si>
    <t>50300799067064</t>
  </si>
  <si>
    <t>50300799068156</t>
  </si>
  <si>
    <t>50300799070618</t>
  </si>
  <si>
    <t>50300807631071</t>
  </si>
  <si>
    <t>50300859216646</t>
  </si>
  <si>
    <t>50300859220952</t>
  </si>
  <si>
    <t>50300859223014</t>
  </si>
  <si>
    <t>50300859225888</t>
  </si>
  <si>
    <t>50300870935159</t>
  </si>
  <si>
    <t>50300870938181</t>
  </si>
  <si>
    <t>439713002598</t>
  </si>
  <si>
    <t>439713002597</t>
  </si>
  <si>
    <t>439713002599</t>
  </si>
  <si>
    <t>439713002600</t>
  </si>
  <si>
    <t>439713002601</t>
  </si>
  <si>
    <t>439710000787</t>
  </si>
  <si>
    <t>439710000789</t>
  </si>
  <si>
    <t>439710000790</t>
  </si>
  <si>
    <t>439710000791</t>
  </si>
  <si>
    <t>439710000792</t>
  </si>
  <si>
    <t>5020003504251</t>
  </si>
  <si>
    <t>Bank of India</t>
  </si>
  <si>
    <t>202910110008063</t>
  </si>
  <si>
    <t>BoI 22-25 Sahjanand Arcade, 132 Ft Ring Rd, Memnagar, Ahmedabad</t>
  </si>
  <si>
    <t>50300484950292</t>
  </si>
  <si>
    <t>50300484952144</t>
  </si>
  <si>
    <t>50300619717711</t>
  </si>
  <si>
    <t>439710000263</t>
  </si>
  <si>
    <t>439710000264</t>
  </si>
  <si>
    <t>439710000267</t>
  </si>
  <si>
    <t>439710000265</t>
  </si>
  <si>
    <t>439710000266</t>
  </si>
  <si>
    <t>I439705000197</t>
  </si>
  <si>
    <t>ADC</t>
  </si>
  <si>
    <t>107002358782</t>
  </si>
  <si>
    <t xml:space="preserve">ADC, Drive-in Road Branch, Ahmedabad_x000D_
</t>
  </si>
  <si>
    <t>Details of Foreign Depository Accounts held (including any beneficial interest) at any time during the relevant accounting period</t>
  </si>
  <si>
    <t>Type</t>
  </si>
  <si>
    <t>Investment Name</t>
  </si>
  <si>
    <t>Purchase Date</t>
  </si>
  <si>
    <t>Sale Date</t>
  </si>
  <si>
    <t>Units/Shares</t>
  </si>
  <si>
    <t>Starting Investment USD</t>
  </si>
  <si>
    <t>Ending Investment Value USD</t>
  </si>
  <si>
    <t>Trading Fees</t>
  </si>
  <si>
    <t>Closing Fee</t>
  </si>
  <si>
    <t>Total Profit/Loss USD</t>
  </si>
  <si>
    <t>% Return</t>
  </si>
  <si>
    <t>ST/LT</t>
  </si>
  <si>
    <t>Stock</t>
  </si>
  <si>
    <t>05/12/2023</t>
  </si>
  <si>
    <t>13/02/2024</t>
  </si>
  <si>
    <t>ST</t>
  </si>
  <si>
    <t>02/11/2022</t>
  </si>
  <si>
    <t>LT</t>
  </si>
  <si>
    <t>01/02/2024</t>
  </si>
  <si>
    <t>03/11/2022</t>
  </si>
  <si>
    <t>04/11/2022</t>
  </si>
  <si>
    <t>22/12/2022</t>
  </si>
  <si>
    <t>21/08/2023</t>
  </si>
  <si>
    <t>14/09/2023</t>
  </si>
  <si>
    <t>14/02/2024</t>
  </si>
  <si>
    <t>05/09/2023</t>
  </si>
  <si>
    <t>18/08/2023</t>
  </si>
  <si>
    <t>29/01/2024</t>
  </si>
  <si>
    <t>06/11/2023</t>
  </si>
  <si>
    <t>07/11/2023</t>
  </si>
  <si>
    <t>09/02/2022</t>
  </si>
  <si>
    <t>20/01/2024</t>
  </si>
  <si>
    <t>07/02/2024</t>
  </si>
  <si>
    <t>17/11/2023</t>
  </si>
  <si>
    <t>20/11/2023</t>
  </si>
  <si>
    <t>08/11/2023</t>
  </si>
  <si>
    <t>16/11/2023</t>
  </si>
  <si>
    <t>14/02/2022</t>
  </si>
  <si>
    <t>19/01/2024</t>
  </si>
  <si>
    <t>11/02/2022</t>
  </si>
  <si>
    <t>02/08/2022</t>
  </si>
  <si>
    <t>15/07/2022</t>
  </si>
  <si>
    <t>19/12/2022</t>
  </si>
  <si>
    <t>21/12/2022</t>
  </si>
  <si>
    <t>Capital Gain Details</t>
  </si>
  <si>
    <t>Symbol</t>
  </si>
  <si>
    <t>Gain Amount</t>
  </si>
  <si>
    <t>Gain Type</t>
  </si>
  <si>
    <t>Dividend Transaction Details</t>
  </si>
  <si>
    <t>account number</t>
  </si>
  <si>
    <t>symbol</t>
  </si>
  <si>
    <t>date received</t>
  </si>
  <si>
    <t>dividend amount in USD</t>
  </si>
  <si>
    <t>Interest Details</t>
  </si>
  <si>
    <t>total amount in USD</t>
  </si>
  <si>
    <t>paid amount in USD</t>
  </si>
  <si>
    <t>tax amount in USD</t>
  </si>
  <si>
    <t>05/07/2024</t>
  </si>
  <si>
    <t>31/10/2024</t>
  </si>
  <si>
    <t>01/12/2024</t>
  </si>
  <si>
    <t>31/12/2024</t>
  </si>
  <si>
    <t>05/01/2024</t>
  </si>
  <si>
    <t>05/02/2024</t>
  </si>
  <si>
    <t>05/03/2024</t>
  </si>
  <si>
    <t>31/03/2024</t>
  </si>
  <si>
    <t>05/04/2024</t>
  </si>
  <si>
    <t>05/05/2024</t>
  </si>
  <si>
    <t>05/06/2024</t>
  </si>
  <si>
    <t>01/10/2024</t>
  </si>
  <si>
    <t>05/08/2024</t>
  </si>
  <si>
    <t>05/09/2024</t>
  </si>
  <si>
    <t>30/01/2024</t>
  </si>
  <si>
    <t>01/03/2024</t>
  </si>
  <si>
    <t>01/05/2024</t>
  </si>
  <si>
    <t>31/05/2024</t>
  </si>
  <si>
    <t>01/07/2024</t>
  </si>
  <si>
    <t>31/07/2024</t>
  </si>
  <si>
    <t>31/08/2024</t>
  </si>
  <si>
    <t>02/12/2024</t>
  </si>
  <si>
    <t>02/02/2024</t>
  </si>
  <si>
    <t>02/04/2024</t>
  </si>
  <si>
    <t>02/03/2024</t>
  </si>
  <si>
    <t>03/06/2024</t>
  </si>
  <si>
    <t>02/08/2024</t>
  </si>
  <si>
    <t>02/09/2024</t>
  </si>
  <si>
    <t>27/09/2024</t>
  </si>
  <si>
    <t>03/10/2024</t>
  </si>
  <si>
    <t>02/11/2024</t>
  </si>
  <si>
    <t>02/05/2024</t>
  </si>
  <si>
    <t>26/02/2024</t>
  </si>
  <si>
    <t>27/05/2024</t>
  </si>
  <si>
    <t>26/08/2024</t>
  </si>
  <si>
    <t>26/11/2024</t>
  </si>
  <si>
    <t>30/12/2024</t>
  </si>
  <si>
    <t>07/05/2024</t>
  </si>
  <si>
    <t>30/06/2024</t>
  </si>
  <si>
    <t>30/09/2024</t>
  </si>
  <si>
    <t>30/03/2024</t>
  </si>
  <si>
    <t>07/08/2024</t>
  </si>
  <si>
    <t>07/11/2024</t>
  </si>
  <si>
    <t>08/02/2024</t>
  </si>
  <si>
    <t>08/05/2024</t>
  </si>
  <si>
    <t>08/08/2024</t>
  </si>
  <si>
    <t>08/11/2024</t>
  </si>
  <si>
    <t>04/03/2024</t>
  </si>
  <si>
    <t>04/04/2024</t>
  </si>
  <si>
    <t>04/05/2024</t>
  </si>
  <si>
    <t>04/06/2024</t>
  </si>
  <si>
    <t>04/07/2024</t>
  </si>
  <si>
    <t>04/08/2024</t>
  </si>
  <si>
    <t>04/09/2024</t>
  </si>
  <si>
    <t>02/10/2024</t>
  </si>
  <si>
    <t>30/04/2024</t>
  </si>
  <si>
    <t>30/05/2024</t>
  </si>
  <si>
    <t>30/07/2024</t>
  </si>
  <si>
    <t>30/08/2024</t>
  </si>
  <si>
    <t>27/10/2024</t>
  </si>
  <si>
    <t>16/03/2024</t>
  </si>
  <si>
    <t>10/09/2024</t>
  </si>
  <si>
    <t>16/06/2024</t>
  </si>
  <si>
    <t>19/02/2024</t>
  </si>
  <si>
    <t>19/04/2024</t>
  </si>
  <si>
    <t>20/05/2024</t>
  </si>
  <si>
    <t>19/06/2024</t>
  </si>
  <si>
    <t>19/03/2024</t>
  </si>
  <si>
    <t>04/01/2024</t>
  </si>
  <si>
    <t xml:space="preserve">Units </t>
  </si>
  <si>
    <t>ESTEE</t>
  </si>
  <si>
    <t>Units of Corner Stone Venture Fund</t>
  </si>
  <si>
    <t>Cornerstone Venture Fund</t>
  </si>
  <si>
    <t>Cornerstone Venture Fund  India</t>
  </si>
  <si>
    <t>Unit</t>
  </si>
  <si>
    <t>ESTEE FUND</t>
  </si>
  <si>
    <t>Corner Stone</t>
  </si>
  <si>
    <t>Awigna</t>
  </si>
  <si>
    <t>Aequs Private Limited</t>
  </si>
  <si>
    <t>unit</t>
  </si>
  <si>
    <t>Amicus Fund I</t>
  </si>
  <si>
    <t>29/2/2024</t>
  </si>
  <si>
    <t>23-2-2024</t>
  </si>
  <si>
    <t>23/2/2024</t>
  </si>
  <si>
    <t>Missing in WH</t>
  </si>
  <si>
    <t>DATE CORRECTION</t>
  </si>
  <si>
    <t>SELL DATE is not correct</t>
  </si>
  <si>
    <r>
      <rPr>
        <b/>
        <sz val="12"/>
        <rFont val="Times New Roman"/>
        <family val="1"/>
      </rPr>
      <t>Annual Tax Statement</t>
    </r>
  </si>
  <si>
    <r>
      <rPr>
        <b/>
        <sz val="7"/>
        <color rgb="FFFFFFFF"/>
        <rFont val="Times New Roman"/>
        <family val="1"/>
      </rPr>
      <t>Permanent Account Number (PAN)</t>
    </r>
  </si>
  <si>
    <r>
      <rPr>
        <sz val="7"/>
        <rFont val="Times New Roman"/>
        <family val="1"/>
      </rPr>
      <t>AEJPP3603F</t>
    </r>
  </si>
  <si>
    <r>
      <rPr>
        <b/>
        <sz val="7"/>
        <color rgb="FFFFFFFF"/>
        <rFont val="Times New Roman"/>
        <family val="1"/>
      </rPr>
      <t>Current Status of PAN</t>
    </r>
  </si>
  <si>
    <r>
      <rPr>
        <sz val="7"/>
        <rFont val="Times New Roman"/>
        <family val="1"/>
      </rPr>
      <t>Active and Operative</t>
    </r>
  </si>
  <si>
    <r>
      <rPr>
        <b/>
        <sz val="7"/>
        <color rgb="FFFFFFFF"/>
        <rFont val="Times New Roman"/>
        <family val="1"/>
      </rPr>
      <t>Financial Year</t>
    </r>
  </si>
  <si>
    <r>
      <rPr>
        <sz val="7"/>
        <rFont val="Times New Roman"/>
        <family val="1"/>
      </rPr>
      <t>2024-25</t>
    </r>
  </si>
  <si>
    <r>
      <rPr>
        <b/>
        <sz val="7"/>
        <color rgb="FFFFFFFF"/>
        <rFont val="Times New Roman"/>
        <family val="1"/>
      </rPr>
      <t>Assessment Year</t>
    </r>
  </si>
  <si>
    <r>
      <rPr>
        <sz val="7"/>
        <rFont val="Times New Roman"/>
        <family val="1"/>
      </rPr>
      <t>2025-26</t>
    </r>
  </si>
  <si>
    <r>
      <rPr>
        <b/>
        <sz val="7"/>
        <color rgb="FFFFFFFF"/>
        <rFont val="Times New Roman"/>
        <family val="1"/>
      </rPr>
      <t>Name of Assessee</t>
    </r>
  </si>
  <si>
    <r>
      <rPr>
        <sz val="7"/>
        <rFont val="Times New Roman"/>
        <family val="1"/>
      </rPr>
      <t>HINA HEMAL PATEL</t>
    </r>
  </si>
  <si>
    <r>
      <rPr>
        <b/>
        <sz val="7"/>
        <color rgb="FFFFFFFF"/>
        <rFont val="Times New Roman"/>
        <family val="1"/>
      </rPr>
      <t>Address of Assessee</t>
    </r>
  </si>
  <si>
    <r>
      <rPr>
        <sz val="7"/>
        <rFont val="Times New Roman"/>
        <family val="1"/>
      </rPr>
      <t>47, ANANG SOC, ISANPUR ROAD, MANINAGAR, AHMEDABAD, GUJARAT, 380008</t>
    </r>
  </si>
  <si>
    <r>
      <rPr>
        <sz val="7"/>
        <rFont val="Times New Roman"/>
        <family val="1"/>
      </rPr>
      <t xml:space="preserve">Above data / Status of PAN is as per PAN details. For any changes in data as mentioned above, you may submit request for corrections Refer www.tin-nsdl.com / www.utiitsl.com for more details. In case of discrepancy in status of PAN please contact your Assessing Officer
</t>
    </r>
    <r>
      <rPr>
        <b/>
        <sz val="7"/>
        <color rgb="FF366092"/>
        <rFont val="Times New Roman"/>
        <family val="1"/>
      </rPr>
      <t>PART-I - Details of Tax Deducted at Source</t>
    </r>
  </si>
  <si>
    <r>
      <rPr>
        <i/>
        <sz val="6"/>
        <rFont val="Times New Roman"/>
        <family val="1"/>
      </rPr>
      <t>(All amount values are in INR)</t>
    </r>
  </si>
  <si>
    <r>
      <rPr>
        <b/>
        <sz val="7"/>
        <color rgb="FFFFFFFF"/>
        <rFont val="Times New Roman"/>
        <family val="1"/>
      </rPr>
      <t>Sr. No.</t>
    </r>
  </si>
  <si>
    <r>
      <rPr>
        <b/>
        <sz val="7"/>
        <color rgb="FFFFFFFF"/>
        <rFont val="Times New Roman"/>
        <family val="1"/>
      </rPr>
      <t>Name of Deductor</t>
    </r>
  </si>
  <si>
    <r>
      <rPr>
        <b/>
        <sz val="7"/>
        <color rgb="FFFFFFFF"/>
        <rFont val="Times New Roman"/>
        <family val="1"/>
      </rPr>
      <t>TAN of Deductor</t>
    </r>
  </si>
  <si>
    <r>
      <rPr>
        <b/>
        <sz val="7"/>
        <color rgb="FFFFFFFF"/>
        <rFont val="Times New Roman"/>
        <family val="1"/>
      </rPr>
      <t>Total Amount Paid/ Credited</t>
    </r>
  </si>
  <si>
    <r>
      <rPr>
        <b/>
        <sz val="7"/>
        <color rgb="FFFFFFFF"/>
        <rFont val="Times New Roman"/>
        <family val="1"/>
      </rPr>
      <t xml:space="preserve">Total Tax Deducted </t>
    </r>
    <r>
      <rPr>
        <b/>
        <vertAlign val="superscript"/>
        <sz val="5"/>
        <color rgb="FFFFFFFF"/>
        <rFont val="Times New Roman"/>
        <family val="1"/>
      </rPr>
      <t>#</t>
    </r>
  </si>
  <si>
    <r>
      <rPr>
        <b/>
        <sz val="7"/>
        <color rgb="FFFFFFFF"/>
        <rFont val="Times New Roman"/>
        <family val="1"/>
      </rPr>
      <t>Total TDS Deposited</t>
    </r>
  </si>
  <si>
    <r>
      <rPr>
        <sz val="7"/>
        <rFont val="Times New Roman"/>
        <family val="1"/>
      </rPr>
      <t>AMICUS CAPITAL PARTNERS INDIA FUND 1</t>
    </r>
  </si>
  <si>
    <r>
      <rPr>
        <sz val="7"/>
        <rFont val="Times New Roman"/>
        <family val="1"/>
      </rPr>
      <t>BLRA24968G</t>
    </r>
  </si>
  <si>
    <r>
      <rPr>
        <b/>
        <sz val="7"/>
        <rFont val="Times New Roman"/>
        <family val="1"/>
      </rPr>
      <t>Sr. No.</t>
    </r>
  </si>
  <si>
    <r>
      <rPr>
        <b/>
        <sz val="7"/>
        <rFont val="Times New Roman"/>
        <family val="1"/>
      </rPr>
      <t xml:space="preserve">Section </t>
    </r>
    <r>
      <rPr>
        <b/>
        <vertAlign val="superscript"/>
        <sz val="5"/>
        <rFont val="Times New Roman"/>
        <family val="1"/>
      </rPr>
      <t>1</t>
    </r>
  </si>
  <si>
    <r>
      <rPr>
        <b/>
        <sz val="7"/>
        <rFont val="Times New Roman"/>
        <family val="1"/>
      </rPr>
      <t>Transaction Date</t>
    </r>
  </si>
  <si>
    <r>
      <rPr>
        <b/>
        <sz val="7"/>
        <rFont val="Times New Roman"/>
        <family val="1"/>
      </rPr>
      <t>Status of Booking*</t>
    </r>
  </si>
  <si>
    <r>
      <rPr>
        <b/>
        <sz val="7"/>
        <rFont val="Times New Roman"/>
        <family val="1"/>
      </rPr>
      <t>Date of Booking</t>
    </r>
  </si>
  <si>
    <r>
      <rPr>
        <b/>
        <sz val="7"/>
        <rFont val="Times New Roman"/>
        <family val="1"/>
      </rPr>
      <t>Remarks**</t>
    </r>
  </si>
  <si>
    <r>
      <rPr>
        <b/>
        <sz val="7"/>
        <rFont val="Times New Roman"/>
        <family val="1"/>
      </rPr>
      <t>Amount Paid / Credited</t>
    </r>
  </si>
  <si>
    <r>
      <rPr>
        <b/>
        <sz val="7"/>
        <rFont val="Times New Roman"/>
        <family val="1"/>
      </rPr>
      <t xml:space="preserve">Tax Deducted </t>
    </r>
    <r>
      <rPr>
        <b/>
        <vertAlign val="superscript"/>
        <sz val="5"/>
        <rFont val="Times New Roman"/>
        <family val="1"/>
      </rPr>
      <t>##</t>
    </r>
  </si>
  <si>
    <r>
      <rPr>
        <b/>
        <sz val="7"/>
        <rFont val="Times New Roman"/>
        <family val="1"/>
      </rPr>
      <t>TDS Deposited</t>
    </r>
  </si>
  <si>
    <r>
      <rPr>
        <sz val="7"/>
        <rFont val="Times New Roman"/>
        <family val="1"/>
      </rPr>
      <t>194LBB</t>
    </r>
  </si>
  <si>
    <r>
      <rPr>
        <sz val="7"/>
        <color rgb="FF009933"/>
        <rFont val="Times New Roman"/>
        <family val="1"/>
      </rPr>
      <t>F</t>
    </r>
  </si>
  <si>
    <r>
      <rPr>
        <sz val="7"/>
        <rFont val="Times New Roman"/>
        <family val="1"/>
      </rPr>
      <t>-</t>
    </r>
  </si>
  <si>
    <r>
      <rPr>
        <sz val="7"/>
        <rFont val="Times New Roman"/>
        <family val="1"/>
      </rPr>
      <t>AMICUS CAPITAL PARTNERS INDIA FUND II</t>
    </r>
  </si>
  <si>
    <r>
      <rPr>
        <sz val="7"/>
        <rFont val="Times New Roman"/>
        <family val="1"/>
      </rPr>
      <t>BLRA44934B</t>
    </r>
  </si>
  <si>
    <r>
      <rPr>
        <sz val="7"/>
        <rFont val="Times New Roman"/>
        <family val="1"/>
      </rPr>
      <t>DR. LAL PATHLABS LIMITED</t>
    </r>
  </si>
  <si>
    <r>
      <rPr>
        <sz val="7"/>
        <rFont val="Times New Roman"/>
        <family val="1"/>
      </rPr>
      <t>DELD03576G</t>
    </r>
  </si>
  <si>
    <r>
      <rPr>
        <sz val="7"/>
        <rFont val="Times New Roman"/>
        <family val="1"/>
      </rPr>
      <t>CORNERSTONE VENTURE PARTNERS FUND - I</t>
    </r>
  </si>
  <si>
    <r>
      <rPr>
        <sz val="7"/>
        <rFont val="Times New Roman"/>
        <family val="1"/>
      </rPr>
      <t>MUMC24207B</t>
    </r>
  </si>
  <si>
    <r>
      <rPr>
        <sz val="7"/>
        <rFont val="Times New Roman"/>
        <family val="1"/>
      </rPr>
      <t>TATA CONSULTANCY SERVICES LIMITED</t>
    </r>
  </si>
  <si>
    <r>
      <rPr>
        <sz val="7"/>
        <rFont val="Times New Roman"/>
        <family val="1"/>
      </rPr>
      <t>MUMT24925F</t>
    </r>
  </si>
  <si>
    <r>
      <rPr>
        <sz val="7"/>
        <rFont val="Times New Roman"/>
        <family val="1"/>
      </rPr>
      <t>SHREE JALARAM ENGINEERING ENTERPRISE</t>
    </r>
  </si>
  <si>
    <r>
      <rPr>
        <sz val="7"/>
        <rFont val="Times New Roman"/>
        <family val="1"/>
      </rPr>
      <t>BRDS01393A</t>
    </r>
  </si>
  <si>
    <r>
      <rPr>
        <sz val="7"/>
        <rFont val="Times New Roman"/>
        <family val="1"/>
      </rPr>
      <t>194A</t>
    </r>
  </si>
  <si>
    <r>
      <rPr>
        <sz val="7"/>
        <rFont val="Times New Roman"/>
        <family val="1"/>
      </rPr>
      <t>HINDUJA LEYLAND FINANCE LIMITED</t>
    </r>
  </si>
  <si>
    <r>
      <rPr>
        <sz val="7"/>
        <rFont val="Times New Roman"/>
        <family val="1"/>
      </rPr>
      <t>CHEH04494A</t>
    </r>
  </si>
  <si>
    <r>
      <rPr>
        <sz val="7"/>
        <rFont val="Times New Roman"/>
        <family val="1"/>
      </rPr>
      <t>HDFC BANK LIMITED</t>
    </r>
  </si>
  <si>
    <r>
      <rPr>
        <sz val="7"/>
        <rFont val="Times New Roman"/>
        <family val="1"/>
      </rPr>
      <t>MUMH03189E</t>
    </r>
  </si>
  <si>
    <r>
      <rPr>
        <sz val="7"/>
        <rFont val="Times New Roman"/>
        <family val="1"/>
      </rPr>
      <t>G</t>
    </r>
  </si>
  <si>
    <r>
      <rPr>
        <sz val="7"/>
        <rFont val="Times New Roman"/>
        <family val="1"/>
      </rPr>
      <t>ICICI BANK LIMITED</t>
    </r>
  </si>
  <si>
    <r>
      <rPr>
        <sz val="7"/>
        <rFont val="Times New Roman"/>
        <family val="1"/>
      </rPr>
      <t>MUMI04813E</t>
    </r>
  </si>
  <si>
    <r>
      <rPr>
        <sz val="7"/>
        <rFont val="Times New Roman"/>
        <family val="1"/>
      </rPr>
      <t>KOTAK MAHINDRA BANK LIMITED</t>
    </r>
  </si>
  <si>
    <r>
      <rPr>
        <sz val="7"/>
        <rFont val="Times New Roman"/>
        <family val="1"/>
      </rPr>
      <t>MUMK01323A</t>
    </r>
  </si>
  <si>
    <r>
      <rPr>
        <sz val="7"/>
        <rFont val="Times New Roman"/>
        <family val="1"/>
      </rPr>
      <t>TATA MOTORS FINANCE LIMITED</t>
    </r>
  </si>
  <si>
    <r>
      <rPr>
        <sz val="7"/>
        <rFont val="Times New Roman"/>
        <family val="1"/>
      </rPr>
      <t>MUMR24569G</t>
    </r>
  </si>
  <si>
    <r>
      <rPr>
        <b/>
        <sz val="7"/>
        <color rgb="FF366092"/>
        <rFont val="Times New Roman"/>
        <family val="1"/>
      </rPr>
      <t>PART-II-Details of Tax Deducted at Source for 15G / 15H</t>
    </r>
  </si>
  <si>
    <r>
      <rPr>
        <b/>
        <sz val="7"/>
        <color rgb="FFFFFFFF"/>
        <rFont val="Times New Roman"/>
        <family val="1"/>
      </rPr>
      <t>Total Amount Paid / Credited</t>
    </r>
  </si>
  <si>
    <r>
      <rPr>
        <b/>
        <sz val="7"/>
        <rFont val="Times New Roman"/>
        <family val="1"/>
      </rPr>
      <t>Amount Paid/Credited</t>
    </r>
  </si>
  <si>
    <r>
      <rPr>
        <sz val="7"/>
        <rFont val="Times New Roman"/>
        <family val="1"/>
      </rPr>
      <t xml:space="preserve">No Transactions Present
</t>
    </r>
    <r>
      <rPr>
        <b/>
        <sz val="7"/>
        <color rgb="FF366092"/>
        <rFont val="Times New Roman"/>
        <family val="1"/>
      </rPr>
      <t>PART-III - Details of Transactions under Proviso to section 194B/First Proviso to sub-section (1) of section 194R/ Proviso to sub-section(1) of section 194S/Sub-section (2) of section 194BA</t>
    </r>
  </si>
  <si>
    <r>
      <rPr>
        <sz val="7"/>
        <rFont val="Times New Roman"/>
        <family val="1"/>
      </rPr>
      <t xml:space="preserve">No Transactions Present
</t>
    </r>
    <r>
      <rPr>
        <b/>
        <sz val="7"/>
        <color rgb="FF366092"/>
        <rFont val="Times New Roman"/>
        <family val="1"/>
      </rPr>
      <t>PART-IV -Details of Tax Deducted at Source u/s 194IA/ 194IB / 194M/ 194S (For Seller/Landlord of Property/Contractors or Professionals/ Seller of Virtual Digital Asset)</t>
    </r>
  </si>
  <si>
    <r>
      <rPr>
        <b/>
        <sz val="7"/>
        <color rgb="FFFFFFFF"/>
        <rFont val="Times New Roman"/>
        <family val="1"/>
      </rPr>
      <t>Acknowledgement Number</t>
    </r>
  </si>
  <si>
    <r>
      <rPr>
        <b/>
        <sz val="7"/>
        <color rgb="FFFFFFFF"/>
        <rFont val="Times New Roman"/>
        <family val="1"/>
      </rPr>
      <t>PAN of Deductor</t>
    </r>
  </si>
  <si>
    <r>
      <rPr>
        <b/>
        <sz val="7"/>
        <color rgb="FFFFFFFF"/>
        <rFont val="Times New Roman"/>
        <family val="1"/>
      </rPr>
      <t>Transaction Date</t>
    </r>
  </si>
  <si>
    <r>
      <rPr>
        <b/>
        <sz val="7"/>
        <color rgb="FFFFFFFF"/>
        <rFont val="Times New Roman"/>
        <family val="1"/>
      </rPr>
      <t>Total Transaction Amount</t>
    </r>
  </si>
  <si>
    <r>
      <rPr>
        <b/>
        <sz val="7"/>
        <color rgb="FFFFFFFF"/>
        <rFont val="Times New Roman"/>
        <family val="1"/>
      </rPr>
      <t>Total TDS Deposited***</t>
    </r>
  </si>
  <si>
    <r>
      <rPr>
        <b/>
        <sz val="7"/>
        <rFont val="Times New Roman"/>
        <family val="1"/>
      </rPr>
      <t>TDS Certificate Number</t>
    </r>
  </si>
  <si>
    <r>
      <rPr>
        <b/>
        <sz val="7"/>
        <rFont val="Times New Roman"/>
        <family val="1"/>
      </rPr>
      <t>Date of Deposit</t>
    </r>
  </si>
  <si>
    <r>
      <rPr>
        <b/>
        <sz val="7"/>
        <rFont val="Times New Roman"/>
        <family val="1"/>
      </rPr>
      <t>Demand Payment</t>
    </r>
  </si>
  <si>
    <r>
      <rPr>
        <b/>
        <sz val="7"/>
        <rFont val="Times New Roman"/>
        <family val="1"/>
      </rPr>
      <t>TDS Deposited***</t>
    </r>
  </si>
  <si>
    <r>
      <rPr>
        <b/>
        <sz val="7"/>
        <color rgb="FFFFFFFF"/>
        <rFont val="Times New Roman"/>
        <family val="1"/>
      </rPr>
      <t>Gross Total Across Deductor(s)</t>
    </r>
  </si>
  <si>
    <r>
      <rPr>
        <sz val="7"/>
        <rFont val="Times New Roman"/>
        <family val="1"/>
      </rPr>
      <t xml:space="preserve">No Transactions Present
</t>
    </r>
    <r>
      <rPr>
        <b/>
        <sz val="7"/>
        <color rgb="FF366092"/>
        <rFont val="Times New Roman"/>
        <family val="1"/>
      </rPr>
      <t>PART-V - Details of Transactions under Proviso to sub-section (1) of section 194S as per Form-26QE (For Seller of Virtual Digital Asset)</t>
    </r>
  </si>
  <si>
    <r>
      <rPr>
        <b/>
        <sz val="7"/>
        <color rgb="FFFFFFFF"/>
        <rFont val="Times New Roman"/>
        <family val="1"/>
      </rPr>
      <t>Name of Buyer</t>
    </r>
  </si>
  <si>
    <r>
      <rPr>
        <b/>
        <sz val="7"/>
        <color rgb="FFFFFFFF"/>
        <rFont val="Times New Roman"/>
        <family val="1"/>
      </rPr>
      <t>PAN of  Buyer</t>
    </r>
  </si>
  <si>
    <r>
      <rPr>
        <b/>
        <sz val="7"/>
        <rFont val="Times New Roman"/>
        <family val="1"/>
      </rPr>
      <t>Sr. No</t>
    </r>
  </si>
  <si>
    <r>
      <rPr>
        <b/>
        <sz val="7"/>
        <rFont val="Times New Roman"/>
        <family val="1"/>
      </rPr>
      <t>Challan Details mentioned in the Statement</t>
    </r>
  </si>
  <si>
    <r>
      <rPr>
        <b/>
        <sz val="7"/>
        <rFont val="Times New Roman"/>
        <family val="1"/>
      </rPr>
      <t>BSR Code</t>
    </r>
  </si>
  <si>
    <r>
      <rPr>
        <b/>
        <sz val="7"/>
        <rFont val="Times New Roman"/>
        <family val="1"/>
      </rPr>
      <t>Challan Serial Number</t>
    </r>
  </si>
  <si>
    <r>
      <rPr>
        <b/>
        <sz val="7"/>
        <rFont val="Times New Roman"/>
        <family val="1"/>
      </rPr>
      <t>Total Tax Amount</t>
    </r>
  </si>
  <si>
    <r>
      <rPr>
        <b/>
        <sz val="7"/>
        <color rgb="FFFFFFFF"/>
        <rFont val="Times New Roman"/>
        <family val="1"/>
      </rPr>
      <t>Gross Total Across Buyer(s)</t>
    </r>
  </si>
  <si>
    <r>
      <rPr>
        <sz val="7"/>
        <rFont val="Times New Roman"/>
        <family val="1"/>
      </rPr>
      <t xml:space="preserve">No Transactions Present
</t>
    </r>
    <r>
      <rPr>
        <b/>
        <sz val="7"/>
        <color rgb="FF366092"/>
        <rFont val="Times New Roman"/>
        <family val="1"/>
      </rPr>
      <t>PART-VI-Details of Tax Collected at Source</t>
    </r>
  </si>
  <si>
    <r>
      <rPr>
        <b/>
        <sz val="7"/>
        <color rgb="FFFFFFFF"/>
        <rFont val="Times New Roman"/>
        <family val="1"/>
      </rPr>
      <t>Name of Collector</t>
    </r>
  </si>
  <si>
    <r>
      <rPr>
        <b/>
        <sz val="7"/>
        <color rgb="FFFFFFFF"/>
        <rFont val="Times New Roman"/>
        <family val="1"/>
      </rPr>
      <t>TAN of Collector</t>
    </r>
  </si>
  <si>
    <r>
      <rPr>
        <b/>
        <sz val="7"/>
        <color rgb="FFFFFFFF"/>
        <rFont val="Times New Roman"/>
        <family val="1"/>
      </rPr>
      <t>Total Amount Paid/</t>
    </r>
  </si>
  <si>
    <r>
      <rPr>
        <b/>
        <sz val="7"/>
        <color rgb="FFFFFFFF"/>
        <rFont val="Times New Roman"/>
        <family val="1"/>
      </rPr>
      <t xml:space="preserve">Total Tax Collected </t>
    </r>
    <r>
      <rPr>
        <b/>
        <vertAlign val="superscript"/>
        <sz val="5"/>
        <color rgb="FFFFFFFF"/>
        <rFont val="Times New Roman"/>
        <family val="1"/>
      </rPr>
      <t>+</t>
    </r>
  </si>
  <si>
    <r>
      <rPr>
        <b/>
        <sz val="7"/>
        <color rgb="FFFFFFFF"/>
        <rFont val="Times New Roman"/>
        <family val="1"/>
      </rPr>
      <t>Total TCS</t>
    </r>
  </si>
  <si>
    <r>
      <rPr>
        <b/>
        <sz val="7"/>
        <color rgb="FFFFFFFF"/>
        <rFont val="Times New Roman"/>
        <family val="1"/>
      </rPr>
      <t>Debited</t>
    </r>
  </si>
  <si>
    <r>
      <rPr>
        <b/>
        <sz val="7"/>
        <color rgb="FFFFFFFF"/>
        <rFont val="Times New Roman"/>
        <family val="1"/>
      </rPr>
      <t>Deposited</t>
    </r>
  </si>
  <si>
    <r>
      <rPr>
        <sz val="7"/>
        <rFont val="Times New Roman"/>
        <family val="1"/>
      </rPr>
      <t>INFINITY VEHICLES PRIVATE LIMITED</t>
    </r>
  </si>
  <si>
    <r>
      <rPr>
        <sz val="7"/>
        <rFont val="Times New Roman"/>
        <family val="1"/>
      </rPr>
      <t>AHMI03747C</t>
    </r>
  </si>
  <si>
    <r>
      <rPr>
        <b/>
        <sz val="7"/>
        <rFont val="Times New Roman"/>
        <family val="1"/>
      </rPr>
      <t>Amount Paid/ Debited</t>
    </r>
  </si>
  <si>
    <r>
      <rPr>
        <b/>
        <sz val="7"/>
        <rFont val="Times New Roman"/>
        <family val="1"/>
      </rPr>
      <t xml:space="preserve">Tax Collected </t>
    </r>
    <r>
      <rPr>
        <b/>
        <vertAlign val="superscript"/>
        <sz val="5"/>
        <rFont val="Times New Roman"/>
        <family val="1"/>
      </rPr>
      <t>++</t>
    </r>
  </si>
  <si>
    <r>
      <rPr>
        <b/>
        <sz val="7"/>
        <rFont val="Times New Roman"/>
        <family val="1"/>
      </rPr>
      <t>TCS Deposited</t>
    </r>
  </si>
  <si>
    <r>
      <rPr>
        <sz val="7"/>
        <rFont val="Times New Roman"/>
        <family val="1"/>
      </rPr>
      <t>206CL</t>
    </r>
  </si>
  <si>
    <r>
      <rPr>
        <sz val="7"/>
        <rFont val="Times New Roman"/>
        <family val="1"/>
      </rPr>
      <t>F</t>
    </r>
  </si>
  <si>
    <r>
      <rPr>
        <b/>
        <sz val="7"/>
        <color rgb="FF366092"/>
        <rFont val="Times New Roman"/>
        <family val="1"/>
      </rPr>
      <t>PART-VII- Details of Paid Refund (For which source is CPC TDS. For other details refer AIS at E-filing portal)</t>
    </r>
  </si>
  <si>
    <r>
      <rPr>
        <b/>
        <sz val="7"/>
        <color rgb="FFFFFFFF"/>
        <rFont val="Times New Roman"/>
        <family val="1"/>
      </rPr>
      <t xml:space="preserve">Sr.
</t>
    </r>
    <r>
      <rPr>
        <b/>
        <sz val="7"/>
        <color rgb="FFFFFFFF"/>
        <rFont val="Times New Roman"/>
        <family val="1"/>
      </rPr>
      <t>No.</t>
    </r>
  </si>
  <si>
    <r>
      <rPr>
        <b/>
        <sz val="7"/>
        <color rgb="FFFFFFFF"/>
        <rFont val="Times New Roman"/>
        <family val="1"/>
      </rPr>
      <t>Mode</t>
    </r>
  </si>
  <si>
    <r>
      <rPr>
        <b/>
        <sz val="7"/>
        <color rgb="FFFFFFFF"/>
        <rFont val="Times New Roman"/>
        <family val="1"/>
      </rPr>
      <t>Refund Issued</t>
    </r>
  </si>
  <si>
    <r>
      <rPr>
        <b/>
        <sz val="7"/>
        <color rgb="FFFFFFFF"/>
        <rFont val="Times New Roman"/>
        <family val="1"/>
      </rPr>
      <t>Nature of Refund</t>
    </r>
  </si>
  <si>
    <r>
      <rPr>
        <b/>
        <sz val="7"/>
        <color rgb="FFFFFFFF"/>
        <rFont val="Times New Roman"/>
        <family val="1"/>
      </rPr>
      <t>Amount of Refund</t>
    </r>
  </si>
  <si>
    <r>
      <rPr>
        <b/>
        <sz val="7"/>
        <color rgb="FFFFFFFF"/>
        <rFont val="Times New Roman"/>
        <family val="1"/>
      </rPr>
      <t>Interest</t>
    </r>
  </si>
  <si>
    <r>
      <rPr>
        <b/>
        <sz val="7"/>
        <color rgb="FFFFFFFF"/>
        <rFont val="Times New Roman"/>
        <family val="1"/>
      </rPr>
      <t>Date of Payment</t>
    </r>
  </si>
  <si>
    <r>
      <rPr>
        <b/>
        <sz val="7"/>
        <color rgb="FFFFFFFF"/>
        <rFont val="Times New Roman"/>
        <family val="1"/>
      </rPr>
      <t>Remarks</t>
    </r>
  </si>
  <si>
    <r>
      <rPr>
        <sz val="7"/>
        <rFont val="Times New Roman"/>
        <family val="1"/>
      </rPr>
      <t xml:space="preserve">No Transactions Present
</t>
    </r>
    <r>
      <rPr>
        <b/>
        <sz val="7"/>
        <color rgb="FF366092"/>
        <rFont val="Times New Roman"/>
        <family val="1"/>
      </rPr>
      <t>PART-VIII-Details of Tax Deducted at Source u/s 194IA/ 194IB /194M/194S (For Buyer/Tenant of Property /Person making payment to contractors or Professionals / Buyer of Virtual Digital Asset)</t>
    </r>
  </si>
  <si>
    <r>
      <rPr>
        <b/>
        <sz val="7"/>
        <color rgb="FFFFFFFF"/>
        <rFont val="Times New Roman"/>
        <family val="1"/>
      </rPr>
      <t>Name Of Deductee</t>
    </r>
  </si>
  <si>
    <r>
      <rPr>
        <b/>
        <sz val="7"/>
        <color rgb="FFFFFFFF"/>
        <rFont val="Times New Roman"/>
        <family val="1"/>
      </rPr>
      <t>PAN of Deductee</t>
    </r>
  </si>
  <si>
    <r>
      <rPr>
        <b/>
        <sz val="7"/>
        <color rgb="FFFFFFFF"/>
        <rFont val="Times New Roman"/>
        <family val="1"/>
      </rPr>
      <t xml:space="preserve">Total Amount   </t>
    </r>
    <r>
      <rPr>
        <b/>
        <vertAlign val="superscript"/>
        <sz val="5"/>
        <color rgb="FFFFFFFF"/>
        <rFont val="Times New Roman"/>
        <family val="1"/>
      </rPr>
      <t xml:space="preserve">###
</t>
    </r>
    <r>
      <rPr>
        <b/>
        <sz val="7"/>
        <color rgb="FFFFFFFF"/>
        <rFont val="Times New Roman"/>
        <family val="1"/>
      </rPr>
      <t>Deposited other than TDS</t>
    </r>
  </si>
  <si>
    <r>
      <rPr>
        <b/>
        <sz val="7"/>
        <rFont val="Times New Roman"/>
        <family val="1"/>
      </rPr>
      <t xml:space="preserve">Sr.
</t>
    </r>
    <r>
      <rPr>
        <b/>
        <sz val="7"/>
        <rFont val="Times New Roman"/>
        <family val="1"/>
      </rPr>
      <t>No.</t>
    </r>
  </si>
  <si>
    <r>
      <rPr>
        <b/>
        <sz val="7"/>
        <rFont val="Times New Roman"/>
        <family val="1"/>
      </rPr>
      <t xml:space="preserve">Total Amount   </t>
    </r>
    <r>
      <rPr>
        <b/>
        <vertAlign val="superscript"/>
        <sz val="5"/>
        <rFont val="Times New Roman"/>
        <family val="1"/>
      </rPr>
      <t xml:space="preserve">###
</t>
    </r>
    <r>
      <rPr>
        <b/>
        <sz val="7"/>
        <rFont val="Times New Roman"/>
        <family val="1"/>
      </rPr>
      <t>Deposited other than TDS</t>
    </r>
  </si>
  <si>
    <r>
      <rPr>
        <b/>
        <sz val="7"/>
        <color rgb="FFFFFFFF"/>
        <rFont val="Times New Roman"/>
        <family val="1"/>
      </rPr>
      <t>Gross Total Across Deductee(s)</t>
    </r>
  </si>
  <si>
    <r>
      <rPr>
        <sz val="7"/>
        <rFont val="Times New Roman"/>
        <family val="1"/>
      </rPr>
      <t xml:space="preserve">No Transactions Present
</t>
    </r>
    <r>
      <rPr>
        <b/>
        <sz val="7"/>
        <color rgb="FF366092"/>
        <rFont val="Times New Roman"/>
        <family val="1"/>
      </rPr>
      <t>PART-IX - Details of Transactions/Demand Payments under Proviso to sub-section (1) of section 194S as per Form 26QE (For Buyer of Virtual Digital Asset)</t>
    </r>
  </si>
  <si>
    <r>
      <rPr>
        <b/>
        <sz val="7"/>
        <color rgb="FFFFFFFF"/>
        <rFont val="Times New Roman"/>
        <family val="1"/>
      </rPr>
      <t>Name of Seller</t>
    </r>
  </si>
  <si>
    <r>
      <rPr>
        <b/>
        <sz val="7"/>
        <color rgb="FFFFFFFF"/>
        <rFont val="Times New Roman"/>
        <family val="1"/>
      </rPr>
      <t>PAN of  Seller</t>
    </r>
  </si>
  <si>
    <r>
      <rPr>
        <b/>
        <sz val="7"/>
        <color rgb="FFFFFFFF"/>
        <rFont val="Times New Roman"/>
        <family val="1"/>
      </rPr>
      <t xml:space="preserve">Total Amount Deposited  </t>
    </r>
    <r>
      <rPr>
        <b/>
        <vertAlign val="superscript"/>
        <sz val="5"/>
        <color rgb="FFFFFFFF"/>
        <rFont val="Times New Roman"/>
        <family val="1"/>
      </rPr>
      <t xml:space="preserve">###
</t>
    </r>
    <r>
      <rPr>
        <b/>
        <sz val="7"/>
        <color rgb="FFFFFFFF"/>
        <rFont val="Times New Roman"/>
        <family val="1"/>
      </rPr>
      <t>other than TDS</t>
    </r>
  </si>
  <si>
    <r>
      <rPr>
        <b/>
        <sz val="7"/>
        <rFont val="Times New Roman"/>
        <family val="1"/>
      </rPr>
      <t>Challan Details</t>
    </r>
  </si>
  <si>
    <r>
      <rPr>
        <b/>
        <sz val="7"/>
        <rFont val="Times New Roman"/>
        <family val="1"/>
      </rPr>
      <t xml:space="preserve">Total Amount Deposited  </t>
    </r>
    <r>
      <rPr>
        <b/>
        <vertAlign val="superscript"/>
        <sz val="5"/>
        <rFont val="Times New Roman"/>
        <family val="1"/>
      </rPr>
      <t xml:space="preserve">###
</t>
    </r>
    <r>
      <rPr>
        <b/>
        <sz val="7"/>
        <rFont val="Times New Roman"/>
        <family val="1"/>
      </rPr>
      <t>other than TDS</t>
    </r>
  </si>
  <si>
    <r>
      <rPr>
        <b/>
        <sz val="7"/>
        <color rgb="FFFFFFFF"/>
        <rFont val="Times New Roman"/>
        <family val="1"/>
      </rPr>
      <t>Gross Total Across Seller(s)</t>
    </r>
  </si>
  <si>
    <r>
      <rPr>
        <sz val="7"/>
        <rFont val="Times New Roman"/>
        <family val="1"/>
      </rPr>
      <t xml:space="preserve">No Transactions Present
</t>
    </r>
    <r>
      <rPr>
        <b/>
        <sz val="7"/>
        <color rgb="FF366092"/>
        <rFont val="Times New Roman"/>
        <family val="1"/>
      </rPr>
      <t>PART X-TDS/TCS Defaults* (Processing of Statements)</t>
    </r>
  </si>
  <si>
    <r>
      <rPr>
        <b/>
        <sz val="7"/>
        <color rgb="FFFFFFFF"/>
        <rFont val="Times New Roman"/>
        <family val="1"/>
      </rPr>
      <t>Short Payment</t>
    </r>
  </si>
  <si>
    <r>
      <rPr>
        <b/>
        <sz val="7"/>
        <color rgb="FFFFFFFF"/>
        <rFont val="Times New Roman"/>
        <family val="1"/>
      </rPr>
      <t>Short Deduction/ Collection</t>
    </r>
  </si>
  <si>
    <r>
      <rPr>
        <b/>
        <sz val="7"/>
        <color rgb="FFFFFFFF"/>
        <rFont val="Times New Roman"/>
        <family val="1"/>
      </rPr>
      <t>Interest on  TDS/ TCS Payments Default</t>
    </r>
  </si>
  <si>
    <r>
      <rPr>
        <b/>
        <sz val="7"/>
        <color rgb="FFFFFFFF"/>
        <rFont val="Times New Roman"/>
        <family val="1"/>
      </rPr>
      <t>Interest on TDS/TCS Deduction/Collection Default</t>
    </r>
  </si>
  <si>
    <r>
      <rPr>
        <b/>
        <sz val="7"/>
        <color rgb="FFFFFFFF"/>
        <rFont val="Times New Roman"/>
        <family val="1"/>
      </rPr>
      <t>Late Filing Fee u/s 234E</t>
    </r>
  </si>
  <si>
    <r>
      <rPr>
        <b/>
        <sz val="7"/>
        <color rgb="FFFFFFFF"/>
        <rFont val="Times New Roman"/>
        <family val="1"/>
      </rPr>
      <t>Interest u/s 220(2)</t>
    </r>
  </si>
  <si>
    <r>
      <rPr>
        <b/>
        <sz val="7"/>
        <color rgb="FFFFFFFF"/>
        <rFont val="Times New Roman"/>
        <family val="1"/>
      </rPr>
      <t>Total Default</t>
    </r>
  </si>
  <si>
    <r>
      <rPr>
        <b/>
        <sz val="7"/>
        <rFont val="Times New Roman"/>
        <family val="1"/>
      </rPr>
      <t>TANs</t>
    </r>
  </si>
  <si>
    <r>
      <rPr>
        <b/>
        <sz val="7"/>
        <rFont val="Times New Roman"/>
        <family val="1"/>
      </rPr>
      <t>Short Payment</t>
    </r>
  </si>
  <si>
    <r>
      <rPr>
        <b/>
        <sz val="7"/>
        <rFont val="Times New Roman"/>
        <family val="1"/>
      </rPr>
      <t>Short Deduction/ Collection</t>
    </r>
  </si>
  <si>
    <r>
      <rPr>
        <b/>
        <sz val="7"/>
        <rFont val="Times New Roman"/>
        <family val="1"/>
      </rPr>
      <t>Interest on  TDS/ TCS Payments Default</t>
    </r>
  </si>
  <si>
    <r>
      <rPr>
        <b/>
        <sz val="7"/>
        <rFont val="Times New Roman"/>
        <family val="1"/>
      </rPr>
      <t>Interest on TDS/TCS Deduction/Collection Default</t>
    </r>
  </si>
  <si>
    <r>
      <rPr>
        <b/>
        <sz val="7"/>
        <rFont val="Times New Roman"/>
        <family val="1"/>
      </rPr>
      <t>Late Filing Fee u/s 234E</t>
    </r>
  </si>
  <si>
    <r>
      <rPr>
        <b/>
        <sz val="7"/>
        <rFont val="Times New Roman"/>
        <family val="1"/>
      </rPr>
      <t>Interest u/s 220(2)</t>
    </r>
  </si>
  <si>
    <r>
      <rPr>
        <b/>
        <sz val="7"/>
        <rFont val="Times New Roman"/>
        <family val="1"/>
      </rPr>
      <t>Total Default</t>
    </r>
  </si>
  <si>
    <r>
      <rPr>
        <sz val="7"/>
        <rFont val="Times New Roman"/>
        <family val="1"/>
      </rPr>
      <t xml:space="preserve">No Transactions Present
</t>
    </r>
    <r>
      <rPr>
        <b/>
        <sz val="7"/>
        <rFont val="Times New Roman"/>
        <family val="1"/>
      </rPr>
      <t>*Notes:</t>
    </r>
  </si>
  <si>
    <r>
      <rPr>
        <b/>
        <sz val="7"/>
        <rFont val="Times New Roman"/>
        <family val="1"/>
      </rPr>
      <t xml:space="preserve">1.Defaults related to processing of statements, do not include demand raised by the respective Assessing Officers.
</t>
    </r>
    <r>
      <rPr>
        <b/>
        <sz val="7"/>
        <rFont val="Times New Roman"/>
        <family val="1"/>
      </rPr>
      <t xml:space="preserve">2.For more details please log on to TRACES as taxpayer.
</t>
    </r>
    <r>
      <rPr>
        <b/>
        <u/>
        <sz val="8"/>
        <rFont val="Times New Roman"/>
        <family val="1"/>
      </rPr>
      <t>Contact Information</t>
    </r>
  </si>
  <si>
    <r>
      <rPr>
        <b/>
        <sz val="7"/>
        <color rgb="FFFFFFFF"/>
        <rFont val="Times New Roman"/>
        <family val="1"/>
      </rPr>
      <t>Part of Annual Tax Statement</t>
    </r>
  </si>
  <si>
    <r>
      <rPr>
        <b/>
        <sz val="7"/>
        <color rgb="FFFFFFFF"/>
        <rFont val="Times New Roman"/>
        <family val="1"/>
      </rPr>
      <t>Contact in case of any clarification</t>
    </r>
  </si>
  <si>
    <r>
      <rPr>
        <sz val="7"/>
        <rFont val="Times New Roman"/>
        <family val="1"/>
      </rPr>
      <t>I</t>
    </r>
  </si>
  <si>
    <r>
      <rPr>
        <sz val="7"/>
        <rFont val="Times New Roman"/>
        <family val="1"/>
      </rPr>
      <t>Deductor</t>
    </r>
  </si>
  <si>
    <r>
      <rPr>
        <sz val="7"/>
        <rFont val="Times New Roman"/>
        <family val="1"/>
      </rPr>
      <t>II</t>
    </r>
  </si>
  <si>
    <r>
      <rPr>
        <sz val="7"/>
        <rFont val="Times New Roman"/>
        <family val="1"/>
      </rPr>
      <t>III</t>
    </r>
  </si>
  <si>
    <r>
      <rPr>
        <sz val="7"/>
        <rFont val="Times New Roman"/>
        <family val="1"/>
      </rPr>
      <t>IV</t>
    </r>
  </si>
  <si>
    <r>
      <rPr>
        <sz val="7"/>
        <rFont val="Times New Roman"/>
        <family val="1"/>
      </rPr>
      <t>V</t>
    </r>
  </si>
  <si>
    <r>
      <rPr>
        <sz val="7"/>
        <rFont val="Times New Roman"/>
        <family val="1"/>
      </rPr>
      <t>Buyer</t>
    </r>
  </si>
  <si>
    <r>
      <rPr>
        <sz val="7"/>
        <rFont val="Times New Roman"/>
        <family val="1"/>
      </rPr>
      <t>VI</t>
    </r>
  </si>
  <si>
    <r>
      <rPr>
        <sz val="7"/>
        <rFont val="Times New Roman"/>
        <family val="1"/>
      </rPr>
      <t>Collector</t>
    </r>
  </si>
  <si>
    <r>
      <rPr>
        <sz val="7"/>
        <rFont val="Times New Roman"/>
        <family val="1"/>
      </rPr>
      <t>VII</t>
    </r>
  </si>
  <si>
    <r>
      <rPr>
        <sz val="7"/>
        <rFont val="Times New Roman"/>
        <family val="1"/>
      </rPr>
      <t>Assessing Officer / Bank</t>
    </r>
  </si>
  <si>
    <r>
      <rPr>
        <sz val="7"/>
        <rFont val="Times New Roman"/>
        <family val="1"/>
      </rPr>
      <t>VIII</t>
    </r>
  </si>
  <si>
    <r>
      <rPr>
        <sz val="7"/>
        <rFont val="Times New Roman"/>
        <family val="1"/>
      </rPr>
      <t>NSDL / E-Filing/ Concerned Bank Branch</t>
    </r>
  </si>
  <si>
    <r>
      <rPr>
        <sz val="7"/>
        <rFont val="Times New Roman"/>
        <family val="1"/>
      </rPr>
      <t>IX</t>
    </r>
  </si>
  <si>
    <r>
      <rPr>
        <sz val="7"/>
        <rFont val="Times New Roman"/>
        <family val="1"/>
      </rPr>
      <t>E-Filing/ Concerned Bank Branch/ Seller</t>
    </r>
  </si>
  <si>
    <r>
      <rPr>
        <sz val="7"/>
        <rFont val="Times New Roman"/>
        <family val="1"/>
      </rPr>
      <t>X</t>
    </r>
  </si>
  <si>
    <r>
      <rPr>
        <b/>
        <u/>
        <sz val="8"/>
        <rFont val="Times New Roman"/>
        <family val="1"/>
      </rPr>
      <t xml:space="preserve">Legends used in Annual Tax Statement
</t>
    </r>
    <r>
      <rPr>
        <b/>
        <sz val="8"/>
        <rFont val="Times New Roman"/>
        <family val="1"/>
      </rPr>
      <t>*Status Of Booking</t>
    </r>
  </si>
  <si>
    <r>
      <rPr>
        <b/>
        <sz val="7"/>
        <color rgb="FFFFFFFF"/>
        <rFont val="Times New Roman"/>
        <family val="1"/>
      </rPr>
      <t>Legend</t>
    </r>
  </si>
  <si>
    <r>
      <rPr>
        <b/>
        <sz val="7"/>
        <color rgb="FFFFFFFF"/>
        <rFont val="Times New Roman"/>
        <family val="1"/>
      </rPr>
      <t>Description</t>
    </r>
  </si>
  <si>
    <r>
      <rPr>
        <b/>
        <sz val="7"/>
        <color rgb="FFFFFFFF"/>
        <rFont val="Times New Roman"/>
        <family val="1"/>
      </rPr>
      <t>Definition</t>
    </r>
  </si>
  <si>
    <r>
      <rPr>
        <sz val="7"/>
        <rFont val="Times New Roman"/>
        <family val="1"/>
      </rPr>
      <t>U</t>
    </r>
  </si>
  <si>
    <r>
      <rPr>
        <sz val="7"/>
        <rFont val="Times New Roman"/>
        <family val="1"/>
      </rPr>
      <t>Unmatched</t>
    </r>
  </si>
  <si>
    <r>
      <rPr>
        <sz val="7"/>
        <rFont val="Times New Roman"/>
        <family val="1"/>
      </rPr>
      <t>Deductors have not deposited taxes or have furnished incorrect particulars of tax payment. Final credit will be reflected only when payment details in bank match with details of deposit in TDS / TCS statement</t>
    </r>
  </si>
  <si>
    <r>
      <rPr>
        <sz val="7"/>
        <rFont val="Times New Roman"/>
        <family val="1"/>
      </rPr>
      <t>M</t>
    </r>
  </si>
  <si>
    <r>
      <rPr>
        <sz val="7"/>
        <rFont val="Times New Roman"/>
        <family val="1"/>
      </rPr>
      <t>Matched</t>
    </r>
  </si>
  <si>
    <r>
      <rPr>
        <sz val="7"/>
        <rFont val="Times New Roman"/>
        <family val="1"/>
      </rPr>
      <t>Particulars of challan details provided in TDS statement have matched with the challan details available in OLTAS</t>
    </r>
  </si>
  <si>
    <r>
      <rPr>
        <sz val="7"/>
        <rFont val="Times New Roman"/>
        <family val="1"/>
      </rPr>
      <t>P</t>
    </r>
  </si>
  <si>
    <r>
      <rPr>
        <sz val="7"/>
        <rFont val="Times New Roman"/>
        <family val="1"/>
      </rPr>
      <t>Provisional</t>
    </r>
  </si>
  <si>
    <r>
      <rPr>
        <sz val="7"/>
        <rFont val="Times New Roman"/>
        <family val="1"/>
      </rPr>
      <t>Provisional tax credit is effected only for TDS / TCS Statements filed by Government deductors."P" status will be changed to Final (F) on verification of payment details submitted by Pay and Accounts Officer (PAO)</t>
    </r>
  </si>
  <si>
    <r>
      <rPr>
        <sz val="7"/>
        <rFont val="Times New Roman"/>
        <family val="1"/>
      </rPr>
      <t>Final</t>
    </r>
  </si>
  <si>
    <r>
      <rPr>
        <sz val="7"/>
        <rFont val="Times New Roman"/>
        <family val="1"/>
      </rPr>
      <t>In case of non-government deductors, payment details of TDS / TCS deposited in bank by deductors have matched with the payment details mentioned in the TDS / TCS statement filed by the deductors. In case of government deductors, details of</t>
    </r>
  </si>
  <si>
    <r>
      <rPr>
        <sz val="7"/>
        <rFont val="Times New Roman"/>
        <family val="1"/>
      </rPr>
      <t>TDS / TCS booked in Government account have been verified with payment details submitted by Pay and Accounts Officer (PAO)</t>
    </r>
  </si>
  <si>
    <r>
      <rPr>
        <sz val="7"/>
        <rFont val="Times New Roman"/>
        <family val="1"/>
      </rPr>
      <t>O</t>
    </r>
  </si>
  <si>
    <r>
      <rPr>
        <sz val="7"/>
        <rFont val="Times New Roman"/>
        <family val="1"/>
      </rPr>
      <t>Overbooked</t>
    </r>
  </si>
  <si>
    <r>
      <rPr>
        <sz val="7"/>
        <rFont val="Times New Roman"/>
        <family val="1"/>
      </rPr>
      <t>Payment details of TDS / TCS deposited in bank by deductor have matched with details mentioned in the TDS / TCS statement but the amount is over claimed in the statement. Final (F) credit will be reflected only when deductor reduces claimed amount in the statement or makes additional payment for excess amount claimed in the statement</t>
    </r>
  </si>
  <si>
    <r>
      <rPr>
        <sz val="7"/>
        <rFont val="Times New Roman"/>
        <family val="1"/>
      </rPr>
      <t>Z</t>
    </r>
  </si>
  <si>
    <r>
      <rPr>
        <sz val="7"/>
        <rFont val="Times New Roman"/>
        <family val="1"/>
      </rPr>
      <t>Mismatch</t>
    </r>
  </si>
  <si>
    <r>
      <rPr>
        <sz val="7"/>
        <rFont val="Times New Roman"/>
        <family val="1"/>
      </rPr>
      <t>Particulars of challan details provided in TDS statement have not matched with the challan details available in OLTAS. Status of challan will be updated as "M" (Matched), once correction is done by the deductor.</t>
    </r>
  </si>
  <si>
    <r>
      <rPr>
        <b/>
        <sz val="8"/>
        <rFont val="Times New Roman"/>
        <family val="1"/>
      </rPr>
      <t>**Remarks</t>
    </r>
  </si>
  <si>
    <r>
      <rPr>
        <sz val="7"/>
        <rFont val="Times New Roman"/>
        <family val="1"/>
      </rPr>
      <t>'A'</t>
    </r>
  </si>
  <si>
    <r>
      <rPr>
        <sz val="7"/>
        <rFont val="Times New Roman"/>
        <family val="1"/>
      </rPr>
      <t>Rectification of error in challan uploaded by bank</t>
    </r>
  </si>
  <si>
    <r>
      <rPr>
        <sz val="7"/>
        <rFont val="Times New Roman"/>
        <family val="1"/>
      </rPr>
      <t>'B'</t>
    </r>
  </si>
  <si>
    <r>
      <rPr>
        <sz val="7"/>
        <rFont val="Times New Roman"/>
        <family val="1"/>
      </rPr>
      <t>Rectification of error in statement uploaded by deductor</t>
    </r>
  </si>
  <si>
    <r>
      <rPr>
        <sz val="7"/>
        <rFont val="Times New Roman"/>
        <family val="1"/>
      </rPr>
      <t>'D'</t>
    </r>
  </si>
  <si>
    <r>
      <rPr>
        <sz val="7"/>
        <rFont val="Times New Roman"/>
        <family val="1"/>
      </rPr>
      <t>Rectification of error in Form 24G filed by Accounts Officer</t>
    </r>
  </si>
  <si>
    <r>
      <rPr>
        <sz val="7"/>
        <rFont val="Times New Roman"/>
        <family val="1"/>
      </rPr>
      <t>'E'</t>
    </r>
  </si>
  <si>
    <r>
      <rPr>
        <sz val="7"/>
        <rFont val="Times New Roman"/>
        <family val="1"/>
      </rPr>
      <t>Rectification of error in Challan by Assessing Officer</t>
    </r>
  </si>
  <si>
    <r>
      <rPr>
        <sz val="7"/>
        <rFont val="Times New Roman"/>
        <family val="1"/>
      </rPr>
      <t>'F'</t>
    </r>
  </si>
  <si>
    <r>
      <rPr>
        <sz val="7"/>
        <rFont val="Times New Roman"/>
        <family val="1"/>
      </rPr>
      <t>Lower/ No deduction certificate u/s 197</t>
    </r>
  </si>
  <si>
    <r>
      <rPr>
        <sz val="7"/>
        <rFont val="Times New Roman"/>
        <family val="1"/>
      </rPr>
      <t>'G'</t>
    </r>
  </si>
  <si>
    <r>
      <rPr>
        <sz val="7"/>
        <rFont val="Times New Roman"/>
        <family val="1"/>
      </rPr>
      <t>Reprocessing of Statement</t>
    </r>
  </si>
  <si>
    <r>
      <rPr>
        <sz val="7"/>
        <rFont val="Times New Roman"/>
        <family val="1"/>
      </rPr>
      <t>'T'</t>
    </r>
  </si>
  <si>
    <r>
      <rPr>
        <sz val="7"/>
        <rFont val="Times New Roman"/>
        <family val="1"/>
      </rPr>
      <t>Transporter</t>
    </r>
  </si>
  <si>
    <r>
      <rPr>
        <sz val="7"/>
        <rFont val="Times New Roman"/>
        <family val="1"/>
      </rPr>
      <t>'W'</t>
    </r>
  </si>
  <si>
    <r>
      <rPr>
        <sz val="7"/>
        <rFont val="Times New Roman"/>
        <family val="1"/>
      </rPr>
      <t>For Part III, Details shown are as per details submitted by Deductor</t>
    </r>
  </si>
  <si>
    <r>
      <rPr>
        <sz val="7"/>
        <rFont val="Times New Roman"/>
        <family val="1"/>
      </rPr>
      <t xml:space="preserve"># Total Tax Deducted includes TDS, Surcharge and Education Cess ## Tax Deducted includes TDS, Surcharge and Education Cess
</t>
    </r>
    <r>
      <rPr>
        <sz val="7"/>
        <rFont val="Times New Roman"/>
        <family val="1"/>
      </rPr>
      <t xml:space="preserve">+ Total Tax Collected includes TCS, Surcharge and Education Cess
</t>
    </r>
    <r>
      <rPr>
        <sz val="7"/>
        <rFont val="Times New Roman"/>
        <family val="1"/>
      </rPr>
      <t xml:space="preserve">++ Tax Collected includes TCS, Surcharge and Education Cess
</t>
    </r>
    <r>
      <rPr>
        <sz val="7"/>
        <rFont val="Times New Roman"/>
        <family val="1"/>
      </rPr>
      <t xml:space="preserve">*** Total TDS Deposited will not include the amount deposited as Fees and Interest
</t>
    </r>
    <r>
      <rPr>
        <sz val="7"/>
        <rFont val="Times New Roman"/>
        <family val="1"/>
      </rPr>
      <t>### "Total Amount Deposited other than TDS" includes Fees, Interest and Other etc.It also includes any default amount paid by deductor in case of Transactions covered under Proviso to sub-section (1) of section 194S</t>
    </r>
  </si>
  <si>
    <r>
      <rPr>
        <b/>
        <u/>
        <sz val="8"/>
        <rFont val="Times New Roman"/>
        <family val="1"/>
      </rPr>
      <t xml:space="preserve">Notes for Annual Tax Statement
</t>
    </r>
    <r>
      <rPr>
        <sz val="7"/>
        <rFont val="Times New Roman"/>
        <family val="1"/>
      </rPr>
      <t xml:space="preserve">a. Figures in brackets represent reversal (negative) entries
</t>
    </r>
    <r>
      <rPr>
        <sz val="7"/>
        <rFont val="Times New Roman"/>
        <family val="1"/>
      </rPr>
      <t xml:space="preserve">b. Tax Credits appearing in Part I, II, IV and VI of the Annual Tax Statement are on the basis of details given by deductor/collector in the TDS / TCS statement filed by them. The same should be verified before claiming tax credit and only the amount which pertains to you should be claimed
</t>
    </r>
    <r>
      <rPr>
        <sz val="7"/>
        <rFont val="Times New Roman"/>
        <family val="1"/>
      </rPr>
      <t xml:space="preserve">c. Date is displayed in dd-MMM-yyyy format
</t>
    </r>
    <r>
      <rPr>
        <sz val="7"/>
        <rFont val="Times New Roman"/>
        <family val="1"/>
      </rPr>
      <t xml:space="preserve">d. Part II of Annual Tax Statement contains details of transactions related to Form 15G/15H furnished by the deductor in the TDS statement.
</t>
    </r>
    <r>
      <rPr>
        <b/>
        <sz val="8"/>
        <rFont val="Times New Roman"/>
        <family val="1"/>
      </rPr>
      <t>1.Sections</t>
    </r>
  </si>
  <si>
    <r>
      <rPr>
        <b/>
        <sz val="7"/>
        <color rgb="FFFFFFFF"/>
        <rFont val="Times New Roman"/>
        <family val="1"/>
      </rPr>
      <t>Section</t>
    </r>
  </si>
  <si>
    <r>
      <rPr>
        <sz val="7"/>
        <rFont val="Times New Roman"/>
        <family val="1"/>
      </rPr>
      <t>Salary</t>
    </r>
  </si>
  <si>
    <r>
      <rPr>
        <sz val="7"/>
        <rFont val="Times New Roman"/>
        <family val="1"/>
      </rPr>
      <t>194LD</t>
    </r>
  </si>
  <si>
    <r>
      <rPr>
        <sz val="7"/>
        <rFont val="Times New Roman"/>
        <family val="1"/>
      </rPr>
      <t>TDS on interest on bonds / government securities</t>
    </r>
  </si>
  <si>
    <r>
      <rPr>
        <sz val="7"/>
        <rFont val="Times New Roman"/>
        <family val="1"/>
      </rPr>
      <t>192A</t>
    </r>
  </si>
  <si>
    <r>
      <rPr>
        <sz val="7"/>
        <rFont val="Times New Roman"/>
        <family val="1"/>
      </rPr>
      <t>TDS on PF withdrawal</t>
    </r>
  </si>
  <si>
    <r>
      <rPr>
        <sz val="7"/>
        <rFont val="Times New Roman"/>
        <family val="1"/>
      </rPr>
      <t>194M</t>
    </r>
  </si>
  <si>
    <r>
      <rPr>
        <sz val="7"/>
        <rFont val="Times New Roman"/>
        <family val="1"/>
      </rPr>
      <t>Payment of certain sums by certain individuals or Hindu Undivided Family</t>
    </r>
  </si>
  <si>
    <r>
      <rPr>
        <sz val="7"/>
        <rFont val="Times New Roman"/>
        <family val="1"/>
      </rPr>
      <t>Interest on Securities</t>
    </r>
  </si>
  <si>
    <r>
      <rPr>
        <sz val="7"/>
        <rFont val="Times New Roman"/>
        <family val="1"/>
      </rPr>
      <t>194N</t>
    </r>
  </si>
  <si>
    <r>
      <rPr>
        <sz val="7"/>
        <rFont val="Times New Roman"/>
        <family val="1"/>
      </rPr>
      <t>Payment of certain amounts in cash other than cases covered by first proviso or third proviso</t>
    </r>
  </si>
  <si>
    <r>
      <rPr>
        <sz val="7"/>
        <rFont val="Times New Roman"/>
        <family val="1"/>
      </rPr>
      <t>Dividends</t>
    </r>
  </si>
  <si>
    <r>
      <rPr>
        <sz val="7"/>
        <rFont val="Times New Roman"/>
        <family val="1"/>
      </rPr>
      <t>Interest other than 'Interest on securities'</t>
    </r>
  </si>
  <si>
    <r>
      <rPr>
        <sz val="7"/>
        <rFont val="Times New Roman"/>
        <family val="1"/>
      </rPr>
      <t xml:space="preserve">194N
</t>
    </r>
    <r>
      <rPr>
        <sz val="7"/>
        <rFont val="Times New Roman"/>
        <family val="1"/>
      </rPr>
      <t>First Proviso</t>
    </r>
  </si>
  <si>
    <r>
      <rPr>
        <sz val="7"/>
        <rFont val="Times New Roman"/>
        <family val="1"/>
      </rPr>
      <t>Payment of certain amounts in cash to non-filers except in case of co-operative societies</t>
    </r>
  </si>
  <si>
    <r>
      <rPr>
        <sz val="7"/>
        <rFont val="Times New Roman"/>
        <family val="1"/>
      </rPr>
      <t>194B</t>
    </r>
  </si>
  <si>
    <r>
      <rPr>
        <sz val="7"/>
        <rFont val="Times New Roman"/>
        <family val="1"/>
      </rPr>
      <t>Winning from lottery or crossword puzzle, etc</t>
    </r>
  </si>
  <si>
    <r>
      <rPr>
        <sz val="7"/>
        <rFont val="Times New Roman"/>
        <family val="1"/>
      </rPr>
      <t>194BA</t>
    </r>
  </si>
  <si>
    <r>
      <rPr>
        <sz val="7"/>
        <rFont val="Times New Roman"/>
        <family val="1"/>
      </rPr>
      <t>Winnings from online games</t>
    </r>
  </si>
  <si>
    <r>
      <rPr>
        <sz val="7"/>
        <rFont val="Times New Roman"/>
        <family val="1"/>
      </rPr>
      <t xml:space="preserve">194N
</t>
    </r>
    <r>
      <rPr>
        <sz val="7"/>
        <rFont val="Times New Roman"/>
        <family val="1"/>
      </rPr>
      <t>Third Proviso</t>
    </r>
  </si>
  <si>
    <r>
      <rPr>
        <sz val="7"/>
        <rFont val="Times New Roman"/>
        <family val="1"/>
      </rPr>
      <t>Payment of certain amounts in cash to co-operative societies not covered by first proviso</t>
    </r>
  </si>
  <si>
    <r>
      <rPr>
        <sz val="7"/>
        <rFont val="Times New Roman"/>
        <family val="1"/>
      </rPr>
      <t>194BB</t>
    </r>
  </si>
  <si>
    <r>
      <rPr>
        <sz val="7"/>
        <rFont val="Times New Roman"/>
        <family val="1"/>
      </rPr>
      <t>Winning from horse race</t>
    </r>
  </si>
  <si>
    <r>
      <rPr>
        <sz val="7"/>
        <rFont val="Times New Roman"/>
        <family val="1"/>
      </rPr>
      <t>194C</t>
    </r>
  </si>
  <si>
    <r>
      <rPr>
        <sz val="7"/>
        <rFont val="Times New Roman"/>
        <family val="1"/>
      </rPr>
      <t>Payments to contractors and sub-contractors</t>
    </r>
  </si>
  <si>
    <r>
      <rPr>
        <sz val="7"/>
        <rFont val="Times New Roman"/>
        <family val="1"/>
      </rPr>
      <t xml:space="preserve">194N
</t>
    </r>
    <r>
      <rPr>
        <sz val="7"/>
        <rFont val="Times New Roman"/>
        <family val="1"/>
      </rPr>
      <t>First Proviso read with Third Proviso</t>
    </r>
  </si>
  <si>
    <r>
      <rPr>
        <sz val="7"/>
        <rFont val="Times New Roman"/>
        <family val="1"/>
      </rPr>
      <t>Payment of certain amount in cash to non-filers being co-operative societies</t>
    </r>
  </si>
  <si>
    <r>
      <rPr>
        <sz val="7"/>
        <rFont val="Times New Roman"/>
        <family val="1"/>
      </rPr>
      <t>194D</t>
    </r>
  </si>
  <si>
    <r>
      <rPr>
        <sz val="7"/>
        <rFont val="Times New Roman"/>
        <family val="1"/>
      </rPr>
      <t>Insurance commission</t>
    </r>
  </si>
  <si>
    <r>
      <rPr>
        <sz val="7"/>
        <rFont val="Times New Roman"/>
        <family val="1"/>
      </rPr>
      <t>194DA</t>
    </r>
  </si>
  <si>
    <r>
      <rPr>
        <sz val="7"/>
        <rFont val="Times New Roman"/>
        <family val="1"/>
      </rPr>
      <t>Payment in respect of life insurance policy</t>
    </r>
  </si>
  <si>
    <r>
      <rPr>
        <sz val="7"/>
        <rFont val="Times New Roman"/>
        <family val="1"/>
      </rPr>
      <t>194E</t>
    </r>
  </si>
  <si>
    <r>
      <rPr>
        <sz val="7"/>
        <rFont val="Times New Roman"/>
        <family val="1"/>
      </rPr>
      <t>Payments to non-resident sportsmen or sports associations</t>
    </r>
  </si>
  <si>
    <r>
      <rPr>
        <sz val="7"/>
        <rFont val="Times New Roman"/>
        <family val="1"/>
      </rPr>
      <t>194EE</t>
    </r>
  </si>
  <si>
    <r>
      <rPr>
        <sz val="7"/>
        <rFont val="Times New Roman"/>
        <family val="1"/>
      </rPr>
      <t>Payments in respect of deposits under National Savings Scheme</t>
    </r>
  </si>
  <si>
    <r>
      <rPr>
        <sz val="7"/>
        <rFont val="Times New Roman"/>
        <family val="1"/>
      </rPr>
      <t>194F</t>
    </r>
  </si>
  <si>
    <r>
      <rPr>
        <sz val="7"/>
        <rFont val="Times New Roman"/>
        <family val="1"/>
      </rPr>
      <t>Payments on account of repurchase of units by Mutual Fund or Unit Trust of India (omitted w.e.f. 01-oct-2024).</t>
    </r>
  </si>
  <si>
    <r>
      <rPr>
        <sz val="7"/>
        <rFont val="Times New Roman"/>
        <family val="1"/>
      </rPr>
      <t>194O</t>
    </r>
  </si>
  <si>
    <r>
      <rPr>
        <sz val="7"/>
        <rFont val="Times New Roman"/>
        <family val="1"/>
      </rPr>
      <t>Payment of certain sums by e-commerce operator to e-commerce participant</t>
    </r>
  </si>
  <si>
    <r>
      <rPr>
        <sz val="7"/>
        <rFont val="Times New Roman"/>
        <family val="1"/>
      </rPr>
      <t>194G</t>
    </r>
  </si>
  <si>
    <r>
      <rPr>
        <sz val="7"/>
        <rFont val="Times New Roman"/>
        <family val="1"/>
      </rPr>
      <t>Commission, price, etc. on sale of lottery tickets</t>
    </r>
  </si>
  <si>
    <r>
      <rPr>
        <sz val="7"/>
        <rFont val="Times New Roman"/>
        <family val="1"/>
      </rPr>
      <t>194P</t>
    </r>
  </si>
  <si>
    <r>
      <rPr>
        <sz val="7"/>
        <rFont val="Times New Roman"/>
        <family val="1"/>
      </rPr>
      <t>Deduction of tax in case of specified senior citizen</t>
    </r>
  </si>
  <si>
    <r>
      <rPr>
        <sz val="7"/>
        <rFont val="Times New Roman"/>
        <family val="1"/>
      </rPr>
      <t>194H</t>
    </r>
  </si>
  <si>
    <r>
      <rPr>
        <sz val="7"/>
        <rFont val="Times New Roman"/>
        <family val="1"/>
      </rPr>
      <t>Commission or brokerage</t>
    </r>
  </si>
  <si>
    <r>
      <rPr>
        <sz val="7"/>
        <rFont val="Times New Roman"/>
        <family val="1"/>
      </rPr>
      <t>194Q</t>
    </r>
  </si>
  <si>
    <r>
      <rPr>
        <sz val="7"/>
        <rFont val="Times New Roman"/>
        <family val="1"/>
      </rPr>
      <t>Deduction of tax at source on payment of certain sum for purchase of goods</t>
    </r>
  </si>
  <si>
    <r>
      <rPr>
        <sz val="7"/>
        <rFont val="Times New Roman"/>
        <family val="1"/>
      </rPr>
      <t>194I(a)</t>
    </r>
  </si>
  <si>
    <r>
      <rPr>
        <sz val="7"/>
        <rFont val="Times New Roman"/>
        <family val="1"/>
      </rPr>
      <t>Rent on hiring of plant and machinery</t>
    </r>
  </si>
  <si>
    <r>
      <rPr>
        <sz val="7"/>
        <rFont val="Times New Roman"/>
        <family val="1"/>
      </rPr>
      <t>Other sums payable to a non-resident</t>
    </r>
  </si>
  <si>
    <r>
      <rPr>
        <sz val="7"/>
        <rFont val="Times New Roman"/>
        <family val="1"/>
      </rPr>
      <t>194I(b)</t>
    </r>
  </si>
  <si>
    <r>
      <rPr>
        <sz val="7"/>
        <rFont val="Times New Roman"/>
        <family val="1"/>
      </rPr>
      <t>Rent on other than plant and machinery</t>
    </r>
  </si>
  <si>
    <r>
      <rPr>
        <sz val="7"/>
        <rFont val="Times New Roman"/>
        <family val="1"/>
      </rPr>
      <t>196A</t>
    </r>
  </si>
  <si>
    <r>
      <rPr>
        <sz val="7"/>
        <rFont val="Times New Roman"/>
        <family val="1"/>
      </rPr>
      <t>Income in respect of units of non-residents</t>
    </r>
  </si>
  <si>
    <r>
      <rPr>
        <sz val="7"/>
        <rFont val="Times New Roman"/>
        <family val="1"/>
      </rPr>
      <t>194IA</t>
    </r>
  </si>
  <si>
    <r>
      <rPr>
        <sz val="7"/>
        <rFont val="Times New Roman"/>
        <family val="1"/>
      </rPr>
      <t>TDS on Sale of immovable property</t>
    </r>
  </si>
  <si>
    <r>
      <rPr>
        <sz val="7"/>
        <rFont val="Times New Roman"/>
        <family val="1"/>
      </rPr>
      <t>196B</t>
    </r>
  </si>
  <si>
    <r>
      <rPr>
        <sz val="7"/>
        <rFont val="Times New Roman"/>
        <family val="1"/>
      </rPr>
      <t>Payments in respect of units to an offshore fund</t>
    </r>
  </si>
  <si>
    <r>
      <rPr>
        <sz val="7"/>
        <rFont val="Times New Roman"/>
        <family val="1"/>
      </rPr>
      <t>194IB</t>
    </r>
  </si>
  <si>
    <r>
      <rPr>
        <sz val="7"/>
        <rFont val="Times New Roman"/>
        <family val="1"/>
      </rPr>
      <t>Payment of rent by certain individuals or Hindu undivided family</t>
    </r>
  </si>
  <si>
    <r>
      <rPr>
        <sz val="7"/>
        <rFont val="Times New Roman"/>
        <family val="1"/>
      </rPr>
      <t>196C</t>
    </r>
  </si>
  <si>
    <r>
      <rPr>
        <sz val="7"/>
        <rFont val="Times New Roman"/>
        <family val="1"/>
      </rPr>
      <t>Income from foreign currency bonds or shares of Indian</t>
    </r>
  </si>
  <si>
    <r>
      <rPr>
        <sz val="7"/>
        <rFont val="Times New Roman"/>
        <family val="1"/>
      </rPr>
      <t>194IC</t>
    </r>
  </si>
  <si>
    <r>
      <rPr>
        <sz val="7"/>
        <rFont val="Times New Roman"/>
        <family val="1"/>
      </rPr>
      <t>Payment under specified agreement</t>
    </r>
  </si>
  <si>
    <r>
      <rPr>
        <sz val="7"/>
        <rFont val="Times New Roman"/>
        <family val="1"/>
      </rPr>
      <t>196D</t>
    </r>
  </si>
  <si>
    <r>
      <rPr>
        <sz val="7"/>
        <rFont val="Times New Roman"/>
        <family val="1"/>
      </rPr>
      <t>Income of foreign institutional investors from securities</t>
    </r>
  </si>
  <si>
    <r>
      <rPr>
        <sz val="7"/>
        <rFont val="Times New Roman"/>
        <family val="1"/>
      </rPr>
      <t>194J(a)</t>
    </r>
  </si>
  <si>
    <r>
      <rPr>
        <sz val="7"/>
        <rFont val="Times New Roman"/>
        <family val="1"/>
      </rPr>
      <t>Fees for technical services</t>
    </r>
  </si>
  <si>
    <r>
      <rPr>
        <sz val="7"/>
        <rFont val="Times New Roman"/>
        <family val="1"/>
      </rPr>
      <t>196DA</t>
    </r>
  </si>
  <si>
    <r>
      <rPr>
        <sz val="7"/>
        <rFont val="Times New Roman"/>
        <family val="1"/>
      </rPr>
      <t>Income of specified fund from securities</t>
    </r>
  </si>
  <si>
    <r>
      <rPr>
        <sz val="7"/>
        <rFont val="Times New Roman"/>
        <family val="1"/>
      </rPr>
      <t>194J(b)</t>
    </r>
  </si>
  <si>
    <r>
      <rPr>
        <sz val="7"/>
        <rFont val="Times New Roman"/>
        <family val="1"/>
      </rPr>
      <t>Fees for professional services or royalty etc</t>
    </r>
  </si>
  <si>
    <r>
      <rPr>
        <sz val="7"/>
        <rFont val="Times New Roman"/>
        <family val="1"/>
      </rPr>
      <t>206CA</t>
    </r>
  </si>
  <si>
    <r>
      <rPr>
        <sz val="7"/>
        <rFont val="Times New Roman"/>
        <family val="1"/>
      </rPr>
      <t>Collection at source from alcoholic liquor for human</t>
    </r>
  </si>
  <si>
    <r>
      <rPr>
        <sz val="7"/>
        <rFont val="Times New Roman"/>
        <family val="1"/>
      </rPr>
      <t>194K</t>
    </r>
  </si>
  <si>
    <r>
      <rPr>
        <sz val="7"/>
        <rFont val="Times New Roman"/>
        <family val="1"/>
      </rPr>
      <t>Income payable to a resident assessee in respect of units of a specified mutual fund or of the units of the Unit Trust of India</t>
    </r>
  </si>
  <si>
    <r>
      <rPr>
        <sz val="7"/>
        <rFont val="Times New Roman"/>
        <family val="1"/>
      </rPr>
      <t>206CB</t>
    </r>
  </si>
  <si>
    <r>
      <rPr>
        <sz val="7"/>
        <rFont val="Times New Roman"/>
        <family val="1"/>
      </rPr>
      <t>Collection at source from timber obtained under forest lease</t>
    </r>
  </si>
  <si>
    <r>
      <rPr>
        <sz val="7"/>
        <rFont val="Times New Roman"/>
        <family val="1"/>
      </rPr>
      <t>206CC</t>
    </r>
  </si>
  <si>
    <r>
      <rPr>
        <sz val="7"/>
        <rFont val="Times New Roman"/>
        <family val="1"/>
      </rPr>
      <t>Collection at source from timber obtained by any mode other than a forest lease</t>
    </r>
  </si>
  <si>
    <r>
      <rPr>
        <sz val="7"/>
        <rFont val="Times New Roman"/>
        <family val="1"/>
      </rPr>
      <t>194LA</t>
    </r>
  </si>
  <si>
    <r>
      <rPr>
        <sz val="7"/>
        <rFont val="Times New Roman"/>
        <family val="1"/>
      </rPr>
      <t>Payment of compensation on acquisition of certain immovable</t>
    </r>
  </si>
  <si>
    <r>
      <rPr>
        <sz val="7"/>
        <rFont val="Times New Roman"/>
        <family val="1"/>
      </rPr>
      <t>194LB</t>
    </r>
  </si>
  <si>
    <r>
      <rPr>
        <sz val="7"/>
        <rFont val="Times New Roman"/>
        <family val="1"/>
      </rPr>
      <t>Income by way of Interest from Infrastructure Debt fund</t>
    </r>
  </si>
  <si>
    <r>
      <rPr>
        <sz val="7"/>
        <rFont val="Times New Roman"/>
        <family val="1"/>
      </rPr>
      <t>206CD</t>
    </r>
  </si>
  <si>
    <r>
      <rPr>
        <sz val="7"/>
        <rFont val="Times New Roman"/>
        <family val="1"/>
      </rPr>
      <t>Collection at source from any other forest produce (not being tendu leaves)</t>
    </r>
  </si>
  <si>
    <r>
      <rPr>
        <sz val="7"/>
        <rFont val="Times New Roman"/>
        <family val="1"/>
      </rPr>
      <t xml:space="preserve">194LC(2
</t>
    </r>
    <r>
      <rPr>
        <sz val="7"/>
        <rFont val="Times New Roman"/>
        <family val="1"/>
      </rPr>
      <t>)(i) and (ia)</t>
    </r>
  </si>
  <si>
    <r>
      <rPr>
        <sz val="7"/>
        <rFont val="Times New Roman"/>
        <family val="1"/>
      </rPr>
      <t>Income under clause (i) and (ia) of sub-section (2) of section 194LC</t>
    </r>
  </si>
  <si>
    <r>
      <rPr>
        <sz val="7"/>
        <rFont val="Times New Roman"/>
        <family val="1"/>
      </rPr>
      <t>206CE</t>
    </r>
  </si>
  <si>
    <r>
      <rPr>
        <sz val="7"/>
        <rFont val="Times New Roman"/>
        <family val="1"/>
      </rPr>
      <t>Collection at source from any scrap</t>
    </r>
  </si>
  <si>
    <r>
      <rPr>
        <sz val="7"/>
        <rFont val="Times New Roman"/>
        <family val="1"/>
      </rPr>
      <t>206CF</t>
    </r>
  </si>
  <si>
    <r>
      <rPr>
        <sz val="7"/>
        <rFont val="Times New Roman"/>
        <family val="1"/>
      </rPr>
      <t>Collection at source from contractors or licensee or lease relating to parking lots</t>
    </r>
  </si>
  <si>
    <r>
      <rPr>
        <sz val="7"/>
        <rFont val="Times New Roman"/>
        <family val="1"/>
      </rPr>
      <t xml:space="preserve">194LC(2
</t>
    </r>
    <r>
      <rPr>
        <sz val="7"/>
        <rFont val="Times New Roman"/>
        <family val="1"/>
      </rPr>
      <t>)(ib)</t>
    </r>
  </si>
  <si>
    <r>
      <rPr>
        <sz val="7"/>
        <rFont val="Times New Roman"/>
        <family val="1"/>
      </rPr>
      <t>Income under clause (ib) of sub-section (2) of section 194LC</t>
    </r>
  </si>
  <si>
    <r>
      <rPr>
        <sz val="7"/>
        <rFont val="Times New Roman"/>
        <family val="1"/>
      </rPr>
      <t>206CG</t>
    </r>
  </si>
  <si>
    <r>
      <rPr>
        <sz val="7"/>
        <rFont val="Times New Roman"/>
        <family val="1"/>
      </rPr>
      <t>Collection at source from contractors or licensee or lease relating to toll plaza</t>
    </r>
  </si>
  <si>
    <r>
      <rPr>
        <sz val="7"/>
        <rFont val="Times New Roman"/>
        <family val="1"/>
      </rPr>
      <t>206CH</t>
    </r>
  </si>
  <si>
    <r>
      <rPr>
        <sz val="7"/>
        <rFont val="Times New Roman"/>
        <family val="1"/>
      </rPr>
      <t>Collection at source from contractors or licensee or lease relating to mine or quarry</t>
    </r>
  </si>
  <si>
    <r>
      <rPr>
        <sz val="7"/>
        <rFont val="Times New Roman"/>
        <family val="1"/>
      </rPr>
      <t xml:space="preserve">194LC(2
</t>
    </r>
    <r>
      <rPr>
        <sz val="7"/>
        <rFont val="Times New Roman"/>
        <family val="1"/>
      </rPr>
      <t>)(ic)</t>
    </r>
  </si>
  <si>
    <r>
      <rPr>
        <sz val="7"/>
        <rFont val="Times New Roman"/>
        <family val="1"/>
      </rPr>
      <t>Income under clause (ic) of sub-section (2) of section 194LC</t>
    </r>
  </si>
  <si>
    <r>
      <rPr>
        <sz val="7"/>
        <rFont val="Times New Roman"/>
        <family val="1"/>
      </rPr>
      <t>206CI</t>
    </r>
  </si>
  <si>
    <r>
      <rPr>
        <sz val="7"/>
        <rFont val="Times New Roman"/>
        <family val="1"/>
      </rPr>
      <t>Collection at source from tendu Leaves</t>
    </r>
  </si>
  <si>
    <r>
      <rPr>
        <sz val="7"/>
        <rFont val="Times New Roman"/>
        <family val="1"/>
      </rPr>
      <t>194LBA</t>
    </r>
  </si>
  <si>
    <r>
      <rPr>
        <sz val="7"/>
        <rFont val="Times New Roman"/>
        <family val="1"/>
      </rPr>
      <t>Certain income from units of a business trust</t>
    </r>
  </si>
  <si>
    <r>
      <rPr>
        <sz val="7"/>
        <rFont val="Times New Roman"/>
        <family val="1"/>
      </rPr>
      <t>206CJ</t>
    </r>
  </si>
  <si>
    <r>
      <rPr>
        <sz val="7"/>
        <rFont val="Times New Roman"/>
        <family val="1"/>
      </rPr>
      <t>Collection at source from on sale of certain Minerals</t>
    </r>
  </si>
  <si>
    <r>
      <rPr>
        <sz val="7"/>
        <rFont val="Times New Roman"/>
        <family val="1"/>
      </rPr>
      <t>Income in respect of units of investment fund</t>
    </r>
  </si>
  <si>
    <r>
      <rPr>
        <sz val="7"/>
        <rFont val="Times New Roman"/>
        <family val="1"/>
      </rPr>
      <t>206CK</t>
    </r>
  </si>
  <si>
    <r>
      <rPr>
        <sz val="7"/>
        <rFont val="Times New Roman"/>
        <family val="1"/>
      </rPr>
      <t>Collection at source on cash case of Bullion and Jewellery</t>
    </r>
  </si>
  <si>
    <r>
      <rPr>
        <sz val="7"/>
        <rFont val="Times New Roman"/>
        <family val="1"/>
      </rPr>
      <t>194LBC</t>
    </r>
  </si>
  <si>
    <r>
      <rPr>
        <sz val="7"/>
        <rFont val="Times New Roman"/>
        <family val="1"/>
      </rPr>
      <t>Income in respect of investment in securitization trust</t>
    </r>
  </si>
  <si>
    <r>
      <rPr>
        <sz val="7"/>
        <rFont val="Times New Roman"/>
        <family val="1"/>
      </rPr>
      <t>194R</t>
    </r>
  </si>
  <si>
    <r>
      <rPr>
        <sz val="7"/>
        <rFont val="Times New Roman"/>
        <family val="1"/>
      </rPr>
      <t>Benefits or perquisites of business or profession</t>
    </r>
  </si>
  <si>
    <r>
      <rPr>
        <sz val="7"/>
        <rFont val="Times New Roman"/>
        <family val="1"/>
      </rPr>
      <t>Collection at source on sale of Motor vehicle</t>
    </r>
  </si>
  <si>
    <r>
      <rPr>
        <sz val="7"/>
        <rFont val="Times New Roman"/>
        <family val="1"/>
      </rPr>
      <t>194S</t>
    </r>
  </si>
  <si>
    <r>
      <rPr>
        <sz val="7"/>
        <rFont val="Times New Roman"/>
        <family val="1"/>
      </rPr>
      <t>Payment of consideration for transfer of virtual digital asset by persons other than specified persons</t>
    </r>
  </si>
  <si>
    <r>
      <rPr>
        <sz val="7"/>
        <rFont val="Times New Roman"/>
        <family val="1"/>
      </rPr>
      <t>206CM</t>
    </r>
  </si>
  <si>
    <r>
      <rPr>
        <sz val="7"/>
        <rFont val="Times New Roman"/>
        <family val="1"/>
      </rPr>
      <t>Collection at source on sale in cash of any goods(other than bullion/jewelry)</t>
    </r>
  </si>
  <si>
    <r>
      <rPr>
        <sz val="7"/>
        <rFont val="Times New Roman"/>
        <family val="1"/>
      </rPr>
      <t>206CN</t>
    </r>
  </si>
  <si>
    <r>
      <rPr>
        <sz val="7"/>
        <rFont val="Times New Roman"/>
        <family val="1"/>
      </rPr>
      <t>Collection at source on providing of any services(other than Chapter-XVII-B)</t>
    </r>
  </si>
  <si>
    <r>
      <rPr>
        <sz val="7"/>
        <rFont val="Times New Roman"/>
        <family val="1"/>
      </rPr>
      <t>Proviso to section 194B</t>
    </r>
  </si>
  <si>
    <r>
      <rPr>
        <sz val="7"/>
        <rFont val="Times New Roman"/>
        <family val="1"/>
      </rPr>
      <t>Winnings from lotteries and crossword puzzles, etc where consideration is made in kind or cash is not sufficient to meet the tax liability and tax has been paid before such winnings are released</t>
    </r>
  </si>
  <si>
    <r>
      <rPr>
        <sz val="7"/>
        <rFont val="Times New Roman"/>
        <family val="1"/>
      </rPr>
      <t>206CO</t>
    </r>
  </si>
  <si>
    <r>
      <rPr>
        <sz val="7"/>
        <rFont val="Times New Roman"/>
        <family val="1"/>
      </rPr>
      <t>Collection at source on remittance under LRS for purchase of overseas tour program package</t>
    </r>
  </si>
  <si>
    <r>
      <rPr>
        <sz val="7"/>
        <rFont val="Times New Roman"/>
        <family val="1"/>
      </rPr>
      <t>206CP</t>
    </r>
  </si>
  <si>
    <r>
      <rPr>
        <sz val="7"/>
        <rFont val="Times New Roman"/>
        <family val="1"/>
      </rPr>
      <t>Collection at source on remittance under LRS for educational loan taken from financial institution mentioned in section 80E</t>
    </r>
  </si>
  <si>
    <r>
      <rPr>
        <sz val="7"/>
        <rFont val="Times New Roman"/>
        <family val="1"/>
      </rPr>
      <t xml:space="preserve">First Proviso to sub- section(1
</t>
    </r>
    <r>
      <rPr>
        <sz val="7"/>
        <rFont val="Times New Roman"/>
        <family val="1"/>
      </rPr>
      <t>) of section 194R</t>
    </r>
  </si>
  <si>
    <r>
      <rPr>
        <sz val="7"/>
        <rFont val="Times New Roman"/>
        <family val="1"/>
      </rPr>
      <t>Benefits or perquisites of business or profession where such benefit is provided in kind or where part in cash is not sufficient to meet tax liability and tax required to be deducted is paid before such benefit is released</t>
    </r>
  </si>
  <si>
    <r>
      <rPr>
        <sz val="7"/>
        <rFont val="Times New Roman"/>
        <family val="1"/>
      </rPr>
      <t>206CQ</t>
    </r>
  </si>
  <si>
    <r>
      <rPr>
        <sz val="7"/>
        <rFont val="Times New Roman"/>
        <family val="1"/>
      </rPr>
      <t>Collection at source on remittance under LRS for purpose other than for purchase of overseas tour package or for educational loan taken from financial institution</t>
    </r>
  </si>
  <si>
    <r>
      <rPr>
        <sz val="7"/>
        <rFont val="Times New Roman"/>
        <family val="1"/>
      </rPr>
      <t>206CR</t>
    </r>
  </si>
  <si>
    <r>
      <rPr>
        <sz val="7"/>
        <rFont val="Times New Roman"/>
        <family val="1"/>
      </rPr>
      <t>Collection at source on sale of goods</t>
    </r>
  </si>
  <si>
    <r>
      <rPr>
        <sz val="7"/>
        <rFont val="Times New Roman"/>
        <family val="1"/>
      </rPr>
      <t>206CT</t>
    </r>
  </si>
  <si>
    <r>
      <rPr>
        <sz val="7"/>
        <rFont val="Times New Roman"/>
        <family val="1"/>
      </rPr>
      <t>Collection at source on remittance under LRS is for the purposes of education or medical treatment and not covered under Code P</t>
    </r>
  </si>
  <si>
    <r>
      <rPr>
        <sz val="7"/>
        <rFont val="Times New Roman"/>
        <family val="1"/>
      </rPr>
      <t xml:space="preserve">Proviso to sub- section(1
</t>
    </r>
    <r>
      <rPr>
        <sz val="7"/>
        <rFont val="Times New Roman"/>
        <family val="1"/>
      </rPr>
      <t>) of section 194S</t>
    </r>
  </si>
  <si>
    <r>
      <rPr>
        <sz val="7"/>
        <rFont val="Times New Roman"/>
        <family val="1"/>
      </rPr>
      <t>Payment for transfer of virtual digital asset where payment is in kind or in exchange of another virtual digital asset and tax required to be deducted is paid before such payment is released</t>
    </r>
  </si>
  <si>
    <r>
      <rPr>
        <sz val="7"/>
        <rFont val="Times New Roman"/>
        <family val="1"/>
      </rPr>
      <t xml:space="preserve">Sub- section
</t>
    </r>
    <r>
      <rPr>
        <sz val="7"/>
        <rFont val="Times New Roman"/>
        <family val="1"/>
      </rPr>
      <t>(2) of section 194BA</t>
    </r>
  </si>
  <si>
    <r>
      <rPr>
        <sz val="7"/>
        <rFont val="Times New Roman"/>
        <family val="1"/>
      </rPr>
      <t>Net Winnings from online games where the net winnings are made in kind or cash is not sufficient to meet the tax liability and tax has been paid before such net winnings are released</t>
    </r>
  </si>
  <si>
    <r>
      <rPr>
        <b/>
        <sz val="8"/>
        <rFont val="Times New Roman"/>
        <family val="1"/>
      </rPr>
      <t>2.Minor Head                                                                                                                       3.Major Head</t>
    </r>
  </si>
  <si>
    <r>
      <rPr>
        <b/>
        <sz val="7"/>
        <color rgb="FFFFFFFF"/>
        <rFont val="Times New Roman"/>
        <family val="1"/>
      </rPr>
      <t>Code</t>
    </r>
  </si>
  <si>
    <r>
      <rPr>
        <sz val="7"/>
        <rFont val="Times New Roman"/>
        <family val="1"/>
      </rPr>
      <t>TDS/TCS</t>
    </r>
  </si>
  <si>
    <r>
      <rPr>
        <sz val="7"/>
        <rFont val="Times New Roman"/>
        <family val="1"/>
      </rPr>
      <t>Corporation Tax</t>
    </r>
  </si>
  <si>
    <r>
      <rPr>
        <sz val="7"/>
        <rFont val="Times New Roman"/>
        <family val="1"/>
      </rPr>
      <t>Tax on regular assessment</t>
    </r>
  </si>
  <si>
    <r>
      <rPr>
        <sz val="7"/>
        <rFont val="Times New Roman"/>
        <family val="1"/>
      </rPr>
      <t>Income Tax (other than companies)</t>
    </r>
  </si>
  <si>
    <r>
      <rPr>
        <sz val="7"/>
        <rFont val="Times New Roman"/>
        <family val="1"/>
      </rPr>
      <t>TDS on sale of immovable property</t>
    </r>
  </si>
  <si>
    <r>
      <rPr>
        <b/>
        <sz val="8"/>
        <rFont val="Times New Roman"/>
        <family val="1"/>
      </rPr>
      <t>Glossary</t>
    </r>
  </si>
  <si>
    <r>
      <rPr>
        <b/>
        <sz val="7"/>
        <color rgb="FFFFFFFF"/>
        <rFont val="Times New Roman"/>
        <family val="1"/>
      </rPr>
      <t>Abbreviation</t>
    </r>
  </si>
  <si>
    <r>
      <rPr>
        <sz val="7"/>
        <rFont val="Times New Roman"/>
        <family val="1"/>
      </rPr>
      <t>AY</t>
    </r>
  </si>
  <si>
    <r>
      <rPr>
        <sz val="7"/>
        <rFont val="Times New Roman"/>
        <family val="1"/>
      </rPr>
      <t>Assessment Year</t>
    </r>
  </si>
  <si>
    <r>
      <rPr>
        <sz val="7"/>
        <rFont val="Times New Roman"/>
        <family val="1"/>
      </rPr>
      <t>TDS</t>
    </r>
  </si>
  <si>
    <r>
      <rPr>
        <sz val="7"/>
        <rFont val="Times New Roman"/>
        <family val="1"/>
      </rPr>
      <t>Tax Deducted at Source</t>
    </r>
  </si>
  <si>
    <r>
      <rPr>
        <sz val="7"/>
        <rFont val="Times New Roman"/>
        <family val="1"/>
      </rPr>
      <t>TCS</t>
    </r>
  </si>
  <si>
    <r>
      <rPr>
        <sz val="7"/>
        <rFont val="Times New Roman"/>
        <family val="1"/>
      </rPr>
      <t>Tax Collected at Source</t>
    </r>
  </si>
  <si>
    <t>Dividand</t>
  </si>
  <si>
    <t>Cap Gain</t>
  </si>
  <si>
    <t>Interest Income and TDS</t>
  </si>
  <si>
    <r>
      <rPr>
        <sz val="7"/>
        <rFont val="Times New Roman"/>
        <family val="1"/>
      </rPr>
      <t>AEWPP3178G</t>
    </r>
  </si>
  <si>
    <r>
      <rPr>
        <sz val="7"/>
        <rFont val="Times New Roman"/>
        <family val="1"/>
      </rPr>
      <t>HEMAL MADHUBHAI PATEL</t>
    </r>
  </si>
  <si>
    <r>
      <rPr>
        <sz val="7"/>
        <rFont val="Times New Roman"/>
        <family val="1"/>
      </rPr>
      <t>47, ANANG SOC, NR BHADUWAT NAGAR, GHODASAR, AHMEDABAD, GUJARAT, 380050</t>
    </r>
  </si>
  <si>
    <r>
      <rPr>
        <sz val="7"/>
        <rFont val="Times New Roman"/>
        <family val="1"/>
      </rPr>
      <t>MANUBHAI &amp; SHAH LLP</t>
    </r>
  </si>
  <si>
    <r>
      <rPr>
        <sz val="7"/>
        <rFont val="Times New Roman"/>
        <family val="1"/>
      </rPr>
      <t>AHMM00027G</t>
    </r>
  </si>
  <si>
    <r>
      <rPr>
        <sz val="7"/>
        <rFont val="Times New Roman"/>
        <family val="1"/>
      </rPr>
      <t>194JB</t>
    </r>
  </si>
  <si>
    <r>
      <rPr>
        <sz val="7"/>
        <rFont val="Times New Roman"/>
        <family val="1"/>
      </rPr>
      <t>AMICUS INDIA CAPITAL PARTNERS LLP</t>
    </r>
  </si>
  <si>
    <r>
      <rPr>
        <sz val="7"/>
        <rFont val="Times New Roman"/>
        <family val="1"/>
      </rPr>
      <t>BLRA19881B</t>
    </r>
  </si>
  <si>
    <r>
      <rPr>
        <sz val="7"/>
        <rFont val="Times New Roman"/>
        <family val="1"/>
      </rPr>
      <t>B</t>
    </r>
  </si>
  <si>
    <r>
      <rPr>
        <sz val="7"/>
        <rFont val="Times New Roman"/>
        <family val="1"/>
      </rPr>
      <t>NAVNEET EDUCATION LIMITED</t>
    </r>
  </si>
  <si>
    <r>
      <rPr>
        <sz val="7"/>
        <rFont val="Times New Roman"/>
        <family val="1"/>
      </rPr>
      <t>MUMN10145C</t>
    </r>
  </si>
  <si>
    <r>
      <rPr>
        <b/>
        <sz val="7"/>
        <color rgb="FFFFFFFF"/>
        <rFont val="Times New Roman"/>
        <family val="1"/>
      </rPr>
      <t>Total Amount Paid/ Debited</t>
    </r>
  </si>
  <si>
    <r>
      <rPr>
        <b/>
        <sz val="7"/>
        <color rgb="FFFFFFFF"/>
        <rFont val="Times New Roman"/>
        <family val="1"/>
      </rPr>
      <t>Total TCS Deposited</t>
    </r>
  </si>
  <si>
    <r>
      <rPr>
        <sz val="7"/>
        <rFont val="Times New Roman"/>
        <family val="1"/>
      </rPr>
      <t xml:space="preserve">No Transactions Present
</t>
    </r>
    <r>
      <rPr>
        <b/>
        <sz val="7"/>
        <color rgb="FF366092"/>
        <rFont val="Times New Roman"/>
        <family val="1"/>
      </rPr>
      <t>PART-VII- Details of Paid Refund (For which source is CPC TDS. For other details refer AIS at E-filing portal)</t>
    </r>
  </si>
  <si>
    <r>
      <rPr>
        <b/>
        <sz val="7"/>
        <rFont val="Times New Roman"/>
        <family val="1"/>
      </rPr>
      <t>Challan Serial</t>
    </r>
  </si>
  <si>
    <r>
      <rPr>
        <b/>
        <sz val="7"/>
        <rFont val="Times New Roman"/>
        <family val="1"/>
      </rPr>
      <t>Number</t>
    </r>
  </si>
  <si>
    <r>
      <rPr>
        <b/>
        <sz val="7"/>
        <rFont val="Times New Roman"/>
        <family val="1"/>
      </rPr>
      <t xml:space="preserve">1.Defaults related to processing of statements, do not include demand raised by the respective Assessing Officers.
</t>
    </r>
    <r>
      <rPr>
        <b/>
        <sz val="7"/>
        <rFont val="Times New Roman"/>
        <family val="1"/>
      </rPr>
      <t>2.For more details please log on to TRACES as taxpayer.</t>
    </r>
  </si>
  <si>
    <r>
      <rPr>
        <b/>
        <u/>
        <sz val="8"/>
        <rFont val="Times New Roman"/>
        <family val="1"/>
      </rPr>
      <t>Contact Information</t>
    </r>
  </si>
  <si>
    <r>
      <rPr>
        <b/>
        <u/>
        <sz val="8"/>
        <rFont val="Times New Roman"/>
        <family val="1"/>
      </rPr>
      <t>Legends used in Annual Tax Statement</t>
    </r>
  </si>
  <si>
    <r>
      <rPr>
        <b/>
        <sz val="8"/>
        <rFont val="Times New Roman"/>
        <family val="1"/>
      </rPr>
      <t>*Status Of Booking</t>
    </r>
  </si>
  <si>
    <r>
      <rPr>
        <sz val="7"/>
        <rFont val="Times New Roman"/>
        <family val="1"/>
      </rPr>
      <t>In case of non-government deductors, payment details of TDS / TCS deposited in bank by deductors have matched with the payment details mentioned in the TDS / TCS statement filed by the deductors. In case of government deductors, details of TDS / TCS booked in Government account have been verified with payment details submitted by Pay and Accounts Officer (PAO)</t>
    </r>
  </si>
  <si>
    <r>
      <rPr>
        <b/>
        <u/>
        <sz val="8"/>
        <rFont val="Times New Roman"/>
        <family val="1"/>
      </rPr>
      <t xml:space="preserve">Notes for Annual Tax Statement
</t>
    </r>
    <r>
      <rPr>
        <sz val="7"/>
        <rFont val="Times New Roman"/>
        <family val="1"/>
      </rPr>
      <t xml:space="preserve">a. Figures in brackets represent reversal (negative) entries
</t>
    </r>
    <r>
      <rPr>
        <sz val="7"/>
        <rFont val="Times New Roman"/>
        <family val="1"/>
      </rPr>
      <t>b. Tax Credits appearing in Part I, II, IV and VI of the Annual Tax Statement are on the basis of details given by deductor/collector in the TDS / TCS statement filed by them. The same</t>
    </r>
  </si>
  <si>
    <r>
      <rPr>
        <sz val="7"/>
        <rFont val="Times New Roman"/>
        <family val="1"/>
      </rPr>
      <t xml:space="preserve">should be verified before claiming tax credit and only the amount which pertains to you should be claimed
</t>
    </r>
    <r>
      <rPr>
        <sz val="7"/>
        <rFont val="Times New Roman"/>
        <family val="1"/>
      </rPr>
      <t xml:space="preserve">c. Date is displayed in dd-MMM-yyyy format
</t>
    </r>
    <r>
      <rPr>
        <sz val="7"/>
        <rFont val="Times New Roman"/>
        <family val="1"/>
      </rPr>
      <t>d. Part II of Annual Tax Statement contains details of transactions related to Form 15G/15H furnished by the deductor in the TDS statement.</t>
    </r>
  </si>
  <si>
    <r>
      <rPr>
        <b/>
        <sz val="8"/>
        <rFont val="Times New Roman"/>
        <family val="1"/>
      </rPr>
      <t>1.Sections</t>
    </r>
  </si>
  <si>
    <r>
      <rPr>
        <sz val="7"/>
        <rFont val="Times New Roman"/>
        <family val="1"/>
      </rPr>
      <t xml:space="preserve">Payment of certain amounts in cash to non-filers except in case of co-operative
</t>
    </r>
    <r>
      <rPr>
        <sz val="7"/>
        <rFont val="Times New Roman"/>
        <family val="1"/>
      </rPr>
      <t>societies</t>
    </r>
  </si>
  <si>
    <r>
      <rPr>
        <sz val="7"/>
        <rFont val="Times New Roman"/>
        <family val="1"/>
      </rPr>
      <t xml:space="preserve">Collection at source on remittance under LRS for purchase of overseas tour
</t>
    </r>
    <r>
      <rPr>
        <sz val="7"/>
        <rFont val="Times New Roman"/>
        <family val="1"/>
      </rPr>
      <t>program package</t>
    </r>
  </si>
  <si>
    <t>Income</t>
  </si>
  <si>
    <t>TDS</t>
  </si>
  <si>
    <t>Exp</t>
  </si>
  <si>
    <t>Travel</t>
  </si>
  <si>
    <t>Office</t>
  </si>
  <si>
    <t>Internet</t>
  </si>
  <si>
    <t>Feb-Jan</t>
  </si>
  <si>
    <t>Loan Interest</t>
  </si>
  <si>
    <t>Loan Expense</t>
  </si>
  <si>
    <t>Net Profit</t>
  </si>
  <si>
    <t>Telephone</t>
  </si>
  <si>
    <t>xx18</t>
  </si>
  <si>
    <t>xx16</t>
  </si>
  <si>
    <t>Amicus Fund II</t>
  </si>
  <si>
    <t>11/04/2023</t>
  </si>
  <si>
    <t>Conversion Rate $1</t>
  </si>
  <si>
    <t>Refund</t>
  </si>
  <si>
    <t>50301021313105</t>
  </si>
  <si>
    <t>50300985008700</t>
  </si>
  <si>
    <t>50301021314414</t>
  </si>
  <si>
    <t>018910075510</t>
  </si>
  <si>
    <t>TDS 2024</t>
  </si>
  <si>
    <t>Hina</t>
  </si>
  <si>
    <t>TDS is included in Total TDS</t>
  </si>
  <si>
    <t xml:space="preserve">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</si>
</sst>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quot;* #,##0.00_);_(&quot;$&quot;* \(#,##0.00\);_(&quot;$&quot;* &quot;-&quot;??_);_(@_)"/>
    <numFmt numFmtId="165" formatCode="\$0.00"/>
    <numFmt numFmtId="166" formatCode="d/m/yyyy"/>
    <numFmt numFmtId="167" formatCode="\₹0.00"/>
    <numFmt numFmtId="168" formatCode="_([$$-409]* #,##0.00_);_([$$-409]* \(#,##0.00\);_([$$-409]* &quot;-&quot;??_);_(@_)"/>
    <numFmt numFmtId="169" formatCode="dd\-mmm\-yyyy;@"/>
    <numFmt numFmtId="170" formatCode="0000"/>
  </numFmts>
  <fonts count="58" x14ac:knownFonts="1">
    <font>
      <sz val="11"/>
      <color indexed="8"/>
      <name val="Aptos Narrow"/>
      <family val="2"/>
      <scheme val="minor"/>
    </font>
    <font>
      <b/>
      <sz val="12"/>
      <name val="Calibri"/>
      <family val="2"/>
    </font>
    <font>
      <b/>
      <sz val="12"/>
      <name val="Calibri"/>
      <family val="2"/>
    </font>
    <font>
      <sz val="12"/>
      <name val="Calibri"/>
      <family val="2"/>
    </font>
    <font>
      <b/>
      <sz val="12"/>
      <name val="Calibri"/>
      <family val="2"/>
    </font>
    <font>
      <b/>
      <sz val="12"/>
      <name val="Calibri"/>
      <family val="2"/>
    </font>
    <font>
      <b/>
      <sz val="12"/>
      <name val="Calibri"/>
      <family val="2"/>
    </font>
    <font>
      <sz val="12"/>
      <name val="Calibri"/>
      <family val="2"/>
    </font>
    <font>
      <b/>
      <sz val="12"/>
      <name val="Calibri"/>
      <family val="2"/>
    </font>
    <font>
      <b/>
      <sz val="12"/>
      <name val="Calibri"/>
      <family val="2"/>
    </font>
    <font>
      <b/>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b/>
      <sz val="12"/>
      <name val="Calibri"/>
      <family val="2"/>
    </font>
    <font>
      <b/>
      <sz val="12"/>
      <name val="Calibri"/>
      <family val="2"/>
    </font>
    <font>
      <sz val="12"/>
      <name val="Calibri"/>
      <family val="2"/>
    </font>
    <font>
      <b/>
      <sz val="12"/>
      <name val="Calibri"/>
      <family val="2"/>
    </font>
    <font>
      <b/>
      <sz val="12"/>
      <name val="Calibri"/>
      <family val="2"/>
    </font>
    <font>
      <b/>
      <sz val="12"/>
      <name val="Calibri"/>
      <family val="2"/>
    </font>
    <font>
      <b/>
      <sz val="12"/>
      <name val="Calibri"/>
      <family val="2"/>
    </font>
    <font>
      <sz val="12"/>
      <name val="Calibri"/>
      <family val="2"/>
    </font>
    <font>
      <sz val="11"/>
      <color indexed="8"/>
      <name val="Aptos Narrow"/>
      <family val="2"/>
      <scheme val="minor"/>
    </font>
    <font>
      <sz val="10"/>
      <name val="Arial"/>
      <family val="2"/>
    </font>
    <font>
      <b/>
      <sz val="10"/>
      <name val="Arial"/>
      <family val="2"/>
    </font>
    <font>
      <sz val="12"/>
      <name val="Calibri"/>
      <family val="2"/>
    </font>
    <font>
      <b/>
      <sz val="12"/>
      <name val="Times New Roman"/>
      <family val="1"/>
    </font>
    <font>
      <b/>
      <sz val="7"/>
      <name val="Times New Roman"/>
      <family val="1"/>
    </font>
    <font>
      <b/>
      <sz val="7"/>
      <color rgb="FFFFFFFF"/>
      <name val="Times New Roman"/>
      <family val="1"/>
    </font>
    <font>
      <sz val="7"/>
      <name val="Times New Roman"/>
      <family val="1"/>
    </font>
    <font>
      <b/>
      <sz val="7"/>
      <color rgb="FF366092"/>
      <name val="Times New Roman"/>
      <family val="1"/>
    </font>
    <font>
      <i/>
      <sz val="6"/>
      <name val="Times New Roman"/>
      <family val="1"/>
    </font>
    <font>
      <b/>
      <vertAlign val="superscript"/>
      <sz val="5"/>
      <color rgb="FFFFFFFF"/>
      <name val="Times New Roman"/>
      <family val="1"/>
    </font>
    <font>
      <sz val="7"/>
      <color rgb="FF000000"/>
      <name val="Times New Roman"/>
      <family val="2"/>
    </font>
    <font>
      <b/>
      <vertAlign val="superscript"/>
      <sz val="5"/>
      <name val="Times New Roman"/>
      <family val="1"/>
    </font>
    <font>
      <sz val="7"/>
      <color rgb="FF009933"/>
      <name val="Times New Roman"/>
      <family val="1"/>
    </font>
    <font>
      <b/>
      <u/>
      <sz val="8"/>
      <name val="Times New Roman"/>
      <family val="1"/>
    </font>
    <font>
      <b/>
      <sz val="8"/>
      <name val="Times New Roman"/>
      <family val="1"/>
    </font>
    <font>
      <b/>
      <sz val="8"/>
      <name val="Times New Roman"/>
      <family val="1"/>
    </font>
    <font>
      <b/>
      <sz val="16"/>
      <color indexed="8"/>
      <name val="Aptos Narrow"/>
      <family val="2"/>
      <scheme val="minor"/>
    </font>
    <font>
      <b/>
      <sz val="14"/>
      <color indexed="8"/>
      <name val="Aptos Narrow"/>
      <family val="2"/>
      <scheme val="minor"/>
    </font>
    <font>
      <sz val="11"/>
      <color rgb="FF4B5563"/>
      <name val="Arial"/>
      <family val="2"/>
    </font>
    <font>
      <sz val="11"/>
      <color rgb="FF444444"/>
      <name val="Arial"/>
      <family val="2"/>
    </font>
    <font>
      <sz val="10"/>
      <color rgb="FF444444"/>
      <name val="Arial"/>
      <family val="2"/>
    </font>
  </fonts>
  <fills count="10">
    <fill>
      <patternFill patternType="none"/>
    </fill>
    <fill>
      <patternFill patternType="gray125"/>
    </fill>
    <fill>
      <patternFill patternType="none">
        <bgColor indexed="43"/>
      </patternFill>
    </fill>
    <fill>
      <patternFill patternType="darkGrid">
        <fgColor indexed="43"/>
        <bgColor indexed="43"/>
      </patternFill>
    </fill>
    <fill>
      <patternFill patternType="solid">
        <fgColor theme="9" tint="0.39997558519241921"/>
        <bgColor indexed="64"/>
      </patternFill>
    </fill>
    <fill>
      <patternFill patternType="solid">
        <fgColor rgb="FFFF0000"/>
        <bgColor indexed="64"/>
      </patternFill>
    </fill>
    <fill>
      <patternFill patternType="solid">
        <fgColor theme="6" tint="0.59999389629810485"/>
        <bgColor indexed="64"/>
      </patternFill>
    </fill>
    <fill>
      <patternFill patternType="solid">
        <fgColor rgb="FF035A87"/>
      </patternFill>
    </fill>
    <fill>
      <patternFill patternType="solid">
        <fgColor rgb="FFC5D9F1"/>
      </patternFill>
    </fill>
    <fill>
      <patternFill patternType="solid">
        <fgColor theme="9"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6">
    <xf numFmtId="0" fontId="0" fillId="0" borderId="0"/>
    <xf numFmtId="164" fontId="36" fillId="0" borderId="0" applyFont="0" applyFill="0" applyBorder="0" applyAlignment="0" applyProtection="0"/>
    <xf numFmtId="0" fontId="37" fillId="2" borderId="0" applyNumberFormat="0" applyFont="0" applyFill="0" applyBorder="0" applyAlignment="0" applyProtection="0"/>
    <xf numFmtId="164" fontId="37" fillId="2" borderId="0" applyNumberFormat="0" applyFont="0" applyFill="0" applyBorder="0" applyAlignment="0" applyProtection="0"/>
    <xf numFmtId="0" fontId="36" fillId="2" borderId="0"/>
    <xf numFmtId="0" fontId="36" fillId="2" borderId="0"/>
  </cellStyleXfs>
  <cellXfs count="398">
    <xf numFmtId="0" fontId="0" fillId="0" borderId="0" xfId="0"/>
    <xf numFmtId="0" fontId="1" fillId="3" borderId="0" xfId="0" applyFont="1" applyFill="1"/>
    <xf numFmtId="0" fontId="2" fillId="0" borderId="0" xfId="0" applyFont="1"/>
    <xf numFmtId="0" fontId="3" fillId="0" borderId="0" xfId="0" applyFont="1"/>
    <xf numFmtId="165" fontId="3" fillId="0" borderId="0" xfId="0" applyNumberFormat="1" applyFont="1"/>
    <xf numFmtId="0" fontId="4" fillId="0" borderId="0" xfId="0" applyFont="1"/>
    <xf numFmtId="165" fontId="4" fillId="0" borderId="0" xfId="0" applyNumberFormat="1" applyFont="1"/>
    <xf numFmtId="0" fontId="5" fillId="3" borderId="0" xfId="0" applyFont="1" applyFill="1"/>
    <xf numFmtId="0" fontId="6" fillId="0" borderId="0" xfId="0" applyFont="1"/>
    <xf numFmtId="0" fontId="7" fillId="0" borderId="0" xfId="0" applyFont="1"/>
    <xf numFmtId="0" fontId="8" fillId="0" borderId="0" xfId="0" applyFont="1"/>
    <xf numFmtId="165" fontId="8" fillId="0" borderId="0" xfId="0" applyNumberFormat="1" applyFont="1"/>
    <xf numFmtId="0" fontId="9" fillId="0" borderId="0" xfId="0" applyFont="1"/>
    <xf numFmtId="0" fontId="10" fillId="3" borderId="0" xfId="0" applyFont="1" applyFill="1"/>
    <xf numFmtId="0" fontId="11" fillId="0" borderId="0" xfId="0" applyFont="1"/>
    <xf numFmtId="0" fontId="12" fillId="0" borderId="0" xfId="0" applyFont="1"/>
    <xf numFmtId="166" fontId="12" fillId="0" borderId="0" xfId="0" applyNumberFormat="1" applyFont="1"/>
    <xf numFmtId="165" fontId="12" fillId="0" borderId="0" xfId="0" applyNumberFormat="1" applyFont="1"/>
    <xf numFmtId="0" fontId="13" fillId="3" borderId="0" xfId="0" applyFont="1" applyFill="1"/>
    <xf numFmtId="0" fontId="16" fillId="0" borderId="0" xfId="0" applyFont="1"/>
    <xf numFmtId="2" fontId="16" fillId="0" borderId="0" xfId="0" applyNumberFormat="1" applyFont="1"/>
    <xf numFmtId="166" fontId="16" fillId="0" borderId="0" xfId="0" applyNumberFormat="1" applyFont="1"/>
    <xf numFmtId="165" fontId="16" fillId="0" borderId="0" xfId="0" applyNumberFormat="1" applyFont="1"/>
    <xf numFmtId="0" fontId="17" fillId="0" borderId="0" xfId="0" applyFont="1"/>
    <xf numFmtId="2" fontId="17" fillId="0" borderId="0" xfId="0" applyNumberFormat="1" applyFont="1"/>
    <xf numFmtId="165" fontId="17" fillId="0" borderId="0" xfId="0" applyNumberFormat="1" applyFont="1"/>
    <xf numFmtId="0" fontId="18" fillId="0" borderId="0" xfId="0" applyFont="1"/>
    <xf numFmtId="2" fontId="18" fillId="0" borderId="0" xfId="0" applyNumberFormat="1" applyFont="1"/>
    <xf numFmtId="166" fontId="18" fillId="0" borderId="0" xfId="0" applyNumberFormat="1" applyFont="1"/>
    <xf numFmtId="165" fontId="18" fillId="0" borderId="0" xfId="0" applyNumberFormat="1" applyFont="1"/>
    <xf numFmtId="0" fontId="19" fillId="3" borderId="0" xfId="0" applyFont="1" applyFill="1"/>
    <xf numFmtId="0" fontId="20" fillId="0" borderId="0" xfId="0" applyFont="1"/>
    <xf numFmtId="0" fontId="21" fillId="0" borderId="0" xfId="0" applyFont="1"/>
    <xf numFmtId="165" fontId="21" fillId="0" borderId="0" xfId="0" applyNumberFormat="1" applyFont="1"/>
    <xf numFmtId="167" fontId="21" fillId="0" borderId="0" xfId="0" applyNumberFormat="1" applyFont="1"/>
    <xf numFmtId="0" fontId="22" fillId="3" borderId="0" xfId="0" applyFont="1" applyFill="1"/>
    <xf numFmtId="0" fontId="23" fillId="0" borderId="0" xfId="0" applyFont="1"/>
    <xf numFmtId="0" fontId="24" fillId="0" borderId="0" xfId="0" applyFont="1"/>
    <xf numFmtId="165" fontId="24" fillId="0" borderId="0" xfId="0" applyNumberFormat="1" applyFont="1"/>
    <xf numFmtId="167" fontId="24" fillId="0" borderId="0" xfId="0" applyNumberFormat="1" applyFont="1"/>
    <xf numFmtId="0" fontId="25" fillId="3" borderId="0" xfId="0" applyFont="1" applyFill="1"/>
    <xf numFmtId="0" fontId="26" fillId="0" borderId="0" xfId="0" applyFont="1"/>
    <xf numFmtId="0" fontId="27" fillId="0" borderId="0" xfId="0" applyFont="1"/>
    <xf numFmtId="165" fontId="27" fillId="0" borderId="0" xfId="0" applyNumberFormat="1" applyFont="1"/>
    <xf numFmtId="167" fontId="27" fillId="0" borderId="0" xfId="0" applyNumberFormat="1" applyFont="1"/>
    <xf numFmtId="0" fontId="28" fillId="3" borderId="0" xfId="0" applyFont="1" applyFill="1"/>
    <xf numFmtId="0" fontId="29" fillId="0" borderId="0" xfId="0" applyFont="1"/>
    <xf numFmtId="0" fontId="30" fillId="0" borderId="0" xfId="0" applyFont="1"/>
    <xf numFmtId="166" fontId="30" fillId="0" borderId="0" xfId="0" applyNumberFormat="1" applyFont="1"/>
    <xf numFmtId="2" fontId="30" fillId="0" borderId="0" xfId="0" applyNumberFormat="1" applyFont="1"/>
    <xf numFmtId="165" fontId="30" fillId="0" borderId="0" xfId="0" applyNumberFormat="1" applyFont="1"/>
    <xf numFmtId="0" fontId="31" fillId="3" borderId="0" xfId="0" applyFont="1" applyFill="1"/>
    <xf numFmtId="0" fontId="32" fillId="0" borderId="0" xfId="0" applyFont="1"/>
    <xf numFmtId="0" fontId="33" fillId="3" borderId="0" xfId="0" applyFont="1" applyFill="1"/>
    <xf numFmtId="0" fontId="34" fillId="0" borderId="0" xfId="0" applyFont="1"/>
    <xf numFmtId="0" fontId="35" fillId="0" borderId="0" xfId="0" applyFont="1"/>
    <xf numFmtId="165" fontId="35" fillId="0" borderId="0" xfId="0" applyNumberFormat="1" applyFont="1"/>
    <xf numFmtId="0" fontId="0" fillId="4" borderId="0" xfId="0" applyFill="1"/>
    <xf numFmtId="0" fontId="3" fillId="4" borderId="0" xfId="0" applyFont="1" applyFill="1"/>
    <xf numFmtId="14" fontId="0" fillId="4" borderId="0" xfId="0" applyNumberFormat="1" applyFill="1"/>
    <xf numFmtId="164" fontId="0" fillId="4" borderId="0" xfId="1" applyFont="1" applyFill="1"/>
    <xf numFmtId="164" fontId="0" fillId="4" borderId="0" xfId="0" applyNumberFormat="1" applyFill="1"/>
    <xf numFmtId="0" fontId="39" fillId="0" borderId="0" xfId="0" applyFont="1"/>
    <xf numFmtId="2" fontId="39" fillId="0" borderId="0" xfId="0" applyNumberFormat="1" applyFont="1"/>
    <xf numFmtId="165" fontId="39" fillId="0" borderId="0" xfId="0" applyNumberFormat="1" applyFont="1"/>
    <xf numFmtId="2" fontId="3" fillId="0" borderId="0" xfId="0" applyNumberFormat="1" applyFont="1"/>
    <xf numFmtId="0" fontId="1" fillId="0" borderId="0" xfId="0" applyFont="1"/>
    <xf numFmtId="0" fontId="3" fillId="5" borderId="0" xfId="0" applyFont="1" applyFill="1"/>
    <xf numFmtId="165" fontId="3" fillId="5" borderId="0" xfId="0" applyNumberFormat="1" applyFont="1" applyFill="1"/>
    <xf numFmtId="0" fontId="0" fillId="6" borderId="0" xfId="0" applyFill="1"/>
    <xf numFmtId="164" fontId="0" fillId="6" borderId="0" xfId="1" applyFont="1" applyFill="1"/>
    <xf numFmtId="0" fontId="0" fillId="0" borderId="0" xfId="0" applyAlignment="1">
      <alignment horizontal="left" vertical="top"/>
    </xf>
    <xf numFmtId="0" fontId="43" fillId="0" borderId="5"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1" fontId="47" fillId="0" borderId="2" xfId="0" applyNumberFormat="1" applyFont="1" applyBorder="1" applyAlignment="1">
      <alignment horizontal="center" vertical="top" shrinkToFit="1"/>
    </xf>
    <xf numFmtId="1" fontId="47" fillId="0" borderId="4" xfId="0" applyNumberFormat="1" applyFont="1" applyBorder="1" applyAlignment="1">
      <alignment horizontal="center" vertical="top" shrinkToFit="1"/>
    </xf>
    <xf numFmtId="2" fontId="47" fillId="0" borderId="2" xfId="0" applyNumberFormat="1" applyFont="1" applyBorder="1" applyAlignment="1">
      <alignment horizontal="left" vertical="top" indent="5" shrinkToFit="1"/>
    </xf>
    <xf numFmtId="2" fontId="47" fillId="0" borderId="3" xfId="0" applyNumberFormat="1" applyFont="1" applyBorder="1" applyAlignment="1">
      <alignment horizontal="left" vertical="top" indent="5" shrinkToFit="1"/>
    </xf>
    <xf numFmtId="2" fontId="47" fillId="0" borderId="4" xfId="0" applyNumberFormat="1" applyFont="1" applyBorder="1" applyAlignment="1">
      <alignment horizontal="left" vertical="top" indent="5" shrinkToFit="1"/>
    </xf>
    <xf numFmtId="0" fontId="41" fillId="8" borderId="2" xfId="0" applyFont="1" applyFill="1" applyBorder="1" applyAlignment="1">
      <alignment horizontal="center" vertical="top" wrapText="1"/>
    </xf>
    <xf numFmtId="0" fontId="41" fillId="8" borderId="4" xfId="0" applyFont="1" applyFill="1" applyBorder="1" applyAlignment="1">
      <alignment horizontal="center" vertical="top" wrapText="1"/>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41" fillId="8" borderId="2" xfId="0" applyFont="1" applyFill="1" applyBorder="1" applyAlignment="1">
      <alignment horizontal="left" vertical="top" wrapText="1" indent="1"/>
    </xf>
    <xf numFmtId="0" fontId="41" fillId="8" borderId="3" xfId="0" applyFont="1" applyFill="1" applyBorder="1" applyAlignment="1">
      <alignment horizontal="left" vertical="top" wrapText="1" indent="1"/>
    </xf>
    <xf numFmtId="0" fontId="41" fillId="8" borderId="4" xfId="0" applyFont="1" applyFill="1" applyBorder="1" applyAlignment="1">
      <alignment horizontal="left" vertical="top" wrapText="1" indent="1"/>
    </xf>
    <xf numFmtId="0" fontId="41" fillId="8" borderId="2" xfId="0" applyFont="1" applyFill="1" applyBorder="1" applyAlignment="1">
      <alignment horizontal="left" vertical="top" wrapText="1" indent="2"/>
    </xf>
    <xf numFmtId="0" fontId="41" fillId="8" borderId="3" xfId="0" applyFont="1" applyFill="1" applyBorder="1" applyAlignment="1">
      <alignment horizontal="left" vertical="top" wrapText="1" indent="2"/>
    </xf>
    <xf numFmtId="0" fontId="41" fillId="8" borderId="4" xfId="0" applyFont="1" applyFill="1" applyBorder="1" applyAlignment="1">
      <alignment horizontal="left" vertical="top" wrapText="1" indent="2"/>
    </xf>
    <xf numFmtId="0" fontId="43" fillId="0" borderId="2" xfId="0" applyFont="1" applyBorder="1" applyAlignment="1">
      <alignment horizontal="right" vertical="top" wrapText="1" indent="2"/>
    </xf>
    <xf numFmtId="0" fontId="43" fillId="0" borderId="3" xfId="0" applyFont="1" applyBorder="1" applyAlignment="1">
      <alignment horizontal="right" vertical="top" wrapText="1" indent="2"/>
    </xf>
    <xf numFmtId="169" fontId="47" fillId="0" borderId="3" xfId="0" applyNumberFormat="1" applyFont="1" applyBorder="1" applyAlignment="1">
      <alignment horizontal="left" vertical="top" indent="2" shrinkToFit="1"/>
    </xf>
    <xf numFmtId="0" fontId="43" fillId="0" borderId="2" xfId="0" applyFont="1" applyBorder="1" applyAlignment="1">
      <alignment horizontal="center" vertical="top" wrapText="1"/>
    </xf>
    <xf numFmtId="0" fontId="43" fillId="0" borderId="3" xfId="0" applyFont="1" applyBorder="1" applyAlignment="1">
      <alignment horizontal="center" vertical="top" wrapText="1"/>
    </xf>
    <xf numFmtId="0" fontId="43" fillId="0" borderId="4" xfId="0" applyFont="1" applyBorder="1" applyAlignment="1">
      <alignment horizontal="center" vertical="top" wrapText="1"/>
    </xf>
    <xf numFmtId="169" fontId="47" fillId="0" borderId="3" xfId="0" applyNumberFormat="1" applyFont="1" applyBorder="1" applyAlignment="1">
      <alignment horizontal="left" vertical="top" indent="1" shrinkToFit="1"/>
    </xf>
    <xf numFmtId="169" fontId="47" fillId="0" borderId="4" xfId="0" applyNumberFormat="1" applyFont="1" applyBorder="1" applyAlignment="1">
      <alignment horizontal="left" vertical="top" indent="1" shrinkToFit="1"/>
    </xf>
    <xf numFmtId="2" fontId="47" fillId="0" borderId="2" xfId="0" applyNumberFormat="1" applyFont="1" applyBorder="1" applyAlignment="1">
      <alignment horizontal="left" vertical="top" indent="6" shrinkToFit="1"/>
    </xf>
    <xf numFmtId="2" fontId="47" fillId="0" borderId="3" xfId="0" applyNumberFormat="1" applyFont="1" applyBorder="1" applyAlignment="1">
      <alignment horizontal="left" vertical="top" indent="6" shrinkToFit="1"/>
    </xf>
    <xf numFmtId="2" fontId="47" fillId="0" borderId="4" xfId="0" applyNumberFormat="1" applyFont="1" applyBorder="1" applyAlignment="1">
      <alignment horizontal="left" vertical="top" indent="6" shrinkToFit="1"/>
    </xf>
    <xf numFmtId="2" fontId="47" fillId="0" borderId="2" xfId="0" applyNumberFormat="1" applyFont="1" applyBorder="1" applyAlignment="1">
      <alignment horizontal="right" vertical="top" shrinkToFit="1"/>
    </xf>
    <xf numFmtId="2" fontId="47" fillId="0" borderId="3" xfId="0" applyNumberFormat="1" applyFont="1" applyBorder="1" applyAlignment="1">
      <alignment horizontal="right" vertical="top" shrinkToFit="1"/>
    </xf>
    <xf numFmtId="2" fontId="47" fillId="0" borderId="4" xfId="0" applyNumberFormat="1" applyFont="1" applyBorder="1" applyAlignment="1">
      <alignment horizontal="right" vertical="top" shrinkToFit="1"/>
    </xf>
    <xf numFmtId="0" fontId="41" fillId="8" borderId="3" xfId="0" applyFont="1" applyFill="1" applyBorder="1" applyAlignment="1">
      <alignment horizontal="center" vertical="top" wrapText="1"/>
    </xf>
    <xf numFmtId="1" fontId="47" fillId="0" borderId="3" xfId="0" applyNumberFormat="1" applyFont="1" applyBorder="1" applyAlignment="1">
      <alignment horizontal="center" vertical="top" shrinkToFit="1"/>
    </xf>
    <xf numFmtId="169" fontId="47" fillId="0" borderId="3" xfId="0" applyNumberFormat="1" applyFont="1" applyBorder="1" applyAlignment="1">
      <alignment horizontal="center" vertical="top" shrinkToFit="1"/>
    </xf>
    <xf numFmtId="169" fontId="47" fillId="0" borderId="4" xfId="0" applyNumberFormat="1" applyFont="1" applyBorder="1" applyAlignment="1">
      <alignment horizontal="center" vertical="top" shrinkToFit="1"/>
    </xf>
    <xf numFmtId="0" fontId="43" fillId="0" borderId="2" xfId="0" applyFont="1" applyBorder="1" applyAlignment="1">
      <alignment horizontal="left" vertical="top" wrapText="1" indent="2"/>
    </xf>
    <xf numFmtId="0" fontId="43" fillId="0" borderId="3" xfId="0" applyFont="1" applyBorder="1" applyAlignment="1">
      <alignment horizontal="left" vertical="top" wrapText="1" indent="2"/>
    </xf>
    <xf numFmtId="0" fontId="0" fillId="7" borderId="5" xfId="0" applyFill="1" applyBorder="1" applyAlignment="1">
      <alignment horizontal="center" vertical="top" wrapText="1"/>
    </xf>
    <xf numFmtId="0" fontId="0" fillId="0" borderId="5" xfId="0" applyBorder="1" applyAlignment="1">
      <alignment horizontal="left" wrapText="1"/>
    </xf>
    <xf numFmtId="0" fontId="0" fillId="8" borderId="5" xfId="0" applyFill="1" applyBorder="1" applyAlignment="1">
      <alignment horizontal="center" vertical="top" wrapText="1"/>
    </xf>
    <xf numFmtId="166" fontId="3" fillId="4" borderId="0" xfId="0" applyNumberFormat="1" applyFont="1" applyFill="1" applyAlignment="1">
      <alignment horizontal="right"/>
    </xf>
    <xf numFmtId="0" fontId="0" fillId="6" borderId="0" xfId="0" applyFill="1" applyAlignment="1">
      <alignment horizontal="right"/>
    </xf>
    <xf numFmtId="0" fontId="41" fillId="7" borderId="2" xfId="0" applyFont="1" applyFill="1" applyBorder="1" applyAlignment="1">
      <alignment horizontal="left" vertical="top" wrapText="1" indent="1"/>
    </xf>
    <xf numFmtId="0" fontId="41" fillId="7" borderId="3" xfId="0" applyFont="1" applyFill="1" applyBorder="1" applyAlignment="1">
      <alignment horizontal="left" vertical="top" wrapText="1" indent="1"/>
    </xf>
    <xf numFmtId="0" fontId="41" fillId="7" borderId="4" xfId="0" applyFont="1" applyFill="1" applyBorder="1" applyAlignment="1">
      <alignment horizontal="left" vertical="top" wrapText="1" indent="1"/>
    </xf>
    <xf numFmtId="0" fontId="41" fillId="7" borderId="2" xfId="0" applyFont="1" applyFill="1" applyBorder="1" applyAlignment="1">
      <alignment horizontal="center" vertical="top" wrapText="1"/>
    </xf>
    <xf numFmtId="0" fontId="41" fillId="7" borderId="4" xfId="0" applyFont="1" applyFill="1" applyBorder="1" applyAlignment="1">
      <alignment horizontal="center" vertical="top" wrapText="1"/>
    </xf>
    <xf numFmtId="0" fontId="41" fillId="7" borderId="3" xfId="0" applyFont="1" applyFill="1" applyBorder="1" applyAlignment="1">
      <alignment horizontal="center" vertical="top" wrapText="1"/>
    </xf>
    <xf numFmtId="0" fontId="41" fillId="7" borderId="2" xfId="0" applyFont="1" applyFill="1" applyBorder="1" applyAlignment="1">
      <alignment horizontal="left" vertical="top" wrapText="1"/>
    </xf>
    <xf numFmtId="0" fontId="41" fillId="7" borderId="3" xfId="0" applyFont="1" applyFill="1" applyBorder="1" applyAlignment="1">
      <alignment horizontal="left" vertical="top" wrapText="1"/>
    </xf>
    <xf numFmtId="0" fontId="41" fillId="7" borderId="4" xfId="0" applyFont="1" applyFill="1" applyBorder="1" applyAlignment="1">
      <alignment horizontal="left" vertical="top"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41" fillId="7" borderId="2" xfId="0" applyFont="1" applyFill="1" applyBorder="1" applyAlignment="1">
      <alignment horizontal="left" vertical="top" wrapText="1" indent="2"/>
    </xf>
    <xf numFmtId="0" fontId="41" fillId="7" borderId="3" xfId="0" applyFont="1" applyFill="1" applyBorder="1" applyAlignment="1">
      <alignment horizontal="left" vertical="top" wrapText="1" indent="2"/>
    </xf>
    <xf numFmtId="0" fontId="41" fillId="7" borderId="4" xfId="0" applyFont="1" applyFill="1" applyBorder="1" applyAlignment="1">
      <alignment horizontal="left" vertical="top" wrapText="1" indent="2"/>
    </xf>
    <xf numFmtId="2" fontId="47" fillId="0" borderId="2" xfId="0" applyNumberFormat="1" applyFont="1" applyBorder="1" applyAlignment="1">
      <alignment vertical="top" shrinkToFit="1"/>
    </xf>
    <xf numFmtId="2" fontId="47" fillId="0" borderId="3" xfId="0" applyNumberFormat="1" applyFont="1" applyBorder="1" applyAlignment="1">
      <alignment vertical="top" shrinkToFit="1"/>
    </xf>
    <xf numFmtId="2" fontId="47" fillId="0" borderId="4" xfId="0" applyNumberFormat="1" applyFont="1" applyBorder="1" applyAlignment="1">
      <alignment vertical="top" shrinkToFit="1"/>
    </xf>
    <xf numFmtId="0" fontId="0" fillId="8" borderId="13" xfId="0" applyFill="1" applyBorder="1" applyAlignment="1">
      <alignment horizontal="left" wrapText="1"/>
    </xf>
    <xf numFmtId="164" fontId="53" fillId="0" borderId="0" xfId="1" applyFont="1"/>
    <xf numFmtId="164" fontId="53" fillId="0" borderId="0" xfId="0" applyNumberFormat="1" applyFont="1"/>
    <xf numFmtId="0" fontId="0" fillId="0" borderId="0" xfId="0" applyAlignment="1">
      <alignment horizontal="left" indent="1"/>
    </xf>
    <xf numFmtId="164" fontId="54" fillId="0" borderId="0" xfId="1" applyFont="1"/>
    <xf numFmtId="2" fontId="0" fillId="0" borderId="0" xfId="0" applyNumberFormat="1" applyAlignment="1">
      <alignment horizontal="left" vertical="top"/>
    </xf>
    <xf numFmtId="164" fontId="0" fillId="5" borderId="0" xfId="1"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14" fontId="0" fillId="6" borderId="0" xfId="0" applyNumberFormat="1" applyFill="1"/>
    <xf numFmtId="0" fontId="3" fillId="2" borderId="0" xfId="5" applyFont="1"/>
    <xf numFmtId="0" fontId="3" fillId="6" borderId="0" xfId="5" applyFont="1" applyFill="1"/>
    <xf numFmtId="2" fontId="3" fillId="6" borderId="0" xfId="5" applyNumberFormat="1" applyFont="1" applyFill="1"/>
    <xf numFmtId="14" fontId="0" fillId="0" borderId="0" xfId="0" applyNumberFormat="1"/>
    <xf numFmtId="164" fontId="0" fillId="0" borderId="0" xfId="1" applyFont="1"/>
    <xf numFmtId="164" fontId="0" fillId="0" borderId="0" xfId="1" applyFont="1" applyAlignment="1">
      <alignment horizontal="left" vertical="top"/>
    </xf>
    <xf numFmtId="2" fontId="0" fillId="0" borderId="0" xfId="0" applyNumberFormat="1"/>
    <xf numFmtId="164" fontId="0" fillId="0" borderId="0" xfId="0" applyNumberFormat="1"/>
    <xf numFmtId="0" fontId="57" fillId="0" borderId="0" xfId="0" quotePrefix="1" applyFont="1"/>
    <xf numFmtId="14" fontId="0" fillId="0" borderId="0" xfId="0" applyNumberFormat="1" applyAlignment="1">
      <alignment horizontal="right"/>
    </xf>
    <xf numFmtId="164" fontId="0" fillId="0" borderId="0" xfId="1" applyFont="1" applyFill="1"/>
    <xf numFmtId="0" fontId="3" fillId="0" borderId="0" xfId="5" applyFont="1" applyFill="1"/>
    <xf numFmtId="166" fontId="3" fillId="0" borderId="0" xfId="5" applyNumberFormat="1" applyFont="1" applyFill="1" applyAlignment="1">
      <alignment horizontal="right"/>
    </xf>
    <xf numFmtId="166" fontId="3" fillId="0" borderId="0" xfId="5" applyNumberFormat="1" applyFont="1" applyFill="1"/>
    <xf numFmtId="2" fontId="3" fillId="0" borderId="0" xfId="5" applyNumberFormat="1" applyFont="1" applyFill="1"/>
    <xf numFmtId="165" fontId="3" fillId="0" borderId="0" xfId="5" applyNumberFormat="1" applyFont="1" applyFill="1"/>
    <xf numFmtId="165" fontId="7" fillId="0" borderId="0" xfId="0" applyNumberFormat="1" applyFont="1"/>
    <xf numFmtId="164" fontId="7" fillId="0" borderId="0" xfId="1" applyFont="1" applyFill="1"/>
    <xf numFmtId="0" fontId="3" fillId="0" borderId="0" xfId="0" quotePrefix="1" applyFont="1"/>
    <xf numFmtId="164" fontId="7" fillId="0" borderId="0" xfId="0" applyNumberFormat="1" applyFont="1"/>
    <xf numFmtId="0" fontId="39" fillId="0" borderId="0" xfId="0" quotePrefix="1" applyFont="1"/>
    <xf numFmtId="0" fontId="14" fillId="0" borderId="0" xfId="0" applyFont="1"/>
    <xf numFmtId="0" fontId="15" fillId="0" borderId="0" xfId="0" applyFont="1"/>
    <xf numFmtId="165" fontId="15" fillId="0" borderId="0" xfId="0" applyNumberFormat="1" applyFont="1"/>
    <xf numFmtId="2" fontId="15" fillId="0" borderId="0" xfId="0" applyNumberFormat="1" applyFont="1"/>
    <xf numFmtId="166" fontId="15" fillId="0" borderId="0" xfId="0" applyNumberFormat="1" applyFont="1"/>
    <xf numFmtId="166" fontId="3" fillId="0" borderId="0" xfId="0" applyNumberFormat="1" applyFont="1"/>
    <xf numFmtId="0" fontId="37" fillId="0" borderId="1" xfId="2" applyNumberFormat="1" applyFont="1" applyFill="1" applyBorder="1" applyAlignment="1"/>
    <xf numFmtId="0" fontId="38" fillId="0" borderId="1" xfId="2" applyFont="1" applyFill="1" applyBorder="1"/>
    <xf numFmtId="168" fontId="37" fillId="0" borderId="1" xfId="3" applyNumberFormat="1" applyFont="1" applyFill="1" applyBorder="1" applyAlignment="1"/>
    <xf numFmtId="0" fontId="56" fillId="0" borderId="0" xfId="0" quotePrefix="1" applyFont="1"/>
    <xf numFmtId="0" fontId="55" fillId="0" borderId="0" xfId="0" quotePrefix="1" applyFont="1"/>
    <xf numFmtId="0" fontId="1" fillId="3" borderId="0" xfId="0" applyFont="1" applyFill="1"/>
    <xf numFmtId="0" fontId="0" fillId="0" borderId="0" xfId="0"/>
    <xf numFmtId="0" fontId="5" fillId="3" borderId="0" xfId="0" applyFont="1" applyFill="1"/>
    <xf numFmtId="0" fontId="10" fillId="3" borderId="0" xfId="0" applyFont="1" applyFill="1"/>
    <xf numFmtId="0" fontId="13" fillId="3" borderId="0" xfId="0" applyFont="1" applyFill="1"/>
    <xf numFmtId="0" fontId="19" fillId="3" borderId="0" xfId="0" applyFont="1" applyFill="1"/>
    <xf numFmtId="0" fontId="22" fillId="3" borderId="0" xfId="0" applyFont="1" applyFill="1"/>
    <xf numFmtId="0" fontId="25" fillId="3" borderId="0" xfId="0" applyFont="1" applyFill="1"/>
    <xf numFmtId="0" fontId="28" fillId="3" borderId="0" xfId="0" applyFont="1" applyFill="1"/>
    <xf numFmtId="0" fontId="41" fillId="7" borderId="2" xfId="0" applyFont="1" applyFill="1" applyBorder="1" applyAlignment="1">
      <alignment horizontal="left" vertical="top" wrapText="1" indent="4"/>
    </xf>
    <xf numFmtId="0" fontId="41" fillId="7" borderId="3" xfId="0" applyFont="1" applyFill="1" applyBorder="1" applyAlignment="1">
      <alignment horizontal="left" vertical="top" wrapText="1" indent="4"/>
    </xf>
    <xf numFmtId="0" fontId="41" fillId="7" borderId="4" xfId="0" applyFont="1" applyFill="1" applyBorder="1" applyAlignment="1">
      <alignment horizontal="left" vertical="top" wrapText="1" indent="4"/>
    </xf>
    <xf numFmtId="0" fontId="43" fillId="0" borderId="2" xfId="0" applyFont="1" applyBorder="1" applyAlignment="1">
      <alignment horizontal="left" vertical="top" wrapText="1"/>
    </xf>
    <xf numFmtId="0" fontId="43" fillId="0" borderId="3" xfId="0" applyFont="1" applyBorder="1" applyAlignment="1">
      <alignment horizontal="left" vertical="top" wrapText="1"/>
    </xf>
    <xf numFmtId="0" fontId="43" fillId="0" borderId="4"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40" fillId="0" borderId="0" xfId="0" applyFont="1" applyAlignment="1">
      <alignment horizontal="center" wrapText="1"/>
    </xf>
    <xf numFmtId="0" fontId="41" fillId="7" borderId="2" xfId="0" applyFont="1" applyFill="1" applyBorder="1" applyAlignment="1">
      <alignment horizontal="left" vertical="top" wrapText="1" indent="1"/>
    </xf>
    <xf numFmtId="0" fontId="41" fillId="7" borderId="3" xfId="0" applyFont="1" applyFill="1" applyBorder="1" applyAlignment="1">
      <alignment horizontal="left" vertical="top" wrapText="1" indent="1"/>
    </xf>
    <xf numFmtId="0" fontId="41" fillId="7" borderId="4" xfId="0" applyFont="1" applyFill="1" applyBorder="1" applyAlignment="1">
      <alignment horizontal="left" vertical="top" wrapText="1" indent="1"/>
    </xf>
    <xf numFmtId="0" fontId="43" fillId="0" borderId="2" xfId="0" applyFont="1" applyBorder="1" applyAlignment="1">
      <alignment horizontal="left" vertical="top" wrapText="1" indent="1"/>
    </xf>
    <xf numFmtId="0" fontId="43" fillId="0" borderId="3" xfId="0" applyFont="1" applyBorder="1" applyAlignment="1">
      <alignment horizontal="left" vertical="top" wrapText="1" indent="1"/>
    </xf>
    <xf numFmtId="0" fontId="43" fillId="0" borderId="4" xfId="0" applyFont="1" applyBorder="1" applyAlignment="1">
      <alignment horizontal="left" vertical="top" wrapText="1" indent="1"/>
    </xf>
    <xf numFmtId="1" fontId="47" fillId="0" borderId="2" xfId="0" applyNumberFormat="1" applyFont="1" applyBorder="1" applyAlignment="1">
      <alignment horizontal="center" vertical="top" shrinkToFit="1"/>
    </xf>
    <xf numFmtId="1" fontId="47" fillId="0" borderId="4" xfId="0" applyNumberFormat="1" applyFont="1" applyBorder="1" applyAlignment="1">
      <alignment horizontal="center" vertical="top" shrinkToFit="1"/>
    </xf>
    <xf numFmtId="0" fontId="43" fillId="0" borderId="2" xfId="0" applyFont="1" applyBorder="1" applyAlignment="1">
      <alignment horizontal="left" vertical="top" wrapText="1" indent="6"/>
    </xf>
    <xf numFmtId="0" fontId="43" fillId="0" borderId="3" xfId="0" applyFont="1" applyBorder="1" applyAlignment="1">
      <alignment horizontal="left" vertical="top" wrapText="1" indent="6"/>
    </xf>
    <xf numFmtId="0" fontId="43" fillId="0" borderId="4" xfId="0" applyFont="1" applyBorder="1" applyAlignment="1">
      <alignment horizontal="left" vertical="top" wrapText="1" indent="6"/>
    </xf>
    <xf numFmtId="2" fontId="47" fillId="0" borderId="2" xfId="0" applyNumberFormat="1" applyFont="1" applyBorder="1" applyAlignment="1">
      <alignment horizontal="left" vertical="top" indent="4" shrinkToFit="1"/>
    </xf>
    <xf numFmtId="2" fontId="47" fillId="0" borderId="3" xfId="0" applyNumberFormat="1" applyFont="1" applyBorder="1" applyAlignment="1">
      <alignment horizontal="left" vertical="top" indent="4" shrinkToFit="1"/>
    </xf>
    <xf numFmtId="2" fontId="47" fillId="0" borderId="4" xfId="0" applyNumberFormat="1" applyFont="1" applyBorder="1" applyAlignment="1">
      <alignment horizontal="left" vertical="top" indent="4" shrinkToFit="1"/>
    </xf>
    <xf numFmtId="0" fontId="41" fillId="7" borderId="2" xfId="0" applyFont="1" applyFill="1" applyBorder="1" applyAlignment="1">
      <alignment horizontal="center" vertical="top" wrapText="1"/>
    </xf>
    <xf numFmtId="0" fontId="41" fillId="7" borderId="4" xfId="0" applyFont="1" applyFill="1" applyBorder="1" applyAlignment="1">
      <alignment horizontal="center" vertical="top" wrapText="1"/>
    </xf>
    <xf numFmtId="0" fontId="41" fillId="7" borderId="3" xfId="0" applyFont="1" applyFill="1" applyBorder="1" applyAlignment="1">
      <alignment horizontal="center" vertical="top" wrapText="1"/>
    </xf>
    <xf numFmtId="0" fontId="41" fillId="7" borderId="2" xfId="0" applyFont="1" applyFill="1" applyBorder="1" applyAlignment="1">
      <alignment horizontal="left" vertical="top" wrapText="1"/>
    </xf>
    <xf numFmtId="0" fontId="41" fillId="7" borderId="3" xfId="0" applyFont="1" applyFill="1" applyBorder="1" applyAlignment="1">
      <alignment horizontal="left" vertical="top" wrapText="1"/>
    </xf>
    <xf numFmtId="0" fontId="41" fillId="7" borderId="4" xfId="0" applyFont="1" applyFill="1" applyBorder="1" applyAlignment="1">
      <alignment horizontal="left" vertical="top"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41" fillId="7" borderId="2" xfId="0" applyFont="1" applyFill="1" applyBorder="1" applyAlignment="1">
      <alignment horizontal="left" vertical="top" wrapText="1" indent="2"/>
    </xf>
    <xf numFmtId="0" fontId="41" fillId="7" borderId="3" xfId="0" applyFont="1" applyFill="1" applyBorder="1" applyAlignment="1">
      <alignment horizontal="left" vertical="top" wrapText="1" indent="2"/>
    </xf>
    <xf numFmtId="0" fontId="41" fillId="7" borderId="4" xfId="0" applyFont="1" applyFill="1" applyBorder="1" applyAlignment="1">
      <alignment horizontal="left" vertical="top" wrapText="1" indent="2"/>
    </xf>
    <xf numFmtId="0" fontId="0" fillId="0" borderId="0" xfId="0" applyAlignment="1">
      <alignment horizontal="left" vertical="top" wrapText="1"/>
    </xf>
    <xf numFmtId="0" fontId="45" fillId="0" borderId="0" xfId="0" applyFont="1" applyAlignment="1">
      <alignment horizontal="left" vertical="top" wrapText="1"/>
    </xf>
    <xf numFmtId="2" fontId="47" fillId="0" borderId="2" xfId="0" applyNumberFormat="1" applyFont="1" applyBorder="1" applyAlignment="1">
      <alignment horizontal="left" vertical="top" indent="5" shrinkToFit="1"/>
    </xf>
    <xf numFmtId="2" fontId="47" fillId="0" borderId="3" xfId="0" applyNumberFormat="1" applyFont="1" applyBorder="1" applyAlignment="1">
      <alignment horizontal="left" vertical="top" indent="5" shrinkToFit="1"/>
    </xf>
    <xf numFmtId="2" fontId="47" fillId="0" borderId="4" xfId="0" applyNumberFormat="1" applyFont="1" applyBorder="1" applyAlignment="1">
      <alignment horizontal="left" vertical="top" indent="5" shrinkToFit="1"/>
    </xf>
    <xf numFmtId="0" fontId="43" fillId="0" borderId="2" xfId="0" applyFont="1" applyBorder="1" applyAlignment="1">
      <alignment horizontal="right" vertical="top" wrapText="1" indent="2"/>
    </xf>
    <xf numFmtId="0" fontId="43" fillId="0" borderId="3" xfId="0" applyFont="1" applyBorder="1" applyAlignment="1">
      <alignment horizontal="right" vertical="top" wrapText="1" indent="2"/>
    </xf>
    <xf numFmtId="0" fontId="43" fillId="0" borderId="4" xfId="0" applyFont="1" applyBorder="1" applyAlignment="1">
      <alignment horizontal="right" vertical="top" wrapText="1" indent="2"/>
    </xf>
    <xf numFmtId="169" fontId="47" fillId="0" borderId="2" xfId="0" applyNumberFormat="1" applyFont="1" applyBorder="1" applyAlignment="1">
      <alignment horizontal="left" vertical="top" indent="2" shrinkToFit="1"/>
    </xf>
    <xf numFmtId="169" fontId="47" fillId="0" borderId="3" xfId="0" applyNumberFormat="1" applyFont="1" applyBorder="1" applyAlignment="1">
      <alignment horizontal="left" vertical="top" indent="2" shrinkToFit="1"/>
    </xf>
    <xf numFmtId="169" fontId="47" fillId="0" borderId="4" xfId="0" applyNumberFormat="1" applyFont="1" applyBorder="1" applyAlignment="1">
      <alignment horizontal="left" vertical="top" indent="2" shrinkToFit="1"/>
    </xf>
    <xf numFmtId="0" fontId="43" fillId="0" borderId="2" xfId="0" applyFont="1" applyBorder="1" applyAlignment="1">
      <alignment horizontal="center" vertical="top" wrapText="1"/>
    </xf>
    <xf numFmtId="0" fontId="43" fillId="0" borderId="3" xfId="0" applyFont="1" applyBorder="1" applyAlignment="1">
      <alignment horizontal="center" vertical="top" wrapText="1"/>
    </xf>
    <xf numFmtId="0" fontId="43" fillId="0" borderId="4" xfId="0" applyFont="1" applyBorder="1" applyAlignment="1">
      <alignment horizontal="center" vertical="top" wrapText="1"/>
    </xf>
    <xf numFmtId="169" fontId="47" fillId="0" borderId="2" xfId="0" applyNumberFormat="1" applyFont="1" applyBorder="1" applyAlignment="1">
      <alignment horizontal="left" vertical="top" indent="1" shrinkToFit="1"/>
    </xf>
    <xf numFmtId="169" fontId="47" fillId="0" borderId="3" xfId="0" applyNumberFormat="1" applyFont="1" applyBorder="1" applyAlignment="1">
      <alignment horizontal="left" vertical="top" indent="1" shrinkToFit="1"/>
    </xf>
    <xf numFmtId="169" fontId="47" fillId="0" borderId="4" xfId="0" applyNumberFormat="1" applyFont="1" applyBorder="1" applyAlignment="1">
      <alignment horizontal="left" vertical="top" indent="1" shrinkToFit="1"/>
    </xf>
    <xf numFmtId="2" fontId="47" fillId="0" borderId="2" xfId="0" applyNumberFormat="1" applyFont="1" applyBorder="1" applyAlignment="1">
      <alignment horizontal="left" vertical="top" indent="6" shrinkToFit="1"/>
    </xf>
    <xf numFmtId="2" fontId="47" fillId="0" borderId="3" xfId="0" applyNumberFormat="1" applyFont="1" applyBorder="1" applyAlignment="1">
      <alignment horizontal="left" vertical="top" indent="6" shrinkToFit="1"/>
    </xf>
    <xf numFmtId="2" fontId="47" fillId="0" borderId="4" xfId="0" applyNumberFormat="1" applyFont="1" applyBorder="1" applyAlignment="1">
      <alignment horizontal="left" vertical="top" indent="6" shrinkToFit="1"/>
    </xf>
    <xf numFmtId="0" fontId="41" fillId="8" borderId="2" xfId="0" applyFont="1" applyFill="1" applyBorder="1" applyAlignment="1">
      <alignment horizontal="left" vertical="top" wrapText="1" indent="2"/>
    </xf>
    <xf numFmtId="0" fontId="41" fillId="8" borderId="3" xfId="0" applyFont="1" applyFill="1" applyBorder="1" applyAlignment="1">
      <alignment horizontal="left" vertical="top" wrapText="1" indent="2"/>
    </xf>
    <xf numFmtId="0" fontId="41" fillId="8" borderId="4" xfId="0" applyFont="1" applyFill="1" applyBorder="1" applyAlignment="1">
      <alignment horizontal="left" vertical="top" wrapText="1" indent="2"/>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41" fillId="8" borderId="2" xfId="0" applyFont="1" applyFill="1" applyBorder="1" applyAlignment="1">
      <alignment horizontal="left" vertical="top" wrapText="1" indent="1"/>
    </xf>
    <xf numFmtId="0" fontId="41" fillId="8" borderId="3" xfId="0" applyFont="1" applyFill="1" applyBorder="1" applyAlignment="1">
      <alignment horizontal="left" vertical="top" wrapText="1" indent="1"/>
    </xf>
    <xf numFmtId="0" fontId="41" fillId="8" borderId="4" xfId="0" applyFont="1" applyFill="1" applyBorder="1" applyAlignment="1">
      <alignment horizontal="left" vertical="top" wrapText="1" indent="1"/>
    </xf>
    <xf numFmtId="0" fontId="41" fillId="8" borderId="2" xfId="0" applyFont="1" applyFill="1" applyBorder="1" applyAlignment="1">
      <alignment horizontal="center" vertical="top" wrapText="1"/>
    </xf>
    <xf numFmtId="0" fontId="41" fillId="8" borderId="4" xfId="0" applyFont="1" applyFill="1" applyBorder="1" applyAlignment="1">
      <alignment horizontal="center" vertical="top" wrapText="1"/>
    </xf>
    <xf numFmtId="0" fontId="41" fillId="8" borderId="2" xfId="0" applyFont="1" applyFill="1" applyBorder="1" applyAlignment="1">
      <alignment horizontal="left" vertical="top" wrapText="1"/>
    </xf>
    <xf numFmtId="0" fontId="41" fillId="8" borderId="3" xfId="0" applyFont="1" applyFill="1" applyBorder="1" applyAlignment="1">
      <alignment horizontal="left" vertical="top" wrapText="1"/>
    </xf>
    <xf numFmtId="0" fontId="41" fillId="8" borderId="4" xfId="0" applyFont="1" applyFill="1" applyBorder="1" applyAlignment="1">
      <alignment horizontal="left" vertical="top" wrapText="1"/>
    </xf>
    <xf numFmtId="0" fontId="43" fillId="0" borderId="2" xfId="0" applyFont="1" applyBorder="1" applyAlignment="1">
      <alignment horizontal="left" vertical="top" wrapText="1" indent="10"/>
    </xf>
    <xf numFmtId="0" fontId="43" fillId="0" borderId="3" xfId="0" applyFont="1" applyBorder="1" applyAlignment="1">
      <alignment horizontal="left" vertical="top" wrapText="1" indent="10"/>
    </xf>
    <xf numFmtId="0" fontId="43" fillId="0" borderId="4" xfId="0" applyFont="1" applyBorder="1" applyAlignment="1">
      <alignment horizontal="left" vertical="top" wrapText="1" indent="10"/>
    </xf>
    <xf numFmtId="2" fontId="47" fillId="0" borderId="2" xfId="0" applyNumberFormat="1" applyFont="1" applyBorder="1" applyAlignment="1">
      <alignment horizontal="right" vertical="top" shrinkToFit="1"/>
    </xf>
    <xf numFmtId="2" fontId="47" fillId="0" borderId="3" xfId="0" applyNumberFormat="1" applyFont="1" applyBorder="1" applyAlignment="1">
      <alignment horizontal="right" vertical="top" shrinkToFit="1"/>
    </xf>
    <xf numFmtId="2" fontId="47" fillId="0" borderId="4" xfId="0" applyNumberFormat="1" applyFont="1" applyBorder="1" applyAlignment="1">
      <alignment horizontal="right" vertical="top" shrinkToFit="1"/>
    </xf>
    <xf numFmtId="1" fontId="47" fillId="0" borderId="3" xfId="0" applyNumberFormat="1" applyFont="1" applyBorder="1" applyAlignment="1">
      <alignment horizontal="center" vertical="top" shrinkToFit="1"/>
    </xf>
    <xf numFmtId="169" fontId="47" fillId="0" borderId="2" xfId="0" applyNumberFormat="1" applyFont="1" applyBorder="1" applyAlignment="1">
      <alignment horizontal="center" vertical="top" shrinkToFit="1"/>
    </xf>
    <xf numFmtId="169" fontId="47" fillId="0" borderId="3" xfId="0" applyNumberFormat="1" applyFont="1" applyBorder="1" applyAlignment="1">
      <alignment horizontal="center" vertical="top" shrinkToFit="1"/>
    </xf>
    <xf numFmtId="169" fontId="47" fillId="0" borderId="4" xfId="0" applyNumberFormat="1" applyFont="1" applyBorder="1" applyAlignment="1">
      <alignment horizontal="center" vertical="top" shrinkToFit="1"/>
    </xf>
    <xf numFmtId="0" fontId="41" fillId="8" borderId="3" xfId="0" applyFont="1" applyFill="1" applyBorder="1" applyAlignment="1">
      <alignment horizontal="center" vertical="top" wrapText="1"/>
    </xf>
    <xf numFmtId="0" fontId="43" fillId="0" borderId="2" xfId="0" applyFont="1" applyBorder="1" applyAlignment="1">
      <alignment horizontal="left" vertical="top" wrapText="1" indent="7"/>
    </xf>
    <xf numFmtId="0" fontId="43" fillId="0" borderId="3" xfId="0" applyFont="1" applyBorder="1" applyAlignment="1">
      <alignment horizontal="left" vertical="top" wrapText="1" indent="7"/>
    </xf>
    <xf numFmtId="0" fontId="43" fillId="0" borderId="4" xfId="0" applyFont="1" applyBorder="1" applyAlignment="1">
      <alignment horizontal="left" vertical="top" wrapText="1" indent="7"/>
    </xf>
    <xf numFmtId="0" fontId="43" fillId="0" borderId="2" xfId="0" applyFont="1" applyBorder="1" applyAlignment="1">
      <alignment horizontal="left" vertical="top" wrapText="1" indent="2"/>
    </xf>
    <xf numFmtId="0" fontId="43" fillId="0" borderId="3" xfId="0" applyFont="1" applyBorder="1" applyAlignment="1">
      <alignment horizontal="left" vertical="top" wrapText="1" indent="2"/>
    </xf>
    <xf numFmtId="0" fontId="43" fillId="0" borderId="4" xfId="0" applyFont="1" applyBorder="1" applyAlignment="1">
      <alignment horizontal="left" vertical="top" wrapText="1" indent="2"/>
    </xf>
    <xf numFmtId="1" fontId="47" fillId="0" borderId="2" xfId="0" applyNumberFormat="1" applyFont="1" applyBorder="1" applyAlignment="1">
      <alignment horizontal="right" vertical="top" indent="3" shrinkToFit="1"/>
    </xf>
    <xf numFmtId="1" fontId="47" fillId="0" borderId="3" xfId="0" applyNumberFormat="1" applyFont="1" applyBorder="1" applyAlignment="1">
      <alignment horizontal="right" vertical="top" indent="3" shrinkToFit="1"/>
    </xf>
    <xf numFmtId="1" fontId="47" fillId="0" borderId="4" xfId="0" applyNumberFormat="1" applyFont="1" applyBorder="1" applyAlignment="1">
      <alignment horizontal="right" vertical="top" indent="3" shrinkToFit="1"/>
    </xf>
    <xf numFmtId="2" fontId="47" fillId="9" borderId="2" xfId="0" applyNumberFormat="1" applyFont="1" applyFill="1" applyBorder="1" applyAlignment="1">
      <alignment horizontal="right" vertical="top" shrinkToFit="1"/>
    </xf>
    <xf numFmtId="2" fontId="47" fillId="9" borderId="3" xfId="0" applyNumberFormat="1" applyFont="1" applyFill="1" applyBorder="1" applyAlignment="1">
      <alignment horizontal="right" vertical="top" shrinkToFit="1"/>
    </xf>
    <xf numFmtId="2" fontId="47" fillId="9" borderId="4" xfId="0" applyNumberFormat="1" applyFont="1" applyFill="1" applyBorder="1" applyAlignment="1">
      <alignment horizontal="right" vertical="top" shrinkToFit="1"/>
    </xf>
    <xf numFmtId="1" fontId="47" fillId="0" borderId="2" xfId="0" applyNumberFormat="1" applyFont="1" applyBorder="1" applyAlignment="1">
      <alignment horizontal="left" vertical="top" indent="1" shrinkToFit="1"/>
    </xf>
    <xf numFmtId="1" fontId="47" fillId="0" borderId="4" xfId="0" applyNumberFormat="1" applyFont="1" applyBorder="1" applyAlignment="1">
      <alignment horizontal="left" vertical="top" indent="1" shrinkToFit="1"/>
    </xf>
    <xf numFmtId="0" fontId="43" fillId="0" borderId="2" xfId="0" applyFont="1" applyBorder="1" applyAlignment="1">
      <alignment horizontal="left" vertical="top" wrapText="1" indent="8"/>
    </xf>
    <xf numFmtId="0" fontId="43" fillId="0" borderId="3" xfId="0" applyFont="1" applyBorder="1" applyAlignment="1">
      <alignment horizontal="left" vertical="top" wrapText="1" indent="8"/>
    </xf>
    <xf numFmtId="0" fontId="43" fillId="0" borderId="2" xfId="0" applyFont="1" applyBorder="1" applyAlignment="1">
      <alignment horizontal="left" vertical="top" wrapText="1" indent="9"/>
    </xf>
    <xf numFmtId="0" fontId="43" fillId="0" borderId="3" xfId="0" applyFont="1" applyBorder="1" applyAlignment="1">
      <alignment horizontal="left" vertical="top" wrapText="1" indent="9"/>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41" fillId="0" borderId="0" xfId="0" applyFont="1" applyAlignment="1">
      <alignment horizontal="left" vertical="top" wrapText="1"/>
    </xf>
    <xf numFmtId="0" fontId="41" fillId="8" borderId="2" xfId="0" applyFont="1" applyFill="1" applyBorder="1" applyAlignment="1">
      <alignment horizontal="left" vertical="top" wrapText="1" indent="6"/>
    </xf>
    <xf numFmtId="0" fontId="41" fillId="8" borderId="3" xfId="0" applyFont="1" applyFill="1" applyBorder="1" applyAlignment="1">
      <alignment horizontal="left" vertical="top" wrapText="1" indent="6"/>
    </xf>
    <xf numFmtId="0" fontId="41" fillId="8" borderId="2" xfId="0" applyFont="1" applyFill="1" applyBorder="1" applyAlignment="1">
      <alignment horizontal="left" vertical="top" wrapText="1" indent="3"/>
    </xf>
    <xf numFmtId="0" fontId="41" fillId="8" borderId="3" xfId="0" applyFont="1" applyFill="1" applyBorder="1" applyAlignment="1">
      <alignment horizontal="left" vertical="top" wrapText="1" indent="3"/>
    </xf>
    <xf numFmtId="0" fontId="41" fillId="8" borderId="4" xfId="0" applyFont="1" applyFill="1" applyBorder="1" applyAlignment="1">
      <alignment horizontal="left" vertical="top" wrapText="1" indent="3"/>
    </xf>
    <xf numFmtId="0" fontId="41" fillId="8" borderId="2" xfId="0" applyFont="1" applyFill="1" applyBorder="1" applyAlignment="1">
      <alignment horizontal="left" vertical="top" wrapText="1" indent="5"/>
    </xf>
    <xf numFmtId="0" fontId="41" fillId="8" borderId="3" xfId="0" applyFont="1" applyFill="1" applyBorder="1" applyAlignment="1">
      <alignment horizontal="left" vertical="top" wrapText="1" indent="5"/>
    </xf>
    <xf numFmtId="0" fontId="41" fillId="8" borderId="4" xfId="0" applyFont="1" applyFill="1" applyBorder="1" applyAlignment="1">
      <alignment horizontal="left" vertical="top" wrapText="1" indent="5"/>
    </xf>
    <xf numFmtId="0" fontId="41" fillId="7" borderId="2" xfId="0" applyFont="1" applyFill="1" applyBorder="1" applyAlignment="1">
      <alignment horizontal="left" vertical="top" wrapText="1" indent="3"/>
    </xf>
    <xf numFmtId="0" fontId="41" fillId="7" borderId="3" xfId="0" applyFont="1" applyFill="1" applyBorder="1" applyAlignment="1">
      <alignment horizontal="left" vertical="top" wrapText="1" indent="3"/>
    </xf>
    <xf numFmtId="0" fontId="41" fillId="7" borderId="4" xfId="0" applyFont="1" applyFill="1" applyBorder="1" applyAlignment="1">
      <alignment horizontal="left" vertical="top" wrapText="1" indent="3"/>
    </xf>
    <xf numFmtId="0" fontId="41" fillId="8" borderId="2" xfId="0" applyFont="1" applyFill="1" applyBorder="1" applyAlignment="1">
      <alignment horizontal="left" vertical="top" wrapText="1" indent="4"/>
    </xf>
    <xf numFmtId="0" fontId="41" fillId="8" borderId="3" xfId="0" applyFont="1" applyFill="1" applyBorder="1" applyAlignment="1">
      <alignment horizontal="left" vertical="top" wrapText="1" indent="4"/>
    </xf>
    <xf numFmtId="0" fontId="41" fillId="8" borderId="4" xfId="0" applyFont="1" applyFill="1" applyBorder="1" applyAlignment="1">
      <alignment horizontal="left" vertical="top" wrapText="1" indent="4"/>
    </xf>
    <xf numFmtId="0" fontId="41" fillId="8" borderId="6" xfId="0" applyFont="1" applyFill="1" applyBorder="1" applyAlignment="1">
      <alignment horizontal="left" vertical="top" wrapText="1" indent="1"/>
    </xf>
    <xf numFmtId="0" fontId="41" fillId="8" borderId="7" xfId="0" applyFont="1" applyFill="1" applyBorder="1" applyAlignment="1">
      <alignment horizontal="left" vertical="top" wrapText="1" indent="1"/>
    </xf>
    <xf numFmtId="0" fontId="41" fillId="8" borderId="9" xfId="0" applyFont="1" applyFill="1" applyBorder="1" applyAlignment="1">
      <alignment horizontal="left" vertical="top" wrapText="1" indent="1"/>
    </xf>
    <xf numFmtId="0" fontId="41" fillId="8" borderId="10" xfId="0" applyFont="1" applyFill="1" applyBorder="1" applyAlignment="1">
      <alignment horizontal="left" vertical="top" wrapText="1" indent="1"/>
    </xf>
    <xf numFmtId="0" fontId="41" fillId="8" borderId="6" xfId="0" applyFont="1" applyFill="1" applyBorder="1" applyAlignment="1">
      <alignment horizontal="left" vertical="top" wrapText="1" indent="4"/>
    </xf>
    <xf numFmtId="0" fontId="41" fillId="8" borderId="8" xfId="0" applyFont="1" applyFill="1" applyBorder="1" applyAlignment="1">
      <alignment horizontal="left" vertical="top" wrapText="1" indent="4"/>
    </xf>
    <xf numFmtId="0" fontId="41" fillId="8" borderId="7" xfId="0" applyFont="1" applyFill="1" applyBorder="1" applyAlignment="1">
      <alignment horizontal="left" vertical="top" wrapText="1" indent="4"/>
    </xf>
    <xf numFmtId="0" fontId="41" fillId="8" borderId="9" xfId="0" applyFont="1" applyFill="1" applyBorder="1" applyAlignment="1">
      <alignment horizontal="left" vertical="top" wrapText="1" indent="4"/>
    </xf>
    <xf numFmtId="0" fontId="41" fillId="8" borderId="11" xfId="0" applyFont="1" applyFill="1" applyBorder="1" applyAlignment="1">
      <alignment horizontal="left" vertical="top" wrapText="1" indent="4"/>
    </xf>
    <xf numFmtId="0" fontId="41" fillId="8" borderId="10" xfId="0" applyFont="1" applyFill="1" applyBorder="1" applyAlignment="1">
      <alignment horizontal="left" vertical="top" wrapText="1" indent="4"/>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2" fontId="47" fillId="0" borderId="2" xfId="0" applyNumberFormat="1" applyFont="1" applyBorder="1" applyAlignment="1">
      <alignment horizontal="left" vertical="top" indent="2" shrinkToFit="1"/>
    </xf>
    <xf numFmtId="2" fontId="47" fillId="0" borderId="3" xfId="0" applyNumberFormat="1" applyFont="1" applyBorder="1" applyAlignment="1">
      <alignment horizontal="left" vertical="top" indent="2" shrinkToFit="1"/>
    </xf>
    <xf numFmtId="2" fontId="47" fillId="0" borderId="4" xfId="0" applyNumberFormat="1" applyFont="1" applyBorder="1" applyAlignment="1">
      <alignment horizontal="left" vertical="top" indent="2" shrinkToFit="1"/>
    </xf>
    <xf numFmtId="0" fontId="0" fillId="7" borderId="2" xfId="0" applyFill="1" applyBorder="1" applyAlignment="1">
      <alignment horizontal="left" wrapText="1"/>
    </xf>
    <xf numFmtId="0" fontId="0" fillId="7" borderId="4" xfId="0" applyFill="1" applyBorder="1" applyAlignment="1">
      <alignment horizontal="left" wrapText="1"/>
    </xf>
    <xf numFmtId="0" fontId="0" fillId="7" borderId="3" xfId="0" applyFill="1" applyBorder="1" applyAlignment="1">
      <alignment horizontal="left" wrapText="1"/>
    </xf>
    <xf numFmtId="0" fontId="41" fillId="7" borderId="2" xfId="0" applyFont="1" applyFill="1" applyBorder="1" applyAlignment="1">
      <alignment horizontal="left" vertical="top" wrapText="1" indent="6"/>
    </xf>
    <xf numFmtId="0" fontId="41" fillId="7" borderId="3" xfId="0" applyFont="1" applyFill="1" applyBorder="1" applyAlignment="1">
      <alignment horizontal="left" vertical="top" wrapText="1" indent="6"/>
    </xf>
    <xf numFmtId="0" fontId="41" fillId="7" borderId="4" xfId="0" applyFont="1" applyFill="1" applyBorder="1" applyAlignment="1">
      <alignment horizontal="left" vertical="top" wrapText="1" indent="6"/>
    </xf>
    <xf numFmtId="0" fontId="41" fillId="8" borderId="12" xfId="0" applyFont="1" applyFill="1" applyBorder="1" applyAlignment="1">
      <alignment horizontal="left" vertical="top" wrapText="1"/>
    </xf>
    <xf numFmtId="0" fontId="41" fillId="8" borderId="13" xfId="0" applyFont="1" applyFill="1" applyBorder="1" applyAlignment="1">
      <alignment horizontal="left" vertical="top" wrapText="1"/>
    </xf>
    <xf numFmtId="0" fontId="41" fillId="8" borderId="8" xfId="0" applyFont="1" applyFill="1" applyBorder="1" applyAlignment="1">
      <alignment horizontal="left" vertical="top" wrapText="1" indent="1"/>
    </xf>
    <xf numFmtId="0" fontId="41" fillId="8" borderId="11" xfId="0" applyFont="1" applyFill="1" applyBorder="1" applyAlignment="1">
      <alignment horizontal="left" vertical="top" wrapText="1" indent="1"/>
    </xf>
    <xf numFmtId="0" fontId="0" fillId="8" borderId="6" xfId="0" applyFill="1" applyBorder="1" applyAlignment="1">
      <alignment horizontal="left" vertical="top" wrapText="1" indent="1"/>
    </xf>
    <xf numFmtId="0" fontId="0" fillId="8" borderId="8" xfId="0" applyFill="1" applyBorder="1" applyAlignment="1">
      <alignment horizontal="left" vertical="top" wrapText="1" indent="1"/>
    </xf>
    <xf numFmtId="0" fontId="0" fillId="8" borderId="7" xfId="0" applyFill="1" applyBorder="1" applyAlignment="1">
      <alignment horizontal="left" vertical="top" wrapText="1" indent="1"/>
    </xf>
    <xf numFmtId="0" fontId="0" fillId="8" borderId="9" xfId="0" applyFill="1" applyBorder="1" applyAlignment="1">
      <alignment horizontal="left" vertical="top" wrapText="1" indent="1"/>
    </xf>
    <xf numFmtId="0" fontId="0" fillId="8" borderId="11" xfId="0" applyFill="1" applyBorder="1" applyAlignment="1">
      <alignment horizontal="left" vertical="top" wrapText="1" indent="1"/>
    </xf>
    <xf numFmtId="0" fontId="0" fillId="8" borderId="10" xfId="0" applyFill="1" applyBorder="1" applyAlignment="1">
      <alignment horizontal="left" vertical="top" wrapText="1" indent="1"/>
    </xf>
    <xf numFmtId="0" fontId="0" fillId="7" borderId="2" xfId="0" applyFill="1" applyBorder="1" applyAlignment="1">
      <alignment horizontal="left" vertical="top" wrapText="1" indent="1"/>
    </xf>
    <xf numFmtId="0" fontId="0" fillId="7" borderId="3" xfId="0" applyFill="1" applyBorder="1" applyAlignment="1">
      <alignment horizontal="left" vertical="top" wrapText="1" indent="1"/>
    </xf>
    <xf numFmtId="0" fontId="0" fillId="7" borderId="4" xfId="0" applyFill="1" applyBorder="1" applyAlignment="1">
      <alignment horizontal="left" vertical="top" wrapText="1" indent="1"/>
    </xf>
    <xf numFmtId="0" fontId="45" fillId="0" borderId="0" xfId="0" applyFont="1" applyAlignment="1">
      <alignment horizontal="right" vertical="top" wrapText="1" indent="2"/>
    </xf>
    <xf numFmtId="0" fontId="52" fillId="0" borderId="0" xfId="0" applyFont="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 fontId="47" fillId="0" borderId="2" xfId="0" applyNumberFormat="1" applyFont="1" applyBorder="1" applyAlignment="1">
      <alignment horizontal="left" vertical="top" shrinkToFit="1"/>
    </xf>
    <xf numFmtId="1" fontId="47" fillId="0" borderId="4" xfId="0" applyNumberFormat="1" applyFont="1" applyBorder="1" applyAlignment="1">
      <alignment horizontal="left" vertical="top" shrinkToFi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43" fillId="0" borderId="6" xfId="0" applyFont="1" applyBorder="1" applyAlignment="1">
      <alignment horizontal="left" vertical="top" wrapText="1"/>
    </xf>
    <xf numFmtId="0" fontId="43" fillId="0" borderId="8" xfId="0" applyFont="1" applyBorder="1" applyAlignment="1">
      <alignment horizontal="left" vertical="top" wrapText="1"/>
    </xf>
    <xf numFmtId="0" fontId="43" fillId="0" borderId="7" xfId="0" applyFont="1" applyBorder="1" applyAlignment="1">
      <alignment horizontal="left" vertical="top" wrapText="1"/>
    </xf>
    <xf numFmtId="0" fontId="43" fillId="0" borderId="9" xfId="0" applyFont="1" applyBorder="1" applyAlignment="1">
      <alignment horizontal="left" vertical="top" wrapText="1"/>
    </xf>
    <xf numFmtId="0" fontId="43" fillId="0" borderId="11" xfId="0" applyFont="1" applyBorder="1" applyAlignment="1">
      <alignment horizontal="left" vertical="top" wrapText="1"/>
    </xf>
    <xf numFmtId="0" fontId="43" fillId="0" borderId="10" xfId="0" applyFont="1"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43" fillId="0" borderId="14" xfId="0" applyFont="1" applyBorder="1" applyAlignment="1">
      <alignment horizontal="left" vertical="top" wrapText="1"/>
    </xf>
    <xf numFmtId="0" fontId="43" fillId="0" borderId="0" xfId="0" applyFont="1" applyAlignment="1">
      <alignment horizontal="left" vertical="top" wrapText="1"/>
    </xf>
    <xf numFmtId="0" fontId="43" fillId="0" borderId="15" xfId="0" applyFont="1" applyBorder="1" applyAlignment="1">
      <alignment horizontal="left" vertical="top" wrapText="1"/>
    </xf>
    <xf numFmtId="1" fontId="47" fillId="0" borderId="3" xfId="0" applyNumberFormat="1" applyFont="1" applyBorder="1" applyAlignment="1">
      <alignment horizontal="left" vertical="top" shrinkToFit="1"/>
    </xf>
    <xf numFmtId="0" fontId="0" fillId="0" borderId="6" xfId="0" applyBorder="1" applyAlignment="1">
      <alignment horizontal="left" wrapText="1"/>
    </xf>
    <xf numFmtId="0" fontId="0" fillId="0" borderId="8"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170" fontId="47" fillId="0" borderId="2" xfId="0" applyNumberFormat="1" applyFont="1" applyBorder="1" applyAlignment="1">
      <alignment horizontal="left" vertical="top" shrinkToFit="1"/>
    </xf>
    <xf numFmtId="170" fontId="47" fillId="0" borderId="3" xfId="0" applyNumberFormat="1" applyFont="1" applyBorder="1" applyAlignment="1">
      <alignment horizontal="left" vertical="top" shrinkToFit="1"/>
    </xf>
    <xf numFmtId="170" fontId="47" fillId="0" borderId="4" xfId="0" applyNumberFormat="1" applyFont="1" applyBorder="1" applyAlignment="1">
      <alignment horizontal="left" vertical="top" shrinkToFit="1"/>
    </xf>
    <xf numFmtId="0" fontId="0" fillId="0" borderId="7" xfId="0" applyBorder="1" applyAlignment="1">
      <alignment horizontal="left" wrapText="1"/>
    </xf>
    <xf numFmtId="2" fontId="47" fillId="6" borderId="2" xfId="0" applyNumberFormat="1" applyFont="1" applyFill="1" applyBorder="1" applyAlignment="1">
      <alignment horizontal="left" vertical="top" indent="5" shrinkToFit="1"/>
    </xf>
    <xf numFmtId="2" fontId="47" fillId="6" borderId="3" xfId="0" applyNumberFormat="1" applyFont="1" applyFill="1" applyBorder="1" applyAlignment="1">
      <alignment horizontal="left" vertical="top" indent="5" shrinkToFit="1"/>
    </xf>
    <xf numFmtId="2" fontId="47" fillId="6" borderId="4" xfId="0" applyNumberFormat="1" applyFont="1" applyFill="1" applyBorder="1" applyAlignment="1">
      <alignment horizontal="left" vertical="top" indent="5" shrinkToFit="1"/>
    </xf>
    <xf numFmtId="0" fontId="52" fillId="0" borderId="0" xfId="0" applyFont="1" applyAlignment="1">
      <alignment horizontal="left" vertical="center" wrapText="1"/>
    </xf>
    <xf numFmtId="0" fontId="0" fillId="0" borderId="3" xfId="0" applyBorder="1" applyAlignment="1">
      <alignment horizontal="left" vertical="top" wrapText="1"/>
    </xf>
    <xf numFmtId="0" fontId="45" fillId="0" borderId="0" xfId="0" applyFont="1" applyAlignment="1">
      <alignment horizontal="left" vertical="center" wrapText="1"/>
    </xf>
    <xf numFmtId="0" fontId="0" fillId="8" borderId="9" xfId="0" applyFill="1" applyBorder="1" applyAlignment="1">
      <alignment horizontal="left" wrapText="1"/>
    </xf>
    <xf numFmtId="0" fontId="0" fillId="8" borderId="11" xfId="0" applyFill="1" applyBorder="1" applyAlignment="1">
      <alignment horizontal="left" wrapText="1"/>
    </xf>
    <xf numFmtId="0" fontId="0" fillId="8" borderId="10" xfId="0" applyFill="1" applyBorder="1" applyAlignment="1">
      <alignment horizontal="left" wrapText="1"/>
    </xf>
    <xf numFmtId="0" fontId="0" fillId="8" borderId="2" xfId="0" applyFill="1" applyBorder="1" applyAlignment="1">
      <alignment horizontal="left" wrapText="1"/>
    </xf>
    <xf numFmtId="0" fontId="0" fillId="8" borderId="3" xfId="0" applyFill="1" applyBorder="1" applyAlignment="1">
      <alignment horizontal="left" wrapText="1"/>
    </xf>
    <xf numFmtId="0" fontId="0" fillId="8" borderId="4" xfId="0" applyFill="1" applyBorder="1" applyAlignment="1">
      <alignment horizontal="left" wrapText="1"/>
    </xf>
    <xf numFmtId="0" fontId="41" fillId="8" borderId="16" xfId="0" applyFont="1" applyFill="1" applyBorder="1" applyAlignment="1">
      <alignment horizontal="left" vertical="top" wrapText="1"/>
    </xf>
    <xf numFmtId="0" fontId="41" fillId="8" borderId="14" xfId="0" applyFont="1" applyFill="1" applyBorder="1" applyAlignment="1">
      <alignment horizontal="left" vertical="top" wrapText="1" indent="1"/>
    </xf>
    <xf numFmtId="0" fontId="41" fillId="8" borderId="0" xfId="0" applyFont="1" applyFill="1" applyAlignment="1">
      <alignment horizontal="left" vertical="top" wrapText="1" indent="1"/>
    </xf>
    <xf numFmtId="0" fontId="41" fillId="8" borderId="15" xfId="0" applyFont="1" applyFill="1" applyBorder="1" applyAlignment="1">
      <alignment horizontal="left" vertical="top" wrapText="1" indent="1"/>
    </xf>
    <xf numFmtId="0" fontId="0" fillId="8" borderId="14" xfId="0" applyFill="1" applyBorder="1" applyAlignment="1">
      <alignment horizontal="left" vertical="top" wrapText="1" indent="1"/>
    </xf>
    <xf numFmtId="0" fontId="0" fillId="8" borderId="0" xfId="0" applyFill="1" applyAlignment="1">
      <alignment horizontal="left" vertical="top" wrapText="1" indent="1"/>
    </xf>
    <xf numFmtId="0" fontId="0" fillId="8" borderId="15" xfId="0" applyFill="1" applyBorder="1" applyAlignment="1">
      <alignment horizontal="left" vertical="top" wrapText="1" indent="1"/>
    </xf>
    <xf numFmtId="0" fontId="41" fillId="7" borderId="2" xfId="0" applyFont="1" applyFill="1" applyBorder="1" applyAlignment="1">
      <alignment horizontal="left" vertical="top" wrapText="1" indent="7"/>
    </xf>
    <xf numFmtId="0" fontId="41" fillId="7" borderId="3" xfId="0" applyFont="1" applyFill="1" applyBorder="1" applyAlignment="1">
      <alignment horizontal="left" vertical="top" wrapText="1" indent="7"/>
    </xf>
    <xf numFmtId="0" fontId="41" fillId="7" borderId="4" xfId="0" applyFont="1" applyFill="1" applyBorder="1" applyAlignment="1">
      <alignment horizontal="left" vertical="top" wrapText="1" indent="7"/>
    </xf>
    <xf numFmtId="0" fontId="43" fillId="0" borderId="4" xfId="0" applyFont="1" applyBorder="1" applyAlignment="1">
      <alignment horizontal="left" vertical="top" wrapText="1" indent="9"/>
    </xf>
    <xf numFmtId="0" fontId="43" fillId="0" borderId="2" xfId="0" applyFont="1" applyBorder="1" applyAlignment="1">
      <alignment horizontal="left" vertical="top" wrapText="1" indent="11"/>
    </xf>
    <xf numFmtId="0" fontId="43" fillId="0" borderId="3" xfId="0" applyFont="1" applyBorder="1" applyAlignment="1">
      <alignment horizontal="left" vertical="top" wrapText="1" indent="11"/>
    </xf>
    <xf numFmtId="0" fontId="43" fillId="0" borderId="4" xfId="0" applyFont="1" applyBorder="1" applyAlignment="1">
      <alignment horizontal="left" vertical="top" wrapText="1" indent="11"/>
    </xf>
    <xf numFmtId="0" fontId="31" fillId="3" borderId="0" xfId="0" applyFont="1" applyFill="1"/>
    <xf numFmtId="0" fontId="33" fillId="3" borderId="0" xfId="0" applyFont="1" applyFill="1"/>
  </cellXfs>
  <cellStyles count="6">
    <cellStyle name="Currency" xfId="1" builtinId="4"/>
    <cellStyle name="Currency 2" xfId="3" xr:uid="{B1184A8A-59AF-4261-92C1-DA18D5809C53}"/>
    <cellStyle name="Normal" xfId="0" builtinId="0"/>
    <cellStyle name="Normal 2" xfId="4" xr:uid="{BC615CEA-8B84-46AA-916B-19A5B5F79A04}"/>
    <cellStyle name="Normal 3" xfId="5" xr:uid="{FEBB3703-8BB3-4C4A-86BD-CA530F59AAA5}"/>
    <cellStyle name="Normal 5" xfId="2" xr:uid="{D9EFA7DC-AC8A-466E-8D83-595D77CEAE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236727</xdr:colOff>
      <xdr:row>0</xdr:row>
      <xdr:rowOff>517272</xdr:rowOff>
    </xdr:from>
    <xdr:ext cx="5613400" cy="850900"/>
    <xdr:pic>
      <xdr:nvPicPr>
        <xdr:cNvPr id="2" name="image2.png">
          <a:extLst>
            <a:ext uri="{FF2B5EF4-FFF2-40B4-BE49-F238E27FC236}">
              <a16:creationId xmlns:a16="http://schemas.microsoft.com/office/drawing/2014/main" id="{BB64DD82-3FE4-4771-8310-4E9889A7EA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6727" y="517272"/>
          <a:ext cx="5613400" cy="850900"/>
        </a:xfrm>
        <a:prstGeom prst="rect">
          <a:avLst/>
        </a:prstGeom>
      </xdr:spPr>
    </xdr:pic>
    <xdr:clientData/>
  </xdr:oneCellAnchor>
  <xdr:oneCellAnchor>
    <xdr:from>
      <xdr:col>44</xdr:col>
      <xdr:colOff>1335</xdr:colOff>
      <xdr:row>0</xdr:row>
      <xdr:rowOff>533999</xdr:rowOff>
    </xdr:from>
    <xdr:ext cx="885980" cy="669073"/>
    <xdr:pic>
      <xdr:nvPicPr>
        <xdr:cNvPr id="3" name="image3.png">
          <a:extLst>
            <a:ext uri="{FF2B5EF4-FFF2-40B4-BE49-F238E27FC236}">
              <a16:creationId xmlns:a16="http://schemas.microsoft.com/office/drawing/2014/main" id="{2D945421-5B17-4936-AA26-85564C4BAB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54510" y="533999"/>
          <a:ext cx="885980" cy="669073"/>
        </a:xfrm>
        <a:prstGeom prst="rect">
          <a:avLst/>
        </a:prstGeom>
      </xdr:spPr>
    </xdr:pic>
    <xdr:clientData/>
  </xdr:oneCellAnchor>
  <xdr:oneCellAnchor>
    <xdr:from>
      <xdr:col>0</xdr:col>
      <xdr:colOff>0</xdr:colOff>
      <xdr:row>4</xdr:row>
      <xdr:rowOff>206260</xdr:rowOff>
    </xdr:from>
    <xdr:ext cx="29845" cy="29845"/>
    <xdr:sp macro="" textlink="">
      <xdr:nvSpPr>
        <xdr:cNvPr id="4" name="Shape 5">
          <a:extLst>
            <a:ext uri="{FF2B5EF4-FFF2-40B4-BE49-F238E27FC236}">
              <a16:creationId xmlns:a16="http://schemas.microsoft.com/office/drawing/2014/main" id="{7D0B1621-D565-4456-BB12-13B878B52488}"/>
            </a:ext>
          </a:extLst>
        </xdr:cNvPr>
        <xdr:cNvSpPr/>
      </xdr:nvSpPr>
      <xdr:spPr>
        <a:xfrm>
          <a:off x="0" y="2720860"/>
          <a:ext cx="29845" cy="29845"/>
        </a:xfrm>
        <a:custGeom>
          <a:avLst/>
          <a:gdLst/>
          <a:ahLst/>
          <a:cxnLst/>
          <a:rect l="0" t="0" r="0" b="0"/>
          <a:pathLst>
            <a:path w="29845" h="29845">
              <a:moveTo>
                <a:pt x="22999" y="29633"/>
              </a:moveTo>
              <a:lnTo>
                <a:pt x="6633" y="29633"/>
              </a:lnTo>
              <a:lnTo>
                <a:pt x="0" y="22999"/>
              </a:lnTo>
              <a:lnTo>
                <a:pt x="0" y="14816"/>
              </a:lnTo>
              <a:lnTo>
                <a:pt x="0" y="6633"/>
              </a:lnTo>
              <a:lnTo>
                <a:pt x="6633" y="0"/>
              </a:lnTo>
              <a:lnTo>
                <a:pt x="22999" y="0"/>
              </a:lnTo>
              <a:lnTo>
                <a:pt x="29633" y="6633"/>
              </a:lnTo>
              <a:lnTo>
                <a:pt x="29633" y="22999"/>
              </a:lnTo>
              <a:lnTo>
                <a:pt x="22999" y="29633"/>
              </a:lnTo>
              <a:close/>
            </a:path>
          </a:pathLst>
        </a:custGeom>
        <a:solidFill>
          <a:srgbClr val="000000"/>
        </a:solidFill>
      </xdr:spPr>
    </xdr:sp>
    <xdr:clientData/>
  </xdr:oneCellAnchor>
  <xdr:oneCellAnchor>
    <xdr:from>
      <xdr:col>5</xdr:col>
      <xdr:colOff>300072</xdr:colOff>
      <xdr:row>328</xdr:row>
      <xdr:rowOff>-1</xdr:rowOff>
    </xdr:from>
    <xdr:ext cx="4510539" cy="3505200"/>
    <xdr:pic>
      <xdr:nvPicPr>
        <xdr:cNvPr id="5" name="image1.jpeg">
          <a:extLst>
            <a:ext uri="{FF2B5EF4-FFF2-40B4-BE49-F238E27FC236}">
              <a16:creationId xmlns:a16="http://schemas.microsoft.com/office/drawing/2014/main" id="{1A2C1AA3-6F83-40D2-8874-D972C578769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8272" y="58740674"/>
          <a:ext cx="4510539" cy="3505200"/>
        </a:xfrm>
        <a:prstGeom prst="rect">
          <a:avLst/>
        </a:prstGeom>
      </xdr:spPr>
    </xdr:pic>
    <xdr:clientData/>
  </xdr:oneCellAnchor>
  <xdr:oneCellAnchor>
    <xdr:from>
      <xdr:col>5</xdr:col>
      <xdr:colOff>300072</xdr:colOff>
      <xdr:row>381</xdr:row>
      <xdr:rowOff>0</xdr:rowOff>
    </xdr:from>
    <xdr:ext cx="4510539" cy="3505200"/>
    <xdr:pic>
      <xdr:nvPicPr>
        <xdr:cNvPr id="6" name="image1.jpeg">
          <a:extLst>
            <a:ext uri="{FF2B5EF4-FFF2-40B4-BE49-F238E27FC236}">
              <a16:creationId xmlns:a16="http://schemas.microsoft.com/office/drawing/2014/main" id="{491BF412-E251-4405-8F9F-53DABB11EC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8272" y="72247125"/>
          <a:ext cx="4510539" cy="3505200"/>
        </a:xfrm>
        <a:prstGeom prst="rect">
          <a:avLst/>
        </a:prstGeom>
      </xdr:spPr>
    </xdr:pic>
    <xdr:clientData/>
  </xdr:oneCellAnchor>
  <xdr:oneCellAnchor>
    <xdr:from>
      <xdr:col>5</xdr:col>
      <xdr:colOff>300072</xdr:colOff>
      <xdr:row>403</xdr:row>
      <xdr:rowOff>-2</xdr:rowOff>
    </xdr:from>
    <xdr:ext cx="4510539" cy="3505200"/>
    <xdr:pic>
      <xdr:nvPicPr>
        <xdr:cNvPr id="7" name="image1.jpeg">
          <a:extLst>
            <a:ext uri="{FF2B5EF4-FFF2-40B4-BE49-F238E27FC236}">
              <a16:creationId xmlns:a16="http://schemas.microsoft.com/office/drawing/2014/main" id="{49665EDD-31EB-460E-BE21-2978DCB5B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8272" y="80229073"/>
          <a:ext cx="4510539" cy="35052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236727</xdr:colOff>
      <xdr:row>0</xdr:row>
      <xdr:rowOff>517272</xdr:rowOff>
    </xdr:from>
    <xdr:ext cx="5613400" cy="850900"/>
    <xdr:pic>
      <xdr:nvPicPr>
        <xdr:cNvPr id="3" name="image2.png">
          <a:extLst>
            <a:ext uri="{FF2B5EF4-FFF2-40B4-BE49-F238E27FC236}">
              <a16:creationId xmlns:a16="http://schemas.microsoft.com/office/drawing/2014/main" id="{E98CBEB4-D0CA-4E59-916B-3A8B456A5C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6727" y="517272"/>
          <a:ext cx="5613400" cy="850900"/>
        </a:xfrm>
        <a:prstGeom prst="rect">
          <a:avLst/>
        </a:prstGeom>
      </xdr:spPr>
    </xdr:pic>
    <xdr:clientData/>
  </xdr:oneCellAnchor>
  <xdr:oneCellAnchor>
    <xdr:from>
      <xdr:col>46</xdr:col>
      <xdr:colOff>64835</xdr:colOff>
      <xdr:row>0</xdr:row>
      <xdr:rowOff>533999</xdr:rowOff>
    </xdr:from>
    <xdr:ext cx="885980" cy="669073"/>
    <xdr:pic>
      <xdr:nvPicPr>
        <xdr:cNvPr id="4" name="image3.png">
          <a:extLst>
            <a:ext uri="{FF2B5EF4-FFF2-40B4-BE49-F238E27FC236}">
              <a16:creationId xmlns:a16="http://schemas.microsoft.com/office/drawing/2014/main" id="{77A5DDE6-EA72-4A43-8B3E-36C3B5ED35E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51335" y="533999"/>
          <a:ext cx="885980" cy="669073"/>
        </a:xfrm>
        <a:prstGeom prst="rect">
          <a:avLst/>
        </a:prstGeom>
      </xdr:spPr>
    </xdr:pic>
    <xdr:clientData/>
  </xdr:oneCellAnchor>
  <xdr:oneCellAnchor>
    <xdr:from>
      <xdr:col>0</xdr:col>
      <xdr:colOff>0</xdr:colOff>
      <xdr:row>4</xdr:row>
      <xdr:rowOff>206260</xdr:rowOff>
    </xdr:from>
    <xdr:ext cx="29845" cy="29845"/>
    <xdr:sp macro="" textlink="">
      <xdr:nvSpPr>
        <xdr:cNvPr id="5" name="Shape 5">
          <a:extLst>
            <a:ext uri="{FF2B5EF4-FFF2-40B4-BE49-F238E27FC236}">
              <a16:creationId xmlns:a16="http://schemas.microsoft.com/office/drawing/2014/main" id="{5C209469-4D88-4ED6-A310-EBA34BAEAB29}"/>
            </a:ext>
          </a:extLst>
        </xdr:cNvPr>
        <xdr:cNvSpPr/>
      </xdr:nvSpPr>
      <xdr:spPr>
        <a:xfrm>
          <a:off x="0" y="2720860"/>
          <a:ext cx="29845" cy="29845"/>
        </a:xfrm>
        <a:custGeom>
          <a:avLst/>
          <a:gdLst/>
          <a:ahLst/>
          <a:cxnLst/>
          <a:rect l="0" t="0" r="0" b="0"/>
          <a:pathLst>
            <a:path w="29845" h="29845">
              <a:moveTo>
                <a:pt x="22999" y="29633"/>
              </a:moveTo>
              <a:lnTo>
                <a:pt x="6633" y="29633"/>
              </a:lnTo>
              <a:lnTo>
                <a:pt x="0" y="22999"/>
              </a:lnTo>
              <a:lnTo>
                <a:pt x="0" y="14816"/>
              </a:lnTo>
              <a:lnTo>
                <a:pt x="0" y="6633"/>
              </a:lnTo>
              <a:lnTo>
                <a:pt x="6633" y="0"/>
              </a:lnTo>
              <a:lnTo>
                <a:pt x="22999" y="0"/>
              </a:lnTo>
              <a:lnTo>
                <a:pt x="29633" y="6633"/>
              </a:lnTo>
              <a:lnTo>
                <a:pt x="29633" y="22999"/>
              </a:lnTo>
              <a:lnTo>
                <a:pt x="22999" y="29633"/>
              </a:lnTo>
              <a:close/>
            </a:path>
          </a:pathLst>
        </a:custGeom>
        <a:solidFill>
          <a:srgbClr val="000000"/>
        </a:solidFill>
      </xdr:spPr>
    </xdr:sp>
    <xdr:clientData/>
  </xdr:oneCellAnchor>
  <xdr:oneCellAnchor>
    <xdr:from>
      <xdr:col>5</xdr:col>
      <xdr:colOff>300072</xdr:colOff>
      <xdr:row>94</xdr:row>
      <xdr:rowOff>0</xdr:rowOff>
    </xdr:from>
    <xdr:ext cx="4510539" cy="3505200"/>
    <xdr:pic>
      <xdr:nvPicPr>
        <xdr:cNvPr id="6" name="image1.jpeg">
          <a:extLst>
            <a:ext uri="{FF2B5EF4-FFF2-40B4-BE49-F238E27FC236}">
              <a16:creationId xmlns:a16="http://schemas.microsoft.com/office/drawing/2014/main" id="{9743CA8F-38AB-4438-B78E-CA8B19BB742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8272" y="23917275"/>
          <a:ext cx="4510539" cy="3505200"/>
        </a:xfrm>
        <a:prstGeom prst="rect">
          <a:avLst/>
        </a:prstGeom>
      </xdr:spPr>
    </xdr:pic>
    <xdr:clientData/>
  </xdr:oneCellAnchor>
  <xdr:oneCellAnchor>
    <xdr:from>
      <xdr:col>5</xdr:col>
      <xdr:colOff>300072</xdr:colOff>
      <xdr:row>137</xdr:row>
      <xdr:rowOff>-1</xdr:rowOff>
    </xdr:from>
    <xdr:ext cx="4510539" cy="3505200"/>
    <xdr:pic>
      <xdr:nvPicPr>
        <xdr:cNvPr id="7" name="image1.jpeg">
          <a:extLst>
            <a:ext uri="{FF2B5EF4-FFF2-40B4-BE49-F238E27FC236}">
              <a16:creationId xmlns:a16="http://schemas.microsoft.com/office/drawing/2014/main" id="{70458D9D-958C-4B8A-B563-7FC1545D854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8272" y="37404674"/>
          <a:ext cx="4510539" cy="3505200"/>
        </a:xfrm>
        <a:prstGeom prst="rect">
          <a:avLst/>
        </a:prstGeom>
      </xdr:spPr>
    </xdr:pic>
    <xdr:clientData/>
  </xdr:oneCellAnchor>
  <xdr:oneCellAnchor>
    <xdr:from>
      <xdr:col>5</xdr:col>
      <xdr:colOff>300072</xdr:colOff>
      <xdr:row>191</xdr:row>
      <xdr:rowOff>0</xdr:rowOff>
    </xdr:from>
    <xdr:ext cx="4510539" cy="3505200"/>
    <xdr:pic>
      <xdr:nvPicPr>
        <xdr:cNvPr id="8" name="image1.jpeg">
          <a:extLst>
            <a:ext uri="{FF2B5EF4-FFF2-40B4-BE49-F238E27FC236}">
              <a16:creationId xmlns:a16="http://schemas.microsoft.com/office/drawing/2014/main" id="{75EFD4FA-42DE-4D72-9B66-3BCD01B78DC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8272" y="50768250"/>
          <a:ext cx="4510539" cy="3505200"/>
        </a:xfrm>
        <a:prstGeom prst="rect">
          <a:avLst/>
        </a:prstGeom>
      </xdr:spPr>
    </xdr:pic>
    <xdr:clientData/>
  </xdr:oneCellAnchor>
  <xdr:oneCellAnchor>
    <xdr:from>
      <xdr:col>5</xdr:col>
      <xdr:colOff>300072</xdr:colOff>
      <xdr:row>196</xdr:row>
      <xdr:rowOff>2</xdr:rowOff>
    </xdr:from>
    <xdr:ext cx="4510539" cy="3505200"/>
    <xdr:pic>
      <xdr:nvPicPr>
        <xdr:cNvPr id="9" name="image1.jpeg">
          <a:extLst>
            <a:ext uri="{FF2B5EF4-FFF2-40B4-BE49-F238E27FC236}">
              <a16:creationId xmlns:a16="http://schemas.microsoft.com/office/drawing/2014/main" id="{6FD138F5-7F9B-4241-ACB8-3DE8BF41A86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8272" y="55264052"/>
          <a:ext cx="4510539" cy="350520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Hemal Patel" id="{304D82F1-AA0A-41C0-B91F-E732B18BE2EE}" userId="7f8f8199d5890a2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69" dT="2025-05-30T09:13:11.93" personId="{304D82F1-AA0A-41C0-B91F-E732B18BE2EE}" id="{A73CAF11-6E71-4FDC-BFC5-8323A03CE0BA}">
    <text xml:space="preserve">Check formula to ensure we tally 
</text>
  </threadedComment>
  <threadedComment ref="B73" dT="2025-05-30T05:01:30.24" personId="{304D82F1-AA0A-41C0-B91F-E732B18BE2EE}" id="{AEFF913B-6372-4B3C-9DDD-E82DF3E586CF}">
    <text>This should be ONE line totaling 6032.48</text>
  </threadedComment>
  <threadedComment ref="G75" dT="2025-05-30T05:03:27.09" personId="{304D82F1-AA0A-41C0-B91F-E732B18BE2EE}" id="{2957DE24-0C05-47D1-9D3B-25E197BBDD0A}">
    <text>Double check date with Capital call. Something wrong in their EXCEL</text>
  </threadedComment>
  <threadedComment ref="H79" dT="2025-05-30T05:07:57.87" personId="{304D82F1-AA0A-41C0-B91F-E732B18BE2EE}" id="{5EEF1143-1740-48A7-AC93-C9C9CD169102}">
    <text>Date need correction 6482.76 is on April 24,2024 and 4424.16 is on May-9-2024</text>
  </threadedComment>
  <threadedComment ref="H82" dT="2025-05-30T05:09:36.19" personId="{304D82F1-AA0A-41C0-B91F-E732B18BE2EE}" id="{003CDF8C-D27E-4067-8EA7-0DF2C82C77E3}">
    <text>Capital call is MISSING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57" dT="2025-06-14T06:35:05.20" personId="{304D82F1-AA0A-41C0-B91F-E732B18BE2EE}" id="{BDA0C9E5-8E0F-4F9C-A17A-44256F4A2B1A}">
    <text xml:space="preserve">DELETE
</text>
  </threadedComment>
</ThreadedComments>
</file>

<file path=xl/threadedComments/threadedComment3.xml><?xml version="1.0" encoding="utf-8"?>
<ThreadedComments xmlns="http://schemas.microsoft.com/office/spreadsheetml/2018/threadedcomments" xmlns:x="http://schemas.openxmlformats.org/spreadsheetml/2006/main">
  <threadedComment ref="AG9" dT="2025-05-30T06:18:35.31" personId="{304D82F1-AA0A-41C0-B91F-E732B18BE2EE}" id="{5F5D3E2A-72B7-4CCA-91B9-CB79B9B38B60}">
    <text>Interest and Capgain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hyperlink" Target="http://www.tin-nsdl.com/"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tin-nsd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89"/>
  <sheetViews>
    <sheetView zoomScaleNormal="100" workbookViewId="0">
      <selection activeCell="L76" sqref="K72:L76"/>
    </sheetView>
  </sheetViews>
  <sheetFormatPr defaultRowHeight="15" x14ac:dyDescent="0.25"/>
  <cols>
    <col min="2" max="2" width="40.7109375" customWidth="1"/>
    <col min="3" max="3" width="31" customWidth="1"/>
    <col min="4" max="4" width="14.5703125" customWidth="1"/>
    <col min="5" max="5" width="17.85546875" customWidth="1"/>
    <col min="6" max="6" width="14.5703125" customWidth="1"/>
    <col min="7" max="7" width="18.85546875" customWidth="1"/>
    <col min="8" max="8" width="16.42578125" customWidth="1"/>
    <col min="9" max="9" width="13.140625" customWidth="1"/>
    <col min="10" max="10" width="24" customWidth="1"/>
    <col min="11" max="16" width="19.5703125" customWidth="1"/>
  </cols>
  <sheetData>
    <row r="1" spans="2:10" ht="15.75" x14ac:dyDescent="0.25">
      <c r="B1" s="1"/>
      <c r="C1" s="177" t="s">
        <v>0</v>
      </c>
      <c r="D1" s="178"/>
      <c r="E1" s="178"/>
      <c r="F1" s="178"/>
      <c r="G1" s="178"/>
      <c r="H1" s="178"/>
      <c r="I1" s="178"/>
      <c r="J1" s="178"/>
    </row>
    <row r="2" spans="2:10" ht="15.75" x14ac:dyDescent="0.25">
      <c r="B2" s="2" t="s">
        <v>1</v>
      </c>
      <c r="C2" s="2" t="s">
        <v>2</v>
      </c>
      <c r="D2" s="2" t="s">
        <v>3</v>
      </c>
      <c r="E2" s="2" t="s">
        <v>4</v>
      </c>
      <c r="F2" s="2" t="s">
        <v>5</v>
      </c>
      <c r="G2" s="2" t="s">
        <v>6</v>
      </c>
      <c r="H2" s="2" t="s">
        <v>7</v>
      </c>
      <c r="I2" s="2" t="s">
        <v>8</v>
      </c>
      <c r="J2" s="2" t="s">
        <v>9</v>
      </c>
    </row>
    <row r="3" spans="2:10" ht="15.75" x14ac:dyDescent="0.25">
      <c r="B3" s="3" t="s">
        <v>10</v>
      </c>
      <c r="C3" s="3" t="s">
        <v>11</v>
      </c>
      <c r="D3" s="4">
        <v>311390.09999999998</v>
      </c>
      <c r="E3" s="3" t="s">
        <v>12</v>
      </c>
      <c r="F3" s="3" t="s">
        <v>12</v>
      </c>
      <c r="G3" s="4">
        <v>6309.2200000000012</v>
      </c>
      <c r="H3" s="3" t="s">
        <v>12</v>
      </c>
      <c r="I3" s="3" t="s">
        <v>12</v>
      </c>
      <c r="J3" s="3" t="s">
        <v>12</v>
      </c>
    </row>
    <row r="4" spans="2:10" ht="15.75" x14ac:dyDescent="0.25">
      <c r="B4" s="3" t="s">
        <v>13</v>
      </c>
      <c r="C4" s="3" t="s">
        <v>11</v>
      </c>
      <c r="D4" s="4">
        <v>63709.574619999999</v>
      </c>
      <c r="E4" s="4">
        <v>-6709.0388400000165</v>
      </c>
      <c r="F4" s="4">
        <v>73498.320000000022</v>
      </c>
      <c r="G4" s="4">
        <v>3340.7200000000003</v>
      </c>
      <c r="H4" s="4">
        <v>44974.19</v>
      </c>
      <c r="I4" s="3" t="s">
        <v>12</v>
      </c>
      <c r="J4" s="3" t="s">
        <v>12</v>
      </c>
    </row>
    <row r="5" spans="2:10" ht="15.75" x14ac:dyDescent="0.25">
      <c r="B5" s="3" t="s">
        <v>14</v>
      </c>
      <c r="C5" s="3" t="s">
        <v>11</v>
      </c>
      <c r="D5" s="4">
        <v>64465.833397999995</v>
      </c>
      <c r="E5" s="4">
        <v>3081.3427799999995</v>
      </c>
      <c r="F5" s="4">
        <v>42113.079999999987</v>
      </c>
      <c r="G5" s="4">
        <v>447.90999999999997</v>
      </c>
      <c r="H5" s="4">
        <v>30635.820000000007</v>
      </c>
      <c r="I5" s="3" t="s">
        <v>12</v>
      </c>
      <c r="J5" s="3" t="s">
        <v>12</v>
      </c>
    </row>
    <row r="6" spans="2:10" ht="15.75" x14ac:dyDescent="0.25">
      <c r="B6" s="3" t="s">
        <v>15</v>
      </c>
      <c r="C6" s="3" t="s">
        <v>11</v>
      </c>
      <c r="D6" s="3" t="s">
        <v>12</v>
      </c>
      <c r="E6" s="3" t="s">
        <v>12</v>
      </c>
      <c r="F6" s="3" t="s">
        <v>12</v>
      </c>
      <c r="G6" s="4">
        <v>2.3699999999999997</v>
      </c>
      <c r="H6" s="3" t="s">
        <v>12</v>
      </c>
      <c r="I6" s="3" t="s">
        <v>12</v>
      </c>
      <c r="J6" s="3" t="s">
        <v>12</v>
      </c>
    </row>
    <row r="7" spans="2:10" ht="15.75" x14ac:dyDescent="0.25">
      <c r="B7" s="3" t="s">
        <v>16</v>
      </c>
      <c r="C7" s="3" t="s">
        <v>11</v>
      </c>
      <c r="D7" s="3" t="s">
        <v>12</v>
      </c>
      <c r="E7" s="3" t="s">
        <v>12</v>
      </c>
      <c r="F7" s="4">
        <v>7347.19</v>
      </c>
      <c r="G7" s="4">
        <v>608.08000000000004</v>
      </c>
      <c r="H7" s="4">
        <v>5787.5099999999993</v>
      </c>
      <c r="I7" s="3" t="s">
        <v>12</v>
      </c>
      <c r="J7" s="3" t="s">
        <v>12</v>
      </c>
    </row>
    <row r="8" spans="2:10" ht="15.75" x14ac:dyDescent="0.25">
      <c r="B8" s="3" t="s">
        <v>17</v>
      </c>
      <c r="C8" s="3" t="s">
        <v>11</v>
      </c>
      <c r="D8" s="4">
        <v>291.74</v>
      </c>
      <c r="E8" s="4">
        <v>16.190000000000001</v>
      </c>
      <c r="F8" s="4">
        <v>1347.0800000000004</v>
      </c>
      <c r="G8" s="4">
        <v>31.1</v>
      </c>
      <c r="H8" s="4">
        <v>1030.8500000000001</v>
      </c>
      <c r="I8" s="3" t="s">
        <v>12</v>
      </c>
      <c r="J8" s="3" t="s">
        <v>12</v>
      </c>
    </row>
    <row r="9" spans="2:10" ht="15.75" x14ac:dyDescent="0.25">
      <c r="B9" s="3" t="s">
        <v>18</v>
      </c>
      <c r="C9" s="3" t="s">
        <v>11</v>
      </c>
      <c r="D9" s="4">
        <v>-19073.130000000008</v>
      </c>
      <c r="E9" s="4">
        <v>8671.7499999999945</v>
      </c>
      <c r="F9" s="4">
        <v>32854.029999999992</v>
      </c>
      <c r="G9" s="4">
        <v>859.33000000000015</v>
      </c>
      <c r="H9" s="4">
        <v>27128.34</v>
      </c>
      <c r="I9" s="3" t="s">
        <v>12</v>
      </c>
      <c r="J9" s="3" t="s">
        <v>12</v>
      </c>
    </row>
    <row r="10" spans="2:10" ht="15.75" x14ac:dyDescent="0.25">
      <c r="B10" s="3" t="s">
        <v>19</v>
      </c>
      <c r="C10" s="3" t="s">
        <v>11</v>
      </c>
      <c r="D10" s="4">
        <v>374.29999999999984</v>
      </c>
      <c r="E10" s="4">
        <v>680.69</v>
      </c>
      <c r="F10" s="4">
        <v>2871.94</v>
      </c>
      <c r="G10" s="3" t="s">
        <v>12</v>
      </c>
      <c r="H10" s="4">
        <v>2175.3100000000004</v>
      </c>
      <c r="I10" s="3" t="s">
        <v>12</v>
      </c>
      <c r="J10" s="3" t="s">
        <v>12</v>
      </c>
    </row>
    <row r="11" spans="2:10" ht="15.75" x14ac:dyDescent="0.25">
      <c r="B11" s="3" t="s">
        <v>20</v>
      </c>
      <c r="C11" s="3" t="s">
        <v>21</v>
      </c>
      <c r="D11" s="3" t="s">
        <v>12</v>
      </c>
      <c r="E11" s="3" t="s">
        <v>12</v>
      </c>
      <c r="F11" s="3" t="s">
        <v>12</v>
      </c>
      <c r="G11" s="4">
        <v>1.6</v>
      </c>
      <c r="H11" s="3" t="s">
        <v>12</v>
      </c>
      <c r="I11" s="3" t="s">
        <v>12</v>
      </c>
      <c r="J11" s="3" t="s">
        <v>12</v>
      </c>
    </row>
    <row r="12" spans="2:10" ht="15.75" x14ac:dyDescent="0.25">
      <c r="B12" s="3" t="s">
        <v>22</v>
      </c>
      <c r="C12" s="3" t="s">
        <v>21</v>
      </c>
      <c r="D12" s="3" t="s">
        <v>12</v>
      </c>
      <c r="E12" s="3" t="s">
        <v>12</v>
      </c>
      <c r="F12" s="3" t="s">
        <v>12</v>
      </c>
      <c r="G12" s="3" t="s">
        <v>12</v>
      </c>
      <c r="H12" s="3" t="s">
        <v>12</v>
      </c>
      <c r="I12" s="3" t="s">
        <v>12</v>
      </c>
      <c r="J12" s="3" t="s">
        <v>12</v>
      </c>
    </row>
    <row r="13" spans="2:10" ht="15.75" x14ac:dyDescent="0.25">
      <c r="B13" s="3" t="s">
        <v>23</v>
      </c>
      <c r="C13" s="3" t="s">
        <v>24</v>
      </c>
      <c r="D13" s="3" t="s">
        <v>12</v>
      </c>
      <c r="E13" s="3" t="s">
        <v>12</v>
      </c>
      <c r="F13" s="3" t="s">
        <v>12</v>
      </c>
      <c r="G13" s="3" t="s">
        <v>12</v>
      </c>
      <c r="H13" s="3" t="s">
        <v>12</v>
      </c>
      <c r="I13" s="3" t="s">
        <v>12</v>
      </c>
      <c r="J13" s="3" t="s">
        <v>12</v>
      </c>
    </row>
    <row r="15" spans="2:10" ht="15.75" x14ac:dyDescent="0.25">
      <c r="B15" s="5" t="s">
        <v>25</v>
      </c>
      <c r="C15" s="5" t="s">
        <v>12</v>
      </c>
      <c r="D15" s="6">
        <v>421158.41801799991</v>
      </c>
      <c r="E15" s="6">
        <v>5740.9339399999772</v>
      </c>
      <c r="F15" s="6">
        <v>160031.64000000001</v>
      </c>
      <c r="G15" s="6">
        <v>11600.330000000004</v>
      </c>
      <c r="H15" s="6">
        <v>111732.02</v>
      </c>
      <c r="I15" s="6">
        <v>0</v>
      </c>
      <c r="J15" s="6">
        <v>0</v>
      </c>
    </row>
    <row r="17" spans="2:10" ht="15.75" x14ac:dyDescent="0.25">
      <c r="B17" s="7"/>
      <c r="C17" s="179" t="s">
        <v>26</v>
      </c>
      <c r="D17" s="178"/>
      <c r="E17" s="178"/>
      <c r="F17" s="178"/>
      <c r="G17" s="178"/>
      <c r="H17" s="178"/>
      <c r="I17" s="178"/>
      <c r="J17" s="178"/>
    </row>
    <row r="18" spans="2:10" ht="15.75" x14ac:dyDescent="0.25">
      <c r="B18" s="8" t="s">
        <v>1</v>
      </c>
      <c r="C18" s="8" t="s">
        <v>2</v>
      </c>
      <c r="D18" s="8" t="s">
        <v>3</v>
      </c>
      <c r="E18" s="8" t="s">
        <v>4</v>
      </c>
      <c r="F18" s="8" t="s">
        <v>5</v>
      </c>
      <c r="G18" s="8" t="s">
        <v>6</v>
      </c>
      <c r="H18" s="8" t="s">
        <v>7</v>
      </c>
      <c r="I18" s="8" t="s">
        <v>8</v>
      </c>
      <c r="J18" s="8" t="s">
        <v>9</v>
      </c>
    </row>
    <row r="19" spans="2:10" ht="15.75" x14ac:dyDescent="0.25">
      <c r="B19" s="9" t="s">
        <v>27</v>
      </c>
      <c r="C19" s="9" t="s">
        <v>28</v>
      </c>
      <c r="D19" s="9" t="s">
        <v>12</v>
      </c>
      <c r="E19" s="9" t="s">
        <v>12</v>
      </c>
      <c r="F19" s="9" t="s">
        <v>12</v>
      </c>
      <c r="G19" s="161">
        <v>5419.026140201222</v>
      </c>
      <c r="H19" s="9" t="s">
        <v>12</v>
      </c>
      <c r="I19" s="161">
        <v>1288.6640101896537</v>
      </c>
      <c r="J19" s="9" t="s">
        <v>12</v>
      </c>
    </row>
    <row r="20" spans="2:10" ht="15.75" x14ac:dyDescent="0.25">
      <c r="B20" s="9" t="s">
        <v>29</v>
      </c>
      <c r="C20" s="9" t="s">
        <v>30</v>
      </c>
      <c r="D20" s="9" t="s">
        <v>12</v>
      </c>
      <c r="E20" s="9" t="s">
        <v>12</v>
      </c>
      <c r="F20" s="9" t="s">
        <v>12</v>
      </c>
      <c r="G20" s="161">
        <v>1558.1172511305608</v>
      </c>
      <c r="H20" s="9" t="s">
        <v>12</v>
      </c>
      <c r="I20" s="9" t="s">
        <v>12</v>
      </c>
      <c r="J20" s="9" t="s">
        <v>12</v>
      </c>
    </row>
    <row r="21" spans="2:10" ht="15.75" x14ac:dyDescent="0.25">
      <c r="B21" s="9" t="s">
        <v>31</v>
      </c>
      <c r="C21" s="9" t="s">
        <v>30</v>
      </c>
      <c r="D21" s="9" t="s">
        <v>12</v>
      </c>
      <c r="E21" s="9" t="s">
        <v>12</v>
      </c>
      <c r="F21" s="9" t="s">
        <v>12</v>
      </c>
      <c r="G21" s="161">
        <v>50.410741203828131</v>
      </c>
      <c r="H21" s="9" t="s">
        <v>12</v>
      </c>
      <c r="I21" s="9" t="s">
        <v>12</v>
      </c>
      <c r="J21" s="9" t="s">
        <v>12</v>
      </c>
    </row>
    <row r="22" spans="2:10" ht="15.75" x14ac:dyDescent="0.25">
      <c r="B22" s="9" t="s">
        <v>32</v>
      </c>
      <c r="C22" s="9" t="s">
        <v>28</v>
      </c>
      <c r="D22" s="9" t="s">
        <v>12</v>
      </c>
      <c r="E22" s="9" t="s">
        <v>12</v>
      </c>
      <c r="F22" s="9" t="s">
        <v>12</v>
      </c>
      <c r="G22" s="161">
        <v>53.81118758544936</v>
      </c>
      <c r="H22" s="9" t="s">
        <v>12</v>
      </c>
      <c r="I22" s="161">
        <v>12.795494116409783</v>
      </c>
      <c r="J22" s="9" t="s">
        <v>12</v>
      </c>
    </row>
    <row r="23" spans="2:10" ht="15.75" x14ac:dyDescent="0.25">
      <c r="B23" s="9" t="s">
        <v>33</v>
      </c>
      <c r="C23" s="9" t="s">
        <v>34</v>
      </c>
      <c r="D23" s="161">
        <v>-15004.493497084497</v>
      </c>
      <c r="E23" s="161">
        <v>2662.781822218587</v>
      </c>
      <c r="F23" s="9" t="s">
        <v>12</v>
      </c>
      <c r="G23" s="9" t="s">
        <v>12</v>
      </c>
      <c r="H23" s="9" t="s">
        <v>12</v>
      </c>
      <c r="I23" s="9" t="s">
        <v>12</v>
      </c>
      <c r="J23" s="9" t="s">
        <v>12</v>
      </c>
    </row>
    <row r="24" spans="2:10" ht="15.75" x14ac:dyDescent="0.25">
      <c r="B24" s="9" t="s">
        <v>35</v>
      </c>
      <c r="C24" s="9" t="s">
        <v>30</v>
      </c>
      <c r="D24" s="9" t="s">
        <v>12</v>
      </c>
      <c r="E24" s="9" t="s">
        <v>12</v>
      </c>
      <c r="F24" s="9" t="s">
        <v>12</v>
      </c>
      <c r="G24" s="161">
        <v>97.57294600184629</v>
      </c>
      <c r="H24" s="9" t="s">
        <v>12</v>
      </c>
      <c r="I24" s="9" t="s">
        <v>12</v>
      </c>
      <c r="J24" s="9" t="s">
        <v>12</v>
      </c>
    </row>
    <row r="25" spans="2:10" ht="15.75" x14ac:dyDescent="0.25">
      <c r="B25" s="9" t="s">
        <v>36</v>
      </c>
      <c r="C25" s="9" t="s">
        <v>28</v>
      </c>
      <c r="D25" s="9" t="s">
        <v>12</v>
      </c>
      <c r="E25" s="9" t="s">
        <v>12</v>
      </c>
      <c r="F25" s="9" t="s">
        <v>12</v>
      </c>
      <c r="G25" s="161">
        <v>141.82549049394112</v>
      </c>
      <c r="H25" s="9" t="s">
        <v>12</v>
      </c>
      <c r="I25" s="161">
        <v>44.252544492094842</v>
      </c>
      <c r="J25" s="9" t="s">
        <v>12</v>
      </c>
    </row>
    <row r="26" spans="2:10" ht="15.75" x14ac:dyDescent="0.25">
      <c r="B26" s="9" t="s">
        <v>37</v>
      </c>
      <c r="C26" s="9" t="s">
        <v>28</v>
      </c>
      <c r="D26" s="9" t="s">
        <v>12</v>
      </c>
      <c r="E26" s="9" t="s">
        <v>12</v>
      </c>
      <c r="F26" s="9" t="s">
        <v>12</v>
      </c>
      <c r="G26" s="161">
        <v>141.82549049394112</v>
      </c>
      <c r="H26" s="9" t="s">
        <v>12</v>
      </c>
      <c r="I26" s="161">
        <v>44.252544492094842</v>
      </c>
      <c r="J26" s="9" t="s">
        <v>12</v>
      </c>
    </row>
    <row r="27" spans="2:10" ht="15.75" x14ac:dyDescent="0.25">
      <c r="B27" s="9" t="s">
        <v>38</v>
      </c>
      <c r="C27" s="9" t="s">
        <v>28</v>
      </c>
      <c r="D27" s="9" t="s">
        <v>12</v>
      </c>
      <c r="E27" s="9" t="s">
        <v>12</v>
      </c>
      <c r="F27" s="9" t="s">
        <v>12</v>
      </c>
      <c r="G27" s="161">
        <f>'Hemal-26AS'!BC49</f>
        <v>24.691213760706731</v>
      </c>
      <c r="H27" s="9" t="s">
        <v>12</v>
      </c>
      <c r="I27" s="161">
        <v>7.7123526181100059</v>
      </c>
      <c r="J27" s="9" t="s">
        <v>12</v>
      </c>
    </row>
    <row r="28" spans="2:10" ht="15.75" x14ac:dyDescent="0.25">
      <c r="B28" s="9" t="s">
        <v>39</v>
      </c>
      <c r="C28" s="9" t="s">
        <v>28</v>
      </c>
      <c r="D28" s="9" t="s">
        <v>12</v>
      </c>
      <c r="E28" s="9" t="s">
        <v>12</v>
      </c>
      <c r="F28" s="9" t="s">
        <v>12</v>
      </c>
      <c r="G28" s="161">
        <f>'Hemal-26AS'!BC48</f>
        <v>26.666043446253081</v>
      </c>
      <c r="H28" s="9" t="s">
        <v>12</v>
      </c>
      <c r="I28" s="161">
        <v>8.3083071386003251</v>
      </c>
      <c r="J28" s="9" t="s">
        <v>12</v>
      </c>
    </row>
    <row r="29" spans="2:10" ht="15.75" x14ac:dyDescent="0.25">
      <c r="B29" s="9" t="s">
        <v>40</v>
      </c>
      <c r="C29" s="9" t="s">
        <v>30</v>
      </c>
      <c r="D29" s="9" t="s">
        <v>12</v>
      </c>
      <c r="E29" s="9" t="s">
        <v>12</v>
      </c>
      <c r="F29" s="9" t="s">
        <v>12</v>
      </c>
      <c r="G29" s="9" t="s">
        <v>12</v>
      </c>
      <c r="H29" s="9" t="s">
        <v>12</v>
      </c>
      <c r="I29" s="9" t="s">
        <v>12</v>
      </c>
      <c r="J29" s="9" t="s">
        <v>12</v>
      </c>
    </row>
    <row r="30" spans="2:10" ht="15.75" x14ac:dyDescent="0.25">
      <c r="B30" s="9" t="s">
        <v>41</v>
      </c>
      <c r="C30" s="9" t="s">
        <v>21</v>
      </c>
      <c r="D30" s="9" t="s">
        <v>12</v>
      </c>
      <c r="E30" s="9" t="s">
        <v>12</v>
      </c>
      <c r="F30" s="9" t="s">
        <v>12</v>
      </c>
      <c r="G30" s="9" t="s">
        <v>12</v>
      </c>
      <c r="H30" s="9" t="s">
        <v>12</v>
      </c>
      <c r="I30" s="9" t="s">
        <v>12</v>
      </c>
      <c r="J30" s="9" t="s">
        <v>12</v>
      </c>
    </row>
    <row r="31" spans="2:10" ht="15.75" x14ac:dyDescent="0.25">
      <c r="B31" s="9" t="s">
        <v>42</v>
      </c>
      <c r="C31" s="9" t="s">
        <v>30</v>
      </c>
      <c r="D31" s="9" t="s">
        <v>12</v>
      </c>
      <c r="E31" s="9" t="s">
        <v>12</v>
      </c>
      <c r="F31" s="9" t="s">
        <v>12</v>
      </c>
      <c r="G31" s="9" t="s">
        <v>12</v>
      </c>
      <c r="H31" s="9" t="s">
        <v>12</v>
      </c>
      <c r="I31" s="9" t="s">
        <v>12</v>
      </c>
      <c r="J31" s="9" t="s">
        <v>12</v>
      </c>
    </row>
    <row r="32" spans="2:10" ht="15.75" x14ac:dyDescent="0.25">
      <c r="B32" s="9" t="s">
        <v>43</v>
      </c>
      <c r="C32" s="9" t="s">
        <v>30</v>
      </c>
      <c r="D32" s="9" t="s">
        <v>12</v>
      </c>
      <c r="E32" s="9" t="s">
        <v>12</v>
      </c>
      <c r="F32" s="9" t="s">
        <v>12</v>
      </c>
      <c r="G32" s="161">
        <v>0.77123526181100066</v>
      </c>
      <c r="H32" s="9" t="s">
        <v>12</v>
      </c>
      <c r="I32" s="9" t="s">
        <v>12</v>
      </c>
      <c r="J32" s="9" t="s">
        <v>12</v>
      </c>
    </row>
    <row r="33" spans="2:10" ht="15.75" x14ac:dyDescent="0.25">
      <c r="B33" s="9" t="s">
        <v>44</v>
      </c>
      <c r="C33" s="9" t="s">
        <v>28</v>
      </c>
      <c r="D33" s="9" t="s">
        <v>12</v>
      </c>
      <c r="E33" s="9" t="s">
        <v>12</v>
      </c>
      <c r="F33" s="9" t="s">
        <v>12</v>
      </c>
      <c r="G33" s="161">
        <v>17.679984107879452</v>
      </c>
      <c r="H33" s="9" t="s">
        <v>12</v>
      </c>
      <c r="I33" s="161">
        <v>4.8494338432055342</v>
      </c>
      <c r="J33" s="9" t="s">
        <v>12</v>
      </c>
    </row>
    <row r="34" spans="2:10" ht="15.75" x14ac:dyDescent="0.25">
      <c r="B34" s="9" t="s">
        <v>45</v>
      </c>
      <c r="C34" s="9" t="s">
        <v>46</v>
      </c>
      <c r="D34" s="162">
        <f>D35</f>
        <v>16914.264346728676</v>
      </c>
      <c r="E34" s="9" t="s">
        <v>12</v>
      </c>
      <c r="F34" s="9" t="s">
        <v>12</v>
      </c>
      <c r="G34" s="162">
        <f t="shared" ref="G34:I34" si="0">G35</f>
        <v>219.29957815768256</v>
      </c>
      <c r="H34" s="161" t="str">
        <f t="shared" si="0"/>
        <v>-</v>
      </c>
      <c r="I34" s="162">
        <f t="shared" si="0"/>
        <v>4723.9912593336994</v>
      </c>
      <c r="J34" s="9" t="s">
        <v>12</v>
      </c>
    </row>
    <row r="35" spans="2:10" ht="15.75" x14ac:dyDescent="0.25">
      <c r="B35" s="9" t="s">
        <v>47</v>
      </c>
      <c r="C35" s="9" t="s">
        <v>46</v>
      </c>
      <c r="D35" s="162">
        <f>SUM(transaction_details!M69:M71)</f>
        <v>16914.264346728676</v>
      </c>
      <c r="E35" s="9" t="s">
        <v>12</v>
      </c>
      <c r="F35" s="9" t="s">
        <v>12</v>
      </c>
      <c r="G35" s="162">
        <f>'Hina-26AS'!AI12/85.577</f>
        <v>219.29957815768256</v>
      </c>
      <c r="H35" s="9" t="s">
        <v>12</v>
      </c>
      <c r="I35" s="162">
        <f>'Hina-26AS'!AN9/85.577</f>
        <v>4723.9912593336994</v>
      </c>
      <c r="J35" s="9" t="s">
        <v>12</v>
      </c>
    </row>
    <row r="36" spans="2:10" ht="15.75" x14ac:dyDescent="0.25">
      <c r="B36" s="9" t="s">
        <v>48</v>
      </c>
      <c r="C36" s="9" t="s">
        <v>46</v>
      </c>
      <c r="D36" s="9" t="s">
        <v>12</v>
      </c>
      <c r="E36" s="9" t="s">
        <v>12</v>
      </c>
      <c r="F36" s="9" t="s">
        <v>12</v>
      </c>
      <c r="G36" s="162">
        <f>'Hina-26AS'!AG15/85.577</f>
        <v>4475.0224943618032</v>
      </c>
      <c r="H36" s="9" t="s">
        <v>12</v>
      </c>
      <c r="I36" s="162">
        <f>'Hina-26AS'!AN15/85.577</f>
        <v>535.21390093132504</v>
      </c>
      <c r="J36" s="9" t="s">
        <v>12</v>
      </c>
    </row>
    <row r="37" spans="2:10" ht="15.75" x14ac:dyDescent="0.25">
      <c r="B37" s="9" t="s">
        <v>49</v>
      </c>
      <c r="C37" s="9" t="s">
        <v>46</v>
      </c>
      <c r="D37" s="9" t="s">
        <v>12</v>
      </c>
      <c r="E37" s="9" t="s">
        <v>12</v>
      </c>
      <c r="F37" s="9" t="s">
        <v>12</v>
      </c>
      <c r="G37" s="162">
        <f>G36</f>
        <v>4475.0224943618032</v>
      </c>
      <c r="H37" s="9" t="s">
        <v>12</v>
      </c>
      <c r="I37" s="162">
        <f>I36</f>
        <v>535.21390093132504</v>
      </c>
      <c r="J37" s="9" t="s">
        <v>12</v>
      </c>
    </row>
    <row r="38" spans="2:10" ht="15.75" x14ac:dyDescent="0.25">
      <c r="B38" s="9" t="s">
        <v>50</v>
      </c>
      <c r="C38" s="9" t="s">
        <v>46</v>
      </c>
      <c r="D38" s="9" t="s">
        <v>12</v>
      </c>
      <c r="E38" s="9" t="s">
        <v>12</v>
      </c>
      <c r="F38" s="9" t="s">
        <v>12</v>
      </c>
      <c r="G38" s="162">
        <f>'Hina-26AS'!AI23/85.577</f>
        <v>1104.6893440994661</v>
      </c>
      <c r="H38" s="9" t="s">
        <v>12</v>
      </c>
      <c r="I38" s="162">
        <f>'Hina-26AS'!AR23/85.577</f>
        <v>110.47360856304849</v>
      </c>
      <c r="J38" s="9" t="s">
        <v>12</v>
      </c>
    </row>
    <row r="39" spans="2:10" ht="15.75" x14ac:dyDescent="0.25">
      <c r="B39" s="9" t="s">
        <v>51</v>
      </c>
      <c r="C39" s="9" t="s">
        <v>52</v>
      </c>
      <c r="D39" s="9" t="s">
        <v>12</v>
      </c>
      <c r="E39" s="9" t="s">
        <v>12</v>
      </c>
      <c r="F39" s="9" t="s">
        <v>12</v>
      </c>
      <c r="G39" s="161">
        <v>8179.7679282984918</v>
      </c>
      <c r="H39" s="9" t="s">
        <v>12</v>
      </c>
      <c r="I39" s="9" t="s">
        <v>12</v>
      </c>
      <c r="J39" s="9" t="s">
        <v>12</v>
      </c>
    </row>
    <row r="40" spans="2:10" ht="15.75" x14ac:dyDescent="0.25">
      <c r="B40" s="9" t="s">
        <v>53</v>
      </c>
      <c r="C40" s="9" t="s">
        <v>52</v>
      </c>
      <c r="D40" s="9" t="s">
        <v>12</v>
      </c>
      <c r="E40" s="9" t="s">
        <v>12</v>
      </c>
      <c r="F40" s="9" t="s">
        <v>12</v>
      </c>
      <c r="G40" s="161">
        <v>10224.709910373114</v>
      </c>
      <c r="H40" s="9" t="s">
        <v>12</v>
      </c>
      <c r="I40" s="9" t="s">
        <v>12</v>
      </c>
      <c r="J40" s="9" t="s">
        <v>12</v>
      </c>
    </row>
    <row r="41" spans="2:10" ht="15.75" x14ac:dyDescent="0.25">
      <c r="B41" s="9" t="s">
        <v>54</v>
      </c>
      <c r="C41" s="9" t="s">
        <v>52</v>
      </c>
      <c r="D41" s="9" t="s">
        <v>12</v>
      </c>
      <c r="E41" s="9" t="s">
        <v>12</v>
      </c>
      <c r="F41" s="9" t="s">
        <v>12</v>
      </c>
      <c r="G41" s="161">
        <v>21699.697348586655</v>
      </c>
      <c r="H41" s="9" t="s">
        <v>12</v>
      </c>
      <c r="I41" s="9" t="s">
        <v>12</v>
      </c>
      <c r="J41" s="9" t="s">
        <v>12</v>
      </c>
    </row>
    <row r="42" spans="2:10" ht="15.75" x14ac:dyDescent="0.25">
      <c r="B42" s="9" t="s">
        <v>55</v>
      </c>
      <c r="C42" s="9" t="s">
        <v>52</v>
      </c>
      <c r="D42" s="9" t="s">
        <v>12</v>
      </c>
      <c r="E42" s="9" t="s">
        <v>12</v>
      </c>
      <c r="F42" s="9" t="s">
        <v>12</v>
      </c>
      <c r="G42" s="161">
        <v>18684.611519450318</v>
      </c>
      <c r="H42" s="9" t="s">
        <v>12</v>
      </c>
      <c r="I42" s="9" t="s">
        <v>12</v>
      </c>
      <c r="J42" s="9" t="s">
        <v>12</v>
      </c>
    </row>
    <row r="43" spans="2:10" ht="15.75" x14ac:dyDescent="0.25">
      <c r="B43" s="9" t="s">
        <v>56</v>
      </c>
      <c r="C43" s="9" t="s">
        <v>52</v>
      </c>
      <c r="D43" s="9" t="s">
        <v>12</v>
      </c>
      <c r="E43" s="9" t="s">
        <v>12</v>
      </c>
      <c r="F43" s="9" t="s">
        <v>12</v>
      </c>
      <c r="G43" s="161">
        <v>12456.407679633547</v>
      </c>
      <c r="H43" s="9" t="s">
        <v>12</v>
      </c>
      <c r="I43" s="9" t="s">
        <v>12</v>
      </c>
      <c r="J43" s="9" t="s">
        <v>12</v>
      </c>
    </row>
    <row r="44" spans="2:10" ht="15.75" x14ac:dyDescent="0.25">
      <c r="B44" s="9" t="s">
        <v>57</v>
      </c>
      <c r="C44" s="9" t="s">
        <v>52</v>
      </c>
      <c r="D44" s="9" t="s">
        <v>12</v>
      </c>
      <c r="E44" s="9" t="s">
        <v>12</v>
      </c>
      <c r="F44" s="9" t="s">
        <v>12</v>
      </c>
      <c r="G44" s="161">
        <v>12456.407679633547</v>
      </c>
      <c r="H44" s="9" t="s">
        <v>12</v>
      </c>
      <c r="I44" s="9" t="s">
        <v>12</v>
      </c>
      <c r="J44" s="9" t="s">
        <v>12</v>
      </c>
    </row>
    <row r="45" spans="2:10" ht="15.75" x14ac:dyDescent="0.25">
      <c r="B45" s="9" t="s">
        <v>58</v>
      </c>
      <c r="C45" s="9" t="s">
        <v>52</v>
      </c>
      <c r="D45" s="9" t="s">
        <v>12</v>
      </c>
      <c r="E45" s="9" t="s">
        <v>12</v>
      </c>
      <c r="F45" s="9" t="s">
        <v>12</v>
      </c>
      <c r="G45" s="161">
        <v>9473.5735069002185</v>
      </c>
      <c r="H45" s="9" t="s">
        <v>12</v>
      </c>
      <c r="I45" s="9" t="s">
        <v>12</v>
      </c>
      <c r="J45" s="9" t="s">
        <v>12</v>
      </c>
    </row>
    <row r="46" spans="2:10" ht="15.75" x14ac:dyDescent="0.25">
      <c r="B46" s="9" t="s">
        <v>59</v>
      </c>
      <c r="C46" s="9" t="s">
        <v>52</v>
      </c>
      <c r="D46" s="9" t="s">
        <v>12</v>
      </c>
      <c r="E46" s="9" t="s">
        <v>12</v>
      </c>
      <c r="F46" s="9" t="s">
        <v>12</v>
      </c>
      <c r="G46" s="161">
        <v>13923.343889129088</v>
      </c>
      <c r="H46" s="9" t="s">
        <v>12</v>
      </c>
      <c r="I46" s="9" t="s">
        <v>12</v>
      </c>
      <c r="J46" s="9" t="s">
        <v>12</v>
      </c>
    </row>
    <row r="47" spans="2:10" ht="15.75" x14ac:dyDescent="0.25">
      <c r="B47" s="9" t="s">
        <v>60</v>
      </c>
      <c r="C47" s="9" t="s">
        <v>52</v>
      </c>
      <c r="D47" s="9" t="s">
        <v>12</v>
      </c>
      <c r="E47" s="9" t="s">
        <v>12</v>
      </c>
      <c r="F47" s="9" t="s">
        <v>12</v>
      </c>
      <c r="G47" s="9" t="s">
        <v>12</v>
      </c>
      <c r="H47" s="9" t="s">
        <v>12</v>
      </c>
      <c r="I47" s="9" t="s">
        <v>12</v>
      </c>
      <c r="J47" s="9" t="s">
        <v>12</v>
      </c>
    </row>
    <row r="48" spans="2:10" ht="15.75" x14ac:dyDescent="0.25">
      <c r="B48" s="9" t="s">
        <v>62</v>
      </c>
      <c r="C48" s="9" t="s">
        <v>61</v>
      </c>
      <c r="D48" s="9" t="s">
        <v>12</v>
      </c>
      <c r="E48" s="9" t="s">
        <v>12</v>
      </c>
      <c r="F48" s="9" t="s">
        <v>12</v>
      </c>
      <c r="G48" s="9" t="s">
        <v>12</v>
      </c>
      <c r="H48" s="9" t="s">
        <v>12</v>
      </c>
      <c r="I48" s="9" t="s">
        <v>12</v>
      </c>
      <c r="J48" s="9" t="s">
        <v>12</v>
      </c>
    </row>
    <row r="49" spans="2:10" ht="15.75" x14ac:dyDescent="0.25">
      <c r="B49" s="9" t="s">
        <v>63</v>
      </c>
      <c r="C49" s="9" t="s">
        <v>61</v>
      </c>
      <c r="D49" s="9" t="s">
        <v>12</v>
      </c>
      <c r="E49" s="9" t="s">
        <v>12</v>
      </c>
      <c r="F49" s="9" t="s">
        <v>12</v>
      </c>
      <c r="G49" s="161">
        <v>26766.958411722775</v>
      </c>
      <c r="H49" s="9" t="s">
        <v>12</v>
      </c>
      <c r="I49" s="161">
        <v>7278.7548056136584</v>
      </c>
      <c r="J49" s="9" t="s">
        <v>12</v>
      </c>
    </row>
    <row r="50" spans="2:10" ht="15.75" x14ac:dyDescent="0.25">
      <c r="B50" s="9" t="s">
        <v>64</v>
      </c>
      <c r="C50" s="9" t="s">
        <v>61</v>
      </c>
      <c r="D50" s="9" t="s">
        <v>12</v>
      </c>
      <c r="E50" s="9" t="s">
        <v>12</v>
      </c>
      <c r="F50" s="9" t="s">
        <v>12</v>
      </c>
      <c r="G50" s="161">
        <v>13195.251060448485</v>
      </c>
      <c r="H50" s="9" t="s">
        <v>12</v>
      </c>
      <c r="I50" s="161">
        <v>4116.958995991914</v>
      </c>
      <c r="J50" s="9" t="s">
        <v>12</v>
      </c>
    </row>
    <row r="51" spans="2:10" ht="15.75" x14ac:dyDescent="0.25">
      <c r="B51" s="9" t="s">
        <v>65</v>
      </c>
      <c r="C51" s="9" t="s">
        <v>61</v>
      </c>
      <c r="D51" s="9" t="s">
        <v>12</v>
      </c>
      <c r="E51" s="9" t="s">
        <v>12</v>
      </c>
      <c r="F51" s="9" t="s">
        <v>12</v>
      </c>
      <c r="G51" s="161">
        <v>12370.543487151921</v>
      </c>
      <c r="H51" s="9" t="s">
        <v>12</v>
      </c>
      <c r="I51" s="161">
        <v>3859.6468677331527</v>
      </c>
      <c r="J51" s="9" t="s">
        <v>12</v>
      </c>
    </row>
    <row r="52" spans="2:10" ht="15.75" x14ac:dyDescent="0.25">
      <c r="B52" s="9" t="s">
        <v>66</v>
      </c>
      <c r="C52" s="9" t="s">
        <v>61</v>
      </c>
      <c r="D52" s="9" t="s">
        <v>12</v>
      </c>
      <c r="E52" s="9" t="s">
        <v>12</v>
      </c>
      <c r="F52" s="9" t="s">
        <v>12</v>
      </c>
      <c r="G52" s="161">
        <v>13909.064351402831</v>
      </c>
      <c r="H52" s="9" t="s">
        <v>12</v>
      </c>
      <c r="I52" s="161">
        <v>4339.635649765708</v>
      </c>
      <c r="J52" s="9" t="s">
        <v>12</v>
      </c>
    </row>
    <row r="53" spans="2:10" ht="15.75" x14ac:dyDescent="0.25">
      <c r="B53" s="9" t="s">
        <v>67</v>
      </c>
      <c r="C53" s="9" t="s">
        <v>61</v>
      </c>
      <c r="D53" s="9" t="s">
        <v>12</v>
      </c>
      <c r="E53" s="9" t="s">
        <v>12</v>
      </c>
      <c r="F53" s="9" t="s">
        <v>12</v>
      </c>
      <c r="G53" s="161">
        <v>13909.064351402831</v>
      </c>
      <c r="H53" s="9" t="s">
        <v>12</v>
      </c>
      <c r="I53" s="161">
        <v>4339.635649765708</v>
      </c>
      <c r="J53" s="9" t="s">
        <v>12</v>
      </c>
    </row>
    <row r="54" spans="2:10" ht="15.75" x14ac:dyDescent="0.25">
      <c r="B54" s="9" t="s">
        <v>68</v>
      </c>
      <c r="C54" s="9" t="s">
        <v>52</v>
      </c>
      <c r="D54" s="9" t="s">
        <v>12</v>
      </c>
      <c r="E54" s="9" t="s">
        <v>12</v>
      </c>
      <c r="F54" s="9" t="s">
        <v>12</v>
      </c>
      <c r="G54" s="9" t="s">
        <v>12</v>
      </c>
      <c r="H54" s="9" t="s">
        <v>12</v>
      </c>
      <c r="I54" s="9" t="s">
        <v>12</v>
      </c>
      <c r="J54" s="9" t="s">
        <v>12</v>
      </c>
    </row>
    <row r="55" spans="2:10" ht="15.75" x14ac:dyDescent="0.25">
      <c r="B55" s="9" t="s">
        <v>69</v>
      </c>
      <c r="C55" s="9" t="s">
        <v>52</v>
      </c>
      <c r="D55" s="9" t="s">
        <v>12</v>
      </c>
      <c r="E55" s="9" t="s">
        <v>12</v>
      </c>
      <c r="F55" s="9" t="s">
        <v>12</v>
      </c>
      <c r="G55" s="9" t="s">
        <v>12</v>
      </c>
      <c r="H55" s="9" t="s">
        <v>12</v>
      </c>
      <c r="I55" s="9" t="s">
        <v>12</v>
      </c>
      <c r="J55" s="9" t="s">
        <v>12</v>
      </c>
    </row>
    <row r="56" spans="2:10" ht="15.75" x14ac:dyDescent="0.25">
      <c r="B56" s="9" t="s">
        <v>70</v>
      </c>
      <c r="C56" s="9" t="s">
        <v>52</v>
      </c>
      <c r="D56" s="9" t="s">
        <v>12</v>
      </c>
      <c r="E56" s="9" t="s">
        <v>12</v>
      </c>
      <c r="F56" s="9" t="s">
        <v>12</v>
      </c>
      <c r="G56" s="9" t="s">
        <v>12</v>
      </c>
      <c r="H56" s="9" t="s">
        <v>12</v>
      </c>
      <c r="I56" s="9" t="s">
        <v>12</v>
      </c>
      <c r="J56" s="9" t="s">
        <v>12</v>
      </c>
    </row>
    <row r="57" spans="2:10" ht="15.75" x14ac:dyDescent="0.25">
      <c r="B57" s="9" t="s">
        <v>71</v>
      </c>
      <c r="C57" s="9" t="s">
        <v>52</v>
      </c>
      <c r="D57" s="9" t="s">
        <v>12</v>
      </c>
      <c r="E57" s="9" t="s">
        <v>12</v>
      </c>
      <c r="F57" s="9" t="s">
        <v>12</v>
      </c>
      <c r="G57" s="9" t="s">
        <v>12</v>
      </c>
      <c r="H57" s="9" t="s">
        <v>12</v>
      </c>
      <c r="I57" s="9" t="s">
        <v>12</v>
      </c>
      <c r="J57" s="9" t="s">
        <v>12</v>
      </c>
    </row>
    <row r="58" spans="2:10" ht="15.75" x14ac:dyDescent="0.25">
      <c r="B58" s="163" t="s">
        <v>144</v>
      </c>
      <c r="C58" s="9" t="s">
        <v>52</v>
      </c>
      <c r="D58" s="9"/>
      <c r="E58" s="9"/>
      <c r="F58" s="9"/>
      <c r="G58" s="162">
        <f>300000*'8938'!$C$3</f>
        <v>3505.61482641363</v>
      </c>
      <c r="H58" s="9"/>
      <c r="I58" s="9"/>
      <c r="J58" s="9"/>
    </row>
    <row r="59" spans="2:10" ht="15.75" x14ac:dyDescent="0.25">
      <c r="B59" s="163" t="s">
        <v>145</v>
      </c>
      <c r="C59" s="9" t="s">
        <v>52</v>
      </c>
      <c r="D59" s="9"/>
      <c r="E59" s="9"/>
      <c r="F59" s="9"/>
      <c r="G59" s="162">
        <f>300000*'8938'!$C$3</f>
        <v>3505.61482641363</v>
      </c>
      <c r="H59" s="9"/>
      <c r="I59" s="9"/>
      <c r="J59" s="9"/>
    </row>
    <row r="60" spans="2:10" ht="15.75" x14ac:dyDescent="0.25">
      <c r="B60" s="163" t="s">
        <v>251</v>
      </c>
      <c r="C60" s="9" t="s">
        <v>52</v>
      </c>
      <c r="D60" s="9"/>
      <c r="E60" s="9"/>
      <c r="F60" s="9"/>
      <c r="G60" s="162">
        <v>0</v>
      </c>
      <c r="H60" s="9"/>
      <c r="I60" s="9"/>
      <c r="J60" s="9"/>
    </row>
    <row r="61" spans="2:10" ht="15.75" x14ac:dyDescent="0.25">
      <c r="B61" s="163" t="s">
        <v>146</v>
      </c>
      <c r="C61" s="9" t="s">
        <v>52</v>
      </c>
      <c r="D61" s="9"/>
      <c r="E61" s="9"/>
      <c r="F61" s="9"/>
      <c r="G61" s="162">
        <f>(44375*4)*'8938'!$C$3</f>
        <v>2074.1554389613975</v>
      </c>
      <c r="H61" s="9"/>
      <c r="I61" s="9"/>
      <c r="J61" s="9"/>
    </row>
    <row r="62" spans="2:10" ht="15.75" x14ac:dyDescent="0.25">
      <c r="B62" s="163" t="s">
        <v>149</v>
      </c>
      <c r="C62" s="9" t="s">
        <v>52</v>
      </c>
      <c r="D62" s="9"/>
      <c r="E62" s="9"/>
      <c r="F62" s="9"/>
      <c r="G62" s="162">
        <v>0</v>
      </c>
      <c r="H62" s="9"/>
      <c r="I62" s="9"/>
      <c r="J62" s="9"/>
    </row>
    <row r="63" spans="2:10" ht="15.75" x14ac:dyDescent="0.25">
      <c r="B63" s="9" t="s">
        <v>72</v>
      </c>
      <c r="C63" s="9" t="s">
        <v>73</v>
      </c>
      <c r="D63" s="9" t="s">
        <v>12</v>
      </c>
      <c r="E63" s="9" t="s">
        <v>12</v>
      </c>
      <c r="F63" s="9" t="s">
        <v>12</v>
      </c>
      <c r="G63" s="161">
        <v>6473.5384507519548</v>
      </c>
      <c r="H63" s="9" t="s">
        <v>12</v>
      </c>
      <c r="I63" s="9" t="s">
        <v>12</v>
      </c>
      <c r="J63" s="9" t="s">
        <v>12</v>
      </c>
    </row>
    <row r="64" spans="2:10" ht="15.75" x14ac:dyDescent="0.25">
      <c r="B64" s="9" t="s">
        <v>74</v>
      </c>
      <c r="C64" s="9" t="s">
        <v>73</v>
      </c>
      <c r="D64" s="9" t="s">
        <v>12</v>
      </c>
      <c r="E64" s="9" t="s">
        <v>12</v>
      </c>
      <c r="F64" s="9" t="s">
        <v>12</v>
      </c>
      <c r="G64" s="161">
        <v>14165.254682917139</v>
      </c>
      <c r="H64" s="9" t="s">
        <v>12</v>
      </c>
      <c r="I64" s="9" t="s">
        <v>12</v>
      </c>
      <c r="J64" s="9" t="s">
        <v>12</v>
      </c>
    </row>
    <row r="65" spans="2:12" ht="15.75" x14ac:dyDescent="0.25">
      <c r="B65" s="9" t="s">
        <v>75</v>
      </c>
      <c r="C65" s="9" t="s">
        <v>76</v>
      </c>
      <c r="D65" s="9" t="s">
        <v>12</v>
      </c>
      <c r="E65" s="9" t="s">
        <v>12</v>
      </c>
      <c r="F65" s="9" t="s">
        <v>12</v>
      </c>
      <c r="G65" s="9" t="s">
        <v>12</v>
      </c>
      <c r="H65" s="9" t="s">
        <v>12</v>
      </c>
      <c r="I65" s="9" t="s">
        <v>12</v>
      </c>
      <c r="J65" s="9" t="s">
        <v>12</v>
      </c>
    </row>
    <row r="66" spans="2:12" ht="15.75" x14ac:dyDescent="0.25">
      <c r="B66" s="9" t="s">
        <v>77</v>
      </c>
      <c r="C66" s="9" t="s">
        <v>78</v>
      </c>
      <c r="D66" s="9" t="s">
        <v>12</v>
      </c>
      <c r="E66" s="9" t="s">
        <v>12</v>
      </c>
      <c r="F66" s="9" t="s">
        <v>12</v>
      </c>
      <c r="G66" s="9" t="s">
        <v>12</v>
      </c>
      <c r="H66" s="9" t="s">
        <v>12</v>
      </c>
      <c r="I66" s="9" t="s">
        <v>12</v>
      </c>
      <c r="J66" s="9" t="s">
        <v>12</v>
      </c>
    </row>
    <row r="67" spans="2:12" ht="15.75" x14ac:dyDescent="0.25">
      <c r="B67" s="9" t="s">
        <v>79</v>
      </c>
      <c r="C67" s="9" t="s">
        <v>80</v>
      </c>
      <c r="D67" s="9" t="s">
        <v>12</v>
      </c>
      <c r="E67" s="9" t="s">
        <v>12</v>
      </c>
      <c r="F67" s="9" t="s">
        <v>12</v>
      </c>
      <c r="G67" s="9" t="s">
        <v>12</v>
      </c>
      <c r="H67" s="9" t="s">
        <v>12</v>
      </c>
      <c r="I67" s="9" t="s">
        <v>12</v>
      </c>
      <c r="J67" s="9" t="s">
        <v>12</v>
      </c>
    </row>
    <row r="68" spans="2:12" ht="15.75" x14ac:dyDescent="0.25">
      <c r="B68" s="9" t="s">
        <v>81</v>
      </c>
      <c r="C68" s="9" t="s">
        <v>82</v>
      </c>
      <c r="D68" s="9" t="s">
        <v>12</v>
      </c>
      <c r="E68" s="9" t="s">
        <v>12</v>
      </c>
      <c r="F68" s="9" t="s">
        <v>12</v>
      </c>
      <c r="G68" s="9" t="s">
        <v>12</v>
      </c>
      <c r="H68" s="9" t="s">
        <v>12</v>
      </c>
      <c r="I68" s="9" t="s">
        <v>12</v>
      </c>
      <c r="J68" s="9" t="s">
        <v>12</v>
      </c>
    </row>
    <row r="69" spans="2:12" ht="15.75" x14ac:dyDescent="0.25">
      <c r="B69" s="9" t="s">
        <v>83</v>
      </c>
      <c r="C69" s="9" t="s">
        <v>80</v>
      </c>
      <c r="D69" s="9" t="s">
        <v>12</v>
      </c>
      <c r="E69" s="9" t="s">
        <v>12</v>
      </c>
      <c r="F69" s="9" t="s">
        <v>12</v>
      </c>
      <c r="G69" s="9" t="s">
        <v>12</v>
      </c>
      <c r="H69" s="9" t="s">
        <v>12</v>
      </c>
      <c r="I69" s="9" t="s">
        <v>12</v>
      </c>
      <c r="J69" s="9" t="s">
        <v>12</v>
      </c>
    </row>
    <row r="70" spans="2:12" ht="15.75" x14ac:dyDescent="0.25">
      <c r="B70" s="9" t="s">
        <v>84</v>
      </c>
      <c r="C70" s="9" t="s">
        <v>82</v>
      </c>
      <c r="D70" s="9" t="s">
        <v>12</v>
      </c>
      <c r="E70" s="9" t="s">
        <v>12</v>
      </c>
      <c r="F70" s="9" t="s">
        <v>12</v>
      </c>
      <c r="G70" s="9" t="s">
        <v>12</v>
      </c>
      <c r="H70" s="9" t="s">
        <v>12</v>
      </c>
      <c r="I70" s="9" t="s">
        <v>12</v>
      </c>
      <c r="J70" s="9" t="s">
        <v>12</v>
      </c>
    </row>
    <row r="71" spans="2:12" ht="15.75" x14ac:dyDescent="0.25">
      <c r="B71" s="9" t="s">
        <v>85</v>
      </c>
      <c r="C71" s="9" t="s">
        <v>82</v>
      </c>
      <c r="D71" s="9" t="s">
        <v>12</v>
      </c>
      <c r="E71" s="9" t="s">
        <v>12</v>
      </c>
      <c r="F71" s="9" t="s">
        <v>12</v>
      </c>
      <c r="G71" s="9" t="s">
        <v>12</v>
      </c>
      <c r="H71" s="9" t="s">
        <v>12</v>
      </c>
      <c r="I71" s="9" t="s">
        <v>12</v>
      </c>
      <c r="J71" s="9" t="s">
        <v>12</v>
      </c>
    </row>
    <row r="72" spans="2:12" ht="15.75" x14ac:dyDescent="0.25">
      <c r="B72" s="9" t="s">
        <v>86</v>
      </c>
      <c r="C72" s="9" t="s">
        <v>82</v>
      </c>
      <c r="D72" s="9" t="s">
        <v>12</v>
      </c>
      <c r="E72" s="9" t="s">
        <v>12</v>
      </c>
      <c r="F72" s="9" t="s">
        <v>12</v>
      </c>
      <c r="G72" s="9" t="s">
        <v>12</v>
      </c>
      <c r="H72" s="9" t="s">
        <v>12</v>
      </c>
      <c r="I72" s="9" t="s">
        <v>12</v>
      </c>
      <c r="J72" s="9" t="s">
        <v>12</v>
      </c>
      <c r="K72" s="3"/>
      <c r="L72" s="3"/>
    </row>
    <row r="73" spans="2:12" ht="15.75" x14ac:dyDescent="0.25">
      <c r="B73" s="9" t="s">
        <v>87</v>
      </c>
      <c r="C73" s="9" t="s">
        <v>46</v>
      </c>
      <c r="D73" s="9" t="s">
        <v>12</v>
      </c>
      <c r="E73" s="164">
        <f>transaction_details!M68</f>
        <v>42621</v>
      </c>
      <c r="F73" s="9" t="s">
        <v>12</v>
      </c>
      <c r="G73" s="9" t="s">
        <v>12</v>
      </c>
      <c r="H73" s="9" t="s">
        <v>12</v>
      </c>
      <c r="I73" s="9" t="s">
        <v>12</v>
      </c>
      <c r="J73" s="9" t="s">
        <v>12</v>
      </c>
      <c r="K73" s="3"/>
    </row>
    <row r="74" spans="2:12" ht="15.75" x14ac:dyDescent="0.25">
      <c r="B74" s="9" t="s">
        <v>88</v>
      </c>
      <c r="C74" s="9" t="s">
        <v>28</v>
      </c>
      <c r="D74" s="9" t="s">
        <v>12</v>
      </c>
      <c r="E74" s="9" t="s">
        <v>12</v>
      </c>
      <c r="F74" s="9" t="s">
        <v>12</v>
      </c>
      <c r="G74" s="161">
        <f>('Hina-26AS'!AG62+'Hina-26AS'!AG64+'Hina-26AS'!AG65)/85.577</f>
        <v>21.244025848066652</v>
      </c>
      <c r="H74" s="9" t="s">
        <v>12</v>
      </c>
      <c r="I74" s="162">
        <f>('Hina-26AS'!AN62+'Hina-26AS'!AN64+'Hina-26AS'!AN65)/85.577</f>
        <v>6.628182806127815</v>
      </c>
      <c r="J74" s="9" t="s">
        <v>12</v>
      </c>
      <c r="K74" s="151"/>
      <c r="L74" s="152"/>
    </row>
    <row r="75" spans="2:12" ht="15.75" x14ac:dyDescent="0.25">
      <c r="B75" s="9" t="s">
        <v>89</v>
      </c>
      <c r="C75" s="9" t="s">
        <v>30</v>
      </c>
      <c r="D75" s="9" t="s">
        <v>12</v>
      </c>
      <c r="E75" s="9" t="s">
        <v>12</v>
      </c>
      <c r="F75" s="9" t="s">
        <v>12</v>
      </c>
      <c r="G75" s="9" t="s">
        <v>12</v>
      </c>
      <c r="H75" s="9" t="s">
        <v>12</v>
      </c>
      <c r="I75" s="9" t="s">
        <v>12</v>
      </c>
      <c r="J75" s="9" t="s">
        <v>12</v>
      </c>
    </row>
    <row r="76" spans="2:12" ht="15.75" x14ac:dyDescent="0.25">
      <c r="B76" s="9" t="s">
        <v>90</v>
      </c>
      <c r="C76" s="9" t="s">
        <v>30</v>
      </c>
      <c r="D76" s="9" t="s">
        <v>12</v>
      </c>
      <c r="E76" s="9" t="s">
        <v>12</v>
      </c>
      <c r="F76" s="9" t="s">
        <v>12</v>
      </c>
      <c r="G76" s="161">
        <f>49816/85.577</f>
        <v>582.11902730873953</v>
      </c>
      <c r="H76" s="9" t="s">
        <v>12</v>
      </c>
      <c r="I76" s="9" t="s">
        <v>12</v>
      </c>
      <c r="J76" s="9" t="s">
        <v>12</v>
      </c>
    </row>
    <row r="77" spans="2:12" ht="15.75" x14ac:dyDescent="0.25">
      <c r="B77" s="165" t="s">
        <v>839</v>
      </c>
      <c r="C77" s="9"/>
      <c r="D77" s="9"/>
      <c r="E77" s="9"/>
      <c r="F77" s="9"/>
      <c r="G77" s="161">
        <f>'Hina-26AS'!AG63/85.577</f>
        <v>14.53661614686189</v>
      </c>
      <c r="H77" s="9"/>
      <c r="I77" s="162">
        <f>'Hina-26AS'!AN63/85.577</f>
        <v>4.535447608586419</v>
      </c>
      <c r="J77" s="9"/>
    </row>
    <row r="78" spans="2:12" ht="15.75" x14ac:dyDescent="0.25">
      <c r="B78" s="9" t="s">
        <v>91</v>
      </c>
      <c r="C78" s="9" t="s">
        <v>73</v>
      </c>
      <c r="D78" s="9" t="s">
        <v>12</v>
      </c>
      <c r="E78" s="9" t="s">
        <v>12</v>
      </c>
      <c r="F78" s="9" t="s">
        <v>12</v>
      </c>
      <c r="G78" s="9" t="s">
        <v>12</v>
      </c>
      <c r="H78" s="9" t="s">
        <v>12</v>
      </c>
      <c r="I78" s="9" t="s">
        <v>12</v>
      </c>
      <c r="J78" s="9" t="s">
        <v>12</v>
      </c>
    </row>
    <row r="79" spans="2:12" ht="15.75" x14ac:dyDescent="0.25">
      <c r="B79" s="9" t="s">
        <v>92</v>
      </c>
      <c r="C79" s="9" t="s">
        <v>28</v>
      </c>
      <c r="D79" s="9" t="s">
        <v>12</v>
      </c>
      <c r="E79" s="9" t="s">
        <v>12</v>
      </c>
      <c r="F79" s="9" t="s">
        <v>12</v>
      </c>
      <c r="G79" s="9" t="s">
        <v>12</v>
      </c>
      <c r="H79" s="9" t="s">
        <v>12</v>
      </c>
      <c r="I79" s="9" t="s">
        <v>12</v>
      </c>
      <c r="J79" s="9" t="s">
        <v>12</v>
      </c>
    </row>
    <row r="80" spans="2:12" ht="15.75" x14ac:dyDescent="0.25">
      <c r="B80" s="9" t="s">
        <v>93</v>
      </c>
      <c r="C80" s="9" t="s">
        <v>30</v>
      </c>
      <c r="D80" s="9" t="s">
        <v>12</v>
      </c>
      <c r="E80" s="9" t="s">
        <v>12</v>
      </c>
      <c r="F80" s="9" t="s">
        <v>12</v>
      </c>
      <c r="G80" s="9" t="s">
        <v>12</v>
      </c>
      <c r="H80" s="9" t="s">
        <v>12</v>
      </c>
      <c r="I80" s="9" t="s">
        <v>12</v>
      </c>
      <c r="J80" s="9" t="s">
        <v>12</v>
      </c>
    </row>
    <row r="81" spans="2:10" ht="15.75" x14ac:dyDescent="0.25">
      <c r="B81" s="9" t="s">
        <v>94</v>
      </c>
      <c r="C81" s="9" t="s">
        <v>28</v>
      </c>
      <c r="D81" s="9" t="s">
        <v>12</v>
      </c>
      <c r="E81" s="9" t="s">
        <v>12</v>
      </c>
      <c r="F81" s="9" t="s">
        <v>12</v>
      </c>
      <c r="G81" s="9" t="s">
        <v>12</v>
      </c>
      <c r="H81" s="9" t="s">
        <v>12</v>
      </c>
      <c r="I81" s="9" t="s">
        <v>12</v>
      </c>
      <c r="J81" s="9" t="s">
        <v>12</v>
      </c>
    </row>
    <row r="82" spans="2:10" ht="15.75" x14ac:dyDescent="0.25">
      <c r="B82" s="9" t="s">
        <v>95</v>
      </c>
      <c r="C82" s="9" t="s">
        <v>30</v>
      </c>
      <c r="D82" s="9" t="s">
        <v>12</v>
      </c>
      <c r="E82" s="9" t="s">
        <v>12</v>
      </c>
      <c r="F82" s="9" t="s">
        <v>12</v>
      </c>
      <c r="G82" s="9" t="s">
        <v>12</v>
      </c>
      <c r="H82" s="9" t="s">
        <v>12</v>
      </c>
      <c r="I82" s="9" t="s">
        <v>12</v>
      </c>
      <c r="J82" s="9" t="s">
        <v>12</v>
      </c>
    </row>
    <row r="83" spans="2:10" ht="15.75" x14ac:dyDescent="0.25">
      <c r="B83" s="9" t="s">
        <v>96</v>
      </c>
      <c r="C83" s="9" t="s">
        <v>28</v>
      </c>
      <c r="D83" s="9" t="s">
        <v>12</v>
      </c>
      <c r="E83" s="9" t="s">
        <v>12</v>
      </c>
      <c r="F83" s="9" t="s">
        <v>12</v>
      </c>
      <c r="G83" s="9" t="s">
        <v>12</v>
      </c>
      <c r="H83" s="9" t="s">
        <v>12</v>
      </c>
      <c r="I83" s="9" t="s">
        <v>12</v>
      </c>
      <c r="J83" s="9" t="s">
        <v>12</v>
      </c>
    </row>
    <row r="84" spans="2:10" ht="15.75" x14ac:dyDescent="0.25">
      <c r="B84" s="9" t="s">
        <v>97</v>
      </c>
      <c r="C84" s="9" t="s">
        <v>73</v>
      </c>
      <c r="D84" s="9" t="s">
        <v>12</v>
      </c>
      <c r="E84" s="9" t="s">
        <v>12</v>
      </c>
      <c r="F84" s="9" t="s">
        <v>12</v>
      </c>
      <c r="G84" s="9" t="s">
        <v>12</v>
      </c>
      <c r="H84" s="9" t="s">
        <v>12</v>
      </c>
      <c r="I84" s="9" t="s">
        <v>12</v>
      </c>
      <c r="J84" s="9" t="s">
        <v>12</v>
      </c>
    </row>
    <row r="85" spans="2:10" ht="15.75" x14ac:dyDescent="0.25">
      <c r="B85" s="9" t="s">
        <v>98</v>
      </c>
      <c r="C85" s="9" t="s">
        <v>28</v>
      </c>
      <c r="D85" s="9" t="s">
        <v>12</v>
      </c>
      <c r="E85" s="9" t="s">
        <v>12</v>
      </c>
      <c r="F85" s="9" t="s">
        <v>12</v>
      </c>
      <c r="G85" s="9" t="s">
        <v>12</v>
      </c>
      <c r="H85" s="9" t="s">
        <v>12</v>
      </c>
      <c r="I85" s="9" t="s">
        <v>12</v>
      </c>
      <c r="J85" s="9" t="s">
        <v>12</v>
      </c>
    </row>
    <row r="86" spans="2:10" ht="15.75" x14ac:dyDescent="0.25">
      <c r="B86" s="9"/>
      <c r="C86" s="9"/>
      <c r="D86" s="9"/>
      <c r="E86" s="9"/>
      <c r="F86" s="9"/>
      <c r="G86" s="9"/>
      <c r="H86" s="9"/>
      <c r="I86" s="9"/>
      <c r="J86" s="9"/>
    </row>
    <row r="87" spans="2:10" ht="15.75" x14ac:dyDescent="0.25">
      <c r="B87" s="163" t="s">
        <v>842</v>
      </c>
      <c r="C87" s="3" t="s">
        <v>52</v>
      </c>
      <c r="D87" s="9"/>
      <c r="E87" s="9"/>
      <c r="F87" s="9"/>
      <c r="G87" s="162">
        <f>407813*'8938'!C3</f>
        <v>4765.4509973474051</v>
      </c>
      <c r="H87" s="9"/>
      <c r="I87" s="9"/>
      <c r="J87" s="9"/>
    </row>
    <row r="89" spans="2:10" ht="15.75" x14ac:dyDescent="0.25">
      <c r="B89" s="10" t="s">
        <v>25</v>
      </c>
      <c r="C89" s="10" t="s">
        <v>12</v>
      </c>
      <c r="D89" s="11">
        <v>317.31895719644308</v>
      </c>
      <c r="E89" s="11">
        <v>2662.781822218587</v>
      </c>
      <c r="F89" s="11">
        <v>0</v>
      </c>
      <c r="G89" s="11">
        <v>215821.72780069409</v>
      </c>
      <c r="H89" s="11">
        <v>0</v>
      </c>
      <c r="I89" s="11">
        <v>50690.933311520632</v>
      </c>
      <c r="J89" s="11">
        <v>0</v>
      </c>
    </row>
  </sheetData>
  <mergeCells count="2">
    <mergeCell ref="C1:J1"/>
    <mergeCell ref="C17:J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165"/>
  <sheetViews>
    <sheetView tabSelected="1" topLeftCell="F1" zoomScaleNormal="100" workbookViewId="0">
      <selection activeCell="G6" sqref="G6"/>
    </sheetView>
  </sheetViews>
  <sheetFormatPr defaultRowHeight="15" x14ac:dyDescent="0.25"/>
  <cols>
    <col min="2" max="2" width="28.85546875" customWidth="1"/>
    <col min="3" max="3" width="37.5703125" customWidth="1"/>
    <col min="4" max="4" width="16.5703125" customWidth="1"/>
    <col min="5" max="5" width="57.140625" customWidth="1"/>
    <col min="6" max="6" width="54" customWidth="1"/>
    <col min="7" max="7" width="19" customWidth="1"/>
    <col min="8" max="8" width="12.7109375" customWidth="1"/>
    <col min="9" max="10" width="5.5703125" customWidth="1"/>
    <col min="11" max="11" width="13.28515625" customWidth="1"/>
    <col min="12" max="12" width="14.42578125" customWidth="1"/>
    <col min="13" max="13" width="5.5703125" customWidth="1"/>
    <col min="14" max="14" width="5.42578125" customWidth="1"/>
    <col min="15" max="15" width="5.5703125" customWidth="1"/>
    <col min="16" max="16" width="22.140625" customWidth="1"/>
    <col min="17" max="17" width="37.5703125" customWidth="1"/>
    <col min="18" max="18" width="82.5703125" customWidth="1"/>
    <col min="19" max="19" width="96.28515625" customWidth="1"/>
    <col min="20" max="20" width="12" customWidth="1"/>
  </cols>
  <sheetData>
    <row r="1" spans="2:20" ht="15.75" x14ac:dyDescent="0.25">
      <c r="B1" s="12" t="s">
        <v>99</v>
      </c>
      <c r="C1" s="12" t="s">
        <v>100</v>
      </c>
      <c r="D1" s="12" t="s">
        <v>101</v>
      </c>
      <c r="E1" s="12" t="s">
        <v>102</v>
      </c>
    </row>
    <row r="2" spans="2:20" ht="15.75" x14ac:dyDescent="0.25">
      <c r="B2" s="12" t="s">
        <v>103</v>
      </c>
      <c r="C2" s="12" t="s">
        <v>104</v>
      </c>
    </row>
    <row r="3" spans="2:20" ht="15.75" x14ac:dyDescent="0.25">
      <c r="B3" s="66" t="s">
        <v>837</v>
      </c>
      <c r="C3" s="12">
        <v>1.1685382754712099E-2</v>
      </c>
      <c r="D3" t="s">
        <v>128</v>
      </c>
    </row>
    <row r="5" spans="2:20" ht="15.75" x14ac:dyDescent="0.25">
      <c r="B5" s="13" t="s">
        <v>105</v>
      </c>
      <c r="C5" s="180" t="s">
        <v>106</v>
      </c>
      <c r="D5" s="178"/>
      <c r="E5" s="178"/>
      <c r="F5" s="178"/>
      <c r="G5" s="178"/>
      <c r="H5" s="178"/>
      <c r="I5" s="178"/>
      <c r="J5" s="178"/>
      <c r="K5" s="178"/>
      <c r="L5" s="178"/>
      <c r="M5" s="178"/>
      <c r="N5" s="178"/>
      <c r="O5" s="178"/>
      <c r="P5" s="178"/>
      <c r="Q5" s="178"/>
      <c r="R5" s="178"/>
      <c r="S5" s="178"/>
      <c r="T5" s="178"/>
    </row>
    <row r="6" spans="2:20" ht="15.75" x14ac:dyDescent="0.25">
      <c r="B6" s="14" t="s">
        <v>107</v>
      </c>
      <c r="C6" s="14" t="s">
        <v>108</v>
      </c>
      <c r="D6" s="14" t="s">
        <v>2</v>
      </c>
      <c r="E6" s="14" t="s">
        <v>109</v>
      </c>
      <c r="F6" s="14" t="s">
        <v>110</v>
      </c>
      <c r="G6" s="14" t="s">
        <v>846</v>
      </c>
      <c r="H6" s="14" t="s">
        <v>112</v>
      </c>
      <c r="I6" s="14" t="s">
        <v>113</v>
      </c>
      <c r="J6" s="14" t="s">
        <v>114</v>
      </c>
      <c r="K6" s="14" t="s">
        <v>115</v>
      </c>
      <c r="L6" s="14" t="s">
        <v>116</v>
      </c>
      <c r="M6" s="14" t="s">
        <v>117</v>
      </c>
      <c r="N6" s="14" t="s">
        <v>118</v>
      </c>
      <c r="O6" s="14" t="s">
        <v>119</v>
      </c>
      <c r="P6" s="14" t="s">
        <v>120</v>
      </c>
      <c r="Q6" s="14" t="s">
        <v>121</v>
      </c>
      <c r="R6" s="14" t="s">
        <v>122</v>
      </c>
      <c r="S6" s="14" t="s">
        <v>123</v>
      </c>
      <c r="T6" s="14" t="s">
        <v>124</v>
      </c>
    </row>
    <row r="7" spans="2:20" ht="15.75" x14ac:dyDescent="0.25">
      <c r="B7" s="15">
        <v>1</v>
      </c>
      <c r="C7" s="15" t="s">
        <v>125</v>
      </c>
      <c r="D7" s="15" t="s">
        <v>21</v>
      </c>
      <c r="E7" s="15" t="s">
        <v>126</v>
      </c>
      <c r="F7" s="15" t="s">
        <v>12</v>
      </c>
      <c r="G7" s="15" t="s">
        <v>29</v>
      </c>
      <c r="H7" s="16" t="s">
        <v>12</v>
      </c>
      <c r="I7" s="15" t="s">
        <v>12</v>
      </c>
      <c r="J7" s="15" t="s">
        <v>126</v>
      </c>
      <c r="K7" s="15" t="s">
        <v>126</v>
      </c>
      <c r="L7" s="17">
        <v>1078370.2414200078</v>
      </c>
      <c r="M7" s="15" t="s">
        <v>127</v>
      </c>
      <c r="N7" s="15" t="s">
        <v>128</v>
      </c>
      <c r="O7" s="15" t="s">
        <v>12</v>
      </c>
      <c r="P7" s="15" t="s">
        <v>12</v>
      </c>
      <c r="Q7" s="15" t="s">
        <v>129</v>
      </c>
      <c r="R7" s="15" t="s">
        <v>130</v>
      </c>
      <c r="S7" s="15" t="s">
        <v>12</v>
      </c>
      <c r="T7" s="17">
        <v>1558.1172511305608</v>
      </c>
    </row>
    <row r="8" spans="2:20" ht="15.75" x14ac:dyDescent="0.25">
      <c r="B8" s="15">
        <v>2</v>
      </c>
      <c r="C8" s="15" t="s">
        <v>125</v>
      </c>
      <c r="D8" s="15" t="s">
        <v>21</v>
      </c>
      <c r="E8" s="15" t="s">
        <v>126</v>
      </c>
      <c r="F8" s="15" t="s">
        <v>12</v>
      </c>
      <c r="G8" s="15" t="s">
        <v>27</v>
      </c>
      <c r="H8" s="16" t="s">
        <v>12</v>
      </c>
      <c r="I8" s="15" t="s">
        <v>12</v>
      </c>
      <c r="J8" s="15" t="s">
        <v>126</v>
      </c>
      <c r="K8" s="15" t="s">
        <v>126</v>
      </c>
      <c r="L8" s="17">
        <v>914284.92795961536</v>
      </c>
      <c r="M8" s="15" t="s">
        <v>127</v>
      </c>
      <c r="N8" s="15" t="s">
        <v>128</v>
      </c>
      <c r="O8" s="15" t="s">
        <v>12</v>
      </c>
      <c r="P8" s="15" t="s">
        <v>12</v>
      </c>
      <c r="Q8" s="15" t="s">
        <v>129</v>
      </c>
      <c r="R8" s="15" t="s">
        <v>130</v>
      </c>
      <c r="S8" s="15" t="s">
        <v>12</v>
      </c>
      <c r="T8" s="17">
        <v>5419.026140201222</v>
      </c>
    </row>
    <row r="9" spans="2:20" ht="15.75" x14ac:dyDescent="0.25">
      <c r="B9" s="15">
        <v>3</v>
      </c>
      <c r="C9" s="15" t="s">
        <v>131</v>
      </c>
      <c r="D9" s="15" t="s">
        <v>21</v>
      </c>
      <c r="E9" s="15" t="s">
        <v>126</v>
      </c>
      <c r="F9" s="15" t="s">
        <v>12</v>
      </c>
      <c r="G9" s="15" t="s">
        <v>44</v>
      </c>
      <c r="H9" s="16" t="s">
        <v>12</v>
      </c>
      <c r="I9" s="15" t="s">
        <v>12</v>
      </c>
      <c r="J9" s="15" t="s">
        <v>12</v>
      </c>
      <c r="K9" s="15" t="s">
        <v>126</v>
      </c>
      <c r="L9" s="17">
        <v>116038.26962852168</v>
      </c>
      <c r="M9" s="15" t="s">
        <v>127</v>
      </c>
      <c r="N9" s="15" t="s">
        <v>128</v>
      </c>
      <c r="O9" s="15" t="s">
        <v>12</v>
      </c>
      <c r="P9" s="15" t="s">
        <v>12</v>
      </c>
      <c r="Q9" s="15" t="s">
        <v>129</v>
      </c>
      <c r="R9" s="15" t="s">
        <v>132</v>
      </c>
      <c r="S9" s="15" t="s">
        <v>12</v>
      </c>
      <c r="T9" s="17">
        <v>17.679984107879456</v>
      </c>
    </row>
    <row r="10" spans="2:20" ht="15.75" x14ac:dyDescent="0.25">
      <c r="B10" s="15">
        <v>4</v>
      </c>
      <c r="C10" s="15" t="s">
        <v>131</v>
      </c>
      <c r="D10" s="15" t="s">
        <v>21</v>
      </c>
      <c r="E10" s="15" t="s">
        <v>126</v>
      </c>
      <c r="F10" s="15" t="s">
        <v>12</v>
      </c>
      <c r="G10" s="15" t="s">
        <v>43</v>
      </c>
      <c r="H10" s="16" t="s">
        <v>12</v>
      </c>
      <c r="I10" s="15" t="s">
        <v>12</v>
      </c>
      <c r="J10" s="15" t="s">
        <v>12</v>
      </c>
      <c r="K10" s="15" t="s">
        <v>126</v>
      </c>
      <c r="L10" s="17">
        <v>29391.544457038694</v>
      </c>
      <c r="M10" s="15" t="s">
        <v>127</v>
      </c>
      <c r="N10" s="15" t="s">
        <v>128</v>
      </c>
      <c r="O10" s="15" t="s">
        <v>12</v>
      </c>
      <c r="P10" s="15" t="s">
        <v>12</v>
      </c>
      <c r="Q10" s="15" t="s">
        <v>129</v>
      </c>
      <c r="R10" s="15" t="s">
        <v>132</v>
      </c>
      <c r="S10" s="15" t="s">
        <v>12</v>
      </c>
      <c r="T10" s="17">
        <v>0.77123526181100066</v>
      </c>
    </row>
    <row r="11" spans="2:20" ht="15.75" x14ac:dyDescent="0.25">
      <c r="B11" s="15">
        <v>5</v>
      </c>
      <c r="C11" s="15" t="s">
        <v>125</v>
      </c>
      <c r="D11" s="15" t="s">
        <v>21</v>
      </c>
      <c r="E11" s="15" t="s">
        <v>126</v>
      </c>
      <c r="F11" s="15" t="s">
        <v>12</v>
      </c>
      <c r="G11" s="15" t="s">
        <v>31</v>
      </c>
      <c r="H11" s="16" t="s">
        <v>12</v>
      </c>
      <c r="I11" s="15" t="s">
        <v>12</v>
      </c>
      <c r="J11" s="15" t="s">
        <v>126</v>
      </c>
      <c r="K11" s="15" t="s">
        <v>126</v>
      </c>
      <c r="L11" s="17">
        <v>235093.87428865233</v>
      </c>
      <c r="M11" s="15" t="s">
        <v>127</v>
      </c>
      <c r="N11" s="15" t="s">
        <v>128</v>
      </c>
      <c r="O11" s="15" t="s">
        <v>12</v>
      </c>
      <c r="P11" s="15" t="s">
        <v>12</v>
      </c>
      <c r="Q11" s="15" t="s">
        <v>129</v>
      </c>
      <c r="R11" s="15" t="s">
        <v>130</v>
      </c>
      <c r="S11" s="15" t="s">
        <v>12</v>
      </c>
      <c r="T11" s="17">
        <v>50.410741203828131</v>
      </c>
    </row>
    <row r="12" spans="2:20" ht="15.75" x14ac:dyDescent="0.25">
      <c r="B12" s="15">
        <v>6</v>
      </c>
      <c r="C12" s="15" t="s">
        <v>125</v>
      </c>
      <c r="D12" s="15" t="s">
        <v>21</v>
      </c>
      <c r="E12" s="15" t="s">
        <v>126</v>
      </c>
      <c r="F12" s="15" t="s">
        <v>12</v>
      </c>
      <c r="G12" s="15" t="s">
        <v>32</v>
      </c>
      <c r="H12" s="16" t="s">
        <v>12</v>
      </c>
      <c r="I12" s="15" t="s">
        <v>12</v>
      </c>
      <c r="J12" s="15" t="s">
        <v>126</v>
      </c>
      <c r="K12" s="15" t="s">
        <v>126</v>
      </c>
      <c r="L12" s="17">
        <v>467415.31018848525</v>
      </c>
      <c r="M12" s="15" t="s">
        <v>127</v>
      </c>
      <c r="N12" s="15" t="s">
        <v>128</v>
      </c>
      <c r="O12" s="15" t="s">
        <v>12</v>
      </c>
      <c r="P12" s="15" t="s">
        <v>12</v>
      </c>
      <c r="Q12" s="15" t="s">
        <v>129</v>
      </c>
      <c r="R12" s="15" t="s">
        <v>130</v>
      </c>
      <c r="S12" s="15" t="s">
        <v>12</v>
      </c>
      <c r="T12" s="17">
        <v>53.81118758544936</v>
      </c>
    </row>
    <row r="13" spans="2:20" ht="15.75" x14ac:dyDescent="0.25">
      <c r="B13" s="15">
        <v>7</v>
      </c>
      <c r="C13" s="15" t="s">
        <v>125</v>
      </c>
      <c r="D13" s="15" t="s">
        <v>133</v>
      </c>
      <c r="E13" s="15" t="s">
        <v>126</v>
      </c>
      <c r="F13" s="15" t="s">
        <v>12</v>
      </c>
      <c r="G13" s="15" t="s">
        <v>74</v>
      </c>
      <c r="H13" s="16" t="s">
        <v>12</v>
      </c>
      <c r="I13" s="15" t="s">
        <v>12</v>
      </c>
      <c r="J13" s="15" t="s">
        <v>126</v>
      </c>
      <c r="K13" s="15" t="s">
        <v>126</v>
      </c>
      <c r="L13" s="17">
        <v>371887.71515710995</v>
      </c>
      <c r="M13" s="15" t="s">
        <v>127</v>
      </c>
      <c r="N13" s="15" t="s">
        <v>128</v>
      </c>
      <c r="O13" s="15" t="s">
        <v>12</v>
      </c>
      <c r="P13" s="15" t="s">
        <v>12</v>
      </c>
      <c r="Q13" s="15" t="s">
        <v>129</v>
      </c>
      <c r="R13" s="15" t="s">
        <v>132</v>
      </c>
      <c r="S13" s="15" t="s">
        <v>12</v>
      </c>
      <c r="T13" s="17">
        <v>14165.254682917139</v>
      </c>
    </row>
    <row r="14" spans="2:20" ht="15.75" x14ac:dyDescent="0.25">
      <c r="B14" s="15">
        <v>8</v>
      </c>
      <c r="C14" s="15" t="s">
        <v>125</v>
      </c>
      <c r="D14" s="15" t="s">
        <v>133</v>
      </c>
      <c r="E14" s="15" t="s">
        <v>126</v>
      </c>
      <c r="F14" s="15" t="s">
        <v>12</v>
      </c>
      <c r="G14" s="15" t="s">
        <v>97</v>
      </c>
      <c r="H14" s="16" t="s">
        <v>12</v>
      </c>
      <c r="I14" s="15" t="s">
        <v>12</v>
      </c>
      <c r="J14" s="15" t="s">
        <v>126</v>
      </c>
      <c r="K14" s="15" t="s">
        <v>126</v>
      </c>
      <c r="L14" s="17">
        <v>47323.124203933301</v>
      </c>
      <c r="M14" s="15" t="s">
        <v>127</v>
      </c>
      <c r="N14" s="15" t="s">
        <v>128</v>
      </c>
      <c r="O14" s="15" t="s">
        <v>12</v>
      </c>
      <c r="P14" s="15" t="s">
        <v>12</v>
      </c>
      <c r="Q14" s="15" t="s">
        <v>129</v>
      </c>
      <c r="R14" s="15" t="s">
        <v>132</v>
      </c>
      <c r="S14" s="15" t="s">
        <v>12</v>
      </c>
      <c r="T14" s="17">
        <v>0</v>
      </c>
    </row>
    <row r="15" spans="2:20" ht="15.75" x14ac:dyDescent="0.25">
      <c r="B15" s="15">
        <v>9</v>
      </c>
      <c r="C15" s="15" t="s">
        <v>125</v>
      </c>
      <c r="D15" s="15" t="s">
        <v>133</v>
      </c>
      <c r="E15" s="15" t="s">
        <v>126</v>
      </c>
      <c r="F15" s="15" t="s">
        <v>12</v>
      </c>
      <c r="G15" s="15" t="s">
        <v>72</v>
      </c>
      <c r="H15" s="16" t="s">
        <v>12</v>
      </c>
      <c r="I15" s="15" t="s">
        <v>12</v>
      </c>
      <c r="J15" s="15" t="s">
        <v>126</v>
      </c>
      <c r="K15" s="15" t="s">
        <v>126</v>
      </c>
      <c r="L15" s="17">
        <v>186918.38928684109</v>
      </c>
      <c r="M15" s="15" t="s">
        <v>127</v>
      </c>
      <c r="N15" s="15" t="s">
        <v>128</v>
      </c>
      <c r="O15" s="15" t="s">
        <v>12</v>
      </c>
      <c r="P15" s="15" t="s">
        <v>12</v>
      </c>
      <c r="Q15" s="15" t="s">
        <v>129</v>
      </c>
      <c r="R15" s="15" t="s">
        <v>132</v>
      </c>
      <c r="S15" s="15" t="s">
        <v>12</v>
      </c>
      <c r="T15" s="17">
        <v>6473.5384507519548</v>
      </c>
    </row>
    <row r="16" spans="2:20" ht="15.75" x14ac:dyDescent="0.25">
      <c r="B16" s="15">
        <v>10</v>
      </c>
      <c r="C16" s="15" t="s">
        <v>131</v>
      </c>
      <c r="D16" s="15" t="s">
        <v>21</v>
      </c>
      <c r="E16" s="15" t="s">
        <v>126</v>
      </c>
      <c r="F16" s="15" t="s">
        <v>12</v>
      </c>
      <c r="G16" s="15" t="s">
        <v>42</v>
      </c>
      <c r="H16" s="16" t="s">
        <v>12</v>
      </c>
      <c r="I16" s="15" t="s">
        <v>12</v>
      </c>
      <c r="J16" s="15" t="s">
        <v>12</v>
      </c>
      <c r="K16" s="15" t="s">
        <v>126</v>
      </c>
      <c r="L16" s="17">
        <v>0</v>
      </c>
      <c r="M16" s="15" t="s">
        <v>127</v>
      </c>
      <c r="N16" s="15" t="s">
        <v>128</v>
      </c>
      <c r="O16" s="15" t="s">
        <v>12</v>
      </c>
      <c r="P16" s="15" t="s">
        <v>12</v>
      </c>
      <c r="Q16" s="15" t="s">
        <v>129</v>
      </c>
      <c r="R16" s="15" t="s">
        <v>132</v>
      </c>
      <c r="S16" s="15" t="s">
        <v>12</v>
      </c>
      <c r="T16" s="17">
        <v>0</v>
      </c>
    </row>
    <row r="17" spans="2:20" ht="15.75" x14ac:dyDescent="0.25">
      <c r="B17" s="15">
        <v>11</v>
      </c>
      <c r="C17" s="15" t="s">
        <v>131</v>
      </c>
      <c r="D17" s="15" t="s">
        <v>21</v>
      </c>
      <c r="E17" s="15" t="s">
        <v>126</v>
      </c>
      <c r="F17" s="15" t="s">
        <v>12</v>
      </c>
      <c r="G17" s="15" t="s">
        <v>96</v>
      </c>
      <c r="H17" s="16" t="s">
        <v>12</v>
      </c>
      <c r="I17" s="15" t="s">
        <v>12</v>
      </c>
      <c r="J17" s="15" t="s">
        <v>12</v>
      </c>
      <c r="K17" s="15" t="s">
        <v>126</v>
      </c>
      <c r="L17" s="17">
        <v>0</v>
      </c>
      <c r="M17" s="15" t="s">
        <v>127</v>
      </c>
      <c r="N17" s="15" t="s">
        <v>128</v>
      </c>
      <c r="O17" s="15" t="s">
        <v>12</v>
      </c>
      <c r="P17" s="15" t="s">
        <v>12</v>
      </c>
      <c r="Q17" s="15" t="s">
        <v>129</v>
      </c>
      <c r="R17" s="15" t="s">
        <v>132</v>
      </c>
      <c r="S17" s="15" t="s">
        <v>12</v>
      </c>
      <c r="T17" s="17">
        <v>0</v>
      </c>
    </row>
    <row r="18" spans="2:20" ht="15.75" x14ac:dyDescent="0.25">
      <c r="B18" s="15">
        <v>12</v>
      </c>
      <c r="C18" s="15" t="s">
        <v>125</v>
      </c>
      <c r="D18" s="15" t="s">
        <v>21</v>
      </c>
      <c r="E18" s="15" t="s">
        <v>126</v>
      </c>
      <c r="F18" s="15" t="s">
        <v>12</v>
      </c>
      <c r="G18" s="15" t="s">
        <v>35</v>
      </c>
      <c r="H18" s="16" t="s">
        <v>12</v>
      </c>
      <c r="I18" s="15" t="s">
        <v>12</v>
      </c>
      <c r="J18" s="15" t="s">
        <v>126</v>
      </c>
      <c r="K18" s="15" t="s">
        <v>126</v>
      </c>
      <c r="L18" s="17">
        <v>1863.6783247835283</v>
      </c>
      <c r="M18" s="15" t="s">
        <v>127</v>
      </c>
      <c r="N18" s="15" t="s">
        <v>128</v>
      </c>
      <c r="O18" s="15" t="s">
        <v>12</v>
      </c>
      <c r="P18" s="15" t="s">
        <v>12</v>
      </c>
      <c r="Q18" s="15" t="s">
        <v>134</v>
      </c>
      <c r="R18" s="15" t="s">
        <v>135</v>
      </c>
      <c r="S18" s="15" t="s">
        <v>12</v>
      </c>
      <c r="T18" s="17">
        <v>97.57294600184629</v>
      </c>
    </row>
    <row r="19" spans="2:20" ht="15.75" x14ac:dyDescent="0.25">
      <c r="B19" s="15">
        <v>13</v>
      </c>
      <c r="C19" s="15" t="s">
        <v>125</v>
      </c>
      <c r="D19" s="15" t="s">
        <v>21</v>
      </c>
      <c r="E19" s="15" t="s">
        <v>126</v>
      </c>
      <c r="F19" s="15" t="s">
        <v>12</v>
      </c>
      <c r="G19" s="15" t="s">
        <v>36</v>
      </c>
      <c r="H19" s="16" t="s">
        <v>12</v>
      </c>
      <c r="I19" s="15" t="s">
        <v>12</v>
      </c>
      <c r="J19" s="15" t="s">
        <v>126</v>
      </c>
      <c r="K19" s="15" t="s">
        <v>126</v>
      </c>
      <c r="L19" s="17">
        <v>2951.458920036926</v>
      </c>
      <c r="M19" s="15" t="s">
        <v>127</v>
      </c>
      <c r="N19" s="15" t="s">
        <v>128</v>
      </c>
      <c r="O19" s="15" t="s">
        <v>12</v>
      </c>
      <c r="P19" s="15" t="s">
        <v>12</v>
      </c>
      <c r="Q19" s="15" t="s">
        <v>134</v>
      </c>
      <c r="R19" s="15" t="s">
        <v>135</v>
      </c>
      <c r="S19" s="15" t="s">
        <v>12</v>
      </c>
      <c r="T19" s="17">
        <v>141.82549049394115</v>
      </c>
    </row>
    <row r="20" spans="2:20" ht="15.75" x14ac:dyDescent="0.25">
      <c r="B20" s="15">
        <v>14</v>
      </c>
      <c r="C20" s="15" t="s">
        <v>125</v>
      </c>
      <c r="D20" s="15" t="s">
        <v>21</v>
      </c>
      <c r="E20" s="15" t="s">
        <v>126</v>
      </c>
      <c r="F20" s="15" t="s">
        <v>12</v>
      </c>
      <c r="G20" s="15" t="s">
        <v>37</v>
      </c>
      <c r="H20" s="16" t="s">
        <v>12</v>
      </c>
      <c r="I20" s="15" t="s">
        <v>12</v>
      </c>
      <c r="J20" s="15" t="s">
        <v>126</v>
      </c>
      <c r="K20" s="15" t="s">
        <v>126</v>
      </c>
      <c r="L20" s="17">
        <v>7928.5906259859539</v>
      </c>
      <c r="M20" s="15" t="s">
        <v>127</v>
      </c>
      <c r="N20" s="15" t="s">
        <v>128</v>
      </c>
      <c r="O20" s="15" t="s">
        <v>12</v>
      </c>
      <c r="P20" s="15" t="s">
        <v>12</v>
      </c>
      <c r="Q20" s="15" t="s">
        <v>134</v>
      </c>
      <c r="R20" s="15" t="s">
        <v>135</v>
      </c>
      <c r="S20" s="15" t="s">
        <v>12</v>
      </c>
      <c r="T20" s="17">
        <v>141.82549049394115</v>
      </c>
    </row>
    <row r="21" spans="2:20" ht="15.75" x14ac:dyDescent="0.25">
      <c r="B21" s="15">
        <v>15</v>
      </c>
      <c r="C21" s="15" t="s">
        <v>136</v>
      </c>
      <c r="D21" s="15" t="s">
        <v>21</v>
      </c>
      <c r="E21" s="15" t="s">
        <v>126</v>
      </c>
      <c r="F21" s="15" t="s">
        <v>12</v>
      </c>
      <c r="G21" s="15" t="s">
        <v>137</v>
      </c>
      <c r="H21" s="16" t="s">
        <v>12</v>
      </c>
      <c r="I21" s="15" t="s">
        <v>12</v>
      </c>
      <c r="J21" s="15" t="s">
        <v>12</v>
      </c>
      <c r="K21" s="15" t="s">
        <v>12</v>
      </c>
      <c r="L21" s="17">
        <v>10596.916811760169</v>
      </c>
      <c r="M21" s="15" t="s">
        <v>127</v>
      </c>
      <c r="N21" s="15" t="s">
        <v>128</v>
      </c>
      <c r="O21" s="15" t="s">
        <v>12</v>
      </c>
      <c r="P21" s="15" t="s">
        <v>12</v>
      </c>
      <c r="Q21" s="15" t="s">
        <v>129</v>
      </c>
      <c r="R21" s="15" t="s">
        <v>130</v>
      </c>
      <c r="S21" s="15" t="s">
        <v>12</v>
      </c>
      <c r="T21" s="17">
        <v>60.074552741975062</v>
      </c>
    </row>
    <row r="22" spans="2:20" ht="15.75" x14ac:dyDescent="0.25">
      <c r="B22" s="15">
        <v>16</v>
      </c>
      <c r="C22" s="15" t="s">
        <v>138</v>
      </c>
      <c r="D22" s="15" t="s">
        <v>21</v>
      </c>
      <c r="E22" s="15" t="s">
        <v>126</v>
      </c>
      <c r="F22" s="15" t="s">
        <v>12</v>
      </c>
      <c r="G22" s="15" t="s">
        <v>38</v>
      </c>
      <c r="H22" s="16" t="s">
        <v>12</v>
      </c>
      <c r="I22" s="15" t="s">
        <v>12</v>
      </c>
      <c r="J22" s="15" t="s">
        <v>12</v>
      </c>
      <c r="K22" s="15" t="s">
        <v>126</v>
      </c>
      <c r="L22" s="17">
        <v>31785.938978931252</v>
      </c>
      <c r="M22" s="15" t="s">
        <v>127</v>
      </c>
      <c r="N22" s="15" t="s">
        <v>128</v>
      </c>
      <c r="O22" s="15" t="s">
        <v>12</v>
      </c>
      <c r="P22" s="15" t="s">
        <v>12</v>
      </c>
      <c r="Q22" s="15" t="s">
        <v>129</v>
      </c>
      <c r="R22" s="15" t="s">
        <v>132</v>
      </c>
      <c r="S22" s="15" t="s">
        <v>12</v>
      </c>
      <c r="T22" s="17">
        <v>30.919522768968299</v>
      </c>
    </row>
    <row r="23" spans="2:20" ht="15.75" x14ac:dyDescent="0.25">
      <c r="B23" s="15">
        <v>17</v>
      </c>
      <c r="C23" s="15" t="s">
        <v>138</v>
      </c>
      <c r="D23" s="15" t="s">
        <v>21</v>
      </c>
      <c r="E23" s="15" t="s">
        <v>126</v>
      </c>
      <c r="F23" s="15" t="s">
        <v>12</v>
      </c>
      <c r="G23" s="15" t="s">
        <v>39</v>
      </c>
      <c r="H23" s="16" t="s">
        <v>12</v>
      </c>
      <c r="I23" s="15" t="s">
        <v>12</v>
      </c>
      <c r="J23" s="15" t="s">
        <v>12</v>
      </c>
      <c r="K23" s="15" t="s">
        <v>126</v>
      </c>
      <c r="L23" s="17">
        <v>13461.560933428374</v>
      </c>
      <c r="M23" s="15" t="s">
        <v>127</v>
      </c>
      <c r="N23" s="15" t="s">
        <v>128</v>
      </c>
      <c r="O23" s="15" t="s">
        <v>12</v>
      </c>
      <c r="P23" s="15" t="s">
        <v>12</v>
      </c>
      <c r="Q23" s="15" t="s">
        <v>129</v>
      </c>
      <c r="R23" s="15" t="s">
        <v>132</v>
      </c>
      <c r="S23" s="15" t="s">
        <v>12</v>
      </c>
      <c r="T23" s="17">
        <v>30.767612793157042</v>
      </c>
    </row>
    <row r="24" spans="2:20" ht="15.75" x14ac:dyDescent="0.25">
      <c r="B24" s="15">
        <v>18</v>
      </c>
      <c r="C24" s="15" t="s">
        <v>138</v>
      </c>
      <c r="D24" s="15" t="s">
        <v>21</v>
      </c>
      <c r="E24" s="15" t="s">
        <v>126</v>
      </c>
      <c r="F24" s="15" t="s">
        <v>12</v>
      </c>
      <c r="G24" s="15" t="s">
        <v>40</v>
      </c>
      <c r="H24" s="16" t="s">
        <v>12</v>
      </c>
      <c r="I24" s="15" t="s">
        <v>12</v>
      </c>
      <c r="J24" s="15" t="s">
        <v>12</v>
      </c>
      <c r="K24" s="15" t="s">
        <v>126</v>
      </c>
      <c r="L24" s="17">
        <v>0</v>
      </c>
      <c r="M24" s="15" t="s">
        <v>127</v>
      </c>
      <c r="N24" s="15" t="s">
        <v>128</v>
      </c>
      <c r="O24" s="15" t="s">
        <v>12</v>
      </c>
      <c r="P24" s="15" t="s">
        <v>12</v>
      </c>
      <c r="Q24" s="15" t="s">
        <v>129</v>
      </c>
      <c r="R24" s="15" t="s">
        <v>132</v>
      </c>
      <c r="S24" s="15" t="s">
        <v>12</v>
      </c>
      <c r="T24" s="17">
        <v>0</v>
      </c>
    </row>
    <row r="25" spans="2:20" ht="15.75" x14ac:dyDescent="0.25">
      <c r="B25" s="15">
        <v>19</v>
      </c>
      <c r="C25" s="15" t="s">
        <v>138</v>
      </c>
      <c r="D25" s="15" t="s">
        <v>21</v>
      </c>
      <c r="E25" s="15" t="s">
        <v>126</v>
      </c>
      <c r="F25" s="15" t="s">
        <v>12</v>
      </c>
      <c r="G25" s="15" t="s">
        <v>41</v>
      </c>
      <c r="H25" s="16" t="s">
        <v>12</v>
      </c>
      <c r="I25" s="15" t="s">
        <v>12</v>
      </c>
      <c r="J25" s="15" t="s">
        <v>12</v>
      </c>
      <c r="K25" s="15" t="s">
        <v>126</v>
      </c>
      <c r="L25" s="17">
        <v>0</v>
      </c>
      <c r="M25" s="15" t="s">
        <v>127</v>
      </c>
      <c r="N25" s="15" t="s">
        <v>128</v>
      </c>
      <c r="O25" s="15" t="s">
        <v>12</v>
      </c>
      <c r="P25" s="15" t="s">
        <v>12</v>
      </c>
      <c r="Q25" s="15" t="s">
        <v>129</v>
      </c>
      <c r="R25" s="15" t="s">
        <v>132</v>
      </c>
      <c r="S25" s="15" t="s">
        <v>12</v>
      </c>
      <c r="T25" s="17">
        <v>0</v>
      </c>
    </row>
    <row r="26" spans="2:20" ht="15.75" x14ac:dyDescent="0.25">
      <c r="B26" s="15">
        <v>20</v>
      </c>
      <c r="C26" s="15" t="s">
        <v>125</v>
      </c>
      <c r="D26" s="15" t="s">
        <v>21</v>
      </c>
      <c r="E26" s="15" t="s">
        <v>126</v>
      </c>
      <c r="F26" s="15" t="s">
        <v>12</v>
      </c>
      <c r="G26" s="15" t="s">
        <v>95</v>
      </c>
      <c r="H26" s="16" t="s">
        <v>12</v>
      </c>
      <c r="I26" s="15" t="s">
        <v>12</v>
      </c>
      <c r="J26" s="15" t="s">
        <v>126</v>
      </c>
      <c r="K26" s="15" t="s">
        <v>126</v>
      </c>
      <c r="L26" s="17">
        <v>0</v>
      </c>
      <c r="M26" s="15" t="s">
        <v>127</v>
      </c>
      <c r="N26" s="15" t="s">
        <v>128</v>
      </c>
      <c r="O26" s="15" t="s">
        <v>12</v>
      </c>
      <c r="P26" s="15" t="s">
        <v>12</v>
      </c>
      <c r="Q26" s="15" t="s">
        <v>129</v>
      </c>
      <c r="R26" s="15" t="s">
        <v>132</v>
      </c>
      <c r="S26" s="15" t="s">
        <v>12</v>
      </c>
      <c r="T26" s="17">
        <v>0</v>
      </c>
    </row>
    <row r="27" spans="2:20" ht="15.75" x14ac:dyDescent="0.25">
      <c r="B27" s="15">
        <v>21</v>
      </c>
      <c r="C27" s="15" t="s">
        <v>125</v>
      </c>
      <c r="D27" s="15" t="s">
        <v>21</v>
      </c>
      <c r="E27" s="15" t="s">
        <v>126</v>
      </c>
      <c r="F27" s="15" t="s">
        <v>12</v>
      </c>
      <c r="G27" s="15" t="s">
        <v>94</v>
      </c>
      <c r="H27" s="16" t="s">
        <v>12</v>
      </c>
      <c r="I27" s="15" t="s">
        <v>12</v>
      </c>
      <c r="J27" s="15" t="s">
        <v>126</v>
      </c>
      <c r="K27" s="15" t="s">
        <v>126</v>
      </c>
      <c r="L27" s="17">
        <v>0</v>
      </c>
      <c r="M27" s="15" t="s">
        <v>127</v>
      </c>
      <c r="N27" s="15" t="s">
        <v>128</v>
      </c>
      <c r="O27" s="15" t="s">
        <v>12</v>
      </c>
      <c r="P27" s="15" t="s">
        <v>12</v>
      </c>
      <c r="Q27" s="15" t="s">
        <v>129</v>
      </c>
      <c r="R27" s="15" t="s">
        <v>132</v>
      </c>
      <c r="S27" s="15" t="s">
        <v>12</v>
      </c>
      <c r="T27" s="17">
        <v>0</v>
      </c>
    </row>
    <row r="28" spans="2:20" ht="15.75" x14ac:dyDescent="0.25">
      <c r="B28" s="15">
        <v>22</v>
      </c>
      <c r="C28" s="15" t="s">
        <v>139</v>
      </c>
      <c r="D28" s="15" t="s">
        <v>21</v>
      </c>
      <c r="E28" s="15" t="s">
        <v>126</v>
      </c>
      <c r="F28" s="15" t="s">
        <v>12</v>
      </c>
      <c r="G28" s="15" t="s">
        <v>93</v>
      </c>
      <c r="H28" s="16" t="s">
        <v>12</v>
      </c>
      <c r="I28" s="3" t="s">
        <v>126</v>
      </c>
      <c r="J28" s="15" t="s">
        <v>12</v>
      </c>
      <c r="K28" s="15" t="s">
        <v>12</v>
      </c>
      <c r="L28" s="17">
        <v>0</v>
      </c>
      <c r="M28" s="15" t="s">
        <v>127</v>
      </c>
      <c r="N28" s="15" t="s">
        <v>128</v>
      </c>
      <c r="O28" s="15" t="s">
        <v>12</v>
      </c>
      <c r="P28" s="15" t="s">
        <v>12</v>
      </c>
      <c r="Q28" s="15" t="s">
        <v>129</v>
      </c>
      <c r="R28" s="15" t="s">
        <v>132</v>
      </c>
      <c r="S28" s="15" t="s">
        <v>12</v>
      </c>
      <c r="T28" s="17">
        <v>0</v>
      </c>
    </row>
    <row r="29" spans="2:20" ht="15.75" x14ac:dyDescent="0.25">
      <c r="B29" s="15">
        <v>23</v>
      </c>
      <c r="C29" s="15" t="s">
        <v>139</v>
      </c>
      <c r="D29" s="15" t="s">
        <v>21</v>
      </c>
      <c r="E29" s="15" t="s">
        <v>126</v>
      </c>
      <c r="F29" s="15" t="s">
        <v>12</v>
      </c>
      <c r="G29" s="15" t="s">
        <v>98</v>
      </c>
      <c r="H29" s="16" t="s">
        <v>12</v>
      </c>
      <c r="I29" s="3" t="s">
        <v>126</v>
      </c>
      <c r="J29" s="15" t="s">
        <v>12</v>
      </c>
      <c r="K29" s="15" t="s">
        <v>12</v>
      </c>
      <c r="L29" s="17">
        <v>0</v>
      </c>
      <c r="M29" s="15" t="s">
        <v>127</v>
      </c>
      <c r="N29" s="15" t="s">
        <v>128</v>
      </c>
      <c r="O29" s="15" t="s">
        <v>12</v>
      </c>
      <c r="P29" s="15" t="s">
        <v>12</v>
      </c>
      <c r="Q29" s="15" t="s">
        <v>129</v>
      </c>
      <c r="R29" s="15" t="s">
        <v>132</v>
      </c>
      <c r="S29" s="15" t="s">
        <v>12</v>
      </c>
      <c r="T29" s="17">
        <v>0</v>
      </c>
    </row>
    <row r="30" spans="2:20" ht="15.75" x14ac:dyDescent="0.25">
      <c r="B30" s="15">
        <v>24</v>
      </c>
      <c r="C30" s="15" t="s">
        <v>140</v>
      </c>
      <c r="D30" s="15" t="s">
        <v>133</v>
      </c>
      <c r="E30" s="15" t="s">
        <v>126</v>
      </c>
      <c r="F30" s="15" t="s">
        <v>12</v>
      </c>
      <c r="G30" s="15" t="s">
        <v>91</v>
      </c>
      <c r="H30" s="16" t="s">
        <v>12</v>
      </c>
      <c r="I30" s="15" t="s">
        <v>12</v>
      </c>
      <c r="J30" s="15" t="s">
        <v>126</v>
      </c>
      <c r="K30" s="15" t="s">
        <v>126</v>
      </c>
      <c r="L30" s="17">
        <v>120359.44237353494</v>
      </c>
      <c r="M30" s="15" t="s">
        <v>127</v>
      </c>
      <c r="N30" s="15" t="s">
        <v>128</v>
      </c>
      <c r="O30" s="15" t="s">
        <v>12</v>
      </c>
      <c r="P30" s="15" t="s">
        <v>12</v>
      </c>
      <c r="Q30" s="15" t="s">
        <v>129</v>
      </c>
      <c r="R30" s="15" t="s">
        <v>132</v>
      </c>
      <c r="S30" s="15" t="s">
        <v>12</v>
      </c>
      <c r="T30" s="17">
        <v>0</v>
      </c>
    </row>
    <row r="31" spans="2:20" ht="15.75" x14ac:dyDescent="0.25">
      <c r="B31" s="15">
        <v>25</v>
      </c>
      <c r="C31" s="15" t="s">
        <v>140</v>
      </c>
      <c r="D31" s="15" t="s">
        <v>21</v>
      </c>
      <c r="E31" s="15" t="s">
        <v>126</v>
      </c>
      <c r="F31" s="15" t="s">
        <v>12</v>
      </c>
      <c r="G31" s="15" t="s">
        <v>90</v>
      </c>
      <c r="H31" s="16" t="s">
        <v>126</v>
      </c>
      <c r="I31" s="15" t="s">
        <v>12</v>
      </c>
      <c r="J31" s="15" t="s">
        <v>126</v>
      </c>
      <c r="K31" s="15" t="s">
        <v>126</v>
      </c>
      <c r="L31" s="17">
        <f>2525000/85.577</f>
        <v>29505.591455648129</v>
      </c>
      <c r="M31" s="15" t="s">
        <v>127</v>
      </c>
      <c r="N31" s="15" t="s">
        <v>128</v>
      </c>
      <c r="O31" s="15" t="s">
        <v>12</v>
      </c>
      <c r="P31" s="15" t="s">
        <v>12</v>
      </c>
      <c r="Q31" s="15" t="s">
        <v>141</v>
      </c>
      <c r="R31" s="15" t="s">
        <v>142</v>
      </c>
      <c r="S31" s="15" t="s">
        <v>12</v>
      </c>
      <c r="T31" s="17">
        <v>381.41089311380392</v>
      </c>
    </row>
    <row r="32" spans="2:20" ht="15.75" x14ac:dyDescent="0.25">
      <c r="B32" s="15">
        <v>26</v>
      </c>
      <c r="C32" s="15" t="s">
        <v>140</v>
      </c>
      <c r="D32" s="15" t="s">
        <v>21</v>
      </c>
      <c r="E32" s="15" t="s">
        <v>126</v>
      </c>
      <c r="F32" s="15" t="s">
        <v>12</v>
      </c>
      <c r="G32" s="15" t="s">
        <v>88</v>
      </c>
      <c r="H32" s="16" t="s">
        <v>126</v>
      </c>
      <c r="I32" s="15" t="s">
        <v>12</v>
      </c>
      <c r="J32" s="15" t="s">
        <v>126</v>
      </c>
      <c r="K32" s="15" t="s">
        <v>126</v>
      </c>
      <c r="L32" s="17">
        <f>135442.48/85.577</f>
        <v>1582.6972200474429</v>
      </c>
      <c r="M32" s="15" t="s">
        <v>127</v>
      </c>
      <c r="N32" s="15" t="s">
        <v>128</v>
      </c>
      <c r="O32" s="15" t="s">
        <v>12</v>
      </c>
      <c r="P32" s="15" t="s">
        <v>12</v>
      </c>
      <c r="Q32" s="15" t="s">
        <v>141</v>
      </c>
      <c r="R32" s="15" t="s">
        <v>142</v>
      </c>
      <c r="S32" s="15" t="s">
        <v>12</v>
      </c>
      <c r="T32" s="17">
        <v>9.3950477347885535</v>
      </c>
    </row>
    <row r="33" spans="2:20" ht="15.75" x14ac:dyDescent="0.25">
      <c r="B33" s="15">
        <v>26</v>
      </c>
      <c r="C33" s="15" t="s">
        <v>140</v>
      </c>
      <c r="D33" s="15" t="s">
        <v>21</v>
      </c>
      <c r="E33" s="15" t="s">
        <v>126</v>
      </c>
      <c r="F33" s="15" t="s">
        <v>12</v>
      </c>
      <c r="G33" s="175" t="s">
        <v>839</v>
      </c>
      <c r="H33" s="16" t="s">
        <v>126</v>
      </c>
      <c r="I33" s="15" t="s">
        <v>12</v>
      </c>
      <c r="J33" s="15" t="s">
        <v>126</v>
      </c>
      <c r="K33" s="15" t="s">
        <v>126</v>
      </c>
      <c r="L33" s="17">
        <f>75000/85.577</f>
        <v>876.40370660340977</v>
      </c>
      <c r="M33" s="15" t="s">
        <v>127</v>
      </c>
      <c r="N33" s="15" t="s">
        <v>128</v>
      </c>
      <c r="O33" s="15" t="s">
        <v>12</v>
      </c>
      <c r="P33" s="15" t="s">
        <v>12</v>
      </c>
      <c r="Q33" s="15" t="s">
        <v>141</v>
      </c>
      <c r="R33" s="15" t="s">
        <v>142</v>
      </c>
      <c r="S33" s="15" t="s">
        <v>12</v>
      </c>
      <c r="T33" s="17">
        <v>9.3950477347885535</v>
      </c>
    </row>
    <row r="34" spans="2:20" ht="15.75" x14ac:dyDescent="0.25">
      <c r="B34" s="15">
        <v>26</v>
      </c>
      <c r="C34" s="15" t="s">
        <v>140</v>
      </c>
      <c r="D34" s="15" t="s">
        <v>21</v>
      </c>
      <c r="E34" s="15" t="s">
        <v>126</v>
      </c>
      <c r="F34" s="15" t="s">
        <v>12</v>
      </c>
      <c r="G34" s="176" t="s">
        <v>840</v>
      </c>
      <c r="H34" s="16" t="s">
        <v>126</v>
      </c>
      <c r="I34" s="15" t="s">
        <v>12</v>
      </c>
      <c r="J34" s="15" t="s">
        <v>126</v>
      </c>
      <c r="K34" s="15" t="s">
        <v>126</v>
      </c>
      <c r="L34" s="17">
        <f>250000/85.577</f>
        <v>2921.3456886780327</v>
      </c>
      <c r="M34" s="15" t="s">
        <v>127</v>
      </c>
      <c r="N34" s="15" t="s">
        <v>128</v>
      </c>
      <c r="O34" s="15" t="s">
        <v>12</v>
      </c>
      <c r="P34" s="15" t="s">
        <v>12</v>
      </c>
      <c r="Q34" s="15" t="s">
        <v>141</v>
      </c>
      <c r="R34" s="15" t="s">
        <v>142</v>
      </c>
      <c r="S34" s="15" t="s">
        <v>12</v>
      </c>
      <c r="T34" s="17">
        <v>9.3950477347885535</v>
      </c>
    </row>
    <row r="35" spans="2:20" ht="15.75" x14ac:dyDescent="0.25">
      <c r="B35" s="15">
        <v>26</v>
      </c>
      <c r="C35" s="15" t="s">
        <v>140</v>
      </c>
      <c r="D35" s="15" t="s">
        <v>21</v>
      </c>
      <c r="E35" s="15" t="s">
        <v>126</v>
      </c>
      <c r="F35" s="15" t="s">
        <v>12</v>
      </c>
      <c r="G35" s="175" t="s">
        <v>841</v>
      </c>
      <c r="H35" s="16" t="s">
        <v>126</v>
      </c>
      <c r="I35" s="15" t="s">
        <v>12</v>
      </c>
      <c r="J35" s="15" t="s">
        <v>126</v>
      </c>
      <c r="K35" s="15" t="s">
        <v>126</v>
      </c>
      <c r="L35" s="17">
        <f>30000/85.577</f>
        <v>350.56148264136391</v>
      </c>
      <c r="M35" s="15" t="s">
        <v>127</v>
      </c>
      <c r="N35" s="15" t="s">
        <v>128</v>
      </c>
      <c r="O35" s="15" t="s">
        <v>12</v>
      </c>
      <c r="P35" s="15" t="s">
        <v>12</v>
      </c>
      <c r="Q35" s="15" t="s">
        <v>141</v>
      </c>
      <c r="R35" s="15" t="s">
        <v>142</v>
      </c>
      <c r="S35" s="15" t="s">
        <v>12</v>
      </c>
      <c r="T35" s="17">
        <v>9.3950477347885535</v>
      </c>
    </row>
    <row r="36" spans="2:20" ht="15.75" x14ac:dyDescent="0.25">
      <c r="B36" s="15">
        <v>27</v>
      </c>
      <c r="C36" s="15" t="s">
        <v>140</v>
      </c>
      <c r="D36" s="15" t="s">
        <v>21</v>
      </c>
      <c r="E36" s="15" t="s">
        <v>126</v>
      </c>
      <c r="F36" s="15" t="s">
        <v>12</v>
      </c>
      <c r="G36" s="15" t="s">
        <v>89</v>
      </c>
      <c r="H36" s="16" t="s">
        <v>12</v>
      </c>
      <c r="I36" s="15" t="s">
        <v>12</v>
      </c>
      <c r="J36" s="15" t="s">
        <v>126</v>
      </c>
      <c r="K36" s="15" t="s">
        <v>126</v>
      </c>
      <c r="L36" s="17">
        <v>0</v>
      </c>
      <c r="M36" s="15" t="s">
        <v>127</v>
      </c>
      <c r="N36" s="15" t="s">
        <v>128</v>
      </c>
      <c r="O36" s="15" t="s">
        <v>12</v>
      </c>
      <c r="P36" s="15" t="s">
        <v>12</v>
      </c>
      <c r="Q36" s="15" t="s">
        <v>134</v>
      </c>
      <c r="R36" s="15" t="s">
        <v>135</v>
      </c>
      <c r="S36" s="15" t="s">
        <v>12</v>
      </c>
      <c r="T36" s="17">
        <v>0</v>
      </c>
    </row>
    <row r="37" spans="2:20" ht="15.75" x14ac:dyDescent="0.25">
      <c r="B37" s="15">
        <v>28</v>
      </c>
      <c r="C37" s="15" t="s">
        <v>140</v>
      </c>
      <c r="D37" s="15" t="s">
        <v>21</v>
      </c>
      <c r="E37" s="15" t="s">
        <v>126</v>
      </c>
      <c r="F37" s="15" t="s">
        <v>12</v>
      </c>
      <c r="G37" s="15" t="s">
        <v>92</v>
      </c>
      <c r="H37" s="16" t="s">
        <v>126</v>
      </c>
      <c r="I37" s="15" t="s">
        <v>12</v>
      </c>
      <c r="J37" s="15" t="s">
        <v>126</v>
      </c>
      <c r="K37" s="15" t="s">
        <v>126</v>
      </c>
      <c r="L37" s="17">
        <v>0</v>
      </c>
      <c r="M37" s="15" t="s">
        <v>127</v>
      </c>
      <c r="N37" s="15" t="s">
        <v>128</v>
      </c>
      <c r="O37" s="15" t="s">
        <v>12</v>
      </c>
      <c r="P37" s="15" t="s">
        <v>12</v>
      </c>
      <c r="Q37" s="15" t="s">
        <v>129</v>
      </c>
      <c r="R37" s="15" t="s">
        <v>132</v>
      </c>
      <c r="S37" s="15" t="s">
        <v>12</v>
      </c>
      <c r="T37" s="17">
        <v>0</v>
      </c>
    </row>
    <row r="38" spans="2:20" ht="15.75" x14ac:dyDescent="0.25">
      <c r="B38" s="15">
        <v>29</v>
      </c>
      <c r="C38" s="15" t="s">
        <v>125</v>
      </c>
      <c r="D38" s="15" t="s">
        <v>143</v>
      </c>
      <c r="E38" s="15" t="s">
        <v>126</v>
      </c>
      <c r="F38" s="15" t="s">
        <v>12</v>
      </c>
      <c r="G38" s="15" t="s">
        <v>51</v>
      </c>
      <c r="H38" s="16" t="s">
        <v>12</v>
      </c>
      <c r="I38" s="15" t="s">
        <v>12</v>
      </c>
      <c r="J38" s="15" t="s">
        <v>126</v>
      </c>
      <c r="K38" s="15" t="s">
        <v>126</v>
      </c>
      <c r="L38" s="17">
        <v>116853.82754712131</v>
      </c>
      <c r="M38" s="15" t="s">
        <v>127</v>
      </c>
      <c r="N38" s="15" t="s">
        <v>128</v>
      </c>
      <c r="O38" s="15" t="s">
        <v>12</v>
      </c>
      <c r="P38" s="15" t="s">
        <v>12</v>
      </c>
      <c r="Q38" s="15" t="s">
        <v>129</v>
      </c>
      <c r="R38" s="15" t="s">
        <v>130</v>
      </c>
      <c r="S38" s="15" t="s">
        <v>12</v>
      </c>
      <c r="T38" s="17">
        <v>8179.7679282984918</v>
      </c>
    </row>
    <row r="39" spans="2:20" ht="15.75" x14ac:dyDescent="0.25">
      <c r="B39" s="15">
        <v>30</v>
      </c>
      <c r="C39" s="15" t="s">
        <v>125</v>
      </c>
      <c r="D39" s="15" t="s">
        <v>143</v>
      </c>
      <c r="E39" s="15" t="s">
        <v>126</v>
      </c>
      <c r="F39" s="15" t="s">
        <v>12</v>
      </c>
      <c r="G39" s="15" t="s">
        <v>53</v>
      </c>
      <c r="H39" s="16" t="s">
        <v>12</v>
      </c>
      <c r="I39" s="15" t="s">
        <v>12</v>
      </c>
      <c r="J39" s="15" t="s">
        <v>126</v>
      </c>
      <c r="K39" s="15" t="s">
        <v>126</v>
      </c>
      <c r="L39" s="17">
        <v>146067.28443390163</v>
      </c>
      <c r="M39" s="15" t="s">
        <v>127</v>
      </c>
      <c r="N39" s="15" t="s">
        <v>128</v>
      </c>
      <c r="O39" s="15" t="s">
        <v>12</v>
      </c>
      <c r="P39" s="15" t="s">
        <v>12</v>
      </c>
      <c r="Q39" s="15" t="s">
        <v>129</v>
      </c>
      <c r="R39" s="15" t="s">
        <v>130</v>
      </c>
      <c r="S39" s="15" t="s">
        <v>12</v>
      </c>
      <c r="T39" s="17">
        <v>10224.709910373114</v>
      </c>
    </row>
    <row r="40" spans="2:20" ht="15.75" x14ac:dyDescent="0.25">
      <c r="B40" s="15">
        <v>31</v>
      </c>
      <c r="C40" s="15" t="s">
        <v>125</v>
      </c>
      <c r="D40" s="15" t="s">
        <v>143</v>
      </c>
      <c r="E40" s="15" t="s">
        <v>126</v>
      </c>
      <c r="F40" s="15" t="s">
        <v>12</v>
      </c>
      <c r="G40" s="15" t="s">
        <v>144</v>
      </c>
      <c r="H40" s="16" t="s">
        <v>12</v>
      </c>
      <c r="I40" s="15" t="s">
        <v>12</v>
      </c>
      <c r="J40" s="15" t="s">
        <v>126</v>
      </c>
      <c r="K40" s="15" t="s">
        <v>126</v>
      </c>
      <c r="L40" s="17">
        <v>58426.913773560656</v>
      </c>
      <c r="M40" s="15" t="s">
        <v>127</v>
      </c>
      <c r="N40" s="15" t="s">
        <v>128</v>
      </c>
      <c r="O40" s="15" t="s">
        <v>12</v>
      </c>
      <c r="P40" s="15" t="s">
        <v>12</v>
      </c>
      <c r="Q40" s="15" t="s">
        <v>129</v>
      </c>
      <c r="R40" s="15" t="s">
        <v>130</v>
      </c>
      <c r="S40" s="15" t="s">
        <v>12</v>
      </c>
      <c r="T40" s="17">
        <v>3505.6148264136391</v>
      </c>
    </row>
    <row r="41" spans="2:20" ht="15.75" x14ac:dyDescent="0.25">
      <c r="B41" s="15">
        <v>32</v>
      </c>
      <c r="C41" s="15" t="s">
        <v>125</v>
      </c>
      <c r="D41" s="15" t="s">
        <v>143</v>
      </c>
      <c r="E41" s="15" t="s">
        <v>126</v>
      </c>
      <c r="F41" s="15" t="s">
        <v>12</v>
      </c>
      <c r="G41" s="15" t="s">
        <v>145</v>
      </c>
      <c r="H41" s="16" t="s">
        <v>12</v>
      </c>
      <c r="I41" s="15" t="s">
        <v>12</v>
      </c>
      <c r="J41" s="15" t="s">
        <v>126</v>
      </c>
      <c r="K41" s="15" t="s">
        <v>126</v>
      </c>
      <c r="L41" s="17">
        <v>58426.913773560656</v>
      </c>
      <c r="M41" s="15" t="s">
        <v>127</v>
      </c>
      <c r="N41" s="15" t="s">
        <v>128</v>
      </c>
      <c r="O41" s="15" t="s">
        <v>12</v>
      </c>
      <c r="P41" s="15" t="s">
        <v>12</v>
      </c>
      <c r="Q41" s="15" t="s">
        <v>129</v>
      </c>
      <c r="R41" s="15" t="s">
        <v>130</v>
      </c>
      <c r="S41" s="15" t="s">
        <v>12</v>
      </c>
      <c r="T41" s="17">
        <v>3505.6148264136391</v>
      </c>
    </row>
    <row r="42" spans="2:20" ht="15.75" x14ac:dyDescent="0.25">
      <c r="B42" s="15">
        <v>32</v>
      </c>
      <c r="C42" s="15" t="s">
        <v>125</v>
      </c>
      <c r="D42" s="15" t="s">
        <v>143</v>
      </c>
      <c r="E42" s="15" t="s">
        <v>126</v>
      </c>
      <c r="F42" s="15" t="s">
        <v>12</v>
      </c>
      <c r="G42" s="163" t="s">
        <v>251</v>
      </c>
      <c r="H42" s="16" t="s">
        <v>12</v>
      </c>
      <c r="I42" s="15" t="s">
        <v>12</v>
      </c>
      <c r="J42" s="15" t="s">
        <v>126</v>
      </c>
      <c r="K42" s="15" t="s">
        <v>126</v>
      </c>
      <c r="L42" s="17">
        <f>7500000*$C$3</f>
        <v>87640.370660340748</v>
      </c>
      <c r="M42" s="15" t="s">
        <v>127</v>
      </c>
      <c r="N42" s="15" t="s">
        <v>128</v>
      </c>
      <c r="O42" s="15" t="s">
        <v>12</v>
      </c>
      <c r="P42" s="15" t="s">
        <v>12</v>
      </c>
      <c r="Q42" s="15" t="s">
        <v>129</v>
      </c>
      <c r="R42" s="15" t="s">
        <v>130</v>
      </c>
      <c r="S42" s="15" t="s">
        <v>12</v>
      </c>
      <c r="T42" s="17">
        <v>3505.6148264136391</v>
      </c>
    </row>
    <row r="43" spans="2:20" ht="15.75" x14ac:dyDescent="0.25">
      <c r="B43" s="15">
        <v>32</v>
      </c>
      <c r="C43" s="15" t="s">
        <v>125</v>
      </c>
      <c r="D43" s="15" t="s">
        <v>143</v>
      </c>
      <c r="E43" s="15" t="s">
        <v>126</v>
      </c>
      <c r="F43" s="15" t="s">
        <v>12</v>
      </c>
      <c r="G43" s="163" t="s">
        <v>146</v>
      </c>
      <c r="H43" s="16" t="s">
        <v>12</v>
      </c>
      <c r="I43" s="15" t="s">
        <v>12</v>
      </c>
      <c r="J43" s="15" t="s">
        <v>126</v>
      </c>
      <c r="K43" s="15" t="s">
        <v>126</v>
      </c>
      <c r="L43" s="17">
        <f>2500000*$C$3</f>
        <v>29213.456886780248</v>
      </c>
      <c r="M43" s="15" t="s">
        <v>127</v>
      </c>
      <c r="N43" s="15" t="s">
        <v>128</v>
      </c>
      <c r="O43" s="15" t="s">
        <v>12</v>
      </c>
      <c r="P43" s="15" t="s">
        <v>12</v>
      </c>
      <c r="Q43" s="15" t="s">
        <v>129</v>
      </c>
      <c r="R43" s="15" t="s">
        <v>130</v>
      </c>
      <c r="S43" s="15" t="s">
        <v>12</v>
      </c>
      <c r="T43" s="17">
        <v>3505.6148264136391</v>
      </c>
    </row>
    <row r="44" spans="2:20" ht="15.75" x14ac:dyDescent="0.25">
      <c r="B44" s="15">
        <v>32</v>
      </c>
      <c r="C44" s="15" t="s">
        <v>125</v>
      </c>
      <c r="D44" s="15" t="s">
        <v>143</v>
      </c>
      <c r="E44" s="15" t="s">
        <v>126</v>
      </c>
      <c r="F44" s="15" t="s">
        <v>12</v>
      </c>
      <c r="G44" s="163" t="s">
        <v>149</v>
      </c>
      <c r="H44" s="16" t="s">
        <v>12</v>
      </c>
      <c r="I44" s="15" t="s">
        <v>12</v>
      </c>
      <c r="J44" s="15" t="s">
        <v>126</v>
      </c>
      <c r="K44" s="15" t="s">
        <v>126</v>
      </c>
      <c r="L44" s="17">
        <f>FBAR!C34</f>
        <v>26148.380990219266</v>
      </c>
      <c r="M44" s="15" t="s">
        <v>127</v>
      </c>
      <c r="N44" s="15" t="s">
        <v>128</v>
      </c>
      <c r="O44" s="15" t="s">
        <v>12</v>
      </c>
      <c r="P44" s="15" t="s">
        <v>12</v>
      </c>
      <c r="Q44" s="15" t="s">
        <v>129</v>
      </c>
      <c r="R44" s="15" t="s">
        <v>130</v>
      </c>
      <c r="S44" s="15" t="s">
        <v>12</v>
      </c>
      <c r="T44" s="17">
        <v>3505.6148264136391</v>
      </c>
    </row>
    <row r="45" spans="2:20" ht="15.75" x14ac:dyDescent="0.25">
      <c r="B45" s="15">
        <v>33</v>
      </c>
      <c r="C45" s="3" t="s">
        <v>125</v>
      </c>
      <c r="D45" s="15" t="s">
        <v>143</v>
      </c>
      <c r="E45" s="15" t="s">
        <v>126</v>
      </c>
      <c r="F45" s="15" t="s">
        <v>12</v>
      </c>
      <c r="G45" s="15" t="s">
        <v>54</v>
      </c>
      <c r="H45" s="16" t="s">
        <v>12</v>
      </c>
      <c r="I45" s="3" t="s">
        <v>126</v>
      </c>
      <c r="J45" s="15" t="s">
        <v>126</v>
      </c>
      <c r="K45" s="15" t="s">
        <v>126</v>
      </c>
      <c r="L45" s="17">
        <v>233707.65509424263</v>
      </c>
      <c r="M45" s="15" t="s">
        <v>127</v>
      </c>
      <c r="N45" s="15" t="s">
        <v>128</v>
      </c>
      <c r="O45" s="15" t="s">
        <v>12</v>
      </c>
      <c r="P45" s="15" t="s">
        <v>12</v>
      </c>
      <c r="Q45" s="15" t="s">
        <v>129</v>
      </c>
      <c r="R45" s="15" t="s">
        <v>130</v>
      </c>
      <c r="S45" s="15" t="s">
        <v>12</v>
      </c>
      <c r="T45" s="17">
        <v>21699.697348586655</v>
      </c>
    </row>
    <row r="46" spans="2:20" ht="15.75" x14ac:dyDescent="0.25">
      <c r="B46" s="15">
        <v>34</v>
      </c>
      <c r="C46" s="15" t="s">
        <v>125</v>
      </c>
      <c r="D46" s="15" t="s">
        <v>143</v>
      </c>
      <c r="E46" s="15" t="s">
        <v>126</v>
      </c>
      <c r="F46" s="15" t="s">
        <v>12</v>
      </c>
      <c r="G46" s="15" t="s">
        <v>55</v>
      </c>
      <c r="H46" s="16" t="s">
        <v>12</v>
      </c>
      <c r="I46" s="3" t="s">
        <v>126</v>
      </c>
      <c r="J46" s="15" t="s">
        <v>126</v>
      </c>
      <c r="K46" s="15" t="s">
        <v>126</v>
      </c>
      <c r="L46" s="17">
        <v>350561.48264136392</v>
      </c>
      <c r="M46" s="15" t="s">
        <v>127</v>
      </c>
      <c r="N46" s="15" t="s">
        <v>128</v>
      </c>
      <c r="O46" s="15" t="s">
        <v>12</v>
      </c>
      <c r="P46" s="15" t="s">
        <v>12</v>
      </c>
      <c r="Q46" s="15" t="s">
        <v>129</v>
      </c>
      <c r="R46" s="15" t="s">
        <v>130</v>
      </c>
      <c r="S46" s="15" t="s">
        <v>12</v>
      </c>
      <c r="T46" s="17">
        <v>18684.611519450322</v>
      </c>
    </row>
    <row r="47" spans="2:20" ht="15.75" x14ac:dyDescent="0.25">
      <c r="B47" s="15">
        <v>35</v>
      </c>
      <c r="C47" s="15" t="s">
        <v>125</v>
      </c>
      <c r="D47" s="15" t="s">
        <v>143</v>
      </c>
      <c r="E47" s="15" t="s">
        <v>126</v>
      </c>
      <c r="F47" s="15" t="s">
        <v>12</v>
      </c>
      <c r="G47" s="15" t="s">
        <v>56</v>
      </c>
      <c r="H47" s="16" t="s">
        <v>12</v>
      </c>
      <c r="I47" s="3" t="s">
        <v>126</v>
      </c>
      <c r="J47" s="15" t="s">
        <v>126</v>
      </c>
      <c r="K47" s="15" t="s">
        <v>126</v>
      </c>
      <c r="L47" s="17">
        <v>233707.65509424263</v>
      </c>
      <c r="M47" s="15" t="s">
        <v>127</v>
      </c>
      <c r="N47" s="15" t="s">
        <v>128</v>
      </c>
      <c r="O47" s="15" t="s">
        <v>12</v>
      </c>
      <c r="P47" s="15" t="s">
        <v>12</v>
      </c>
      <c r="Q47" s="15" t="s">
        <v>129</v>
      </c>
      <c r="R47" s="15" t="s">
        <v>130</v>
      </c>
      <c r="S47" s="15" t="s">
        <v>12</v>
      </c>
      <c r="T47" s="17">
        <v>12456.407679633547</v>
      </c>
    </row>
    <row r="48" spans="2:20" ht="15.75" x14ac:dyDescent="0.25">
      <c r="B48" s="15">
        <v>36</v>
      </c>
      <c r="C48" s="15" t="s">
        <v>125</v>
      </c>
      <c r="D48" s="15" t="s">
        <v>143</v>
      </c>
      <c r="E48" s="15" t="s">
        <v>126</v>
      </c>
      <c r="F48" s="15" t="s">
        <v>12</v>
      </c>
      <c r="G48" s="15" t="s">
        <v>57</v>
      </c>
      <c r="H48" s="16" t="s">
        <v>12</v>
      </c>
      <c r="I48" s="3" t="s">
        <v>126</v>
      </c>
      <c r="J48" s="15" t="s">
        <v>126</v>
      </c>
      <c r="K48" s="15" t="s">
        <v>126</v>
      </c>
      <c r="L48" s="17">
        <v>233707.65509424263</v>
      </c>
      <c r="M48" s="15" t="s">
        <v>127</v>
      </c>
      <c r="N48" s="15" t="s">
        <v>128</v>
      </c>
      <c r="O48" s="15" t="s">
        <v>12</v>
      </c>
      <c r="P48" s="15" t="s">
        <v>12</v>
      </c>
      <c r="Q48" s="15" t="s">
        <v>129</v>
      </c>
      <c r="R48" s="15" t="s">
        <v>130</v>
      </c>
      <c r="S48" s="15" t="s">
        <v>12</v>
      </c>
      <c r="T48" s="17">
        <v>12456.407679633547</v>
      </c>
    </row>
    <row r="49" spans="2:20" ht="15.75" x14ac:dyDescent="0.25">
      <c r="B49" s="15">
        <v>37</v>
      </c>
      <c r="C49" s="15" t="s">
        <v>125</v>
      </c>
      <c r="D49" s="15" t="s">
        <v>143</v>
      </c>
      <c r="E49" s="15" t="s">
        <v>126</v>
      </c>
      <c r="F49" s="15" t="s">
        <v>12</v>
      </c>
      <c r="G49" s="15" t="s">
        <v>58</v>
      </c>
      <c r="H49" s="16" t="s">
        <v>12</v>
      </c>
      <c r="I49" s="3" t="s">
        <v>126</v>
      </c>
      <c r="J49" s="15" t="s">
        <v>126</v>
      </c>
      <c r="K49" s="15" t="s">
        <v>126</v>
      </c>
      <c r="L49" s="17">
        <v>262921.11198102293</v>
      </c>
      <c r="M49" s="15" t="s">
        <v>127</v>
      </c>
      <c r="N49" s="15" t="s">
        <v>128</v>
      </c>
      <c r="O49" s="15" t="s">
        <v>12</v>
      </c>
      <c r="P49" s="15" t="s">
        <v>12</v>
      </c>
      <c r="Q49" s="15" t="s">
        <v>129</v>
      </c>
      <c r="R49" s="15" t="s">
        <v>130</v>
      </c>
      <c r="S49" s="15" t="s">
        <v>12</v>
      </c>
      <c r="T49" s="17">
        <v>9473.5735069002185</v>
      </c>
    </row>
    <row r="50" spans="2:20" ht="15.75" x14ac:dyDescent="0.25">
      <c r="B50" s="15">
        <v>38</v>
      </c>
      <c r="C50" s="15" t="s">
        <v>125</v>
      </c>
      <c r="D50" s="15" t="s">
        <v>143</v>
      </c>
      <c r="E50" s="15" t="s">
        <v>126</v>
      </c>
      <c r="F50" s="15" t="s">
        <v>12</v>
      </c>
      <c r="G50" s="15" t="s">
        <v>59</v>
      </c>
      <c r="H50" s="16" t="s">
        <v>12</v>
      </c>
      <c r="I50" s="3" t="s">
        <v>126</v>
      </c>
      <c r="J50" s="15" t="s">
        <v>126</v>
      </c>
      <c r="K50" s="15" t="s">
        <v>126</v>
      </c>
      <c r="L50" s="17">
        <v>233707.65509424263</v>
      </c>
      <c r="M50" s="15" t="s">
        <v>127</v>
      </c>
      <c r="N50" s="15" t="s">
        <v>128</v>
      </c>
      <c r="O50" s="15" t="s">
        <v>12</v>
      </c>
      <c r="P50" s="15" t="s">
        <v>12</v>
      </c>
      <c r="Q50" s="15" t="s">
        <v>129</v>
      </c>
      <c r="R50" s="15" t="s">
        <v>130</v>
      </c>
      <c r="S50" s="15" t="s">
        <v>12</v>
      </c>
      <c r="T50" s="17">
        <v>13923.343889129088</v>
      </c>
    </row>
    <row r="51" spans="2:20" ht="15.75" x14ac:dyDescent="0.25">
      <c r="B51" s="15">
        <v>39</v>
      </c>
      <c r="C51" s="15" t="s">
        <v>125</v>
      </c>
      <c r="D51" s="15" t="s">
        <v>143</v>
      </c>
      <c r="E51" s="15" t="s">
        <v>126</v>
      </c>
      <c r="F51" s="15" t="s">
        <v>12</v>
      </c>
      <c r="G51" s="15" t="s">
        <v>63</v>
      </c>
      <c r="H51" s="16" t="s">
        <v>12</v>
      </c>
      <c r="I51" s="15" t="s">
        <v>12</v>
      </c>
      <c r="J51" s="15" t="s">
        <v>126</v>
      </c>
      <c r="K51" s="15" t="s">
        <v>126</v>
      </c>
      <c r="L51" s="17">
        <v>373932.24815078819</v>
      </c>
      <c r="M51" s="15" t="s">
        <v>127</v>
      </c>
      <c r="N51" s="15" t="s">
        <v>128</v>
      </c>
      <c r="O51" s="15" t="s">
        <v>12</v>
      </c>
      <c r="P51" s="15" t="s">
        <v>12</v>
      </c>
      <c r="Q51" s="15" t="s">
        <v>129</v>
      </c>
      <c r="R51" s="15" t="s">
        <v>130</v>
      </c>
      <c r="S51" s="15" t="s">
        <v>12</v>
      </c>
      <c r="T51" s="17">
        <v>26766.958411722775</v>
      </c>
    </row>
    <row r="52" spans="2:20" ht="15.75" x14ac:dyDescent="0.25">
      <c r="B52" s="15">
        <v>40</v>
      </c>
      <c r="C52" s="15" t="s">
        <v>125</v>
      </c>
      <c r="D52" s="15" t="s">
        <v>143</v>
      </c>
      <c r="E52" s="15" t="s">
        <v>126</v>
      </c>
      <c r="F52" s="15" t="s">
        <v>12</v>
      </c>
      <c r="G52" s="15" t="s">
        <v>64</v>
      </c>
      <c r="H52" s="16" t="s">
        <v>12</v>
      </c>
      <c r="I52" s="15" t="s">
        <v>12</v>
      </c>
      <c r="J52" s="15" t="s">
        <v>126</v>
      </c>
      <c r="K52" s="15" t="s">
        <v>126</v>
      </c>
      <c r="L52" s="17">
        <v>186966.12407539409</v>
      </c>
      <c r="M52" s="15" t="s">
        <v>127</v>
      </c>
      <c r="N52" s="15" t="s">
        <v>128</v>
      </c>
      <c r="O52" s="15" t="s">
        <v>12</v>
      </c>
      <c r="P52" s="15" t="s">
        <v>12</v>
      </c>
      <c r="Q52" s="15" t="s">
        <v>129</v>
      </c>
      <c r="R52" s="15" t="s">
        <v>130</v>
      </c>
      <c r="S52" s="15" t="s">
        <v>12</v>
      </c>
      <c r="T52" s="17">
        <v>13195.251060448485</v>
      </c>
    </row>
    <row r="53" spans="2:20" ht="15.75" x14ac:dyDescent="0.25">
      <c r="B53" s="15">
        <v>41</v>
      </c>
      <c r="C53" s="15" t="s">
        <v>125</v>
      </c>
      <c r="D53" s="15" t="s">
        <v>143</v>
      </c>
      <c r="E53" s="15" t="s">
        <v>126</v>
      </c>
      <c r="F53" s="15" t="s">
        <v>12</v>
      </c>
      <c r="G53" s="15" t="s">
        <v>65</v>
      </c>
      <c r="H53" s="16" t="s">
        <v>12</v>
      </c>
      <c r="I53" s="15" t="s">
        <v>12</v>
      </c>
      <c r="J53" s="15" t="s">
        <v>126</v>
      </c>
      <c r="K53" s="15" t="s">
        <v>126</v>
      </c>
      <c r="L53" s="17">
        <v>175280.74132068196</v>
      </c>
      <c r="M53" s="15" t="s">
        <v>127</v>
      </c>
      <c r="N53" s="15" t="s">
        <v>128</v>
      </c>
      <c r="O53" s="15" t="s">
        <v>12</v>
      </c>
      <c r="P53" s="15" t="s">
        <v>12</v>
      </c>
      <c r="Q53" s="15" t="s">
        <v>129</v>
      </c>
      <c r="R53" s="15" t="s">
        <v>130</v>
      </c>
      <c r="S53" s="15" t="s">
        <v>12</v>
      </c>
      <c r="T53" s="17">
        <v>12370.543487151923</v>
      </c>
    </row>
    <row r="54" spans="2:20" ht="15.75" x14ac:dyDescent="0.25">
      <c r="B54" s="15">
        <v>42</v>
      </c>
      <c r="C54" s="15" t="s">
        <v>125</v>
      </c>
      <c r="D54" s="15" t="s">
        <v>143</v>
      </c>
      <c r="E54" s="15" t="s">
        <v>126</v>
      </c>
      <c r="F54" s="15" t="s">
        <v>12</v>
      </c>
      <c r="G54" s="15" t="s">
        <v>66</v>
      </c>
      <c r="H54" s="16" t="s">
        <v>12</v>
      </c>
      <c r="I54" s="3" t="s">
        <v>126</v>
      </c>
      <c r="J54" s="15" t="s">
        <v>126</v>
      </c>
      <c r="K54" s="15" t="s">
        <v>126</v>
      </c>
      <c r="L54" s="17">
        <v>233707.65509424263</v>
      </c>
      <c r="M54" s="15" t="s">
        <v>127</v>
      </c>
      <c r="N54" s="15" t="s">
        <v>128</v>
      </c>
      <c r="O54" s="15" t="s">
        <v>12</v>
      </c>
      <c r="P54" s="15" t="s">
        <v>12</v>
      </c>
      <c r="Q54" s="15" t="s">
        <v>129</v>
      </c>
      <c r="R54" s="15" t="s">
        <v>130</v>
      </c>
      <c r="S54" s="15" t="s">
        <v>12</v>
      </c>
      <c r="T54" s="17">
        <v>13909.064351402831</v>
      </c>
    </row>
    <row r="55" spans="2:20" ht="15.75" x14ac:dyDescent="0.25">
      <c r="B55" s="15">
        <v>43</v>
      </c>
      <c r="C55" s="15" t="s">
        <v>125</v>
      </c>
      <c r="D55" s="15" t="s">
        <v>143</v>
      </c>
      <c r="E55" s="15" t="s">
        <v>126</v>
      </c>
      <c r="F55" s="15" t="s">
        <v>12</v>
      </c>
      <c r="G55" s="15" t="s">
        <v>67</v>
      </c>
      <c r="H55" s="16" t="s">
        <v>12</v>
      </c>
      <c r="I55" s="3" t="s">
        <v>126</v>
      </c>
      <c r="J55" s="15" t="s">
        <v>126</v>
      </c>
      <c r="K55" s="15" t="s">
        <v>126</v>
      </c>
      <c r="L55" s="17">
        <v>233707.65509424263</v>
      </c>
      <c r="M55" s="15" t="s">
        <v>127</v>
      </c>
      <c r="N55" s="15" t="s">
        <v>128</v>
      </c>
      <c r="O55" s="15" t="s">
        <v>12</v>
      </c>
      <c r="P55" s="15" t="s">
        <v>12</v>
      </c>
      <c r="Q55" s="15" t="s">
        <v>129</v>
      </c>
      <c r="R55" s="15" t="s">
        <v>130</v>
      </c>
      <c r="S55" s="15" t="s">
        <v>12</v>
      </c>
      <c r="T55" s="17">
        <v>13909.064351402831</v>
      </c>
    </row>
    <row r="56" spans="2:20" ht="15.75" x14ac:dyDescent="0.25">
      <c r="B56" s="15">
        <v>44</v>
      </c>
      <c r="C56" s="15" t="s">
        <v>131</v>
      </c>
      <c r="D56" s="15" t="s">
        <v>143</v>
      </c>
      <c r="E56" s="15" t="s">
        <v>126</v>
      </c>
      <c r="F56" s="15" t="s">
        <v>12</v>
      </c>
      <c r="G56" s="15" t="s">
        <v>68</v>
      </c>
      <c r="H56" s="16" t="s">
        <v>12</v>
      </c>
      <c r="I56" s="15" t="s">
        <v>12</v>
      </c>
      <c r="J56" s="15" t="s">
        <v>12</v>
      </c>
      <c r="K56" s="15" t="s">
        <v>126</v>
      </c>
      <c r="L56" s="17">
        <v>12269.651892447737</v>
      </c>
      <c r="M56" s="15" t="s">
        <v>127</v>
      </c>
      <c r="N56" s="15" t="s">
        <v>128</v>
      </c>
      <c r="O56" s="15" t="s">
        <v>12</v>
      </c>
      <c r="P56" s="15" t="s">
        <v>12</v>
      </c>
      <c r="Q56" s="15" t="s">
        <v>129</v>
      </c>
      <c r="R56" s="15" t="s">
        <v>130</v>
      </c>
      <c r="S56" s="15" t="s">
        <v>12</v>
      </c>
      <c r="T56" s="17">
        <v>0</v>
      </c>
    </row>
    <row r="57" spans="2:20" ht="15.75" x14ac:dyDescent="0.25">
      <c r="B57" s="15">
        <v>45</v>
      </c>
      <c r="C57" s="15" t="s">
        <v>125</v>
      </c>
      <c r="D57" s="15" t="s">
        <v>143</v>
      </c>
      <c r="E57" s="15" t="s">
        <v>126</v>
      </c>
      <c r="F57" s="15" t="s">
        <v>12</v>
      </c>
      <c r="G57" s="15" t="s">
        <v>146</v>
      </c>
      <c r="H57" s="16" t="s">
        <v>12</v>
      </c>
      <c r="I57" s="15" t="s">
        <v>12</v>
      </c>
      <c r="J57" s="15" t="s">
        <v>126</v>
      </c>
      <c r="K57" s="15" t="s">
        <v>126</v>
      </c>
      <c r="L57" s="17">
        <v>29213.456886780328</v>
      </c>
      <c r="M57" s="15" t="s">
        <v>127</v>
      </c>
      <c r="N57" s="15" t="s">
        <v>128</v>
      </c>
      <c r="O57" s="15" t="s">
        <v>12</v>
      </c>
      <c r="P57" s="15" t="s">
        <v>12</v>
      </c>
      <c r="Q57" s="15" t="s">
        <v>129</v>
      </c>
      <c r="R57" s="15" t="s">
        <v>130</v>
      </c>
      <c r="S57" s="15" t="s">
        <v>12</v>
      </c>
      <c r="T57" s="17">
        <v>2074.1554389614034</v>
      </c>
    </row>
    <row r="58" spans="2:20" ht="15.75" x14ac:dyDescent="0.25">
      <c r="B58" s="15">
        <v>47</v>
      </c>
      <c r="C58" s="15" t="s">
        <v>125</v>
      </c>
      <c r="D58" s="15" t="s">
        <v>143</v>
      </c>
      <c r="E58" s="15" t="s">
        <v>126</v>
      </c>
      <c r="F58" s="15" t="s">
        <v>12</v>
      </c>
      <c r="G58" s="15" t="s">
        <v>60</v>
      </c>
      <c r="H58" s="16" t="s">
        <v>12</v>
      </c>
      <c r="I58" s="15" t="s">
        <v>12</v>
      </c>
      <c r="J58" s="15" t="s">
        <v>126</v>
      </c>
      <c r="K58" s="15" t="s">
        <v>126</v>
      </c>
      <c r="L58" s="17">
        <v>23370.765509424262</v>
      </c>
      <c r="M58" s="15" t="s">
        <v>127</v>
      </c>
      <c r="N58" s="15" t="s">
        <v>128</v>
      </c>
      <c r="O58" s="15" t="s">
        <v>12</v>
      </c>
      <c r="P58" s="15" t="s">
        <v>12</v>
      </c>
      <c r="Q58" s="15" t="s">
        <v>129</v>
      </c>
      <c r="R58" s="15" t="s">
        <v>130</v>
      </c>
      <c r="S58" s="15" t="s">
        <v>12</v>
      </c>
      <c r="T58" s="17">
        <v>0</v>
      </c>
    </row>
    <row r="59" spans="2:20" ht="15.75" x14ac:dyDescent="0.25">
      <c r="B59" s="15">
        <v>48</v>
      </c>
      <c r="C59" s="15" t="s">
        <v>125</v>
      </c>
      <c r="D59" s="15" t="s">
        <v>143</v>
      </c>
      <c r="E59" s="15" t="s">
        <v>126</v>
      </c>
      <c r="F59" s="15" t="s">
        <v>12</v>
      </c>
      <c r="G59" s="15" t="s">
        <v>147</v>
      </c>
      <c r="H59" s="16" t="s">
        <v>12</v>
      </c>
      <c r="I59" s="15" t="s">
        <v>12</v>
      </c>
      <c r="J59" s="15" t="s">
        <v>12</v>
      </c>
      <c r="K59" s="15" t="s">
        <v>12</v>
      </c>
      <c r="L59" s="17">
        <v>12853.921030183345</v>
      </c>
      <c r="M59" s="15" t="s">
        <v>127</v>
      </c>
      <c r="N59" s="15" t="s">
        <v>128</v>
      </c>
      <c r="O59" s="15" t="s">
        <v>12</v>
      </c>
      <c r="P59" s="15" t="s">
        <v>12</v>
      </c>
      <c r="Q59" s="15" t="s">
        <v>129</v>
      </c>
      <c r="R59" s="15" t="s">
        <v>132</v>
      </c>
      <c r="S59" s="15" t="s">
        <v>12</v>
      </c>
      <c r="T59" s="17">
        <v>0</v>
      </c>
    </row>
    <row r="60" spans="2:20" ht="15.75" x14ac:dyDescent="0.25">
      <c r="B60" s="15">
        <v>49</v>
      </c>
      <c r="C60" s="15" t="s">
        <v>140</v>
      </c>
      <c r="D60" s="15" t="s">
        <v>143</v>
      </c>
      <c r="E60" s="15" t="s">
        <v>126</v>
      </c>
      <c r="F60" s="15" t="s">
        <v>12</v>
      </c>
      <c r="G60" s="15" t="s">
        <v>69</v>
      </c>
      <c r="H60" s="16" t="s">
        <v>12</v>
      </c>
      <c r="I60" s="15" t="s">
        <v>12</v>
      </c>
      <c r="J60" s="15" t="s">
        <v>126</v>
      </c>
      <c r="K60" s="15" t="s">
        <v>126</v>
      </c>
      <c r="L60" s="17">
        <v>249970</v>
      </c>
      <c r="M60" s="15" t="s">
        <v>127</v>
      </c>
      <c r="N60" s="15" t="s">
        <v>148</v>
      </c>
      <c r="O60" s="15" t="s">
        <v>12</v>
      </c>
      <c r="P60" s="15" t="s">
        <v>12</v>
      </c>
      <c r="Q60" s="15" t="s">
        <v>129</v>
      </c>
      <c r="R60" s="15" t="s">
        <v>132</v>
      </c>
      <c r="S60" s="15" t="s">
        <v>12</v>
      </c>
      <c r="T60" s="17">
        <v>0</v>
      </c>
    </row>
    <row r="61" spans="2:20" ht="15.75" x14ac:dyDescent="0.25">
      <c r="B61" s="15">
        <v>50</v>
      </c>
      <c r="C61" s="15" t="s">
        <v>131</v>
      </c>
      <c r="D61" s="15" t="s">
        <v>143</v>
      </c>
      <c r="E61" s="15" t="s">
        <v>126</v>
      </c>
      <c r="F61" s="15" t="s">
        <v>12</v>
      </c>
      <c r="G61" s="15" t="s">
        <v>149</v>
      </c>
      <c r="H61" s="16" t="s">
        <v>12</v>
      </c>
      <c r="I61" s="15" t="s">
        <v>12</v>
      </c>
      <c r="J61" s="15" t="s">
        <v>12</v>
      </c>
      <c r="K61" s="15" t="s">
        <v>126</v>
      </c>
      <c r="L61" s="17">
        <v>23674.702314874325</v>
      </c>
      <c r="M61" s="15" t="s">
        <v>127</v>
      </c>
      <c r="N61" s="15" t="s">
        <v>128</v>
      </c>
      <c r="O61" s="15" t="s">
        <v>12</v>
      </c>
      <c r="P61" s="15" t="s">
        <v>12</v>
      </c>
      <c r="Q61" s="15" t="s">
        <v>129</v>
      </c>
      <c r="R61" s="15" t="s">
        <v>132</v>
      </c>
      <c r="S61" s="15" t="s">
        <v>12</v>
      </c>
      <c r="T61" s="17">
        <v>0</v>
      </c>
    </row>
    <row r="62" spans="2:20" ht="15.75" x14ac:dyDescent="0.25">
      <c r="B62" s="15">
        <v>51</v>
      </c>
      <c r="C62" s="15" t="s">
        <v>131</v>
      </c>
      <c r="D62" s="15" t="s">
        <v>143</v>
      </c>
      <c r="E62" s="15" t="s">
        <v>126</v>
      </c>
      <c r="F62" s="15" t="s">
        <v>12</v>
      </c>
      <c r="G62" s="15" t="s">
        <v>70</v>
      </c>
      <c r="H62" s="16" t="s">
        <v>12</v>
      </c>
      <c r="I62" s="15" t="s">
        <v>12</v>
      </c>
      <c r="J62" s="15" t="s">
        <v>12</v>
      </c>
      <c r="K62" s="15" t="s">
        <v>126</v>
      </c>
      <c r="L62" s="17">
        <v>12269.651892447737</v>
      </c>
      <c r="M62" s="15" t="s">
        <v>127</v>
      </c>
      <c r="N62" s="15" t="s">
        <v>128</v>
      </c>
      <c r="O62" s="15" t="s">
        <v>12</v>
      </c>
      <c r="P62" s="15" t="s">
        <v>12</v>
      </c>
      <c r="Q62" s="15" t="s">
        <v>129</v>
      </c>
      <c r="R62" s="15" t="s">
        <v>132</v>
      </c>
      <c r="S62" s="15" t="s">
        <v>12</v>
      </c>
      <c r="T62" s="17">
        <v>0</v>
      </c>
    </row>
    <row r="63" spans="2:20" ht="15.75" x14ac:dyDescent="0.25">
      <c r="B63" s="15">
        <v>52</v>
      </c>
      <c r="C63" s="15" t="s">
        <v>131</v>
      </c>
      <c r="D63" s="15" t="s">
        <v>143</v>
      </c>
      <c r="E63" s="15" t="s">
        <v>126</v>
      </c>
      <c r="F63" s="15" t="s">
        <v>12</v>
      </c>
      <c r="G63" s="15" t="s">
        <v>71</v>
      </c>
      <c r="H63" s="16" t="s">
        <v>12</v>
      </c>
      <c r="I63" s="15" t="s">
        <v>12</v>
      </c>
      <c r="J63" s="15" t="s">
        <v>12</v>
      </c>
      <c r="K63" s="15" t="s">
        <v>126</v>
      </c>
      <c r="L63" s="17">
        <v>26148.380990219335</v>
      </c>
      <c r="M63" s="15" t="s">
        <v>127</v>
      </c>
      <c r="N63" s="15" t="s">
        <v>128</v>
      </c>
      <c r="O63" s="15" t="s">
        <v>12</v>
      </c>
      <c r="P63" s="15" t="s">
        <v>12</v>
      </c>
      <c r="Q63" s="15" t="s">
        <v>129</v>
      </c>
      <c r="R63" s="15" t="s">
        <v>132</v>
      </c>
      <c r="S63" s="15" t="s">
        <v>12</v>
      </c>
      <c r="T63" s="17">
        <v>0</v>
      </c>
    </row>
    <row r="64" spans="2:20" ht="15.75" x14ac:dyDescent="0.25">
      <c r="B64" s="15">
        <v>53</v>
      </c>
      <c r="C64" s="15" t="s">
        <v>140</v>
      </c>
      <c r="D64" s="15" t="s">
        <v>143</v>
      </c>
      <c r="E64" s="15" t="s">
        <v>126</v>
      </c>
      <c r="F64" s="15" t="s">
        <v>12</v>
      </c>
      <c r="G64" s="163" t="s">
        <v>842</v>
      </c>
      <c r="H64" s="171" t="s">
        <v>126</v>
      </c>
      <c r="I64" s="15" t="s">
        <v>12</v>
      </c>
      <c r="J64" s="15" t="s">
        <v>126</v>
      </c>
      <c r="K64" s="15" t="s">
        <v>126</v>
      </c>
      <c r="L64" s="17">
        <f>22500000*C3</f>
        <v>262921.11198102223</v>
      </c>
      <c r="M64" s="15" t="s">
        <v>127</v>
      </c>
      <c r="N64" s="3" t="s">
        <v>128</v>
      </c>
      <c r="O64" s="15" t="s">
        <v>12</v>
      </c>
      <c r="P64" s="15" t="s">
        <v>12</v>
      </c>
      <c r="Q64" s="15" t="s">
        <v>129</v>
      </c>
      <c r="R64" s="15" t="s">
        <v>132</v>
      </c>
      <c r="S64" s="15" t="s">
        <v>12</v>
      </c>
      <c r="T64" s="17">
        <f>'Gain Summary'!G87</f>
        <v>4765.4509973474051</v>
      </c>
    </row>
    <row r="67" spans="2:19" ht="15.75" x14ac:dyDescent="0.25">
      <c r="B67" s="18" t="s">
        <v>150</v>
      </c>
      <c r="C67" s="181" t="s">
        <v>151</v>
      </c>
      <c r="D67" s="178"/>
      <c r="E67" s="178"/>
      <c r="F67" s="178"/>
      <c r="G67" s="178"/>
      <c r="H67" s="178"/>
      <c r="I67" s="178"/>
      <c r="J67" s="178"/>
      <c r="K67" s="178"/>
      <c r="L67" s="178"/>
      <c r="M67" s="178"/>
      <c r="N67" s="178"/>
      <c r="O67" s="178"/>
      <c r="P67" s="178"/>
      <c r="Q67" s="178"/>
      <c r="R67" s="178"/>
      <c r="S67" s="178"/>
    </row>
    <row r="68" spans="2:19" ht="15.75" x14ac:dyDescent="0.25">
      <c r="B68" s="166" t="s">
        <v>107</v>
      </c>
      <c r="C68" s="166" t="s">
        <v>108</v>
      </c>
      <c r="D68" s="166" t="s">
        <v>152</v>
      </c>
      <c r="E68" s="166" t="s">
        <v>153</v>
      </c>
      <c r="F68" s="166" t="s">
        <v>154</v>
      </c>
      <c r="G68" s="166" t="s">
        <v>155</v>
      </c>
      <c r="H68" s="166" t="s">
        <v>156</v>
      </c>
      <c r="I68" s="166" t="s">
        <v>157</v>
      </c>
      <c r="J68" s="166" t="s">
        <v>158</v>
      </c>
      <c r="K68" s="166" t="s">
        <v>159</v>
      </c>
      <c r="L68" s="166" t="s">
        <v>160</v>
      </c>
      <c r="M68" s="166" t="s">
        <v>161</v>
      </c>
      <c r="N68" s="166" t="s">
        <v>162</v>
      </c>
      <c r="O68" s="166" t="s">
        <v>163</v>
      </c>
      <c r="P68" s="166" t="s">
        <v>164</v>
      </c>
      <c r="Q68" s="166" t="s">
        <v>165</v>
      </c>
      <c r="R68" s="166" t="s">
        <v>166</v>
      </c>
      <c r="S68" s="166" t="s">
        <v>167</v>
      </c>
    </row>
    <row r="69" spans="2:19" ht="15.75" x14ac:dyDescent="0.25">
      <c r="B69" s="167">
        <v>1</v>
      </c>
      <c r="C69" s="167" t="s">
        <v>138</v>
      </c>
      <c r="D69" s="65">
        <f>226584.88-D79-D80-D83</f>
        <v>213871.53999999998</v>
      </c>
      <c r="E69" s="167" t="s">
        <v>168</v>
      </c>
      <c r="F69" s="167" t="s">
        <v>169</v>
      </c>
      <c r="G69" s="167" t="s">
        <v>12</v>
      </c>
      <c r="H69" s="167" t="s">
        <v>12</v>
      </c>
      <c r="I69" s="167" t="s">
        <v>12</v>
      </c>
      <c r="J69" s="167" t="s">
        <v>170</v>
      </c>
      <c r="K69" s="168">
        <f>(D69*100)/85.577</f>
        <v>249917.08052397252</v>
      </c>
      <c r="L69" s="167" t="s">
        <v>12</v>
      </c>
      <c r="M69" s="167" t="s">
        <v>12</v>
      </c>
      <c r="N69" s="167" t="s">
        <v>12</v>
      </c>
      <c r="O69" s="167" t="s">
        <v>12</v>
      </c>
      <c r="P69" s="167" t="s">
        <v>171</v>
      </c>
      <c r="Q69" s="167" t="s">
        <v>169</v>
      </c>
      <c r="R69" s="167" t="s">
        <v>172</v>
      </c>
      <c r="S69" s="167" t="s">
        <v>173</v>
      </c>
    </row>
    <row r="70" spans="2:19" ht="15.75" x14ac:dyDescent="0.25">
      <c r="B70" s="167">
        <v>2</v>
      </c>
      <c r="C70" s="167" t="s">
        <v>131</v>
      </c>
      <c r="D70" s="169">
        <f>D69</f>
        <v>213871.53999999998</v>
      </c>
      <c r="E70" s="167" t="s">
        <v>168</v>
      </c>
      <c r="F70" s="167" t="s">
        <v>169</v>
      </c>
      <c r="G70" s="167" t="s">
        <v>12</v>
      </c>
      <c r="H70" s="167" t="s">
        <v>12</v>
      </c>
      <c r="I70" s="167" t="s">
        <v>12</v>
      </c>
      <c r="J70" s="167" t="s">
        <v>170</v>
      </c>
      <c r="K70" s="168">
        <f>(D70*100)/85.577</f>
        <v>249917.08052397252</v>
      </c>
      <c r="L70" s="167" t="s">
        <v>12</v>
      </c>
      <c r="M70" s="167" t="s">
        <v>12</v>
      </c>
      <c r="N70" s="167" t="s">
        <v>12</v>
      </c>
      <c r="O70" s="167" t="s">
        <v>12</v>
      </c>
      <c r="P70" s="167" t="s">
        <v>171</v>
      </c>
      <c r="Q70" s="167" t="s">
        <v>169</v>
      </c>
      <c r="R70" s="167" t="s">
        <v>172</v>
      </c>
      <c r="S70" s="167" t="s">
        <v>173</v>
      </c>
    </row>
    <row r="71" spans="2:19" ht="15.75" x14ac:dyDescent="0.25">
      <c r="B71" s="167">
        <v>3</v>
      </c>
      <c r="C71" s="167" t="s">
        <v>138</v>
      </c>
      <c r="D71" s="169">
        <f>84632.92-D85</f>
        <v>43936.299999999996</v>
      </c>
      <c r="E71" s="167" t="s">
        <v>174</v>
      </c>
      <c r="F71" s="167" t="s">
        <v>169</v>
      </c>
      <c r="G71" s="167" t="s">
        <v>12</v>
      </c>
      <c r="H71" s="167" t="s">
        <v>12</v>
      </c>
      <c r="I71" s="167" t="s">
        <v>12</v>
      </c>
      <c r="J71" s="167" t="s">
        <v>170</v>
      </c>
      <c r="K71" s="168">
        <f t="shared" ref="K71:K72" si="0">(D71*100)/85.577</f>
        <v>51341.248232585858</v>
      </c>
      <c r="L71" s="167" t="s">
        <v>12</v>
      </c>
      <c r="M71" s="167" t="s">
        <v>126</v>
      </c>
      <c r="N71" s="167" t="s">
        <v>12</v>
      </c>
      <c r="O71" s="167" t="s">
        <v>12</v>
      </c>
      <c r="P71" s="167" t="s">
        <v>12</v>
      </c>
      <c r="Q71" s="167" t="s">
        <v>169</v>
      </c>
      <c r="R71" s="167" t="s">
        <v>172</v>
      </c>
      <c r="S71" s="167" t="s">
        <v>173</v>
      </c>
    </row>
    <row r="72" spans="2:19" ht="15.75" x14ac:dyDescent="0.25">
      <c r="B72" s="167">
        <v>4</v>
      </c>
      <c r="C72" s="167" t="s">
        <v>131</v>
      </c>
      <c r="D72" s="169">
        <f>84632.92-D86</f>
        <v>43936.299999999996</v>
      </c>
      <c r="E72" s="167" t="s">
        <v>174</v>
      </c>
      <c r="F72" s="167" t="s">
        <v>169</v>
      </c>
      <c r="G72" s="167" t="s">
        <v>12</v>
      </c>
      <c r="H72" s="167" t="s">
        <v>12</v>
      </c>
      <c r="I72" s="167" t="s">
        <v>12</v>
      </c>
      <c r="J72" s="167" t="s">
        <v>170</v>
      </c>
      <c r="K72" s="168">
        <f t="shared" si="0"/>
        <v>51341.248232585858</v>
      </c>
      <c r="L72" s="167" t="s">
        <v>12</v>
      </c>
      <c r="M72" s="167" t="s">
        <v>126</v>
      </c>
      <c r="N72" s="167" t="s">
        <v>12</v>
      </c>
      <c r="O72" s="167" t="s">
        <v>12</v>
      </c>
      <c r="P72" s="167" t="s">
        <v>12</v>
      </c>
      <c r="Q72" s="167" t="s">
        <v>169</v>
      </c>
      <c r="R72" s="167" t="s">
        <v>172</v>
      </c>
      <c r="S72" s="167" t="s">
        <v>173</v>
      </c>
    </row>
    <row r="73" spans="2:19" ht="15.75" x14ac:dyDescent="0.25">
      <c r="B73" s="167">
        <v>5</v>
      </c>
      <c r="C73" s="167" t="s">
        <v>138</v>
      </c>
      <c r="D73" s="169">
        <v>5558.02</v>
      </c>
      <c r="E73" s="167" t="s">
        <v>168</v>
      </c>
      <c r="F73" s="167" t="s">
        <v>169</v>
      </c>
      <c r="G73" s="170" t="s">
        <v>175</v>
      </c>
      <c r="H73" s="167" t="s">
        <v>12</v>
      </c>
      <c r="I73" s="167" t="s">
        <v>12</v>
      </c>
      <c r="J73" s="167" t="s">
        <v>170</v>
      </c>
      <c r="K73" s="168">
        <v>6494.7591058345115</v>
      </c>
      <c r="L73" s="167" t="s">
        <v>126</v>
      </c>
      <c r="M73" s="167" t="s">
        <v>12</v>
      </c>
      <c r="N73" s="167" t="s">
        <v>12</v>
      </c>
      <c r="O73" s="167" t="s">
        <v>12</v>
      </c>
      <c r="P73" s="167" t="s">
        <v>12</v>
      </c>
      <c r="Q73" s="167" t="s">
        <v>169</v>
      </c>
      <c r="R73" s="167" t="s">
        <v>172</v>
      </c>
      <c r="S73" s="167" t="s">
        <v>173</v>
      </c>
    </row>
    <row r="74" spans="2:19" ht="15.75" x14ac:dyDescent="0.25">
      <c r="B74" s="167">
        <v>6</v>
      </c>
      <c r="C74" s="167" t="s">
        <v>138</v>
      </c>
      <c r="D74" s="169">
        <v>474.46</v>
      </c>
      <c r="E74" s="167" t="s">
        <v>168</v>
      </c>
      <c r="F74" s="167" t="s">
        <v>169</v>
      </c>
      <c r="G74" s="170" t="s">
        <v>175</v>
      </c>
      <c r="H74" s="167" t="s">
        <v>12</v>
      </c>
      <c r="I74" s="167" t="s">
        <v>12</v>
      </c>
      <c r="J74" s="167" t="s">
        <v>170</v>
      </c>
      <c r="K74" s="168">
        <v>554.42467018007176</v>
      </c>
      <c r="L74" s="167" t="s">
        <v>126</v>
      </c>
      <c r="M74" s="167" t="s">
        <v>12</v>
      </c>
      <c r="N74" s="167" t="s">
        <v>12</v>
      </c>
      <c r="O74" s="167" t="s">
        <v>12</v>
      </c>
      <c r="P74" s="167" t="s">
        <v>12</v>
      </c>
      <c r="Q74" s="167" t="s">
        <v>169</v>
      </c>
      <c r="R74" s="167" t="s">
        <v>172</v>
      </c>
      <c r="S74" s="167" t="s">
        <v>173</v>
      </c>
    </row>
    <row r="75" spans="2:19" ht="15.75" x14ac:dyDescent="0.25">
      <c r="B75" s="3" t="s">
        <v>442</v>
      </c>
      <c r="C75" s="167" t="s">
        <v>138</v>
      </c>
      <c r="D75" s="169">
        <v>954.28</v>
      </c>
      <c r="E75" s="167" t="s">
        <v>168</v>
      </c>
      <c r="F75" s="167" t="s">
        <v>169</v>
      </c>
      <c r="G75" s="170" t="s">
        <v>176</v>
      </c>
      <c r="H75" s="167" t="s">
        <v>12</v>
      </c>
      <c r="I75" s="167" t="s">
        <v>12</v>
      </c>
      <c r="J75" s="167" t="s">
        <v>170</v>
      </c>
      <c r="K75" s="168">
        <v>1115.1127055166692</v>
      </c>
      <c r="L75" s="167" t="s">
        <v>126</v>
      </c>
      <c r="M75" s="167" t="s">
        <v>12</v>
      </c>
      <c r="N75" s="167" t="s">
        <v>12</v>
      </c>
      <c r="O75" s="167" t="s">
        <v>12</v>
      </c>
      <c r="P75" s="167" t="s">
        <v>12</v>
      </c>
      <c r="Q75" s="167" t="s">
        <v>169</v>
      </c>
      <c r="R75" s="167" t="s">
        <v>172</v>
      </c>
      <c r="S75" s="167" t="s">
        <v>173</v>
      </c>
    </row>
    <row r="76" spans="2:19" ht="15.75" x14ac:dyDescent="0.25">
      <c r="B76" s="167">
        <v>8</v>
      </c>
      <c r="C76" s="167" t="s">
        <v>131</v>
      </c>
      <c r="D76" s="169">
        <v>5558.02</v>
      </c>
      <c r="E76" s="167" t="s">
        <v>168</v>
      </c>
      <c r="F76" s="167" t="s">
        <v>169</v>
      </c>
      <c r="G76" s="170" t="s">
        <v>175</v>
      </c>
      <c r="H76" s="167" t="s">
        <v>12</v>
      </c>
      <c r="I76" s="167" t="s">
        <v>12</v>
      </c>
      <c r="J76" s="167" t="s">
        <v>170</v>
      </c>
      <c r="K76" s="168">
        <v>6494.7591058345115</v>
      </c>
      <c r="L76" s="167" t="s">
        <v>126</v>
      </c>
      <c r="M76" s="167" t="s">
        <v>12</v>
      </c>
      <c r="N76" s="167" t="s">
        <v>12</v>
      </c>
      <c r="O76" s="167" t="s">
        <v>12</v>
      </c>
      <c r="P76" s="167" t="s">
        <v>12</v>
      </c>
      <c r="Q76" s="167" t="s">
        <v>169</v>
      </c>
      <c r="R76" s="167" t="s">
        <v>172</v>
      </c>
      <c r="S76" s="167" t="s">
        <v>173</v>
      </c>
    </row>
    <row r="77" spans="2:19" ht="15.75" x14ac:dyDescent="0.25">
      <c r="B77" s="167">
        <v>9</v>
      </c>
      <c r="C77" s="167" t="s">
        <v>131</v>
      </c>
      <c r="D77" s="169">
        <v>474.46</v>
      </c>
      <c r="E77" s="167" t="s">
        <v>168</v>
      </c>
      <c r="F77" s="167" t="s">
        <v>169</v>
      </c>
      <c r="G77" s="170" t="s">
        <v>175</v>
      </c>
      <c r="H77" s="167" t="s">
        <v>12</v>
      </c>
      <c r="I77" s="167" t="s">
        <v>12</v>
      </c>
      <c r="J77" s="167" t="s">
        <v>170</v>
      </c>
      <c r="K77" s="168">
        <v>554.42467018007176</v>
      </c>
      <c r="L77" s="167" t="s">
        <v>126</v>
      </c>
      <c r="M77" s="167" t="s">
        <v>12</v>
      </c>
      <c r="N77" s="167" t="s">
        <v>12</v>
      </c>
      <c r="O77" s="167" t="s">
        <v>12</v>
      </c>
      <c r="P77" s="167" t="s">
        <v>12</v>
      </c>
      <c r="Q77" s="167" t="s">
        <v>169</v>
      </c>
      <c r="R77" s="167" t="s">
        <v>172</v>
      </c>
      <c r="S77" s="167" t="s">
        <v>173</v>
      </c>
    </row>
    <row r="78" spans="2:19" ht="15.75" x14ac:dyDescent="0.25">
      <c r="B78" s="3" t="s">
        <v>442</v>
      </c>
      <c r="C78" s="167" t="s">
        <v>131</v>
      </c>
      <c r="D78" s="169">
        <v>954.28</v>
      </c>
      <c r="E78" s="167" t="s">
        <v>168</v>
      </c>
      <c r="F78" s="167" t="s">
        <v>169</v>
      </c>
      <c r="G78" s="170" t="s">
        <v>176</v>
      </c>
      <c r="H78" s="167" t="s">
        <v>12</v>
      </c>
      <c r="I78" s="167" t="s">
        <v>12</v>
      </c>
      <c r="J78" s="167" t="s">
        <v>170</v>
      </c>
      <c r="K78" s="168">
        <v>1115.1127055166692</v>
      </c>
      <c r="L78" s="167" t="s">
        <v>126</v>
      </c>
      <c r="M78" s="167" t="s">
        <v>12</v>
      </c>
      <c r="N78" s="167" t="s">
        <v>12</v>
      </c>
      <c r="O78" s="167" t="s">
        <v>12</v>
      </c>
      <c r="P78" s="167" t="s">
        <v>12</v>
      </c>
      <c r="Q78" s="167" t="s">
        <v>169</v>
      </c>
      <c r="R78" s="167" t="s">
        <v>172</v>
      </c>
      <c r="S78" s="167" t="s">
        <v>173</v>
      </c>
    </row>
    <row r="79" spans="2:19" ht="15.75" x14ac:dyDescent="0.25">
      <c r="B79" s="3" t="s">
        <v>443</v>
      </c>
      <c r="C79" s="167" t="s">
        <v>138</v>
      </c>
      <c r="D79" s="169">
        <v>6482.76</v>
      </c>
      <c r="E79" s="167" t="s">
        <v>168</v>
      </c>
      <c r="F79" s="167" t="s">
        <v>169</v>
      </c>
      <c r="G79" s="170" t="s">
        <v>12</v>
      </c>
      <c r="H79" s="170" t="s">
        <v>177</v>
      </c>
      <c r="I79" s="167" t="s">
        <v>12</v>
      </c>
      <c r="J79" s="167" t="s">
        <v>12</v>
      </c>
      <c r="K79" s="168">
        <v>18130.36213001157</v>
      </c>
      <c r="L79" s="167" t="s">
        <v>126</v>
      </c>
      <c r="M79" s="167" t="s">
        <v>12</v>
      </c>
      <c r="N79" s="167" t="s">
        <v>12</v>
      </c>
      <c r="O79" s="167" t="s">
        <v>12</v>
      </c>
      <c r="P79" s="167" t="s">
        <v>12</v>
      </c>
      <c r="Q79" s="167" t="s">
        <v>169</v>
      </c>
      <c r="R79" s="167" t="s">
        <v>172</v>
      </c>
      <c r="S79" s="167" t="s">
        <v>173</v>
      </c>
    </row>
    <row r="80" spans="2:19" ht="15.75" x14ac:dyDescent="0.25">
      <c r="B80" s="3" t="s">
        <v>443</v>
      </c>
      <c r="C80" s="167" t="s">
        <v>138</v>
      </c>
      <c r="D80" s="169">
        <v>4424.16</v>
      </c>
      <c r="E80" s="167" t="s">
        <v>168</v>
      </c>
      <c r="F80" s="167" t="s">
        <v>169</v>
      </c>
      <c r="G80" s="170" t="s">
        <v>12</v>
      </c>
      <c r="H80" s="170" t="s">
        <v>178</v>
      </c>
      <c r="I80" s="167" t="s">
        <v>12</v>
      </c>
      <c r="J80" s="167" t="s">
        <v>12</v>
      </c>
      <c r="K80" s="168">
        <v>9936.9924161865929</v>
      </c>
      <c r="L80" s="167" t="s">
        <v>126</v>
      </c>
      <c r="M80" s="167" t="s">
        <v>12</v>
      </c>
      <c r="N80" s="167" t="s">
        <v>12</v>
      </c>
      <c r="O80" s="167" t="s">
        <v>12</v>
      </c>
      <c r="P80" s="167" t="s">
        <v>12</v>
      </c>
      <c r="Q80" s="167" t="s">
        <v>169</v>
      </c>
      <c r="R80" s="167" t="s">
        <v>172</v>
      </c>
      <c r="S80" s="167" t="s">
        <v>173</v>
      </c>
    </row>
    <row r="81" spans="2:19" ht="15.75" x14ac:dyDescent="0.25">
      <c r="B81" s="3" t="s">
        <v>441</v>
      </c>
      <c r="C81" s="3" t="s">
        <v>131</v>
      </c>
      <c r="D81" s="169">
        <v>6482.76</v>
      </c>
      <c r="E81" s="167" t="s">
        <v>168</v>
      </c>
      <c r="F81" s="167" t="s">
        <v>169</v>
      </c>
      <c r="G81" s="170" t="s">
        <v>12</v>
      </c>
      <c r="I81" s="167"/>
      <c r="J81" s="167"/>
      <c r="K81" s="168"/>
      <c r="L81" s="167"/>
      <c r="M81" s="167"/>
      <c r="N81" s="167"/>
      <c r="O81" s="167"/>
      <c r="P81" s="167"/>
      <c r="Q81" s="167"/>
      <c r="R81" s="167"/>
      <c r="S81" s="167"/>
    </row>
    <row r="82" spans="2:19" ht="15.75" x14ac:dyDescent="0.25">
      <c r="B82" s="3" t="s">
        <v>441</v>
      </c>
      <c r="C82" s="3" t="s">
        <v>131</v>
      </c>
      <c r="D82" s="169">
        <v>4424.16</v>
      </c>
      <c r="E82" s="167" t="s">
        <v>168</v>
      </c>
      <c r="F82" s="167" t="s">
        <v>169</v>
      </c>
      <c r="G82" s="170" t="s">
        <v>12</v>
      </c>
      <c r="H82" s="170"/>
      <c r="I82" s="167"/>
      <c r="J82" s="167"/>
      <c r="K82" s="168"/>
      <c r="L82" s="167"/>
      <c r="M82" s="167"/>
      <c r="N82" s="167"/>
      <c r="O82" s="167"/>
      <c r="P82" s="167"/>
      <c r="Q82" s="167"/>
      <c r="R82" s="167"/>
      <c r="S82" s="167"/>
    </row>
    <row r="83" spans="2:19" ht="15.75" x14ac:dyDescent="0.25">
      <c r="B83" s="3" t="s">
        <v>441</v>
      </c>
      <c r="C83" s="3" t="s">
        <v>138</v>
      </c>
      <c r="D83" s="169">
        <v>1806.42</v>
      </c>
      <c r="E83" s="167" t="s">
        <v>168</v>
      </c>
      <c r="F83" s="167" t="s">
        <v>169</v>
      </c>
      <c r="G83" s="170"/>
      <c r="H83" s="171" t="s">
        <v>439</v>
      </c>
      <c r="I83" s="167"/>
      <c r="J83" s="167"/>
      <c r="K83" s="168"/>
      <c r="L83" s="167"/>
      <c r="M83" s="167"/>
      <c r="N83" s="167"/>
      <c r="O83" s="167"/>
      <c r="P83" s="167"/>
      <c r="Q83" s="167"/>
      <c r="R83" s="167"/>
      <c r="S83" s="167"/>
    </row>
    <row r="84" spans="2:19" ht="15.75" x14ac:dyDescent="0.25">
      <c r="B84" s="3" t="s">
        <v>441</v>
      </c>
      <c r="C84" s="3" t="s">
        <v>131</v>
      </c>
      <c r="D84" s="169">
        <v>1806.42</v>
      </c>
      <c r="E84" s="167" t="s">
        <v>168</v>
      </c>
      <c r="F84" s="167" t="s">
        <v>169</v>
      </c>
      <c r="G84" s="170"/>
      <c r="H84" s="171" t="s">
        <v>440</v>
      </c>
      <c r="I84" s="167"/>
      <c r="J84" s="167"/>
      <c r="K84" s="168"/>
      <c r="L84" s="167"/>
      <c r="M84" s="167"/>
      <c r="N84" s="167"/>
      <c r="O84" s="167"/>
      <c r="P84" s="167"/>
      <c r="Q84" s="167"/>
      <c r="R84" s="167"/>
      <c r="S84" s="167"/>
    </row>
    <row r="85" spans="2:19" ht="15.75" x14ac:dyDescent="0.25">
      <c r="B85" s="167">
        <v>13</v>
      </c>
      <c r="C85" s="167" t="s">
        <v>138</v>
      </c>
      <c r="D85" s="169">
        <v>40696.620000000003</v>
      </c>
      <c r="E85" s="167" t="s">
        <v>174</v>
      </c>
      <c r="F85" s="167" t="s">
        <v>169</v>
      </c>
      <c r="G85" s="170" t="s">
        <v>12</v>
      </c>
      <c r="H85" s="170" t="s">
        <v>179</v>
      </c>
      <c r="I85" s="167" t="s">
        <v>12</v>
      </c>
      <c r="J85" s="167" t="s">
        <v>12</v>
      </c>
      <c r="K85" s="168">
        <v>47555.558152307283</v>
      </c>
      <c r="L85" s="167" t="s">
        <v>126</v>
      </c>
      <c r="M85" s="167" t="s">
        <v>12</v>
      </c>
      <c r="N85" s="167" t="s">
        <v>12</v>
      </c>
      <c r="O85" s="167" t="s">
        <v>12</v>
      </c>
      <c r="P85" s="167" t="s">
        <v>12</v>
      </c>
      <c r="Q85" s="167" t="s">
        <v>169</v>
      </c>
      <c r="R85" s="167" t="s">
        <v>172</v>
      </c>
      <c r="S85" s="167" t="s">
        <v>173</v>
      </c>
    </row>
    <row r="86" spans="2:19" ht="15.75" x14ac:dyDescent="0.25">
      <c r="B86" s="167">
        <v>14</v>
      </c>
      <c r="C86" s="167" t="s">
        <v>131</v>
      </c>
      <c r="D86" s="169">
        <v>40696.620000000003</v>
      </c>
      <c r="E86" s="167" t="s">
        <v>174</v>
      </c>
      <c r="F86" s="167" t="s">
        <v>169</v>
      </c>
      <c r="G86" s="170" t="s">
        <v>12</v>
      </c>
      <c r="H86" s="170" t="s">
        <v>179</v>
      </c>
      <c r="I86" s="167" t="s">
        <v>12</v>
      </c>
      <c r="J86" s="167" t="s">
        <v>12</v>
      </c>
      <c r="K86" s="168">
        <v>47555.558152307283</v>
      </c>
      <c r="L86" s="167" t="s">
        <v>126</v>
      </c>
      <c r="M86" s="167" t="s">
        <v>12</v>
      </c>
      <c r="N86" s="167" t="s">
        <v>12</v>
      </c>
      <c r="O86" s="167" t="s">
        <v>12</v>
      </c>
      <c r="P86" s="167" t="s">
        <v>12</v>
      </c>
      <c r="Q86" s="167" t="s">
        <v>169</v>
      </c>
      <c r="R86" s="167" t="s">
        <v>172</v>
      </c>
      <c r="S86" s="167" t="s">
        <v>173</v>
      </c>
    </row>
    <row r="87" spans="2:19" x14ac:dyDescent="0.25">
      <c r="B87">
        <v>15</v>
      </c>
      <c r="C87" s="172" t="s">
        <v>140</v>
      </c>
      <c r="D87" s="173">
        <v>241.54</v>
      </c>
      <c r="E87" s="172" t="s">
        <v>426</v>
      </c>
      <c r="F87" s="172" t="s">
        <v>427</v>
      </c>
      <c r="G87" s="172"/>
      <c r="H87" s="172"/>
      <c r="I87" s="172" t="s">
        <v>126</v>
      </c>
      <c r="J87" s="172" t="s">
        <v>126</v>
      </c>
      <c r="K87" s="174">
        <v>398578</v>
      </c>
    </row>
    <row r="88" spans="2:19" ht="15.75" x14ac:dyDescent="0.25">
      <c r="B88" s="62">
        <v>16</v>
      </c>
      <c r="C88" s="62" t="s">
        <v>125</v>
      </c>
      <c r="D88" s="63">
        <v>100.00000000000001</v>
      </c>
      <c r="E88" s="62" t="s">
        <v>428</v>
      </c>
      <c r="F88" s="62" t="s">
        <v>429</v>
      </c>
      <c r="G88" s="62" t="s">
        <v>12</v>
      </c>
      <c r="H88" s="62" t="s">
        <v>12</v>
      </c>
      <c r="I88" s="62" t="s">
        <v>170</v>
      </c>
      <c r="J88" s="62" t="s">
        <v>170</v>
      </c>
      <c r="K88" s="64">
        <f>10000000/85.577</f>
        <v>116853.82754712131</v>
      </c>
      <c r="L88" s="62" t="s">
        <v>12</v>
      </c>
      <c r="M88" s="62" t="s">
        <v>12</v>
      </c>
      <c r="N88" s="62" t="s">
        <v>126</v>
      </c>
      <c r="O88" s="62" t="s">
        <v>12</v>
      </c>
      <c r="P88" s="62" t="s">
        <v>12</v>
      </c>
      <c r="Q88" s="62" t="s">
        <v>429</v>
      </c>
      <c r="R88" s="62" t="s">
        <v>429</v>
      </c>
      <c r="S88" s="62" t="s">
        <v>430</v>
      </c>
    </row>
    <row r="89" spans="2:19" ht="15.75" x14ac:dyDescent="0.25">
      <c r="B89" s="62"/>
      <c r="C89" s="62"/>
      <c r="D89" s="63"/>
      <c r="E89" s="62"/>
      <c r="F89" s="62"/>
      <c r="G89" s="62"/>
      <c r="H89" s="62"/>
      <c r="I89" s="62"/>
      <c r="J89" s="62"/>
      <c r="K89" s="64"/>
      <c r="L89" s="62"/>
      <c r="M89" s="62"/>
      <c r="N89" s="62"/>
      <c r="O89" s="62"/>
      <c r="P89" s="62"/>
      <c r="Q89" s="62"/>
      <c r="R89" s="62"/>
      <c r="S89" s="62"/>
    </row>
    <row r="90" spans="2:19" ht="15.75" x14ac:dyDescent="0.25">
      <c r="B90" s="3"/>
      <c r="C90" s="3"/>
      <c r="D90" s="65"/>
      <c r="E90" s="3"/>
      <c r="F90" s="3"/>
    </row>
    <row r="91" spans="2:19" ht="15.75" x14ac:dyDescent="0.25">
      <c r="B91" s="19">
        <v>1</v>
      </c>
      <c r="C91" s="19" t="s">
        <v>131</v>
      </c>
      <c r="D91" s="20">
        <v>1</v>
      </c>
      <c r="E91" s="19" t="s">
        <v>180</v>
      </c>
      <c r="F91" s="19" t="s">
        <v>181</v>
      </c>
      <c r="G91" s="21" t="s">
        <v>182</v>
      </c>
      <c r="H91" s="19" t="s">
        <v>12</v>
      </c>
      <c r="I91" s="19" t="s">
        <v>170</v>
      </c>
      <c r="J91" s="19" t="s">
        <v>170</v>
      </c>
      <c r="K91" s="22">
        <v>11919.09</v>
      </c>
      <c r="L91" s="19" t="s">
        <v>170</v>
      </c>
      <c r="M91" s="19" t="s">
        <v>12</v>
      </c>
      <c r="N91" s="19" t="s">
        <v>12</v>
      </c>
      <c r="O91" s="19" t="s">
        <v>12</v>
      </c>
      <c r="P91" s="19" t="s">
        <v>12</v>
      </c>
      <c r="Q91" s="19" t="s">
        <v>129</v>
      </c>
      <c r="R91" s="19" t="s">
        <v>132</v>
      </c>
      <c r="S91" s="19" t="s">
        <v>183</v>
      </c>
    </row>
    <row r="92" spans="2:19" ht="15.75" x14ac:dyDescent="0.25">
      <c r="B92" s="19">
        <v>2</v>
      </c>
      <c r="C92" s="19" t="s">
        <v>131</v>
      </c>
      <c r="D92" s="20">
        <v>1</v>
      </c>
      <c r="E92" s="19" t="s">
        <v>184</v>
      </c>
      <c r="F92" s="19" t="s">
        <v>185</v>
      </c>
      <c r="G92" s="21" t="s">
        <v>186</v>
      </c>
      <c r="H92" s="19" t="s">
        <v>12</v>
      </c>
      <c r="I92" s="19" t="s">
        <v>170</v>
      </c>
      <c r="J92" s="19" t="s">
        <v>170</v>
      </c>
      <c r="K92" s="22">
        <v>11685.38</v>
      </c>
      <c r="L92" s="19" t="s">
        <v>170</v>
      </c>
      <c r="M92" s="19" t="s">
        <v>12</v>
      </c>
      <c r="N92" s="19" t="s">
        <v>12</v>
      </c>
      <c r="O92" s="19" t="s">
        <v>12</v>
      </c>
      <c r="P92" s="19" t="s">
        <v>12</v>
      </c>
      <c r="Q92" s="19" t="s">
        <v>129</v>
      </c>
      <c r="R92" s="19" t="s">
        <v>132</v>
      </c>
      <c r="S92" s="19" t="s">
        <v>183</v>
      </c>
    </row>
    <row r="93" spans="2:19" ht="15.75" x14ac:dyDescent="0.25">
      <c r="B93" s="19">
        <v>3</v>
      </c>
      <c r="C93" s="19" t="s">
        <v>125</v>
      </c>
      <c r="D93" s="20">
        <v>140</v>
      </c>
      <c r="E93" s="19" t="s">
        <v>187</v>
      </c>
      <c r="F93" s="19" t="s">
        <v>187</v>
      </c>
      <c r="G93" s="19" t="s">
        <v>12</v>
      </c>
      <c r="H93" s="21" t="s">
        <v>188</v>
      </c>
      <c r="I93" s="19" t="s">
        <v>170</v>
      </c>
      <c r="J93" s="19" t="s">
        <v>170</v>
      </c>
      <c r="K93" s="22">
        <v>4849.7299999999996</v>
      </c>
      <c r="L93" s="19" t="s">
        <v>170</v>
      </c>
      <c r="M93" s="19" t="s">
        <v>12</v>
      </c>
      <c r="N93" s="19" t="s">
        <v>12</v>
      </c>
      <c r="O93" s="19" t="s">
        <v>12</v>
      </c>
      <c r="P93" s="19" t="s">
        <v>12</v>
      </c>
      <c r="Q93" s="19" t="s">
        <v>189</v>
      </c>
      <c r="R93" s="19" t="s">
        <v>189</v>
      </c>
      <c r="S93" s="19" t="s">
        <v>190</v>
      </c>
    </row>
    <row r="94" spans="2:19" ht="15.75" x14ac:dyDescent="0.25">
      <c r="B94" s="19">
        <v>4</v>
      </c>
      <c r="C94" s="19" t="s">
        <v>125</v>
      </c>
      <c r="D94" s="20">
        <v>64</v>
      </c>
      <c r="E94" s="19" t="s">
        <v>191</v>
      </c>
      <c r="F94" s="19" t="s">
        <v>191</v>
      </c>
      <c r="G94" s="19" t="s">
        <v>12</v>
      </c>
      <c r="H94" s="21" t="s">
        <v>188</v>
      </c>
      <c r="I94" s="19" t="s">
        <v>170</v>
      </c>
      <c r="J94" s="19" t="s">
        <v>170</v>
      </c>
      <c r="K94" s="22">
        <v>1990.41</v>
      </c>
      <c r="L94" s="19" t="s">
        <v>170</v>
      </c>
      <c r="M94" s="19" t="s">
        <v>12</v>
      </c>
      <c r="N94" s="19" t="s">
        <v>12</v>
      </c>
      <c r="O94" s="19" t="s">
        <v>12</v>
      </c>
      <c r="P94" s="19" t="s">
        <v>12</v>
      </c>
      <c r="Q94" s="19" t="s">
        <v>189</v>
      </c>
      <c r="R94" s="19" t="s">
        <v>189</v>
      </c>
      <c r="S94" s="19" t="s">
        <v>190</v>
      </c>
    </row>
    <row r="95" spans="2:19" ht="15.75" x14ac:dyDescent="0.25">
      <c r="B95" s="19">
        <v>5</v>
      </c>
      <c r="C95" s="19" t="s">
        <v>125</v>
      </c>
      <c r="D95" s="20">
        <v>24</v>
      </c>
      <c r="E95" s="19" t="s">
        <v>192</v>
      </c>
      <c r="F95" s="19" t="s">
        <v>192</v>
      </c>
      <c r="G95" s="19" t="s">
        <v>12</v>
      </c>
      <c r="H95" s="21" t="s">
        <v>188</v>
      </c>
      <c r="I95" s="19" t="s">
        <v>170</v>
      </c>
      <c r="J95" s="19" t="s">
        <v>170</v>
      </c>
      <c r="K95" s="22">
        <v>1158.95</v>
      </c>
      <c r="L95" s="19" t="s">
        <v>170</v>
      </c>
      <c r="M95" s="19" t="s">
        <v>12</v>
      </c>
      <c r="N95" s="19" t="s">
        <v>12</v>
      </c>
      <c r="O95" s="19" t="s">
        <v>12</v>
      </c>
      <c r="P95" s="19" t="s">
        <v>12</v>
      </c>
      <c r="Q95" s="19" t="s">
        <v>189</v>
      </c>
      <c r="R95" s="19" t="s">
        <v>189</v>
      </c>
      <c r="S95" s="19" t="s">
        <v>190</v>
      </c>
    </row>
    <row r="96" spans="2:19" ht="15.75" x14ac:dyDescent="0.25">
      <c r="B96" s="19">
        <v>6</v>
      </c>
      <c r="C96" s="19" t="s">
        <v>125</v>
      </c>
      <c r="D96" s="20">
        <v>2</v>
      </c>
      <c r="E96" s="19" t="s">
        <v>192</v>
      </c>
      <c r="F96" s="19" t="s">
        <v>192</v>
      </c>
      <c r="G96" s="19" t="s">
        <v>12</v>
      </c>
      <c r="H96" s="21" t="s">
        <v>188</v>
      </c>
      <c r="I96" s="19" t="s">
        <v>170</v>
      </c>
      <c r="J96" s="19" t="s">
        <v>170</v>
      </c>
      <c r="K96" s="22">
        <v>96.58</v>
      </c>
      <c r="L96" s="19" t="s">
        <v>170</v>
      </c>
      <c r="M96" s="19" t="s">
        <v>12</v>
      </c>
      <c r="N96" s="19" t="s">
        <v>12</v>
      </c>
      <c r="O96" s="19" t="s">
        <v>12</v>
      </c>
      <c r="P96" s="19" t="s">
        <v>12</v>
      </c>
      <c r="Q96" s="19" t="s">
        <v>189</v>
      </c>
      <c r="R96" s="19" t="s">
        <v>189</v>
      </c>
      <c r="S96" s="19" t="s">
        <v>190</v>
      </c>
    </row>
    <row r="97" spans="2:19" ht="15.75" x14ac:dyDescent="0.25">
      <c r="B97" s="19">
        <v>7</v>
      </c>
      <c r="C97" s="19" t="s">
        <v>125</v>
      </c>
      <c r="D97" s="20">
        <v>5</v>
      </c>
      <c r="E97" s="19" t="s">
        <v>192</v>
      </c>
      <c r="F97" s="19" t="s">
        <v>192</v>
      </c>
      <c r="G97" s="19" t="s">
        <v>12</v>
      </c>
      <c r="H97" s="21" t="s">
        <v>188</v>
      </c>
      <c r="I97" s="19" t="s">
        <v>170</v>
      </c>
      <c r="J97" s="19" t="s">
        <v>170</v>
      </c>
      <c r="K97" s="22">
        <v>241.45</v>
      </c>
      <c r="L97" s="19" t="s">
        <v>170</v>
      </c>
      <c r="M97" s="19" t="s">
        <v>12</v>
      </c>
      <c r="N97" s="19" t="s">
        <v>12</v>
      </c>
      <c r="O97" s="19" t="s">
        <v>12</v>
      </c>
      <c r="P97" s="19" t="s">
        <v>12</v>
      </c>
      <c r="Q97" s="19" t="s">
        <v>189</v>
      </c>
      <c r="R97" s="19" t="s">
        <v>189</v>
      </c>
      <c r="S97" s="19" t="s">
        <v>190</v>
      </c>
    </row>
    <row r="98" spans="2:19" ht="15.75" x14ac:dyDescent="0.25">
      <c r="B98" s="19">
        <v>8</v>
      </c>
      <c r="C98" s="19" t="s">
        <v>125</v>
      </c>
      <c r="D98" s="20">
        <v>21</v>
      </c>
      <c r="E98" s="19" t="s">
        <v>192</v>
      </c>
      <c r="F98" s="19" t="s">
        <v>192</v>
      </c>
      <c r="G98" s="19" t="s">
        <v>12</v>
      </c>
      <c r="H98" s="21" t="s">
        <v>188</v>
      </c>
      <c r="I98" s="19" t="s">
        <v>170</v>
      </c>
      <c r="J98" s="19" t="s">
        <v>170</v>
      </c>
      <c r="K98" s="22">
        <v>1014.08</v>
      </c>
      <c r="L98" s="19" t="s">
        <v>170</v>
      </c>
      <c r="M98" s="19" t="s">
        <v>12</v>
      </c>
      <c r="N98" s="19" t="s">
        <v>12</v>
      </c>
      <c r="O98" s="19" t="s">
        <v>12</v>
      </c>
      <c r="P98" s="19" t="s">
        <v>12</v>
      </c>
      <c r="Q98" s="19" t="s">
        <v>189</v>
      </c>
      <c r="R98" s="19" t="s">
        <v>189</v>
      </c>
      <c r="S98" s="19" t="s">
        <v>190</v>
      </c>
    </row>
    <row r="99" spans="2:19" ht="15.75" x14ac:dyDescent="0.25">
      <c r="B99" s="19">
        <v>9</v>
      </c>
      <c r="C99" s="19" t="s">
        <v>125</v>
      </c>
      <c r="D99" s="20">
        <v>10</v>
      </c>
      <c r="E99" s="19" t="s">
        <v>192</v>
      </c>
      <c r="F99" s="19" t="s">
        <v>192</v>
      </c>
      <c r="G99" s="19" t="s">
        <v>12</v>
      </c>
      <c r="H99" s="21" t="s">
        <v>193</v>
      </c>
      <c r="I99" s="19" t="s">
        <v>170</v>
      </c>
      <c r="J99" s="19" t="s">
        <v>170</v>
      </c>
      <c r="K99" s="22">
        <v>455.52</v>
      </c>
      <c r="L99" s="19" t="s">
        <v>170</v>
      </c>
      <c r="M99" s="19" t="s">
        <v>12</v>
      </c>
      <c r="N99" s="19" t="s">
        <v>12</v>
      </c>
      <c r="O99" s="19" t="s">
        <v>12</v>
      </c>
      <c r="P99" s="19" t="s">
        <v>12</v>
      </c>
      <c r="Q99" s="19" t="s">
        <v>189</v>
      </c>
      <c r="R99" s="19" t="s">
        <v>189</v>
      </c>
      <c r="S99" s="19" t="s">
        <v>190</v>
      </c>
    </row>
    <row r="100" spans="2:19" ht="15.75" x14ac:dyDescent="0.25">
      <c r="B100" s="19">
        <v>10</v>
      </c>
      <c r="C100" s="19" t="s">
        <v>125</v>
      </c>
      <c r="D100" s="20">
        <v>1</v>
      </c>
      <c r="E100" s="19" t="s">
        <v>194</v>
      </c>
      <c r="F100" s="19" t="s">
        <v>194</v>
      </c>
      <c r="G100" s="19" t="s">
        <v>12</v>
      </c>
      <c r="H100" s="21" t="s">
        <v>195</v>
      </c>
      <c r="I100" s="19" t="s">
        <v>170</v>
      </c>
      <c r="J100" s="19" t="s">
        <v>170</v>
      </c>
      <c r="K100" s="22">
        <v>44.68</v>
      </c>
      <c r="L100" s="19" t="s">
        <v>170</v>
      </c>
      <c r="M100" s="19" t="s">
        <v>12</v>
      </c>
      <c r="N100" s="19" t="s">
        <v>12</v>
      </c>
      <c r="O100" s="19" t="s">
        <v>12</v>
      </c>
      <c r="P100" s="19" t="s">
        <v>12</v>
      </c>
      <c r="Q100" s="19" t="s">
        <v>189</v>
      </c>
      <c r="R100" s="19" t="s">
        <v>189</v>
      </c>
      <c r="S100" s="19" t="s">
        <v>190</v>
      </c>
    </row>
    <row r="101" spans="2:19" ht="15.75" x14ac:dyDescent="0.25">
      <c r="B101" s="19">
        <v>11</v>
      </c>
      <c r="C101" s="19" t="s">
        <v>125</v>
      </c>
      <c r="D101" s="20">
        <v>3</v>
      </c>
      <c r="E101" s="19" t="s">
        <v>194</v>
      </c>
      <c r="F101" s="19" t="s">
        <v>194</v>
      </c>
      <c r="G101" s="19" t="s">
        <v>12</v>
      </c>
      <c r="H101" s="21" t="s">
        <v>196</v>
      </c>
      <c r="I101" s="19" t="s">
        <v>170</v>
      </c>
      <c r="J101" s="19" t="s">
        <v>170</v>
      </c>
      <c r="K101" s="22">
        <v>133.46</v>
      </c>
      <c r="L101" s="19" t="s">
        <v>170</v>
      </c>
      <c r="M101" s="19" t="s">
        <v>12</v>
      </c>
      <c r="N101" s="19" t="s">
        <v>12</v>
      </c>
      <c r="O101" s="19" t="s">
        <v>12</v>
      </c>
      <c r="P101" s="19" t="s">
        <v>12</v>
      </c>
      <c r="Q101" s="19" t="s">
        <v>189</v>
      </c>
      <c r="R101" s="19" t="s">
        <v>189</v>
      </c>
      <c r="S101" s="19" t="s">
        <v>190</v>
      </c>
    </row>
    <row r="102" spans="2:19" ht="15.75" x14ac:dyDescent="0.25">
      <c r="B102" s="19">
        <v>12</v>
      </c>
      <c r="C102" s="19" t="s">
        <v>125</v>
      </c>
      <c r="D102" s="20">
        <v>27</v>
      </c>
      <c r="E102" s="19" t="s">
        <v>194</v>
      </c>
      <c r="F102" s="19" t="s">
        <v>194</v>
      </c>
      <c r="G102" s="19" t="s">
        <v>12</v>
      </c>
      <c r="H102" s="21" t="s">
        <v>197</v>
      </c>
      <c r="I102" s="19" t="s">
        <v>170</v>
      </c>
      <c r="J102" s="19" t="s">
        <v>170</v>
      </c>
      <c r="K102" s="22">
        <v>1201.48</v>
      </c>
      <c r="L102" s="19" t="s">
        <v>170</v>
      </c>
      <c r="M102" s="19" t="s">
        <v>12</v>
      </c>
      <c r="N102" s="19" t="s">
        <v>12</v>
      </c>
      <c r="O102" s="19" t="s">
        <v>12</v>
      </c>
      <c r="P102" s="19" t="s">
        <v>12</v>
      </c>
      <c r="Q102" s="19" t="s">
        <v>189</v>
      </c>
      <c r="R102" s="19" t="s">
        <v>189</v>
      </c>
      <c r="S102" s="19" t="s">
        <v>190</v>
      </c>
    </row>
    <row r="103" spans="2:19" ht="15.75" x14ac:dyDescent="0.25">
      <c r="B103" s="19">
        <v>13</v>
      </c>
      <c r="C103" s="19" t="s">
        <v>125</v>
      </c>
      <c r="D103" s="20">
        <v>80</v>
      </c>
      <c r="E103" s="19" t="s">
        <v>194</v>
      </c>
      <c r="F103" s="19" t="s">
        <v>194</v>
      </c>
      <c r="G103" s="19" t="s">
        <v>12</v>
      </c>
      <c r="H103" s="21" t="s">
        <v>188</v>
      </c>
      <c r="I103" s="19" t="s">
        <v>170</v>
      </c>
      <c r="J103" s="19" t="s">
        <v>170</v>
      </c>
      <c r="K103" s="22">
        <v>3348.76</v>
      </c>
      <c r="L103" s="19" t="s">
        <v>170</v>
      </c>
      <c r="M103" s="19" t="s">
        <v>12</v>
      </c>
      <c r="N103" s="19" t="s">
        <v>12</v>
      </c>
      <c r="O103" s="19" t="s">
        <v>12</v>
      </c>
      <c r="P103" s="19" t="s">
        <v>12</v>
      </c>
      <c r="Q103" s="19" t="s">
        <v>189</v>
      </c>
      <c r="R103" s="19" t="s">
        <v>189</v>
      </c>
      <c r="S103" s="19" t="s">
        <v>190</v>
      </c>
    </row>
    <row r="104" spans="2:19" ht="15.75" x14ac:dyDescent="0.25">
      <c r="B104" s="19">
        <v>14</v>
      </c>
      <c r="C104" s="19" t="s">
        <v>125</v>
      </c>
      <c r="D104" s="20">
        <v>4</v>
      </c>
      <c r="E104" s="19" t="s">
        <v>194</v>
      </c>
      <c r="F104" s="19" t="s">
        <v>194</v>
      </c>
      <c r="G104" s="19" t="s">
        <v>12</v>
      </c>
      <c r="H104" s="21" t="s">
        <v>188</v>
      </c>
      <c r="I104" s="19" t="s">
        <v>170</v>
      </c>
      <c r="J104" s="19" t="s">
        <v>170</v>
      </c>
      <c r="K104" s="22">
        <v>167.44</v>
      </c>
      <c r="L104" s="19" t="s">
        <v>170</v>
      </c>
      <c r="M104" s="19" t="s">
        <v>12</v>
      </c>
      <c r="N104" s="19" t="s">
        <v>12</v>
      </c>
      <c r="O104" s="19" t="s">
        <v>12</v>
      </c>
      <c r="P104" s="19" t="s">
        <v>12</v>
      </c>
      <c r="Q104" s="19" t="s">
        <v>189</v>
      </c>
      <c r="R104" s="19" t="s">
        <v>189</v>
      </c>
      <c r="S104" s="19" t="s">
        <v>190</v>
      </c>
    </row>
    <row r="105" spans="2:19" ht="15.75" x14ac:dyDescent="0.25">
      <c r="B105" s="19">
        <v>15</v>
      </c>
      <c r="C105" s="19" t="s">
        <v>125</v>
      </c>
      <c r="D105" s="20">
        <v>10</v>
      </c>
      <c r="E105" s="19" t="s">
        <v>194</v>
      </c>
      <c r="F105" s="19" t="s">
        <v>194</v>
      </c>
      <c r="G105" s="19" t="s">
        <v>12</v>
      </c>
      <c r="H105" s="21" t="s">
        <v>188</v>
      </c>
      <c r="I105" s="19" t="s">
        <v>170</v>
      </c>
      <c r="J105" s="19" t="s">
        <v>170</v>
      </c>
      <c r="K105" s="22">
        <v>418.6</v>
      </c>
      <c r="L105" s="19" t="s">
        <v>170</v>
      </c>
      <c r="M105" s="19" t="s">
        <v>12</v>
      </c>
      <c r="N105" s="19" t="s">
        <v>12</v>
      </c>
      <c r="O105" s="19" t="s">
        <v>12</v>
      </c>
      <c r="P105" s="19" t="s">
        <v>12</v>
      </c>
      <c r="Q105" s="19" t="s">
        <v>189</v>
      </c>
      <c r="R105" s="19" t="s">
        <v>189</v>
      </c>
      <c r="S105" s="19" t="s">
        <v>190</v>
      </c>
    </row>
    <row r="106" spans="2:19" ht="15.75" x14ac:dyDescent="0.25">
      <c r="B106" s="19">
        <v>16</v>
      </c>
      <c r="C106" s="19" t="s">
        <v>125</v>
      </c>
      <c r="D106" s="20">
        <v>8</v>
      </c>
      <c r="E106" s="19" t="s">
        <v>194</v>
      </c>
      <c r="F106" s="19" t="s">
        <v>194</v>
      </c>
      <c r="G106" s="19" t="s">
        <v>12</v>
      </c>
      <c r="H106" s="21" t="s">
        <v>188</v>
      </c>
      <c r="I106" s="19" t="s">
        <v>170</v>
      </c>
      <c r="J106" s="19" t="s">
        <v>170</v>
      </c>
      <c r="K106" s="22">
        <v>334.88</v>
      </c>
      <c r="L106" s="19" t="s">
        <v>170</v>
      </c>
      <c r="M106" s="19" t="s">
        <v>12</v>
      </c>
      <c r="N106" s="19" t="s">
        <v>12</v>
      </c>
      <c r="O106" s="19" t="s">
        <v>12</v>
      </c>
      <c r="P106" s="19" t="s">
        <v>12</v>
      </c>
      <c r="Q106" s="19" t="s">
        <v>189</v>
      </c>
      <c r="R106" s="19" t="s">
        <v>189</v>
      </c>
      <c r="S106" s="19" t="s">
        <v>190</v>
      </c>
    </row>
    <row r="107" spans="2:19" ht="15.75" x14ac:dyDescent="0.25">
      <c r="B107" s="19">
        <v>17</v>
      </c>
      <c r="C107" s="19" t="s">
        <v>125</v>
      </c>
      <c r="D107" s="20">
        <v>143</v>
      </c>
      <c r="E107" s="19" t="s">
        <v>198</v>
      </c>
      <c r="F107" s="19" t="s">
        <v>198</v>
      </c>
      <c r="G107" s="19" t="s">
        <v>12</v>
      </c>
      <c r="H107" s="21" t="s">
        <v>199</v>
      </c>
      <c r="I107" s="19" t="s">
        <v>170</v>
      </c>
      <c r="J107" s="19" t="s">
        <v>170</v>
      </c>
      <c r="K107" s="22">
        <v>4065.12</v>
      </c>
      <c r="L107" s="19" t="s">
        <v>170</v>
      </c>
      <c r="M107" s="19" t="s">
        <v>12</v>
      </c>
      <c r="N107" s="19" t="s">
        <v>12</v>
      </c>
      <c r="O107" s="19" t="s">
        <v>12</v>
      </c>
      <c r="P107" s="19" t="s">
        <v>12</v>
      </c>
      <c r="Q107" s="19" t="s">
        <v>189</v>
      </c>
      <c r="R107" s="19" t="s">
        <v>189</v>
      </c>
      <c r="S107" s="19" t="s">
        <v>190</v>
      </c>
    </row>
    <row r="108" spans="2:19" ht="15.75" x14ac:dyDescent="0.25">
      <c r="B108" s="19">
        <v>18</v>
      </c>
      <c r="C108" s="19" t="s">
        <v>125</v>
      </c>
      <c r="D108" s="20">
        <v>8</v>
      </c>
      <c r="E108" s="19" t="s">
        <v>198</v>
      </c>
      <c r="F108" s="19" t="s">
        <v>198</v>
      </c>
      <c r="G108" s="19" t="s">
        <v>12</v>
      </c>
      <c r="H108" s="21" t="s">
        <v>199</v>
      </c>
      <c r="I108" s="19" t="s">
        <v>170</v>
      </c>
      <c r="J108" s="19" t="s">
        <v>170</v>
      </c>
      <c r="K108" s="22">
        <v>227.42</v>
      </c>
      <c r="L108" s="19" t="s">
        <v>170</v>
      </c>
      <c r="M108" s="19" t="s">
        <v>12</v>
      </c>
      <c r="N108" s="19" t="s">
        <v>12</v>
      </c>
      <c r="O108" s="19" t="s">
        <v>12</v>
      </c>
      <c r="P108" s="19" t="s">
        <v>12</v>
      </c>
      <c r="Q108" s="19" t="s">
        <v>189</v>
      </c>
      <c r="R108" s="19" t="s">
        <v>189</v>
      </c>
      <c r="S108" s="19" t="s">
        <v>190</v>
      </c>
    </row>
    <row r="109" spans="2:19" ht="15.75" x14ac:dyDescent="0.25">
      <c r="B109" s="19">
        <v>19</v>
      </c>
      <c r="C109" s="19" t="s">
        <v>125</v>
      </c>
      <c r="D109" s="20">
        <v>30</v>
      </c>
      <c r="E109" s="19" t="s">
        <v>198</v>
      </c>
      <c r="F109" s="19" t="s">
        <v>198</v>
      </c>
      <c r="G109" s="19" t="s">
        <v>12</v>
      </c>
      <c r="H109" s="21" t="s">
        <v>199</v>
      </c>
      <c r="I109" s="19" t="s">
        <v>170</v>
      </c>
      <c r="J109" s="19" t="s">
        <v>170</v>
      </c>
      <c r="K109" s="22">
        <v>852.82</v>
      </c>
      <c r="L109" s="19" t="s">
        <v>170</v>
      </c>
      <c r="M109" s="19" t="s">
        <v>12</v>
      </c>
      <c r="N109" s="19" t="s">
        <v>12</v>
      </c>
      <c r="O109" s="19" t="s">
        <v>12</v>
      </c>
      <c r="P109" s="19" t="s">
        <v>12</v>
      </c>
      <c r="Q109" s="19" t="s">
        <v>189</v>
      </c>
      <c r="R109" s="19" t="s">
        <v>189</v>
      </c>
      <c r="S109" s="19" t="s">
        <v>190</v>
      </c>
    </row>
    <row r="110" spans="2:19" ht="15.75" x14ac:dyDescent="0.25">
      <c r="B110" s="19">
        <v>20</v>
      </c>
      <c r="C110" s="19" t="s">
        <v>125</v>
      </c>
      <c r="D110" s="20">
        <v>4</v>
      </c>
      <c r="E110" s="19" t="s">
        <v>198</v>
      </c>
      <c r="F110" s="19" t="s">
        <v>198</v>
      </c>
      <c r="G110" s="19" t="s">
        <v>12</v>
      </c>
      <c r="H110" s="21" t="s">
        <v>199</v>
      </c>
      <c r="I110" s="19" t="s">
        <v>170</v>
      </c>
      <c r="J110" s="19" t="s">
        <v>170</v>
      </c>
      <c r="K110" s="22">
        <v>113.71</v>
      </c>
      <c r="L110" s="19" t="s">
        <v>170</v>
      </c>
      <c r="M110" s="19" t="s">
        <v>12</v>
      </c>
      <c r="N110" s="19" t="s">
        <v>12</v>
      </c>
      <c r="O110" s="19" t="s">
        <v>12</v>
      </c>
      <c r="P110" s="19" t="s">
        <v>12</v>
      </c>
      <c r="Q110" s="19" t="s">
        <v>189</v>
      </c>
      <c r="R110" s="19" t="s">
        <v>189</v>
      </c>
      <c r="S110" s="19" t="s">
        <v>190</v>
      </c>
    </row>
    <row r="111" spans="2:19" ht="15.75" x14ac:dyDescent="0.25">
      <c r="B111" s="19">
        <v>21</v>
      </c>
      <c r="C111" s="19" t="s">
        <v>125</v>
      </c>
      <c r="D111" s="20">
        <v>6</v>
      </c>
      <c r="E111" s="19" t="s">
        <v>198</v>
      </c>
      <c r="F111" s="19" t="s">
        <v>198</v>
      </c>
      <c r="G111" s="19" t="s">
        <v>12</v>
      </c>
      <c r="H111" s="21" t="s">
        <v>199</v>
      </c>
      <c r="I111" s="19" t="s">
        <v>170</v>
      </c>
      <c r="J111" s="19" t="s">
        <v>170</v>
      </c>
      <c r="K111" s="22">
        <v>170.56</v>
      </c>
      <c r="L111" s="19" t="s">
        <v>170</v>
      </c>
      <c r="M111" s="19" t="s">
        <v>12</v>
      </c>
      <c r="N111" s="19" t="s">
        <v>12</v>
      </c>
      <c r="O111" s="19" t="s">
        <v>12</v>
      </c>
      <c r="P111" s="19" t="s">
        <v>12</v>
      </c>
      <c r="Q111" s="19" t="s">
        <v>189</v>
      </c>
      <c r="R111" s="19" t="s">
        <v>189</v>
      </c>
      <c r="S111" s="19" t="s">
        <v>190</v>
      </c>
    </row>
    <row r="112" spans="2:19" ht="15.75" x14ac:dyDescent="0.25">
      <c r="B112" s="19">
        <v>22</v>
      </c>
      <c r="C112" s="19" t="s">
        <v>125</v>
      </c>
      <c r="D112" s="20">
        <v>419</v>
      </c>
      <c r="E112" s="19" t="s">
        <v>200</v>
      </c>
      <c r="F112" s="19" t="s">
        <v>200</v>
      </c>
      <c r="G112" s="19" t="s">
        <v>12</v>
      </c>
      <c r="H112" s="21" t="s">
        <v>188</v>
      </c>
      <c r="I112" s="19" t="s">
        <v>170</v>
      </c>
      <c r="J112" s="19" t="s">
        <v>170</v>
      </c>
      <c r="K112" s="22">
        <v>2882.78</v>
      </c>
      <c r="L112" s="19" t="s">
        <v>170</v>
      </c>
      <c r="M112" s="19" t="s">
        <v>12</v>
      </c>
      <c r="N112" s="19" t="s">
        <v>12</v>
      </c>
      <c r="O112" s="19" t="s">
        <v>12</v>
      </c>
      <c r="P112" s="19" t="s">
        <v>12</v>
      </c>
      <c r="Q112" s="19" t="s">
        <v>189</v>
      </c>
      <c r="R112" s="19" t="s">
        <v>189</v>
      </c>
      <c r="S112" s="19" t="s">
        <v>190</v>
      </c>
    </row>
    <row r="113" spans="2:19" ht="15.75" x14ac:dyDescent="0.25">
      <c r="B113" s="19">
        <v>23</v>
      </c>
      <c r="C113" s="19" t="s">
        <v>125</v>
      </c>
      <c r="D113" s="20">
        <v>35</v>
      </c>
      <c r="E113" s="19" t="s">
        <v>200</v>
      </c>
      <c r="F113" s="19" t="s">
        <v>200</v>
      </c>
      <c r="G113" s="19" t="s">
        <v>12</v>
      </c>
      <c r="H113" s="21" t="s">
        <v>188</v>
      </c>
      <c r="I113" s="19" t="s">
        <v>170</v>
      </c>
      <c r="J113" s="19" t="s">
        <v>170</v>
      </c>
      <c r="K113" s="22">
        <v>240.8</v>
      </c>
      <c r="L113" s="19" t="s">
        <v>170</v>
      </c>
      <c r="M113" s="19" t="s">
        <v>12</v>
      </c>
      <c r="N113" s="19" t="s">
        <v>12</v>
      </c>
      <c r="O113" s="19" t="s">
        <v>12</v>
      </c>
      <c r="P113" s="19" t="s">
        <v>12</v>
      </c>
      <c r="Q113" s="19" t="s">
        <v>189</v>
      </c>
      <c r="R113" s="19" t="s">
        <v>189</v>
      </c>
      <c r="S113" s="19" t="s">
        <v>190</v>
      </c>
    </row>
    <row r="114" spans="2:19" ht="15.75" x14ac:dyDescent="0.25">
      <c r="B114" s="19">
        <v>24</v>
      </c>
      <c r="C114" s="19" t="s">
        <v>125</v>
      </c>
      <c r="D114" s="20">
        <v>54</v>
      </c>
      <c r="E114" s="19" t="s">
        <v>201</v>
      </c>
      <c r="F114" s="19" t="s">
        <v>201</v>
      </c>
      <c r="G114" s="19" t="s">
        <v>12</v>
      </c>
      <c r="H114" s="21" t="s">
        <v>188</v>
      </c>
      <c r="I114" s="19" t="s">
        <v>170</v>
      </c>
      <c r="J114" s="19" t="s">
        <v>170</v>
      </c>
      <c r="K114" s="22">
        <v>1029.19</v>
      </c>
      <c r="L114" s="19" t="s">
        <v>170</v>
      </c>
      <c r="M114" s="19" t="s">
        <v>12</v>
      </c>
      <c r="N114" s="19" t="s">
        <v>12</v>
      </c>
      <c r="O114" s="19" t="s">
        <v>12</v>
      </c>
      <c r="P114" s="19" t="s">
        <v>12</v>
      </c>
      <c r="Q114" s="19" t="s">
        <v>189</v>
      </c>
      <c r="R114" s="19" t="s">
        <v>189</v>
      </c>
      <c r="S114" s="19" t="s">
        <v>190</v>
      </c>
    </row>
    <row r="115" spans="2:19" ht="15.75" x14ac:dyDescent="0.25">
      <c r="B115" s="19">
        <v>25</v>
      </c>
      <c r="C115" s="19" t="s">
        <v>125</v>
      </c>
      <c r="D115" s="20">
        <v>18</v>
      </c>
      <c r="E115" s="19" t="s">
        <v>201</v>
      </c>
      <c r="F115" s="19" t="s">
        <v>201</v>
      </c>
      <c r="G115" s="19" t="s">
        <v>12</v>
      </c>
      <c r="H115" s="21" t="s">
        <v>188</v>
      </c>
      <c r="I115" s="19" t="s">
        <v>170</v>
      </c>
      <c r="J115" s="19" t="s">
        <v>170</v>
      </c>
      <c r="K115" s="22">
        <v>343.06</v>
      </c>
      <c r="L115" s="19" t="s">
        <v>170</v>
      </c>
      <c r="M115" s="19" t="s">
        <v>12</v>
      </c>
      <c r="N115" s="19" t="s">
        <v>12</v>
      </c>
      <c r="O115" s="19" t="s">
        <v>12</v>
      </c>
      <c r="P115" s="19" t="s">
        <v>12</v>
      </c>
      <c r="Q115" s="19" t="s">
        <v>189</v>
      </c>
      <c r="R115" s="19" t="s">
        <v>189</v>
      </c>
      <c r="S115" s="19" t="s">
        <v>190</v>
      </c>
    </row>
    <row r="116" spans="2:19" ht="15.75" x14ac:dyDescent="0.25">
      <c r="B116" s="19">
        <v>26</v>
      </c>
      <c r="C116" s="19" t="s">
        <v>125</v>
      </c>
      <c r="D116" s="20">
        <v>41</v>
      </c>
      <c r="E116" s="19" t="s">
        <v>201</v>
      </c>
      <c r="F116" s="19" t="s">
        <v>201</v>
      </c>
      <c r="G116" s="19" t="s">
        <v>12</v>
      </c>
      <c r="H116" s="21" t="s">
        <v>188</v>
      </c>
      <c r="I116" s="19" t="s">
        <v>170</v>
      </c>
      <c r="J116" s="19" t="s">
        <v>170</v>
      </c>
      <c r="K116" s="22">
        <v>781.42</v>
      </c>
      <c r="L116" s="19" t="s">
        <v>170</v>
      </c>
      <c r="M116" s="19" t="s">
        <v>12</v>
      </c>
      <c r="N116" s="19" t="s">
        <v>12</v>
      </c>
      <c r="O116" s="19" t="s">
        <v>12</v>
      </c>
      <c r="P116" s="19" t="s">
        <v>12</v>
      </c>
      <c r="Q116" s="19" t="s">
        <v>189</v>
      </c>
      <c r="R116" s="19" t="s">
        <v>189</v>
      </c>
      <c r="S116" s="19" t="s">
        <v>190</v>
      </c>
    </row>
    <row r="117" spans="2:19" ht="15.75" x14ac:dyDescent="0.25">
      <c r="B117" s="19">
        <v>27</v>
      </c>
      <c r="C117" s="19" t="s">
        <v>125</v>
      </c>
      <c r="D117" s="20">
        <v>7</v>
      </c>
      <c r="E117" s="19" t="s">
        <v>202</v>
      </c>
      <c r="F117" s="19" t="s">
        <v>202</v>
      </c>
      <c r="G117" s="19" t="s">
        <v>12</v>
      </c>
      <c r="H117" s="21" t="s">
        <v>188</v>
      </c>
      <c r="I117" s="19" t="s">
        <v>170</v>
      </c>
      <c r="J117" s="19" t="s">
        <v>170</v>
      </c>
      <c r="K117" s="22">
        <v>2947.09</v>
      </c>
      <c r="L117" s="19" t="s">
        <v>170</v>
      </c>
      <c r="M117" s="19" t="s">
        <v>12</v>
      </c>
      <c r="N117" s="19" t="s">
        <v>12</v>
      </c>
      <c r="O117" s="19" t="s">
        <v>12</v>
      </c>
      <c r="P117" s="19" t="s">
        <v>12</v>
      </c>
      <c r="Q117" s="19" t="s">
        <v>189</v>
      </c>
      <c r="R117" s="19" t="s">
        <v>189</v>
      </c>
      <c r="S117" s="19" t="s">
        <v>190</v>
      </c>
    </row>
    <row r="118" spans="2:19" ht="15.75" x14ac:dyDescent="0.25">
      <c r="B118" s="19">
        <v>28</v>
      </c>
      <c r="C118" s="19" t="s">
        <v>125</v>
      </c>
      <c r="D118" s="20">
        <v>1</v>
      </c>
      <c r="E118" s="19" t="s">
        <v>202</v>
      </c>
      <c r="F118" s="19" t="s">
        <v>202</v>
      </c>
      <c r="G118" s="19" t="s">
        <v>12</v>
      </c>
      <c r="H118" s="21" t="s">
        <v>188</v>
      </c>
      <c r="I118" s="19" t="s">
        <v>170</v>
      </c>
      <c r="J118" s="19" t="s">
        <v>170</v>
      </c>
      <c r="K118" s="22">
        <v>421.01</v>
      </c>
      <c r="L118" s="19" t="s">
        <v>170</v>
      </c>
      <c r="M118" s="19" t="s">
        <v>12</v>
      </c>
      <c r="N118" s="19" t="s">
        <v>12</v>
      </c>
      <c r="O118" s="19" t="s">
        <v>12</v>
      </c>
      <c r="P118" s="19" t="s">
        <v>12</v>
      </c>
      <c r="Q118" s="19" t="s">
        <v>189</v>
      </c>
      <c r="R118" s="19" t="s">
        <v>189</v>
      </c>
      <c r="S118" s="19" t="s">
        <v>190</v>
      </c>
    </row>
    <row r="119" spans="2:19" ht="15.75" x14ac:dyDescent="0.25">
      <c r="B119" s="19">
        <v>29</v>
      </c>
      <c r="C119" s="19" t="s">
        <v>125</v>
      </c>
      <c r="D119" s="20">
        <v>53</v>
      </c>
      <c r="E119" s="19" t="s">
        <v>203</v>
      </c>
      <c r="F119" s="19" t="s">
        <v>203</v>
      </c>
      <c r="G119" s="19" t="s">
        <v>12</v>
      </c>
      <c r="H119" s="21" t="s">
        <v>188</v>
      </c>
      <c r="I119" s="19" t="s">
        <v>170</v>
      </c>
      <c r="J119" s="19" t="s">
        <v>170</v>
      </c>
      <c r="K119" s="22">
        <v>4090.87</v>
      </c>
      <c r="L119" s="19" t="s">
        <v>170</v>
      </c>
      <c r="M119" s="19" t="s">
        <v>12</v>
      </c>
      <c r="N119" s="19" t="s">
        <v>12</v>
      </c>
      <c r="O119" s="19" t="s">
        <v>12</v>
      </c>
      <c r="P119" s="19" t="s">
        <v>12</v>
      </c>
      <c r="Q119" s="19" t="s">
        <v>189</v>
      </c>
      <c r="R119" s="19" t="s">
        <v>189</v>
      </c>
      <c r="S119" s="19" t="s">
        <v>190</v>
      </c>
    </row>
    <row r="120" spans="2:19" ht="15.75" x14ac:dyDescent="0.25">
      <c r="B120" s="19">
        <v>30</v>
      </c>
      <c r="C120" s="19" t="s">
        <v>125</v>
      </c>
      <c r="D120" s="20">
        <v>3</v>
      </c>
      <c r="E120" s="19" t="s">
        <v>203</v>
      </c>
      <c r="F120" s="19" t="s">
        <v>203</v>
      </c>
      <c r="G120" s="19" t="s">
        <v>12</v>
      </c>
      <c r="H120" s="21" t="s">
        <v>188</v>
      </c>
      <c r="I120" s="19" t="s">
        <v>170</v>
      </c>
      <c r="J120" s="19" t="s">
        <v>170</v>
      </c>
      <c r="K120" s="22">
        <v>231.56</v>
      </c>
      <c r="L120" s="19" t="s">
        <v>170</v>
      </c>
      <c r="M120" s="19" t="s">
        <v>12</v>
      </c>
      <c r="N120" s="19" t="s">
        <v>12</v>
      </c>
      <c r="O120" s="19" t="s">
        <v>12</v>
      </c>
      <c r="P120" s="19" t="s">
        <v>12</v>
      </c>
      <c r="Q120" s="19" t="s">
        <v>189</v>
      </c>
      <c r="R120" s="19" t="s">
        <v>189</v>
      </c>
      <c r="S120" s="19" t="s">
        <v>190</v>
      </c>
    </row>
    <row r="121" spans="2:19" ht="15.75" x14ac:dyDescent="0.25">
      <c r="B121" s="19">
        <v>31</v>
      </c>
      <c r="C121" s="19" t="s">
        <v>125</v>
      </c>
      <c r="D121" s="20">
        <v>8</v>
      </c>
      <c r="E121" s="19" t="s">
        <v>203</v>
      </c>
      <c r="F121" s="19" t="s">
        <v>203</v>
      </c>
      <c r="G121" s="19" t="s">
        <v>12</v>
      </c>
      <c r="H121" s="21" t="s">
        <v>188</v>
      </c>
      <c r="I121" s="19" t="s">
        <v>170</v>
      </c>
      <c r="J121" s="19" t="s">
        <v>170</v>
      </c>
      <c r="K121" s="22">
        <v>617.49</v>
      </c>
      <c r="L121" s="19" t="s">
        <v>170</v>
      </c>
      <c r="M121" s="19" t="s">
        <v>12</v>
      </c>
      <c r="N121" s="19" t="s">
        <v>12</v>
      </c>
      <c r="O121" s="19" t="s">
        <v>12</v>
      </c>
      <c r="P121" s="19" t="s">
        <v>12</v>
      </c>
      <c r="Q121" s="19" t="s">
        <v>189</v>
      </c>
      <c r="R121" s="19" t="s">
        <v>189</v>
      </c>
      <c r="S121" s="19" t="s">
        <v>190</v>
      </c>
    </row>
    <row r="122" spans="2:19" ht="15.75" x14ac:dyDescent="0.25">
      <c r="B122" s="19">
        <v>32</v>
      </c>
      <c r="C122" s="19" t="s">
        <v>125</v>
      </c>
      <c r="D122" s="20">
        <v>4</v>
      </c>
      <c r="E122" s="19" t="s">
        <v>203</v>
      </c>
      <c r="F122" s="19" t="s">
        <v>203</v>
      </c>
      <c r="G122" s="19" t="s">
        <v>12</v>
      </c>
      <c r="H122" s="21" t="s">
        <v>188</v>
      </c>
      <c r="I122" s="19" t="s">
        <v>170</v>
      </c>
      <c r="J122" s="19" t="s">
        <v>170</v>
      </c>
      <c r="K122" s="22">
        <v>308.74</v>
      </c>
      <c r="L122" s="19" t="s">
        <v>170</v>
      </c>
      <c r="M122" s="19" t="s">
        <v>12</v>
      </c>
      <c r="N122" s="19" t="s">
        <v>12</v>
      </c>
      <c r="O122" s="19" t="s">
        <v>12</v>
      </c>
      <c r="P122" s="19" t="s">
        <v>12</v>
      </c>
      <c r="Q122" s="19" t="s">
        <v>189</v>
      </c>
      <c r="R122" s="19" t="s">
        <v>189</v>
      </c>
      <c r="S122" s="19" t="s">
        <v>190</v>
      </c>
    </row>
    <row r="123" spans="2:19" ht="15.75" x14ac:dyDescent="0.25">
      <c r="B123" s="19">
        <v>33</v>
      </c>
      <c r="C123" s="19" t="s">
        <v>125</v>
      </c>
      <c r="D123" s="20">
        <v>1</v>
      </c>
      <c r="E123" s="19" t="s">
        <v>203</v>
      </c>
      <c r="F123" s="19" t="s">
        <v>203</v>
      </c>
      <c r="G123" s="19" t="s">
        <v>12</v>
      </c>
      <c r="H123" s="21" t="s">
        <v>188</v>
      </c>
      <c r="I123" s="19" t="s">
        <v>170</v>
      </c>
      <c r="J123" s="19" t="s">
        <v>170</v>
      </c>
      <c r="K123" s="22">
        <v>77.19</v>
      </c>
      <c r="L123" s="19" t="s">
        <v>170</v>
      </c>
      <c r="M123" s="19" t="s">
        <v>12</v>
      </c>
      <c r="N123" s="19" t="s">
        <v>12</v>
      </c>
      <c r="O123" s="19" t="s">
        <v>12</v>
      </c>
      <c r="P123" s="19" t="s">
        <v>12</v>
      </c>
      <c r="Q123" s="19" t="s">
        <v>189</v>
      </c>
      <c r="R123" s="19" t="s">
        <v>189</v>
      </c>
      <c r="S123" s="19" t="s">
        <v>190</v>
      </c>
    </row>
    <row r="124" spans="2:19" ht="15.75" x14ac:dyDescent="0.25">
      <c r="B124" s="19">
        <v>34</v>
      </c>
      <c r="C124" s="19" t="s">
        <v>125</v>
      </c>
      <c r="D124" s="20">
        <v>72</v>
      </c>
      <c r="E124" s="19" t="s">
        <v>204</v>
      </c>
      <c r="F124" s="19" t="s">
        <v>204</v>
      </c>
      <c r="G124" s="19" t="s">
        <v>12</v>
      </c>
      <c r="H124" s="21" t="s">
        <v>188</v>
      </c>
      <c r="I124" s="19" t="s">
        <v>170</v>
      </c>
      <c r="J124" s="19" t="s">
        <v>170</v>
      </c>
      <c r="K124" s="22">
        <v>3200.4</v>
      </c>
      <c r="L124" s="19" t="s">
        <v>170</v>
      </c>
      <c r="M124" s="19" t="s">
        <v>12</v>
      </c>
      <c r="N124" s="19" t="s">
        <v>12</v>
      </c>
      <c r="O124" s="19" t="s">
        <v>12</v>
      </c>
      <c r="P124" s="19" t="s">
        <v>12</v>
      </c>
      <c r="Q124" s="19" t="s">
        <v>189</v>
      </c>
      <c r="R124" s="19" t="s">
        <v>189</v>
      </c>
      <c r="S124" s="19" t="s">
        <v>190</v>
      </c>
    </row>
    <row r="125" spans="2:19" ht="15.75" x14ac:dyDescent="0.25">
      <c r="B125" s="19">
        <v>35</v>
      </c>
      <c r="C125" s="19" t="s">
        <v>125</v>
      </c>
      <c r="D125" s="20">
        <v>57</v>
      </c>
      <c r="E125" s="19" t="s">
        <v>204</v>
      </c>
      <c r="F125" s="19" t="s">
        <v>204</v>
      </c>
      <c r="G125" s="19" t="s">
        <v>12</v>
      </c>
      <c r="H125" s="21" t="s">
        <v>188</v>
      </c>
      <c r="I125" s="19" t="s">
        <v>170</v>
      </c>
      <c r="J125" s="19" t="s">
        <v>170</v>
      </c>
      <c r="K125" s="22">
        <v>2533.65</v>
      </c>
      <c r="L125" s="19" t="s">
        <v>170</v>
      </c>
      <c r="M125" s="19" t="s">
        <v>12</v>
      </c>
      <c r="N125" s="19" t="s">
        <v>12</v>
      </c>
      <c r="O125" s="19" t="s">
        <v>12</v>
      </c>
      <c r="P125" s="19" t="s">
        <v>12</v>
      </c>
      <c r="Q125" s="19" t="s">
        <v>189</v>
      </c>
      <c r="R125" s="19" t="s">
        <v>189</v>
      </c>
      <c r="S125" s="19" t="s">
        <v>190</v>
      </c>
    </row>
    <row r="126" spans="2:19" ht="15.75" x14ac:dyDescent="0.25">
      <c r="B126" s="19">
        <v>36</v>
      </c>
      <c r="C126" s="19" t="s">
        <v>125</v>
      </c>
      <c r="D126" s="20">
        <v>3</v>
      </c>
      <c r="E126" s="19" t="s">
        <v>204</v>
      </c>
      <c r="F126" s="19" t="s">
        <v>204</v>
      </c>
      <c r="G126" s="19" t="s">
        <v>12</v>
      </c>
      <c r="H126" s="21" t="s">
        <v>188</v>
      </c>
      <c r="I126" s="19" t="s">
        <v>170</v>
      </c>
      <c r="J126" s="19" t="s">
        <v>170</v>
      </c>
      <c r="K126" s="22">
        <v>133.35</v>
      </c>
      <c r="L126" s="19" t="s">
        <v>170</v>
      </c>
      <c r="M126" s="19" t="s">
        <v>12</v>
      </c>
      <c r="N126" s="19" t="s">
        <v>12</v>
      </c>
      <c r="O126" s="19" t="s">
        <v>12</v>
      </c>
      <c r="P126" s="19" t="s">
        <v>12</v>
      </c>
      <c r="Q126" s="19" t="s">
        <v>189</v>
      </c>
      <c r="R126" s="19" t="s">
        <v>189</v>
      </c>
      <c r="S126" s="19" t="s">
        <v>190</v>
      </c>
    </row>
    <row r="127" spans="2:19" ht="15.75" x14ac:dyDescent="0.25">
      <c r="B127" s="19">
        <v>37</v>
      </c>
      <c r="C127" s="19" t="s">
        <v>125</v>
      </c>
      <c r="D127" s="20">
        <v>12</v>
      </c>
      <c r="E127" s="19" t="s">
        <v>204</v>
      </c>
      <c r="F127" s="19" t="s">
        <v>204</v>
      </c>
      <c r="G127" s="19" t="s">
        <v>12</v>
      </c>
      <c r="H127" s="21" t="s">
        <v>188</v>
      </c>
      <c r="I127" s="19" t="s">
        <v>170</v>
      </c>
      <c r="J127" s="19" t="s">
        <v>170</v>
      </c>
      <c r="K127" s="22">
        <v>533.4</v>
      </c>
      <c r="L127" s="19" t="s">
        <v>170</v>
      </c>
      <c r="M127" s="19" t="s">
        <v>12</v>
      </c>
      <c r="N127" s="19" t="s">
        <v>12</v>
      </c>
      <c r="O127" s="19" t="s">
        <v>12</v>
      </c>
      <c r="P127" s="19" t="s">
        <v>12</v>
      </c>
      <c r="Q127" s="19" t="s">
        <v>189</v>
      </c>
      <c r="R127" s="19" t="s">
        <v>189</v>
      </c>
      <c r="S127" s="19" t="s">
        <v>190</v>
      </c>
    </row>
    <row r="128" spans="2:19" ht="15.75" x14ac:dyDescent="0.25">
      <c r="B128" s="19">
        <v>38</v>
      </c>
      <c r="C128" s="19" t="s">
        <v>125</v>
      </c>
      <c r="D128" s="20">
        <v>26</v>
      </c>
      <c r="E128" s="19" t="s">
        <v>205</v>
      </c>
      <c r="F128" s="19" t="s">
        <v>205</v>
      </c>
      <c r="G128" s="19" t="s">
        <v>12</v>
      </c>
      <c r="H128" s="21" t="s">
        <v>196</v>
      </c>
      <c r="I128" s="19" t="s">
        <v>170</v>
      </c>
      <c r="J128" s="19" t="s">
        <v>170</v>
      </c>
      <c r="K128" s="22">
        <v>755.1</v>
      </c>
      <c r="L128" s="19" t="s">
        <v>170</v>
      </c>
      <c r="M128" s="19" t="s">
        <v>12</v>
      </c>
      <c r="N128" s="19" t="s">
        <v>12</v>
      </c>
      <c r="O128" s="19" t="s">
        <v>12</v>
      </c>
      <c r="P128" s="19" t="s">
        <v>12</v>
      </c>
      <c r="Q128" s="19" t="s">
        <v>189</v>
      </c>
      <c r="R128" s="19" t="s">
        <v>189</v>
      </c>
      <c r="S128" s="19" t="s">
        <v>190</v>
      </c>
    </row>
    <row r="129" spans="2:19" ht="15.75" x14ac:dyDescent="0.25">
      <c r="B129" s="19">
        <v>39</v>
      </c>
      <c r="C129" s="19" t="s">
        <v>125</v>
      </c>
      <c r="D129" s="20">
        <v>27</v>
      </c>
      <c r="E129" s="19" t="s">
        <v>205</v>
      </c>
      <c r="F129" s="19" t="s">
        <v>205</v>
      </c>
      <c r="G129" s="19" t="s">
        <v>12</v>
      </c>
      <c r="H129" s="21" t="s">
        <v>188</v>
      </c>
      <c r="I129" s="19" t="s">
        <v>170</v>
      </c>
      <c r="J129" s="19" t="s">
        <v>170</v>
      </c>
      <c r="K129" s="22">
        <v>775.6</v>
      </c>
      <c r="L129" s="19" t="s">
        <v>170</v>
      </c>
      <c r="M129" s="19" t="s">
        <v>12</v>
      </c>
      <c r="N129" s="19" t="s">
        <v>12</v>
      </c>
      <c r="O129" s="19" t="s">
        <v>12</v>
      </c>
      <c r="P129" s="19" t="s">
        <v>12</v>
      </c>
      <c r="Q129" s="19" t="s">
        <v>189</v>
      </c>
      <c r="R129" s="19" t="s">
        <v>189</v>
      </c>
      <c r="S129" s="19" t="s">
        <v>190</v>
      </c>
    </row>
    <row r="130" spans="2:19" ht="15.75" x14ac:dyDescent="0.25">
      <c r="B130" s="19">
        <v>40</v>
      </c>
      <c r="C130" s="19" t="s">
        <v>125</v>
      </c>
      <c r="D130" s="20">
        <v>44</v>
      </c>
      <c r="E130" s="19" t="s">
        <v>206</v>
      </c>
      <c r="F130" s="19" t="s">
        <v>206</v>
      </c>
      <c r="G130" s="19" t="s">
        <v>12</v>
      </c>
      <c r="H130" s="21" t="s">
        <v>188</v>
      </c>
      <c r="I130" s="19" t="s">
        <v>170</v>
      </c>
      <c r="J130" s="19" t="s">
        <v>170</v>
      </c>
      <c r="K130" s="22">
        <v>1903.62</v>
      </c>
      <c r="L130" s="19" t="s">
        <v>170</v>
      </c>
      <c r="M130" s="19" t="s">
        <v>12</v>
      </c>
      <c r="N130" s="19" t="s">
        <v>12</v>
      </c>
      <c r="O130" s="19" t="s">
        <v>12</v>
      </c>
      <c r="P130" s="19" t="s">
        <v>12</v>
      </c>
      <c r="Q130" s="19" t="s">
        <v>189</v>
      </c>
      <c r="R130" s="19" t="s">
        <v>189</v>
      </c>
      <c r="S130" s="19" t="s">
        <v>190</v>
      </c>
    </row>
    <row r="131" spans="2:19" ht="15.75" x14ac:dyDescent="0.25">
      <c r="B131" s="19">
        <v>41</v>
      </c>
      <c r="C131" s="19" t="s">
        <v>125</v>
      </c>
      <c r="D131" s="20">
        <v>2</v>
      </c>
      <c r="E131" s="19" t="s">
        <v>206</v>
      </c>
      <c r="F131" s="19" t="s">
        <v>206</v>
      </c>
      <c r="G131" s="19" t="s">
        <v>12</v>
      </c>
      <c r="H131" s="21" t="s">
        <v>188</v>
      </c>
      <c r="I131" s="19" t="s">
        <v>170</v>
      </c>
      <c r="J131" s="19" t="s">
        <v>170</v>
      </c>
      <c r="K131" s="22">
        <v>86.53</v>
      </c>
      <c r="L131" s="19" t="s">
        <v>170</v>
      </c>
      <c r="M131" s="19" t="s">
        <v>12</v>
      </c>
      <c r="N131" s="19" t="s">
        <v>12</v>
      </c>
      <c r="O131" s="19" t="s">
        <v>12</v>
      </c>
      <c r="P131" s="19" t="s">
        <v>12</v>
      </c>
      <c r="Q131" s="19" t="s">
        <v>189</v>
      </c>
      <c r="R131" s="19" t="s">
        <v>189</v>
      </c>
      <c r="S131" s="19" t="s">
        <v>190</v>
      </c>
    </row>
    <row r="132" spans="2:19" ht="15.75" x14ac:dyDescent="0.25">
      <c r="B132" s="19">
        <v>42</v>
      </c>
      <c r="C132" s="19" t="s">
        <v>125</v>
      </c>
      <c r="D132" s="20">
        <v>5</v>
      </c>
      <c r="E132" s="19" t="s">
        <v>206</v>
      </c>
      <c r="F132" s="19" t="s">
        <v>206</v>
      </c>
      <c r="G132" s="19" t="s">
        <v>12</v>
      </c>
      <c r="H132" s="21" t="s">
        <v>188</v>
      </c>
      <c r="I132" s="19" t="s">
        <v>170</v>
      </c>
      <c r="J132" s="19" t="s">
        <v>170</v>
      </c>
      <c r="K132" s="22">
        <v>216.32</v>
      </c>
      <c r="L132" s="19" t="s">
        <v>170</v>
      </c>
      <c r="M132" s="19" t="s">
        <v>12</v>
      </c>
      <c r="N132" s="19" t="s">
        <v>12</v>
      </c>
      <c r="O132" s="19" t="s">
        <v>12</v>
      </c>
      <c r="P132" s="19" t="s">
        <v>12</v>
      </c>
      <c r="Q132" s="19" t="s">
        <v>189</v>
      </c>
      <c r="R132" s="19" t="s">
        <v>189</v>
      </c>
      <c r="S132" s="19" t="s">
        <v>190</v>
      </c>
    </row>
    <row r="133" spans="2:19" ht="15.75" x14ac:dyDescent="0.25">
      <c r="B133" s="19">
        <v>43</v>
      </c>
      <c r="C133" s="19" t="s">
        <v>125</v>
      </c>
      <c r="D133" s="20">
        <v>29</v>
      </c>
      <c r="E133" s="19" t="s">
        <v>206</v>
      </c>
      <c r="F133" s="19" t="s">
        <v>206</v>
      </c>
      <c r="G133" s="19" t="s">
        <v>12</v>
      </c>
      <c r="H133" s="21" t="s">
        <v>188</v>
      </c>
      <c r="I133" s="19" t="s">
        <v>170</v>
      </c>
      <c r="J133" s="19" t="s">
        <v>170</v>
      </c>
      <c r="K133" s="22">
        <v>1254.6600000000001</v>
      </c>
      <c r="L133" s="19" t="s">
        <v>170</v>
      </c>
      <c r="M133" s="19" t="s">
        <v>12</v>
      </c>
      <c r="N133" s="19" t="s">
        <v>12</v>
      </c>
      <c r="O133" s="19" t="s">
        <v>12</v>
      </c>
      <c r="P133" s="19" t="s">
        <v>12</v>
      </c>
      <c r="Q133" s="19" t="s">
        <v>189</v>
      </c>
      <c r="R133" s="19" t="s">
        <v>189</v>
      </c>
      <c r="S133" s="19" t="s">
        <v>190</v>
      </c>
    </row>
    <row r="134" spans="2:19" ht="15.75" x14ac:dyDescent="0.25">
      <c r="B134" s="19">
        <v>44</v>
      </c>
      <c r="C134" s="19" t="s">
        <v>125</v>
      </c>
      <c r="D134" s="20">
        <v>6</v>
      </c>
      <c r="E134" s="19" t="s">
        <v>206</v>
      </c>
      <c r="F134" s="19" t="s">
        <v>206</v>
      </c>
      <c r="G134" s="19" t="s">
        <v>12</v>
      </c>
      <c r="H134" s="21" t="s">
        <v>188</v>
      </c>
      <c r="I134" s="19" t="s">
        <v>170</v>
      </c>
      <c r="J134" s="19" t="s">
        <v>170</v>
      </c>
      <c r="K134" s="22">
        <v>259.58999999999997</v>
      </c>
      <c r="L134" s="19" t="s">
        <v>170</v>
      </c>
      <c r="M134" s="19" t="s">
        <v>12</v>
      </c>
      <c r="N134" s="19" t="s">
        <v>12</v>
      </c>
      <c r="O134" s="19" t="s">
        <v>12</v>
      </c>
      <c r="P134" s="19" t="s">
        <v>12</v>
      </c>
      <c r="Q134" s="19" t="s">
        <v>189</v>
      </c>
      <c r="R134" s="19" t="s">
        <v>189</v>
      </c>
      <c r="S134" s="19" t="s">
        <v>190</v>
      </c>
    </row>
    <row r="135" spans="2:19" ht="15.75" x14ac:dyDescent="0.25">
      <c r="B135" s="19">
        <v>45</v>
      </c>
      <c r="C135" s="19" t="s">
        <v>125</v>
      </c>
      <c r="D135" s="20">
        <v>8</v>
      </c>
      <c r="E135" s="19" t="s">
        <v>206</v>
      </c>
      <c r="F135" s="19" t="s">
        <v>206</v>
      </c>
      <c r="G135" s="19" t="s">
        <v>12</v>
      </c>
      <c r="H135" s="21" t="s">
        <v>188</v>
      </c>
      <c r="I135" s="19" t="s">
        <v>170</v>
      </c>
      <c r="J135" s="19" t="s">
        <v>170</v>
      </c>
      <c r="K135" s="22">
        <v>346.11</v>
      </c>
      <c r="L135" s="19" t="s">
        <v>170</v>
      </c>
      <c r="M135" s="19" t="s">
        <v>12</v>
      </c>
      <c r="N135" s="19" t="s">
        <v>12</v>
      </c>
      <c r="O135" s="19" t="s">
        <v>12</v>
      </c>
      <c r="P135" s="19" t="s">
        <v>12</v>
      </c>
      <c r="Q135" s="19" t="s">
        <v>189</v>
      </c>
      <c r="R135" s="19" t="s">
        <v>189</v>
      </c>
      <c r="S135" s="19" t="s">
        <v>190</v>
      </c>
    </row>
    <row r="136" spans="2:19" ht="15.75" x14ac:dyDescent="0.25">
      <c r="B136" s="19">
        <v>46</v>
      </c>
      <c r="C136" s="19" t="s">
        <v>125</v>
      </c>
      <c r="D136" s="20">
        <v>1</v>
      </c>
      <c r="E136" s="19" t="s">
        <v>206</v>
      </c>
      <c r="F136" s="19" t="s">
        <v>206</v>
      </c>
      <c r="G136" s="19" t="s">
        <v>12</v>
      </c>
      <c r="H136" s="21" t="s">
        <v>188</v>
      </c>
      <c r="I136" s="19" t="s">
        <v>170</v>
      </c>
      <c r="J136" s="19" t="s">
        <v>170</v>
      </c>
      <c r="K136" s="22">
        <v>43.26</v>
      </c>
      <c r="L136" s="19" t="s">
        <v>170</v>
      </c>
      <c r="M136" s="19" t="s">
        <v>12</v>
      </c>
      <c r="N136" s="19" t="s">
        <v>12</v>
      </c>
      <c r="O136" s="19" t="s">
        <v>12</v>
      </c>
      <c r="P136" s="19" t="s">
        <v>12</v>
      </c>
      <c r="Q136" s="19" t="s">
        <v>189</v>
      </c>
      <c r="R136" s="19" t="s">
        <v>189</v>
      </c>
      <c r="S136" s="19" t="s">
        <v>190</v>
      </c>
    </row>
    <row r="137" spans="2:19" ht="15.75" x14ac:dyDescent="0.25">
      <c r="B137" s="19">
        <v>47</v>
      </c>
      <c r="C137" s="19" t="s">
        <v>125</v>
      </c>
      <c r="D137" s="20">
        <v>7</v>
      </c>
      <c r="E137" s="19" t="s">
        <v>206</v>
      </c>
      <c r="F137" s="19" t="s">
        <v>206</v>
      </c>
      <c r="G137" s="19" t="s">
        <v>12</v>
      </c>
      <c r="H137" s="21" t="s">
        <v>188</v>
      </c>
      <c r="I137" s="19" t="s">
        <v>170</v>
      </c>
      <c r="J137" s="19" t="s">
        <v>170</v>
      </c>
      <c r="K137" s="22">
        <v>302.85000000000002</v>
      </c>
      <c r="L137" s="19" t="s">
        <v>170</v>
      </c>
      <c r="M137" s="19" t="s">
        <v>12</v>
      </c>
      <c r="N137" s="19" t="s">
        <v>12</v>
      </c>
      <c r="O137" s="19" t="s">
        <v>12</v>
      </c>
      <c r="P137" s="19" t="s">
        <v>12</v>
      </c>
      <c r="Q137" s="19" t="s">
        <v>189</v>
      </c>
      <c r="R137" s="19" t="s">
        <v>189</v>
      </c>
      <c r="S137" s="19" t="s">
        <v>190</v>
      </c>
    </row>
    <row r="138" spans="2:19" ht="15.75" x14ac:dyDescent="0.25">
      <c r="B138" s="19">
        <v>48</v>
      </c>
      <c r="C138" s="19" t="s">
        <v>125</v>
      </c>
      <c r="D138" s="20">
        <v>95</v>
      </c>
      <c r="E138" s="19" t="s">
        <v>207</v>
      </c>
      <c r="F138" s="19" t="s">
        <v>207</v>
      </c>
      <c r="G138" s="19" t="s">
        <v>12</v>
      </c>
      <c r="H138" s="21" t="s">
        <v>188</v>
      </c>
      <c r="I138" s="19" t="s">
        <v>170</v>
      </c>
      <c r="J138" s="19" t="s">
        <v>170</v>
      </c>
      <c r="K138" s="22">
        <v>1930.14</v>
      </c>
      <c r="L138" s="19" t="s">
        <v>170</v>
      </c>
      <c r="M138" s="19" t="s">
        <v>12</v>
      </c>
      <c r="N138" s="19" t="s">
        <v>12</v>
      </c>
      <c r="O138" s="19" t="s">
        <v>12</v>
      </c>
      <c r="P138" s="19" t="s">
        <v>12</v>
      </c>
      <c r="Q138" s="19" t="s">
        <v>189</v>
      </c>
      <c r="R138" s="19" t="s">
        <v>189</v>
      </c>
      <c r="S138" s="19" t="s">
        <v>190</v>
      </c>
    </row>
    <row r="139" spans="2:19" ht="15.75" x14ac:dyDescent="0.25">
      <c r="B139" s="19">
        <v>49</v>
      </c>
      <c r="C139" s="19" t="s">
        <v>125</v>
      </c>
      <c r="D139" s="20">
        <v>30</v>
      </c>
      <c r="E139" s="19" t="s">
        <v>207</v>
      </c>
      <c r="F139" s="19" t="s">
        <v>207</v>
      </c>
      <c r="G139" s="19" t="s">
        <v>12</v>
      </c>
      <c r="H139" s="21" t="s">
        <v>188</v>
      </c>
      <c r="I139" s="19" t="s">
        <v>170</v>
      </c>
      <c r="J139" s="19" t="s">
        <v>170</v>
      </c>
      <c r="K139" s="22">
        <v>609.52</v>
      </c>
      <c r="L139" s="19" t="s">
        <v>170</v>
      </c>
      <c r="M139" s="19" t="s">
        <v>12</v>
      </c>
      <c r="N139" s="19" t="s">
        <v>12</v>
      </c>
      <c r="O139" s="19" t="s">
        <v>12</v>
      </c>
      <c r="P139" s="19" t="s">
        <v>12</v>
      </c>
      <c r="Q139" s="19" t="s">
        <v>189</v>
      </c>
      <c r="R139" s="19" t="s">
        <v>189</v>
      </c>
      <c r="S139" s="19" t="s">
        <v>190</v>
      </c>
    </row>
    <row r="140" spans="2:19" ht="15.75" x14ac:dyDescent="0.25">
      <c r="B140" s="19">
        <v>50</v>
      </c>
      <c r="C140" s="19" t="s">
        <v>125</v>
      </c>
      <c r="D140" s="20">
        <v>5</v>
      </c>
      <c r="E140" s="19" t="s">
        <v>207</v>
      </c>
      <c r="F140" s="19" t="s">
        <v>207</v>
      </c>
      <c r="G140" s="19" t="s">
        <v>12</v>
      </c>
      <c r="H140" s="21" t="s">
        <v>188</v>
      </c>
      <c r="I140" s="19" t="s">
        <v>170</v>
      </c>
      <c r="J140" s="19" t="s">
        <v>170</v>
      </c>
      <c r="K140" s="22">
        <v>101.59</v>
      </c>
      <c r="L140" s="19" t="s">
        <v>170</v>
      </c>
      <c r="M140" s="19" t="s">
        <v>12</v>
      </c>
      <c r="N140" s="19" t="s">
        <v>12</v>
      </c>
      <c r="O140" s="19" t="s">
        <v>12</v>
      </c>
      <c r="P140" s="19" t="s">
        <v>12</v>
      </c>
      <c r="Q140" s="19" t="s">
        <v>189</v>
      </c>
      <c r="R140" s="19" t="s">
        <v>189</v>
      </c>
      <c r="S140" s="19" t="s">
        <v>190</v>
      </c>
    </row>
    <row r="141" spans="2:19" ht="15.75" x14ac:dyDescent="0.25">
      <c r="B141" s="19">
        <v>51</v>
      </c>
      <c r="C141" s="19" t="s">
        <v>125</v>
      </c>
      <c r="D141" s="20">
        <v>2</v>
      </c>
      <c r="E141" s="19" t="s">
        <v>207</v>
      </c>
      <c r="F141" s="19" t="s">
        <v>207</v>
      </c>
      <c r="G141" s="19" t="s">
        <v>12</v>
      </c>
      <c r="H141" s="21" t="s">
        <v>188</v>
      </c>
      <c r="I141" s="19" t="s">
        <v>170</v>
      </c>
      <c r="J141" s="19" t="s">
        <v>170</v>
      </c>
      <c r="K141" s="22">
        <v>40.630000000000003</v>
      </c>
      <c r="L141" s="19" t="s">
        <v>170</v>
      </c>
      <c r="M141" s="19" t="s">
        <v>12</v>
      </c>
      <c r="N141" s="19" t="s">
        <v>12</v>
      </c>
      <c r="O141" s="19" t="s">
        <v>12</v>
      </c>
      <c r="P141" s="19" t="s">
        <v>12</v>
      </c>
      <c r="Q141" s="19" t="s">
        <v>189</v>
      </c>
      <c r="R141" s="19" t="s">
        <v>189</v>
      </c>
      <c r="S141" s="19" t="s">
        <v>190</v>
      </c>
    </row>
    <row r="142" spans="2:19" ht="15.75" x14ac:dyDescent="0.25">
      <c r="B142" s="19">
        <v>52</v>
      </c>
      <c r="C142" s="19" t="s">
        <v>125</v>
      </c>
      <c r="D142" s="20">
        <v>27</v>
      </c>
      <c r="E142" s="19" t="s">
        <v>205</v>
      </c>
      <c r="F142" s="19" t="s">
        <v>205</v>
      </c>
      <c r="G142" s="19" t="s">
        <v>12</v>
      </c>
      <c r="H142" s="21" t="s">
        <v>208</v>
      </c>
      <c r="I142" s="19" t="s">
        <v>170</v>
      </c>
      <c r="J142" s="19" t="s">
        <v>170</v>
      </c>
      <c r="K142" s="22">
        <v>786.95</v>
      </c>
      <c r="L142" s="19" t="s">
        <v>170</v>
      </c>
      <c r="M142" s="19" t="s">
        <v>12</v>
      </c>
      <c r="N142" s="19" t="s">
        <v>12</v>
      </c>
      <c r="O142" s="19" t="s">
        <v>12</v>
      </c>
      <c r="P142" s="19" t="s">
        <v>12</v>
      </c>
      <c r="Q142" s="19" t="s">
        <v>189</v>
      </c>
      <c r="R142" s="19" t="s">
        <v>189</v>
      </c>
      <c r="S142" s="19" t="s">
        <v>190</v>
      </c>
    </row>
    <row r="143" spans="2:19" ht="15.75" x14ac:dyDescent="0.25">
      <c r="B143" s="19">
        <v>53</v>
      </c>
      <c r="C143" s="19" t="s">
        <v>125</v>
      </c>
      <c r="D143" s="20">
        <v>292</v>
      </c>
      <c r="E143" s="19" t="s">
        <v>209</v>
      </c>
      <c r="F143" s="19" t="s">
        <v>209</v>
      </c>
      <c r="G143" s="19" t="s">
        <v>12</v>
      </c>
      <c r="H143" s="21" t="s">
        <v>188</v>
      </c>
      <c r="I143" s="19" t="s">
        <v>170</v>
      </c>
      <c r="J143" s="19" t="s">
        <v>170</v>
      </c>
      <c r="K143" s="22">
        <v>4777.97</v>
      </c>
      <c r="L143" s="19" t="s">
        <v>170</v>
      </c>
      <c r="M143" s="19" t="s">
        <v>12</v>
      </c>
      <c r="N143" s="19" t="s">
        <v>12</v>
      </c>
      <c r="O143" s="19" t="s">
        <v>12</v>
      </c>
      <c r="P143" s="19" t="s">
        <v>12</v>
      </c>
      <c r="Q143" s="19" t="s">
        <v>189</v>
      </c>
      <c r="R143" s="19" t="s">
        <v>189</v>
      </c>
      <c r="S143" s="19" t="s">
        <v>190</v>
      </c>
    </row>
    <row r="144" spans="2:19" ht="15.75" x14ac:dyDescent="0.25">
      <c r="B144" s="19">
        <v>54</v>
      </c>
      <c r="C144" s="19" t="s">
        <v>125</v>
      </c>
      <c r="D144" s="20">
        <v>69</v>
      </c>
      <c r="E144" s="19" t="s">
        <v>209</v>
      </c>
      <c r="F144" s="19" t="s">
        <v>209</v>
      </c>
      <c r="G144" s="19" t="s">
        <v>12</v>
      </c>
      <c r="H144" s="21" t="s">
        <v>188</v>
      </c>
      <c r="I144" s="19" t="s">
        <v>170</v>
      </c>
      <c r="J144" s="19" t="s">
        <v>170</v>
      </c>
      <c r="K144" s="22">
        <v>1129.04</v>
      </c>
      <c r="L144" s="19" t="s">
        <v>170</v>
      </c>
      <c r="M144" s="19" t="s">
        <v>12</v>
      </c>
      <c r="N144" s="19" t="s">
        <v>12</v>
      </c>
      <c r="O144" s="19" t="s">
        <v>12</v>
      </c>
      <c r="P144" s="19" t="s">
        <v>12</v>
      </c>
      <c r="Q144" s="19" t="s">
        <v>189</v>
      </c>
      <c r="R144" s="19" t="s">
        <v>189</v>
      </c>
      <c r="S144" s="19" t="s">
        <v>190</v>
      </c>
    </row>
    <row r="145" spans="2:19" ht="15.75" x14ac:dyDescent="0.25">
      <c r="B145" s="19">
        <v>55</v>
      </c>
      <c r="C145" s="19" t="s">
        <v>125</v>
      </c>
      <c r="D145" s="20">
        <v>3</v>
      </c>
      <c r="E145" s="19" t="s">
        <v>209</v>
      </c>
      <c r="F145" s="19" t="s">
        <v>209</v>
      </c>
      <c r="G145" s="19" t="s">
        <v>12</v>
      </c>
      <c r="H145" s="21" t="s">
        <v>188</v>
      </c>
      <c r="I145" s="19" t="s">
        <v>170</v>
      </c>
      <c r="J145" s="19" t="s">
        <v>170</v>
      </c>
      <c r="K145" s="22">
        <v>49.09</v>
      </c>
      <c r="L145" s="19" t="s">
        <v>170</v>
      </c>
      <c r="M145" s="19" t="s">
        <v>12</v>
      </c>
      <c r="N145" s="19" t="s">
        <v>12</v>
      </c>
      <c r="O145" s="19" t="s">
        <v>12</v>
      </c>
      <c r="P145" s="19" t="s">
        <v>12</v>
      </c>
      <c r="Q145" s="19" t="s">
        <v>189</v>
      </c>
      <c r="R145" s="19" t="s">
        <v>189</v>
      </c>
      <c r="S145" s="19" t="s">
        <v>190</v>
      </c>
    </row>
    <row r="146" spans="2:19" ht="15.75" x14ac:dyDescent="0.25">
      <c r="B146" s="19">
        <v>56</v>
      </c>
      <c r="C146" s="19" t="s">
        <v>125</v>
      </c>
      <c r="D146" s="20">
        <v>5</v>
      </c>
      <c r="E146" s="19" t="s">
        <v>209</v>
      </c>
      <c r="F146" s="19" t="s">
        <v>209</v>
      </c>
      <c r="G146" s="19" t="s">
        <v>12</v>
      </c>
      <c r="H146" s="21" t="s">
        <v>188</v>
      </c>
      <c r="I146" s="19" t="s">
        <v>170</v>
      </c>
      <c r="J146" s="19" t="s">
        <v>170</v>
      </c>
      <c r="K146" s="22">
        <v>81.81</v>
      </c>
      <c r="L146" s="19" t="s">
        <v>170</v>
      </c>
      <c r="M146" s="19" t="s">
        <v>12</v>
      </c>
      <c r="N146" s="19" t="s">
        <v>12</v>
      </c>
      <c r="O146" s="19" t="s">
        <v>12</v>
      </c>
      <c r="P146" s="19" t="s">
        <v>12</v>
      </c>
      <c r="Q146" s="19" t="s">
        <v>189</v>
      </c>
      <c r="R146" s="19" t="s">
        <v>189</v>
      </c>
      <c r="S146" s="19" t="s">
        <v>190</v>
      </c>
    </row>
    <row r="147" spans="2:19" ht="15.75" x14ac:dyDescent="0.25">
      <c r="B147" s="19">
        <v>57</v>
      </c>
      <c r="C147" s="19" t="s">
        <v>125</v>
      </c>
      <c r="D147" s="20">
        <v>91</v>
      </c>
      <c r="E147" s="19" t="s">
        <v>210</v>
      </c>
      <c r="F147" s="19" t="s">
        <v>210</v>
      </c>
      <c r="G147" s="19" t="s">
        <v>12</v>
      </c>
      <c r="H147" s="21" t="s">
        <v>188</v>
      </c>
      <c r="I147" s="19" t="s">
        <v>170</v>
      </c>
      <c r="J147" s="19" t="s">
        <v>170</v>
      </c>
      <c r="K147" s="22">
        <v>2015.04</v>
      </c>
      <c r="L147" s="19" t="s">
        <v>170</v>
      </c>
      <c r="M147" s="19" t="s">
        <v>12</v>
      </c>
      <c r="N147" s="19" t="s">
        <v>12</v>
      </c>
      <c r="O147" s="19" t="s">
        <v>12</v>
      </c>
      <c r="P147" s="19" t="s">
        <v>12</v>
      </c>
      <c r="Q147" s="19" t="s">
        <v>189</v>
      </c>
      <c r="R147" s="19" t="s">
        <v>189</v>
      </c>
      <c r="S147" s="19" t="s">
        <v>190</v>
      </c>
    </row>
    <row r="148" spans="2:19" ht="15.75" x14ac:dyDescent="0.25">
      <c r="B148" s="19">
        <v>58</v>
      </c>
      <c r="C148" s="19" t="s">
        <v>125</v>
      </c>
      <c r="D148" s="20">
        <v>33</v>
      </c>
      <c r="E148" s="19" t="s">
        <v>210</v>
      </c>
      <c r="F148" s="19" t="s">
        <v>210</v>
      </c>
      <c r="G148" s="19" t="s">
        <v>12</v>
      </c>
      <c r="H148" s="21" t="s">
        <v>188</v>
      </c>
      <c r="I148" s="19" t="s">
        <v>170</v>
      </c>
      <c r="J148" s="19" t="s">
        <v>170</v>
      </c>
      <c r="K148" s="22">
        <v>730.73</v>
      </c>
      <c r="L148" s="19" t="s">
        <v>170</v>
      </c>
      <c r="M148" s="19" t="s">
        <v>12</v>
      </c>
      <c r="N148" s="19" t="s">
        <v>12</v>
      </c>
      <c r="O148" s="19" t="s">
        <v>12</v>
      </c>
      <c r="P148" s="19" t="s">
        <v>12</v>
      </c>
      <c r="Q148" s="19" t="s">
        <v>189</v>
      </c>
      <c r="R148" s="19" t="s">
        <v>189</v>
      </c>
      <c r="S148" s="19" t="s">
        <v>190</v>
      </c>
    </row>
    <row r="149" spans="2:19" ht="15.75" x14ac:dyDescent="0.25">
      <c r="B149" s="19">
        <v>59</v>
      </c>
      <c r="C149" s="19" t="s">
        <v>125</v>
      </c>
      <c r="D149" s="20">
        <v>15</v>
      </c>
      <c r="E149" s="19" t="s">
        <v>210</v>
      </c>
      <c r="F149" s="19" t="s">
        <v>210</v>
      </c>
      <c r="G149" s="19" t="s">
        <v>12</v>
      </c>
      <c r="H149" s="21" t="s">
        <v>188</v>
      </c>
      <c r="I149" s="19" t="s">
        <v>170</v>
      </c>
      <c r="J149" s="19" t="s">
        <v>170</v>
      </c>
      <c r="K149" s="22">
        <v>332.15</v>
      </c>
      <c r="L149" s="19" t="s">
        <v>170</v>
      </c>
      <c r="M149" s="19" t="s">
        <v>12</v>
      </c>
      <c r="N149" s="19" t="s">
        <v>12</v>
      </c>
      <c r="O149" s="19" t="s">
        <v>12</v>
      </c>
      <c r="P149" s="19" t="s">
        <v>12</v>
      </c>
      <c r="Q149" s="19" t="s">
        <v>189</v>
      </c>
      <c r="R149" s="19" t="s">
        <v>189</v>
      </c>
      <c r="S149" s="19" t="s">
        <v>190</v>
      </c>
    </row>
    <row r="150" spans="2:19" ht="15.75" x14ac:dyDescent="0.25">
      <c r="B150" s="19">
        <v>60</v>
      </c>
      <c r="C150" s="19" t="s">
        <v>125</v>
      </c>
      <c r="D150" s="20">
        <v>6</v>
      </c>
      <c r="E150" s="19" t="s">
        <v>203</v>
      </c>
      <c r="F150" s="19" t="s">
        <v>203</v>
      </c>
      <c r="G150" s="21" t="s">
        <v>195</v>
      </c>
      <c r="H150" s="21" t="s">
        <v>188</v>
      </c>
      <c r="I150" s="19" t="s">
        <v>170</v>
      </c>
      <c r="J150" s="19" t="s">
        <v>170</v>
      </c>
      <c r="K150" s="22">
        <v>463.12</v>
      </c>
      <c r="L150" s="19" t="s">
        <v>170</v>
      </c>
      <c r="M150" s="19" t="s">
        <v>12</v>
      </c>
      <c r="N150" s="19" t="s">
        <v>12</v>
      </c>
      <c r="O150" s="19" t="s">
        <v>12</v>
      </c>
      <c r="P150" s="19" t="s">
        <v>12</v>
      </c>
      <c r="Q150" s="19" t="s">
        <v>189</v>
      </c>
      <c r="R150" s="19" t="s">
        <v>189</v>
      </c>
      <c r="S150" s="19" t="s">
        <v>190</v>
      </c>
    </row>
    <row r="151" spans="2:19" ht="15.75" x14ac:dyDescent="0.25">
      <c r="B151" s="19">
        <v>61</v>
      </c>
      <c r="C151" s="19" t="s">
        <v>125</v>
      </c>
      <c r="D151" s="20">
        <v>1</v>
      </c>
      <c r="E151" s="19" t="s">
        <v>206</v>
      </c>
      <c r="F151" s="19" t="s">
        <v>206</v>
      </c>
      <c r="G151" s="21" t="s">
        <v>195</v>
      </c>
      <c r="H151" s="21" t="s">
        <v>188</v>
      </c>
      <c r="I151" s="19" t="s">
        <v>170</v>
      </c>
      <c r="J151" s="19" t="s">
        <v>170</v>
      </c>
      <c r="K151" s="22">
        <v>43.26</v>
      </c>
      <c r="L151" s="19" t="s">
        <v>170</v>
      </c>
      <c r="M151" s="19" t="s">
        <v>12</v>
      </c>
      <c r="N151" s="19" t="s">
        <v>12</v>
      </c>
      <c r="O151" s="19" t="s">
        <v>12</v>
      </c>
      <c r="P151" s="19" t="s">
        <v>12</v>
      </c>
      <c r="Q151" s="19" t="s">
        <v>189</v>
      </c>
      <c r="R151" s="19" t="s">
        <v>189</v>
      </c>
      <c r="S151" s="19" t="s">
        <v>190</v>
      </c>
    </row>
    <row r="152" spans="2:19" ht="15.75" x14ac:dyDescent="0.25">
      <c r="B152" s="19">
        <v>62</v>
      </c>
      <c r="C152" s="19" t="s">
        <v>125</v>
      </c>
      <c r="D152" s="20">
        <v>37</v>
      </c>
      <c r="E152" s="19" t="s">
        <v>207</v>
      </c>
      <c r="F152" s="19" t="s">
        <v>207</v>
      </c>
      <c r="G152" s="21" t="s">
        <v>195</v>
      </c>
      <c r="H152" s="21" t="s">
        <v>188</v>
      </c>
      <c r="I152" s="19" t="s">
        <v>170</v>
      </c>
      <c r="J152" s="19" t="s">
        <v>170</v>
      </c>
      <c r="K152" s="22">
        <v>751.74</v>
      </c>
      <c r="L152" s="19" t="s">
        <v>170</v>
      </c>
      <c r="M152" s="19" t="s">
        <v>12</v>
      </c>
      <c r="N152" s="19" t="s">
        <v>12</v>
      </c>
      <c r="O152" s="19" t="s">
        <v>12</v>
      </c>
      <c r="P152" s="19" t="s">
        <v>12</v>
      </c>
      <c r="Q152" s="19" t="s">
        <v>189</v>
      </c>
      <c r="R152" s="19" t="s">
        <v>189</v>
      </c>
      <c r="S152" s="19" t="s">
        <v>190</v>
      </c>
    </row>
    <row r="154" spans="2:19" ht="15.75" x14ac:dyDescent="0.25">
      <c r="B154" s="23" t="s">
        <v>25</v>
      </c>
      <c r="C154" s="23" t="s">
        <v>12</v>
      </c>
      <c r="D154" s="24">
        <v>-2244</v>
      </c>
      <c r="E154" s="23" t="s">
        <v>12</v>
      </c>
      <c r="F154" s="23" t="s">
        <v>12</v>
      </c>
      <c r="G154" s="23" t="s">
        <v>12</v>
      </c>
      <c r="H154" s="23" t="s">
        <v>12</v>
      </c>
      <c r="I154" s="23" t="s">
        <v>12</v>
      </c>
      <c r="J154" s="23" t="s">
        <v>12</v>
      </c>
      <c r="K154" s="25">
        <v>61044.069999999985</v>
      </c>
      <c r="L154" s="23" t="s">
        <v>12</v>
      </c>
      <c r="M154" s="23" t="s">
        <v>12</v>
      </c>
      <c r="N154" s="23" t="s">
        <v>12</v>
      </c>
      <c r="O154" s="23" t="s">
        <v>12</v>
      </c>
      <c r="P154" s="23" t="s">
        <v>12</v>
      </c>
      <c r="Q154" s="23" t="s">
        <v>12</v>
      </c>
      <c r="R154" s="23" t="s">
        <v>12</v>
      </c>
      <c r="S154" s="23" t="s">
        <v>12</v>
      </c>
    </row>
    <row r="158" spans="2:19" ht="15.75" x14ac:dyDescent="0.25">
      <c r="B158" s="26">
        <v>1</v>
      </c>
      <c r="C158" s="26" t="s">
        <v>138</v>
      </c>
      <c r="D158" s="27">
        <v>4317</v>
      </c>
      <c r="E158" s="26" t="s">
        <v>211</v>
      </c>
      <c r="F158" s="26" t="s">
        <v>212</v>
      </c>
      <c r="G158" s="28" t="s">
        <v>213</v>
      </c>
      <c r="H158" s="26" t="s">
        <v>12</v>
      </c>
      <c r="I158" s="26" t="s">
        <v>12</v>
      </c>
      <c r="J158" s="26" t="s">
        <v>170</v>
      </c>
      <c r="K158" s="29">
        <v>67779.473456653068</v>
      </c>
      <c r="L158" s="26" t="s">
        <v>12</v>
      </c>
      <c r="M158" s="26" t="s">
        <v>126</v>
      </c>
      <c r="N158" s="26" t="s">
        <v>12</v>
      </c>
      <c r="O158" s="26" t="s">
        <v>12</v>
      </c>
      <c r="P158" s="26" t="s">
        <v>12</v>
      </c>
      <c r="Q158" s="26" t="s">
        <v>214</v>
      </c>
      <c r="R158" s="26" t="s">
        <v>215</v>
      </c>
      <c r="S158" s="26" t="s">
        <v>216</v>
      </c>
    </row>
    <row r="159" spans="2:19" ht="15.75" x14ac:dyDescent="0.25">
      <c r="B159" s="26">
        <v>2</v>
      </c>
      <c r="C159" s="26" t="s">
        <v>138</v>
      </c>
      <c r="D159" s="27">
        <v>1</v>
      </c>
      <c r="E159" s="26" t="s">
        <v>217</v>
      </c>
      <c r="F159" s="26" t="s">
        <v>218</v>
      </c>
      <c r="G159" s="28" t="s">
        <v>213</v>
      </c>
      <c r="H159" s="26" t="s">
        <v>12</v>
      </c>
      <c r="I159" s="26" t="s">
        <v>12</v>
      </c>
      <c r="J159" s="26" t="s">
        <v>170</v>
      </c>
      <c r="K159" s="29">
        <v>157.00597123058768</v>
      </c>
      <c r="L159" s="26" t="s">
        <v>126</v>
      </c>
      <c r="M159" s="26" t="s">
        <v>12</v>
      </c>
      <c r="N159" s="26" t="s">
        <v>12</v>
      </c>
      <c r="O159" s="26" t="s">
        <v>12</v>
      </c>
      <c r="P159" s="26" t="s">
        <v>12</v>
      </c>
      <c r="Q159" s="26" t="s">
        <v>214</v>
      </c>
      <c r="R159" s="26" t="s">
        <v>215</v>
      </c>
      <c r="S159" s="26" t="s">
        <v>216</v>
      </c>
    </row>
    <row r="160" spans="2:19" ht="15.75" x14ac:dyDescent="0.25">
      <c r="B160" s="26">
        <v>3</v>
      </c>
      <c r="C160" s="26" t="s">
        <v>138</v>
      </c>
      <c r="D160" s="27">
        <v>13800</v>
      </c>
      <c r="E160" s="26" t="s">
        <v>219</v>
      </c>
      <c r="F160" s="26" t="s">
        <v>12</v>
      </c>
      <c r="G160" s="28" t="s">
        <v>220</v>
      </c>
      <c r="H160" s="26" t="s">
        <v>12</v>
      </c>
      <c r="I160" s="26" t="s">
        <v>12</v>
      </c>
      <c r="J160" s="26" t="s">
        <v>170</v>
      </c>
      <c r="K160" s="29">
        <v>30247.613260572351</v>
      </c>
      <c r="L160" s="26" t="s">
        <v>126</v>
      </c>
      <c r="M160" s="26" t="s">
        <v>12</v>
      </c>
      <c r="N160" s="26" t="s">
        <v>12</v>
      </c>
      <c r="O160" s="26" t="s">
        <v>12</v>
      </c>
      <c r="P160" s="26" t="s">
        <v>12</v>
      </c>
      <c r="Q160" s="26" t="s">
        <v>221</v>
      </c>
      <c r="R160" s="26" t="s">
        <v>222</v>
      </c>
      <c r="S160" s="26" t="s">
        <v>223</v>
      </c>
    </row>
    <row r="161" spans="2:19" ht="15.75" x14ac:dyDescent="0.25">
      <c r="B161" s="26">
        <v>4</v>
      </c>
      <c r="C161" s="26" t="s">
        <v>140</v>
      </c>
      <c r="D161" s="27">
        <v>360</v>
      </c>
      <c r="E161" s="26" t="s">
        <v>224</v>
      </c>
      <c r="F161" s="26" t="s">
        <v>12</v>
      </c>
      <c r="G161" s="28" t="s">
        <v>225</v>
      </c>
      <c r="H161" s="26" t="s">
        <v>12</v>
      </c>
      <c r="I161" s="26" t="s">
        <v>170</v>
      </c>
      <c r="J161" s="26" t="s">
        <v>170</v>
      </c>
      <c r="K161" s="29">
        <v>46771.246947193758</v>
      </c>
      <c r="L161" s="26" t="s">
        <v>126</v>
      </c>
      <c r="M161" s="26" t="s">
        <v>12</v>
      </c>
      <c r="N161" s="26" t="s">
        <v>12</v>
      </c>
      <c r="O161" s="26" t="s">
        <v>12</v>
      </c>
      <c r="P161" s="26" t="s">
        <v>12</v>
      </c>
      <c r="Q161" s="26" t="s">
        <v>226</v>
      </c>
      <c r="R161" s="26" t="s">
        <v>227</v>
      </c>
      <c r="S161" s="26" t="s">
        <v>228</v>
      </c>
    </row>
    <row r="162" spans="2:19" ht="15.75" x14ac:dyDescent="0.25">
      <c r="B162" s="26">
        <v>5</v>
      </c>
      <c r="C162" s="26" t="s">
        <v>140</v>
      </c>
      <c r="D162" s="27">
        <v>344</v>
      </c>
      <c r="E162" s="26" t="s">
        <v>229</v>
      </c>
      <c r="F162" s="26" t="s">
        <v>12</v>
      </c>
      <c r="G162" s="28" t="s">
        <v>230</v>
      </c>
      <c r="H162" s="26" t="s">
        <v>12</v>
      </c>
      <c r="I162" s="26" t="s">
        <v>170</v>
      </c>
      <c r="J162" s="26" t="s">
        <v>170</v>
      </c>
      <c r="K162" s="29">
        <v>70016.382906622108</v>
      </c>
      <c r="L162" s="26" t="s">
        <v>12</v>
      </c>
      <c r="M162" s="26" t="s">
        <v>126</v>
      </c>
      <c r="N162" s="26" t="s">
        <v>12</v>
      </c>
      <c r="O162" s="26" t="s">
        <v>12</v>
      </c>
      <c r="P162" s="26" t="s">
        <v>12</v>
      </c>
      <c r="Q162" s="26" t="s">
        <v>226</v>
      </c>
      <c r="R162" s="26" t="s">
        <v>227</v>
      </c>
      <c r="S162" s="26" t="s">
        <v>228</v>
      </c>
    </row>
    <row r="163" spans="2:19" ht="15.75" x14ac:dyDescent="0.25">
      <c r="B163" s="26">
        <v>6</v>
      </c>
      <c r="C163" s="26" t="s">
        <v>138</v>
      </c>
      <c r="D163" s="27">
        <v>254</v>
      </c>
      <c r="E163" s="26" t="s">
        <v>224</v>
      </c>
      <c r="F163" s="26" t="s">
        <v>12</v>
      </c>
      <c r="G163" s="28" t="s">
        <v>231</v>
      </c>
      <c r="H163" s="26" t="s">
        <v>12</v>
      </c>
      <c r="I163" s="26" t="s">
        <v>12</v>
      </c>
      <c r="J163" s="26" t="s">
        <v>170</v>
      </c>
      <c r="K163" s="29">
        <v>51698.143192680276</v>
      </c>
      <c r="L163" s="26" t="s">
        <v>12</v>
      </c>
      <c r="M163" s="26" t="s">
        <v>126</v>
      </c>
      <c r="N163" s="26" t="s">
        <v>12</v>
      </c>
      <c r="O163" s="26" t="s">
        <v>12</v>
      </c>
      <c r="P163" s="26" t="s">
        <v>12</v>
      </c>
      <c r="Q163" s="26" t="s">
        <v>226</v>
      </c>
      <c r="R163" s="26" t="s">
        <v>227</v>
      </c>
      <c r="S163" s="26" t="s">
        <v>228</v>
      </c>
    </row>
    <row r="164" spans="2:19" ht="15.75" x14ac:dyDescent="0.25">
      <c r="B164" s="26">
        <v>7</v>
      </c>
      <c r="C164" s="26" t="s">
        <v>138</v>
      </c>
      <c r="D164" s="27">
        <v>1</v>
      </c>
      <c r="E164" s="26" t="s">
        <v>232</v>
      </c>
      <c r="F164" s="26" t="s">
        <v>181</v>
      </c>
      <c r="G164" s="28" t="s">
        <v>233</v>
      </c>
      <c r="H164" s="26" t="s">
        <v>12</v>
      </c>
      <c r="I164" s="26" t="s">
        <v>12</v>
      </c>
      <c r="J164" s="26" t="s">
        <v>170</v>
      </c>
      <c r="K164" s="29">
        <v>11919.090409806373</v>
      </c>
      <c r="L164" s="26" t="s">
        <v>126</v>
      </c>
      <c r="M164" s="26" t="s">
        <v>12</v>
      </c>
      <c r="N164" s="26" t="s">
        <v>12</v>
      </c>
      <c r="O164" s="26" t="s">
        <v>12</v>
      </c>
      <c r="P164" s="26" t="s">
        <v>12</v>
      </c>
      <c r="Q164" s="26" t="s">
        <v>234</v>
      </c>
      <c r="R164" s="26" t="s">
        <v>12</v>
      </c>
      <c r="S164" s="26" t="s">
        <v>26</v>
      </c>
    </row>
    <row r="165" spans="2:19" ht="15.75" x14ac:dyDescent="0.25">
      <c r="B165" s="26">
        <v>8</v>
      </c>
      <c r="C165" s="26" t="s">
        <v>138</v>
      </c>
      <c r="D165" s="27">
        <v>1</v>
      </c>
      <c r="E165" s="26" t="s">
        <v>235</v>
      </c>
      <c r="F165" s="26" t="s">
        <v>181</v>
      </c>
      <c r="G165" s="28" t="s">
        <v>236</v>
      </c>
      <c r="H165" s="26" t="s">
        <v>12</v>
      </c>
      <c r="I165" s="26" t="s">
        <v>12</v>
      </c>
      <c r="J165" s="26" t="s">
        <v>170</v>
      </c>
      <c r="K165" s="29">
        <v>11685.382754712131</v>
      </c>
      <c r="L165" s="26" t="s">
        <v>126</v>
      </c>
      <c r="M165" s="26" t="s">
        <v>12</v>
      </c>
      <c r="N165" s="26" t="s">
        <v>12</v>
      </c>
      <c r="O165" s="26" t="s">
        <v>12</v>
      </c>
      <c r="P165" s="26" t="s">
        <v>12</v>
      </c>
      <c r="Q165" s="26" t="s">
        <v>237</v>
      </c>
      <c r="R165" s="26" t="s">
        <v>12</v>
      </c>
      <c r="S165" s="26" t="s">
        <v>26</v>
      </c>
    </row>
  </sheetData>
  <mergeCells count="2">
    <mergeCell ref="C5:T5"/>
    <mergeCell ref="C67:S6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9"/>
  <sheetViews>
    <sheetView workbookViewId="0">
      <selection activeCell="F17" sqref="F17"/>
    </sheetView>
  </sheetViews>
  <sheetFormatPr defaultRowHeight="15" x14ac:dyDescent="0.25"/>
  <cols>
    <col min="2" max="2" width="9.5703125" customWidth="1"/>
    <col min="3" max="3" width="14.42578125" customWidth="1"/>
    <col min="4" max="4" width="6.140625" customWidth="1"/>
    <col min="5" max="5" width="14.28515625" customWidth="1"/>
    <col min="6" max="6" width="20.28515625" customWidth="1"/>
    <col min="7" max="7" width="71" customWidth="1"/>
    <col min="8" max="9" width="4.140625" customWidth="1"/>
    <col min="10" max="10" width="8.7109375" customWidth="1"/>
    <col min="11" max="11" width="6" customWidth="1"/>
    <col min="12" max="13" width="15.7109375" customWidth="1"/>
    <col min="14" max="16" width="19.5703125" customWidth="1"/>
  </cols>
  <sheetData>
    <row r="1" spans="2:13" ht="15.75" x14ac:dyDescent="0.25">
      <c r="B1" s="30" t="s">
        <v>238</v>
      </c>
      <c r="C1" s="182" t="s">
        <v>239</v>
      </c>
      <c r="D1" s="178"/>
      <c r="E1" s="178"/>
      <c r="F1" s="178"/>
      <c r="G1" s="178"/>
      <c r="H1" s="178"/>
      <c r="I1" s="178"/>
      <c r="J1" s="178"/>
      <c r="K1" s="178"/>
      <c r="L1" s="178"/>
      <c r="M1" s="178"/>
    </row>
    <row r="2" spans="2:13" ht="15.75" x14ac:dyDescent="0.25">
      <c r="B2" s="31" t="s">
        <v>107</v>
      </c>
      <c r="C2" s="31" t="s">
        <v>240</v>
      </c>
      <c r="D2" s="31" t="s">
        <v>241</v>
      </c>
      <c r="E2" s="31" t="s">
        <v>242</v>
      </c>
      <c r="F2" s="31" t="s">
        <v>243</v>
      </c>
      <c r="G2" s="31" t="s">
        <v>244</v>
      </c>
      <c r="H2" s="31" t="s">
        <v>245</v>
      </c>
      <c r="I2" s="31" t="s">
        <v>111</v>
      </c>
      <c r="J2" s="31" t="s">
        <v>246</v>
      </c>
      <c r="K2" s="31" t="s">
        <v>116</v>
      </c>
      <c r="L2" s="31" t="s">
        <v>12</v>
      </c>
      <c r="M2" s="31" t="s">
        <v>12</v>
      </c>
    </row>
    <row r="3" spans="2:13" ht="15.75" x14ac:dyDescent="0.25">
      <c r="B3" s="32">
        <v>1</v>
      </c>
      <c r="C3" s="33">
        <v>31785.938978931252</v>
      </c>
      <c r="D3" s="32" t="s">
        <v>247</v>
      </c>
      <c r="E3" s="32" t="s">
        <v>129</v>
      </c>
      <c r="F3" s="32" t="s">
        <v>38</v>
      </c>
      <c r="G3" s="32" t="s">
        <v>132</v>
      </c>
      <c r="H3" s="32" t="s">
        <v>12</v>
      </c>
      <c r="I3" s="32" t="s">
        <v>12</v>
      </c>
      <c r="J3" s="32">
        <v>380001</v>
      </c>
      <c r="K3" s="32" t="s">
        <v>26</v>
      </c>
      <c r="L3" s="34">
        <v>2720145.3</v>
      </c>
      <c r="M3" s="32" t="s">
        <v>138</v>
      </c>
    </row>
    <row r="4" spans="2:13" ht="15.75" x14ac:dyDescent="0.25">
      <c r="B4" s="32">
        <v>2</v>
      </c>
      <c r="C4" s="33">
        <v>13461.560933428374</v>
      </c>
      <c r="D4" s="32" t="s">
        <v>247</v>
      </c>
      <c r="E4" s="32" t="s">
        <v>129</v>
      </c>
      <c r="F4" s="32" t="s">
        <v>39</v>
      </c>
      <c r="G4" s="32" t="s">
        <v>132</v>
      </c>
      <c r="H4" s="32" t="s">
        <v>12</v>
      </c>
      <c r="I4" s="32" t="s">
        <v>12</v>
      </c>
      <c r="J4" s="32">
        <v>380001</v>
      </c>
      <c r="K4" s="32" t="s">
        <v>26</v>
      </c>
      <c r="L4" s="34">
        <v>1152000</v>
      </c>
      <c r="M4" s="32" t="s">
        <v>138</v>
      </c>
    </row>
    <row r="5" spans="2:13" ht="15.75" x14ac:dyDescent="0.25">
      <c r="B5" s="32">
        <v>3</v>
      </c>
      <c r="C5" s="33">
        <v>0</v>
      </c>
      <c r="D5" s="32" t="s">
        <v>247</v>
      </c>
      <c r="E5" s="32" t="s">
        <v>129</v>
      </c>
      <c r="F5" s="32" t="s">
        <v>40</v>
      </c>
      <c r="G5" s="32" t="s">
        <v>132</v>
      </c>
      <c r="H5" s="32" t="s">
        <v>12</v>
      </c>
      <c r="I5" s="32" t="s">
        <v>12</v>
      </c>
      <c r="J5" s="32">
        <v>380001</v>
      </c>
      <c r="K5" s="32" t="s">
        <v>26</v>
      </c>
      <c r="L5" s="34">
        <v>0</v>
      </c>
      <c r="M5" s="32" t="s">
        <v>138</v>
      </c>
    </row>
    <row r="6" spans="2:13" ht="15.75" x14ac:dyDescent="0.25">
      <c r="B6" s="32">
        <v>4</v>
      </c>
      <c r="C6" s="33">
        <v>0</v>
      </c>
      <c r="D6" s="32" t="s">
        <v>247</v>
      </c>
      <c r="E6" s="32" t="s">
        <v>129</v>
      </c>
      <c r="F6" s="32" t="s">
        <v>41</v>
      </c>
      <c r="G6" s="32" t="s">
        <v>132</v>
      </c>
      <c r="H6" s="32" t="s">
        <v>12</v>
      </c>
      <c r="I6" s="32" t="s">
        <v>12</v>
      </c>
      <c r="J6" s="32">
        <v>380001</v>
      </c>
      <c r="K6" s="32" t="s">
        <v>26</v>
      </c>
      <c r="L6" s="34">
        <v>0</v>
      </c>
      <c r="M6" s="32" t="s">
        <v>138</v>
      </c>
    </row>
    <row r="7" spans="2:13" ht="15.75" x14ac:dyDescent="0.25">
      <c r="B7" s="32">
        <v>5</v>
      </c>
      <c r="C7" s="33">
        <v>0</v>
      </c>
      <c r="D7" s="32" t="s">
        <v>247</v>
      </c>
      <c r="E7" s="32" t="s">
        <v>129</v>
      </c>
      <c r="F7" s="32" t="s">
        <v>42</v>
      </c>
      <c r="G7" s="32" t="s">
        <v>132</v>
      </c>
      <c r="H7" s="32" t="s">
        <v>12</v>
      </c>
      <c r="I7" s="32" t="s">
        <v>12</v>
      </c>
      <c r="J7" s="32">
        <v>380001</v>
      </c>
      <c r="K7" s="32" t="s">
        <v>26</v>
      </c>
      <c r="L7" s="34">
        <v>0</v>
      </c>
      <c r="M7" s="32" t="s">
        <v>131</v>
      </c>
    </row>
    <row r="8" spans="2:13" ht="15.75" x14ac:dyDescent="0.25">
      <c r="B8" s="32">
        <v>6</v>
      </c>
      <c r="C8" s="33">
        <v>29391.544457038694</v>
      </c>
      <c r="D8" s="32" t="s">
        <v>247</v>
      </c>
      <c r="E8" s="32" t="s">
        <v>129</v>
      </c>
      <c r="F8" s="32" t="s">
        <v>43</v>
      </c>
      <c r="G8" s="32" t="s">
        <v>132</v>
      </c>
      <c r="H8" s="32" t="s">
        <v>12</v>
      </c>
      <c r="I8" s="32" t="s">
        <v>12</v>
      </c>
      <c r="J8" s="32">
        <v>380001</v>
      </c>
      <c r="K8" s="32" t="s">
        <v>26</v>
      </c>
      <c r="L8" s="34">
        <v>2515240.2000000002</v>
      </c>
      <c r="M8" s="32" t="s">
        <v>131</v>
      </c>
    </row>
    <row r="9" spans="2:13" ht="15.75" x14ac:dyDescent="0.25">
      <c r="B9" s="32">
        <v>7</v>
      </c>
      <c r="C9" s="33">
        <v>116038.26962852168</v>
      </c>
      <c r="D9" s="32" t="s">
        <v>247</v>
      </c>
      <c r="E9" s="32" t="s">
        <v>129</v>
      </c>
      <c r="F9" s="32" t="s">
        <v>44</v>
      </c>
      <c r="G9" s="32" t="s">
        <v>132</v>
      </c>
      <c r="H9" s="32" t="s">
        <v>12</v>
      </c>
      <c r="I9" s="32" t="s">
        <v>12</v>
      </c>
      <c r="J9" s="32">
        <v>380001</v>
      </c>
      <c r="K9" s="32" t="s">
        <v>26</v>
      </c>
      <c r="L9" s="34">
        <v>9930207</v>
      </c>
      <c r="M9" s="32" t="s">
        <v>131</v>
      </c>
    </row>
    <row r="10" spans="2:13" ht="15.75" x14ac:dyDescent="0.25">
      <c r="B10" s="32">
        <v>8</v>
      </c>
      <c r="C10" s="33">
        <v>4239.6204587681268</v>
      </c>
      <c r="D10" s="32" t="s">
        <v>247</v>
      </c>
      <c r="E10" s="32" t="s">
        <v>129</v>
      </c>
      <c r="F10" s="32" t="s">
        <v>248</v>
      </c>
      <c r="G10" s="32" t="s">
        <v>132</v>
      </c>
      <c r="H10" s="32" t="s">
        <v>12</v>
      </c>
      <c r="I10" s="32" t="s">
        <v>12</v>
      </c>
      <c r="J10" s="32">
        <v>380001</v>
      </c>
      <c r="K10" s="32" t="s">
        <v>26</v>
      </c>
      <c r="L10" s="34">
        <v>362814</v>
      </c>
      <c r="M10" s="32" t="s">
        <v>131</v>
      </c>
    </row>
    <row r="11" spans="2:13" ht="15.75" x14ac:dyDescent="0.25">
      <c r="B11" s="32">
        <v>9</v>
      </c>
      <c r="C11" s="33">
        <v>12269.651892447737</v>
      </c>
      <c r="D11" s="32" t="s">
        <v>247</v>
      </c>
      <c r="E11" s="32" t="s">
        <v>129</v>
      </c>
      <c r="F11" s="32" t="s">
        <v>68</v>
      </c>
      <c r="G11" s="32" t="s">
        <v>132</v>
      </c>
      <c r="H11" s="32" t="s">
        <v>12</v>
      </c>
      <c r="I11" s="32" t="s">
        <v>12</v>
      </c>
      <c r="J11" s="32">
        <v>380001</v>
      </c>
      <c r="K11" s="32" t="s">
        <v>26</v>
      </c>
      <c r="L11" s="34">
        <v>1050000</v>
      </c>
      <c r="M11" s="32" t="s">
        <v>131</v>
      </c>
    </row>
    <row r="12" spans="2:13" ht="15.75" x14ac:dyDescent="0.25">
      <c r="B12" s="32">
        <v>10</v>
      </c>
      <c r="C12" s="33">
        <v>23674.702314874325</v>
      </c>
      <c r="D12" s="32" t="s">
        <v>247</v>
      </c>
      <c r="E12" s="32" t="s">
        <v>129</v>
      </c>
      <c r="F12" s="32" t="s">
        <v>149</v>
      </c>
      <c r="G12" s="32" t="s">
        <v>132</v>
      </c>
      <c r="H12" s="32" t="s">
        <v>12</v>
      </c>
      <c r="I12" s="32" t="s">
        <v>12</v>
      </c>
      <c r="J12" s="32">
        <v>380001</v>
      </c>
      <c r="K12" s="32" t="s">
        <v>26</v>
      </c>
      <c r="L12" s="34">
        <v>2026010</v>
      </c>
      <c r="M12" s="32" t="s">
        <v>131</v>
      </c>
    </row>
    <row r="13" spans="2:13" ht="15.75" x14ac:dyDescent="0.25">
      <c r="B13" s="32">
        <v>11</v>
      </c>
      <c r="C13" s="33">
        <v>12269.651892447737</v>
      </c>
      <c r="D13" s="32" t="s">
        <v>247</v>
      </c>
      <c r="E13" s="32" t="s">
        <v>129</v>
      </c>
      <c r="F13" s="32" t="s">
        <v>70</v>
      </c>
      <c r="G13" s="32" t="s">
        <v>132</v>
      </c>
      <c r="H13" s="32" t="s">
        <v>12</v>
      </c>
      <c r="I13" s="32" t="s">
        <v>12</v>
      </c>
      <c r="J13" s="32">
        <v>380001</v>
      </c>
      <c r="K13" s="32" t="s">
        <v>26</v>
      </c>
      <c r="L13" s="34">
        <v>1050000</v>
      </c>
      <c r="M13" s="32" t="s">
        <v>131</v>
      </c>
    </row>
    <row r="14" spans="2:13" ht="15.75" x14ac:dyDescent="0.25">
      <c r="B14" s="32">
        <v>12</v>
      </c>
      <c r="C14" s="33">
        <v>26148.380990219335</v>
      </c>
      <c r="D14" s="32" t="s">
        <v>247</v>
      </c>
      <c r="E14" s="32" t="s">
        <v>129</v>
      </c>
      <c r="F14" s="32" t="s">
        <v>71</v>
      </c>
      <c r="G14" s="32" t="s">
        <v>132</v>
      </c>
      <c r="H14" s="32" t="s">
        <v>12</v>
      </c>
      <c r="I14" s="32" t="s">
        <v>12</v>
      </c>
      <c r="J14" s="32">
        <v>380001</v>
      </c>
      <c r="K14" s="32" t="s">
        <v>26</v>
      </c>
      <c r="L14" s="34">
        <v>2237700</v>
      </c>
      <c r="M14" s="32" t="s">
        <v>131</v>
      </c>
    </row>
    <row r="15" spans="2:13" ht="15.75" x14ac:dyDescent="0.25">
      <c r="B15" s="32">
        <v>13</v>
      </c>
      <c r="C15" s="33">
        <v>0</v>
      </c>
      <c r="D15" s="32" t="s">
        <v>247</v>
      </c>
      <c r="E15" s="32" t="s">
        <v>129</v>
      </c>
      <c r="F15" s="32" t="s">
        <v>96</v>
      </c>
      <c r="G15" s="32" t="s">
        <v>132</v>
      </c>
      <c r="H15" s="32" t="s">
        <v>12</v>
      </c>
      <c r="I15" s="32" t="s">
        <v>12</v>
      </c>
      <c r="J15" s="32">
        <v>380001</v>
      </c>
      <c r="K15" s="32" t="s">
        <v>26</v>
      </c>
      <c r="L15" s="34">
        <v>0</v>
      </c>
      <c r="M15" s="32" t="s">
        <v>131</v>
      </c>
    </row>
    <row r="18" spans="2:14" ht="15.75" x14ac:dyDescent="0.25">
      <c r="B18" s="35" t="s">
        <v>249</v>
      </c>
      <c r="C18" s="183" t="s">
        <v>250</v>
      </c>
      <c r="D18" s="178"/>
      <c r="E18" s="178"/>
      <c r="F18" s="178"/>
      <c r="G18" s="178"/>
      <c r="H18" s="178"/>
      <c r="I18" s="178"/>
      <c r="J18" s="178"/>
      <c r="K18" s="178"/>
      <c r="L18" s="178"/>
      <c r="M18" s="178"/>
      <c r="N18" s="178"/>
    </row>
    <row r="19" spans="2:14" ht="15.75" x14ac:dyDescent="0.25">
      <c r="B19" s="36" t="s">
        <v>107</v>
      </c>
      <c r="C19" s="36" t="s">
        <v>240</v>
      </c>
      <c r="D19" s="36" t="s">
        <v>241</v>
      </c>
      <c r="E19" s="36" t="s">
        <v>242</v>
      </c>
      <c r="F19" s="36" t="s">
        <v>243</v>
      </c>
      <c r="G19" s="36" t="s">
        <v>244</v>
      </c>
      <c r="H19" s="36" t="s">
        <v>245</v>
      </c>
      <c r="I19" s="36" t="s">
        <v>111</v>
      </c>
      <c r="J19" s="36" t="s">
        <v>246</v>
      </c>
      <c r="K19" s="36" t="s">
        <v>116</v>
      </c>
      <c r="L19" s="36" t="s">
        <v>117</v>
      </c>
      <c r="M19" s="36" t="s">
        <v>12</v>
      </c>
      <c r="N19" s="36" t="s">
        <v>12</v>
      </c>
    </row>
    <row r="20" spans="2:14" ht="15.75" x14ac:dyDescent="0.25">
      <c r="B20" s="37">
        <v>1</v>
      </c>
      <c r="C20" s="38">
        <v>914284.92795961536</v>
      </c>
      <c r="D20" s="37" t="s">
        <v>247</v>
      </c>
      <c r="E20" s="37" t="s">
        <v>129</v>
      </c>
      <c r="F20" s="37" t="s">
        <v>27</v>
      </c>
      <c r="G20" s="37" t="s">
        <v>132</v>
      </c>
      <c r="H20" s="37" t="s">
        <v>12</v>
      </c>
      <c r="I20" s="37" t="s">
        <v>12</v>
      </c>
      <c r="J20" s="37">
        <v>380001</v>
      </c>
      <c r="K20" s="37" t="s">
        <v>26</v>
      </c>
      <c r="L20" s="37">
        <v>2</v>
      </c>
      <c r="M20" s="39">
        <v>78241761.280000001</v>
      </c>
      <c r="N20" s="37" t="s">
        <v>125</v>
      </c>
    </row>
    <row r="21" spans="2:14" ht="15.75" x14ac:dyDescent="0.25">
      <c r="B21" s="37">
        <v>2</v>
      </c>
      <c r="C21" s="38">
        <v>1078370.2414200078</v>
      </c>
      <c r="D21" s="37" t="s">
        <v>247</v>
      </c>
      <c r="E21" s="37" t="s">
        <v>129</v>
      </c>
      <c r="F21" s="37" t="s">
        <v>29</v>
      </c>
      <c r="G21" s="37" t="s">
        <v>132</v>
      </c>
      <c r="H21" s="37" t="s">
        <v>12</v>
      </c>
      <c r="I21" s="37" t="s">
        <v>12</v>
      </c>
      <c r="J21" s="37">
        <v>380001</v>
      </c>
      <c r="K21" s="37" t="s">
        <v>26</v>
      </c>
      <c r="L21" s="37">
        <v>2</v>
      </c>
      <c r="M21" s="39">
        <v>92283690.150000006</v>
      </c>
      <c r="N21" s="37" t="s">
        <v>125</v>
      </c>
    </row>
    <row r="22" spans="2:14" ht="15.75" x14ac:dyDescent="0.25">
      <c r="B22" s="37">
        <v>3</v>
      </c>
      <c r="C22" s="38">
        <v>235093.87428865233</v>
      </c>
      <c r="D22" s="37" t="s">
        <v>247</v>
      </c>
      <c r="E22" s="37" t="s">
        <v>129</v>
      </c>
      <c r="F22" s="37" t="s">
        <v>31</v>
      </c>
      <c r="G22" s="37" t="s">
        <v>132</v>
      </c>
      <c r="H22" s="37" t="s">
        <v>12</v>
      </c>
      <c r="I22" s="37" t="s">
        <v>12</v>
      </c>
      <c r="J22" s="37">
        <v>380001</v>
      </c>
      <c r="K22" s="37" t="s">
        <v>26</v>
      </c>
      <c r="L22" s="37">
        <v>2</v>
      </c>
      <c r="M22" s="39">
        <v>20118628.48</v>
      </c>
      <c r="N22" s="37" t="s">
        <v>125</v>
      </c>
    </row>
    <row r="23" spans="2:14" ht="15.75" x14ac:dyDescent="0.25">
      <c r="B23" s="37">
        <v>4</v>
      </c>
      <c r="C23" s="38">
        <v>467415.31018848525</v>
      </c>
      <c r="D23" s="37" t="s">
        <v>247</v>
      </c>
      <c r="E23" s="37" t="s">
        <v>129</v>
      </c>
      <c r="F23" s="37" t="s">
        <v>32</v>
      </c>
      <c r="G23" s="37" t="s">
        <v>132</v>
      </c>
      <c r="H23" s="37" t="s">
        <v>12</v>
      </c>
      <c r="I23" s="37" t="s">
        <v>12</v>
      </c>
      <c r="J23" s="37">
        <v>380001</v>
      </c>
      <c r="K23" s="37" t="s">
        <v>26</v>
      </c>
      <c r="L23" s="37">
        <v>2</v>
      </c>
      <c r="M23" s="39">
        <v>40000000</v>
      </c>
      <c r="N23" s="37" t="s">
        <v>125</v>
      </c>
    </row>
    <row r="24" spans="2:14" ht="15.75" x14ac:dyDescent="0.25">
      <c r="B24" s="37">
        <v>5</v>
      </c>
      <c r="C24" s="38">
        <v>1863.6783247835283</v>
      </c>
      <c r="D24" s="37" t="s">
        <v>247</v>
      </c>
      <c r="E24" s="37" t="s">
        <v>134</v>
      </c>
      <c r="F24" s="37" t="s">
        <v>35</v>
      </c>
      <c r="G24" s="37" t="s">
        <v>135</v>
      </c>
      <c r="H24" s="37" t="s">
        <v>12</v>
      </c>
      <c r="I24" s="37" t="s">
        <v>12</v>
      </c>
      <c r="J24" s="37">
        <v>380014</v>
      </c>
      <c r="K24" s="37" t="s">
        <v>26</v>
      </c>
      <c r="L24" s="37">
        <v>2</v>
      </c>
      <c r="M24" s="39">
        <v>159488</v>
      </c>
      <c r="N24" s="37" t="s">
        <v>125</v>
      </c>
    </row>
    <row r="25" spans="2:14" ht="15.75" x14ac:dyDescent="0.25">
      <c r="B25" s="37">
        <v>6</v>
      </c>
      <c r="C25" s="38">
        <v>2951.458920036926</v>
      </c>
      <c r="D25" s="37" t="s">
        <v>247</v>
      </c>
      <c r="E25" s="37" t="s">
        <v>134</v>
      </c>
      <c r="F25" s="37" t="s">
        <v>36</v>
      </c>
      <c r="G25" s="37" t="s">
        <v>135</v>
      </c>
      <c r="H25" s="37" t="s">
        <v>12</v>
      </c>
      <c r="I25" s="37" t="s">
        <v>12</v>
      </c>
      <c r="J25" s="37">
        <v>380014</v>
      </c>
      <c r="K25" s="37" t="s">
        <v>26</v>
      </c>
      <c r="L25" s="37">
        <v>2</v>
      </c>
      <c r="M25" s="39">
        <v>252577</v>
      </c>
      <c r="N25" s="37" t="s">
        <v>125</v>
      </c>
    </row>
    <row r="26" spans="2:14" ht="15.75" x14ac:dyDescent="0.25">
      <c r="B26" s="37">
        <v>7</v>
      </c>
      <c r="C26" s="38">
        <v>7928.5906259859539</v>
      </c>
      <c r="D26" s="37" t="s">
        <v>247</v>
      </c>
      <c r="E26" s="37" t="s">
        <v>134</v>
      </c>
      <c r="F26" s="37" t="s">
        <v>37</v>
      </c>
      <c r="G26" s="37" t="s">
        <v>135</v>
      </c>
      <c r="H26" s="37" t="s">
        <v>12</v>
      </c>
      <c r="I26" s="37" t="s">
        <v>12</v>
      </c>
      <c r="J26" s="37">
        <v>380014</v>
      </c>
      <c r="K26" s="37" t="s">
        <v>26</v>
      </c>
      <c r="L26" s="37">
        <v>2</v>
      </c>
      <c r="M26" s="39">
        <v>678505</v>
      </c>
      <c r="N26" s="37" t="s">
        <v>125</v>
      </c>
    </row>
    <row r="27" spans="2:14" ht="15.75" x14ac:dyDescent="0.25">
      <c r="B27" s="37">
        <v>8</v>
      </c>
      <c r="C27" s="38">
        <v>10596.916811760169</v>
      </c>
      <c r="D27" s="37" t="s">
        <v>247</v>
      </c>
      <c r="E27" s="37" t="s">
        <v>129</v>
      </c>
      <c r="F27" s="37" t="s">
        <v>137</v>
      </c>
      <c r="G27" s="37" t="s">
        <v>132</v>
      </c>
      <c r="H27" s="37" t="s">
        <v>12</v>
      </c>
      <c r="I27" s="37" t="s">
        <v>12</v>
      </c>
      <c r="J27" s="37">
        <v>380001</v>
      </c>
      <c r="K27" s="37" t="s">
        <v>26</v>
      </c>
      <c r="L27" s="37">
        <v>2</v>
      </c>
      <c r="M27" s="39">
        <v>906852.35</v>
      </c>
      <c r="N27" s="37" t="s">
        <v>136</v>
      </c>
    </row>
    <row r="28" spans="2:14" ht="15.75" x14ac:dyDescent="0.25">
      <c r="B28" s="37">
        <v>9</v>
      </c>
      <c r="C28" s="38">
        <v>116853.82754712131</v>
      </c>
      <c r="D28" s="37" t="s">
        <v>247</v>
      </c>
      <c r="E28" s="37" t="s">
        <v>129</v>
      </c>
      <c r="F28" s="37" t="s">
        <v>51</v>
      </c>
      <c r="G28" s="37" t="s">
        <v>132</v>
      </c>
      <c r="H28" s="37" t="s">
        <v>12</v>
      </c>
      <c r="I28" s="37" t="s">
        <v>12</v>
      </c>
      <c r="J28" s="37">
        <v>380001</v>
      </c>
      <c r="K28" s="37" t="s">
        <v>26</v>
      </c>
      <c r="L28" s="37">
        <v>2</v>
      </c>
      <c r="M28" s="39">
        <v>10000000</v>
      </c>
      <c r="N28" s="37" t="s">
        <v>125</v>
      </c>
    </row>
    <row r="29" spans="2:14" ht="15.75" x14ac:dyDescent="0.25">
      <c r="B29" s="37">
        <v>10</v>
      </c>
      <c r="C29" s="38">
        <v>146067.28443390163</v>
      </c>
      <c r="D29" s="37" t="s">
        <v>247</v>
      </c>
      <c r="E29" s="37" t="s">
        <v>129</v>
      </c>
      <c r="F29" s="37" t="s">
        <v>53</v>
      </c>
      <c r="G29" s="37" t="s">
        <v>132</v>
      </c>
      <c r="H29" s="37" t="s">
        <v>12</v>
      </c>
      <c r="I29" s="37" t="s">
        <v>12</v>
      </c>
      <c r="J29" s="37">
        <v>380001</v>
      </c>
      <c r="K29" s="37" t="s">
        <v>26</v>
      </c>
      <c r="L29" s="37">
        <v>2</v>
      </c>
      <c r="M29" s="39">
        <v>12500000</v>
      </c>
      <c r="N29" s="37" t="s">
        <v>125</v>
      </c>
    </row>
    <row r="30" spans="2:14" ht="15.75" x14ac:dyDescent="0.25">
      <c r="B30" s="37">
        <v>11</v>
      </c>
      <c r="C30" s="38">
        <v>58426.913773560656</v>
      </c>
      <c r="D30" s="37" t="s">
        <v>247</v>
      </c>
      <c r="E30" s="37" t="s">
        <v>129</v>
      </c>
      <c r="F30" s="37" t="s">
        <v>144</v>
      </c>
      <c r="G30" s="37" t="s">
        <v>132</v>
      </c>
      <c r="H30" s="37" t="s">
        <v>12</v>
      </c>
      <c r="I30" s="37" t="s">
        <v>12</v>
      </c>
      <c r="J30" s="37">
        <v>380001</v>
      </c>
      <c r="K30" s="37" t="s">
        <v>26</v>
      </c>
      <c r="L30" s="37">
        <v>2</v>
      </c>
      <c r="M30" s="39">
        <v>5000000</v>
      </c>
      <c r="N30" s="37" t="s">
        <v>125</v>
      </c>
    </row>
    <row r="31" spans="2:14" ht="15.75" x14ac:dyDescent="0.25">
      <c r="B31" s="37">
        <v>12</v>
      </c>
      <c r="C31" s="38">
        <v>58426.913773560656</v>
      </c>
      <c r="D31" s="37" t="s">
        <v>247</v>
      </c>
      <c r="E31" s="37" t="s">
        <v>129</v>
      </c>
      <c r="F31" s="37" t="s">
        <v>145</v>
      </c>
      <c r="G31" s="37" t="s">
        <v>132</v>
      </c>
      <c r="H31" s="37" t="s">
        <v>12</v>
      </c>
      <c r="I31" s="37" t="s">
        <v>12</v>
      </c>
      <c r="J31" s="37">
        <v>380001</v>
      </c>
      <c r="K31" s="37" t="s">
        <v>26</v>
      </c>
      <c r="L31" s="37">
        <v>2</v>
      </c>
      <c r="M31" s="39">
        <v>5000000</v>
      </c>
      <c r="N31" s="37" t="s">
        <v>125</v>
      </c>
    </row>
    <row r="32" spans="2:14" ht="15.75" x14ac:dyDescent="0.25">
      <c r="B32" s="37">
        <v>12</v>
      </c>
      <c r="C32" s="38">
        <f>7500000*'8938'!$C$3</f>
        <v>87640.370660340748</v>
      </c>
      <c r="D32" s="37" t="s">
        <v>247</v>
      </c>
      <c r="E32" s="37" t="s">
        <v>129</v>
      </c>
      <c r="F32" s="163" t="s">
        <v>251</v>
      </c>
      <c r="G32" s="37" t="s">
        <v>132</v>
      </c>
      <c r="H32" s="37" t="s">
        <v>12</v>
      </c>
      <c r="I32" s="37" t="s">
        <v>12</v>
      </c>
      <c r="J32" s="37">
        <v>380001</v>
      </c>
      <c r="K32" s="37" t="s">
        <v>26</v>
      </c>
      <c r="L32" s="37">
        <v>2</v>
      </c>
      <c r="M32" s="39">
        <v>7500000</v>
      </c>
      <c r="N32" s="37" t="s">
        <v>125</v>
      </c>
    </row>
    <row r="33" spans="2:14" ht="15.75" x14ac:dyDescent="0.25">
      <c r="B33" s="37">
        <v>12</v>
      </c>
      <c r="C33" s="38">
        <f>M33*'8938'!$C$3</f>
        <v>29213.456886780248</v>
      </c>
      <c r="D33" s="37" t="s">
        <v>247</v>
      </c>
      <c r="E33" s="37" t="s">
        <v>129</v>
      </c>
      <c r="F33" s="163" t="s">
        <v>146</v>
      </c>
      <c r="G33" s="37" t="s">
        <v>132</v>
      </c>
      <c r="H33" s="37" t="s">
        <v>12</v>
      </c>
      <c r="I33" s="37" t="s">
        <v>12</v>
      </c>
      <c r="J33" s="37">
        <v>380001</v>
      </c>
      <c r="K33" s="37" t="s">
        <v>26</v>
      </c>
      <c r="L33" s="37">
        <v>2</v>
      </c>
      <c r="M33" s="39">
        <v>2500000</v>
      </c>
      <c r="N33" s="37" t="s">
        <v>125</v>
      </c>
    </row>
    <row r="34" spans="2:14" ht="15.75" x14ac:dyDescent="0.25">
      <c r="B34" s="37">
        <v>12</v>
      </c>
      <c r="C34" s="38">
        <f>M34*'8938'!$C$3</f>
        <v>26148.380990219266</v>
      </c>
      <c r="D34" s="37" t="s">
        <v>247</v>
      </c>
      <c r="E34" s="37" t="s">
        <v>129</v>
      </c>
      <c r="F34" s="163" t="s">
        <v>149</v>
      </c>
      <c r="G34" s="37" t="s">
        <v>132</v>
      </c>
      <c r="H34" s="37" t="s">
        <v>12</v>
      </c>
      <c r="I34" s="37" t="s">
        <v>12</v>
      </c>
      <c r="J34" s="37">
        <v>380001</v>
      </c>
      <c r="K34" s="37" t="s">
        <v>26</v>
      </c>
      <c r="L34" s="37">
        <v>2</v>
      </c>
      <c r="M34" s="39">
        <v>2237700</v>
      </c>
      <c r="N34" s="37" t="s">
        <v>125</v>
      </c>
    </row>
    <row r="35" spans="2:14" ht="15.75" x14ac:dyDescent="0.25">
      <c r="B35" s="37">
        <v>13</v>
      </c>
      <c r="C35" s="38">
        <v>233707.65509424263</v>
      </c>
      <c r="D35" s="37" t="s">
        <v>247</v>
      </c>
      <c r="E35" s="37" t="s">
        <v>129</v>
      </c>
      <c r="F35" s="37" t="s">
        <v>54</v>
      </c>
      <c r="G35" s="37" t="s">
        <v>132</v>
      </c>
      <c r="H35" s="37" t="s">
        <v>12</v>
      </c>
      <c r="I35" s="37" t="s">
        <v>12</v>
      </c>
      <c r="J35" s="37">
        <v>380001</v>
      </c>
      <c r="K35" s="37" t="s">
        <v>26</v>
      </c>
      <c r="L35" s="37">
        <v>2</v>
      </c>
      <c r="M35" s="39">
        <v>20000000</v>
      </c>
      <c r="N35" s="37" t="s">
        <v>125</v>
      </c>
    </row>
    <row r="36" spans="2:14" ht="15.75" x14ac:dyDescent="0.25">
      <c r="B36" s="37">
        <v>14</v>
      </c>
      <c r="C36" s="38">
        <v>350561.48264136392</v>
      </c>
      <c r="D36" s="37" t="s">
        <v>247</v>
      </c>
      <c r="E36" s="37" t="s">
        <v>129</v>
      </c>
      <c r="F36" s="37" t="s">
        <v>55</v>
      </c>
      <c r="G36" s="37" t="s">
        <v>132</v>
      </c>
      <c r="H36" s="37" t="s">
        <v>12</v>
      </c>
      <c r="I36" s="37" t="s">
        <v>12</v>
      </c>
      <c r="J36" s="37">
        <v>380001</v>
      </c>
      <c r="K36" s="37" t="s">
        <v>26</v>
      </c>
      <c r="L36" s="37">
        <v>2</v>
      </c>
      <c r="M36" s="39">
        <v>30000000</v>
      </c>
      <c r="N36" s="37" t="s">
        <v>125</v>
      </c>
    </row>
    <row r="37" spans="2:14" ht="15.75" x14ac:dyDescent="0.25">
      <c r="B37" s="37">
        <v>16</v>
      </c>
      <c r="C37" s="38">
        <v>233707.65509424263</v>
      </c>
      <c r="D37" s="37" t="s">
        <v>247</v>
      </c>
      <c r="E37" s="37" t="s">
        <v>129</v>
      </c>
      <c r="F37" s="37" t="s">
        <v>56</v>
      </c>
      <c r="G37" s="37" t="s">
        <v>132</v>
      </c>
      <c r="H37" s="37" t="s">
        <v>12</v>
      </c>
      <c r="I37" s="37" t="s">
        <v>12</v>
      </c>
      <c r="J37" s="37">
        <v>380001</v>
      </c>
      <c r="K37" s="37" t="s">
        <v>26</v>
      </c>
      <c r="L37" s="37">
        <v>2</v>
      </c>
      <c r="M37" s="39">
        <v>20000000</v>
      </c>
      <c r="N37" s="37" t="s">
        <v>125</v>
      </c>
    </row>
    <row r="38" spans="2:14" ht="15.75" x14ac:dyDescent="0.25">
      <c r="B38" s="37">
        <v>17</v>
      </c>
      <c r="C38" s="38">
        <v>233707.65509424263</v>
      </c>
      <c r="D38" s="37" t="s">
        <v>247</v>
      </c>
      <c r="E38" s="37" t="s">
        <v>129</v>
      </c>
      <c r="F38" s="37" t="s">
        <v>57</v>
      </c>
      <c r="G38" s="37" t="s">
        <v>132</v>
      </c>
      <c r="H38" s="37" t="s">
        <v>12</v>
      </c>
      <c r="I38" s="37" t="s">
        <v>12</v>
      </c>
      <c r="J38" s="37">
        <v>380001</v>
      </c>
      <c r="K38" s="37" t="s">
        <v>26</v>
      </c>
      <c r="L38" s="37">
        <v>2</v>
      </c>
      <c r="M38" s="39">
        <v>20000000</v>
      </c>
      <c r="N38" s="37" t="s">
        <v>125</v>
      </c>
    </row>
    <row r="39" spans="2:14" ht="15.75" x14ac:dyDescent="0.25">
      <c r="B39" s="37">
        <v>18</v>
      </c>
      <c r="C39" s="38">
        <v>262921.11198102293</v>
      </c>
      <c r="D39" s="37" t="s">
        <v>247</v>
      </c>
      <c r="E39" s="37" t="s">
        <v>129</v>
      </c>
      <c r="F39" s="37" t="s">
        <v>58</v>
      </c>
      <c r="G39" s="37" t="s">
        <v>132</v>
      </c>
      <c r="H39" s="37" t="s">
        <v>12</v>
      </c>
      <c r="I39" s="37" t="s">
        <v>12</v>
      </c>
      <c r="J39" s="37">
        <v>380001</v>
      </c>
      <c r="K39" s="37" t="s">
        <v>26</v>
      </c>
      <c r="L39" s="37">
        <v>2</v>
      </c>
      <c r="M39" s="39">
        <v>22500000</v>
      </c>
      <c r="N39" s="37" t="s">
        <v>125</v>
      </c>
    </row>
    <row r="40" spans="2:14" ht="15.75" x14ac:dyDescent="0.25">
      <c r="B40" s="37">
        <v>19</v>
      </c>
      <c r="C40" s="38">
        <v>233707.65509424263</v>
      </c>
      <c r="D40" s="37" t="s">
        <v>247</v>
      </c>
      <c r="E40" s="37" t="s">
        <v>129</v>
      </c>
      <c r="F40" s="37" t="s">
        <v>59</v>
      </c>
      <c r="G40" s="37" t="s">
        <v>132</v>
      </c>
      <c r="H40" s="37" t="s">
        <v>12</v>
      </c>
      <c r="I40" s="37" t="s">
        <v>12</v>
      </c>
      <c r="J40" s="37">
        <v>380001</v>
      </c>
      <c r="K40" s="37" t="s">
        <v>26</v>
      </c>
      <c r="L40" s="37">
        <v>2</v>
      </c>
      <c r="M40" s="39">
        <v>20000000</v>
      </c>
      <c r="N40" s="37" t="s">
        <v>125</v>
      </c>
    </row>
    <row r="41" spans="2:14" ht="15.75" x14ac:dyDescent="0.25">
      <c r="B41" s="37">
        <v>20</v>
      </c>
      <c r="C41" s="38">
        <v>23370.765509424262</v>
      </c>
      <c r="D41" s="37" t="s">
        <v>247</v>
      </c>
      <c r="E41" s="37" t="s">
        <v>129</v>
      </c>
      <c r="F41" s="37" t="s">
        <v>60</v>
      </c>
      <c r="G41" s="37" t="s">
        <v>132</v>
      </c>
      <c r="H41" s="37" t="s">
        <v>12</v>
      </c>
      <c r="I41" s="37" t="s">
        <v>12</v>
      </c>
      <c r="J41" s="37">
        <v>380001</v>
      </c>
      <c r="K41" s="37" t="s">
        <v>26</v>
      </c>
      <c r="L41" s="37">
        <v>2</v>
      </c>
      <c r="M41" s="39">
        <v>2000000</v>
      </c>
      <c r="N41" s="37" t="s">
        <v>125</v>
      </c>
    </row>
    <row r="42" spans="2:14" ht="15.75" x14ac:dyDescent="0.25">
      <c r="B42" s="37">
        <v>23</v>
      </c>
      <c r="C42" s="38">
        <v>70112.296528272782</v>
      </c>
      <c r="D42" s="37" t="s">
        <v>247</v>
      </c>
      <c r="E42" s="37" t="s">
        <v>129</v>
      </c>
      <c r="F42" s="37" t="s">
        <v>62</v>
      </c>
      <c r="G42" s="37" t="s">
        <v>132</v>
      </c>
      <c r="H42" s="37" t="s">
        <v>12</v>
      </c>
      <c r="I42" s="37" t="s">
        <v>12</v>
      </c>
      <c r="J42" s="37">
        <v>380001</v>
      </c>
      <c r="K42" s="37" t="s">
        <v>26</v>
      </c>
      <c r="L42" s="37">
        <v>2</v>
      </c>
      <c r="M42" s="39">
        <v>6000000</v>
      </c>
      <c r="N42" s="37" t="s">
        <v>125</v>
      </c>
    </row>
    <row r="43" spans="2:14" ht="15.75" x14ac:dyDescent="0.25">
      <c r="B43" s="37">
        <v>26</v>
      </c>
      <c r="C43" s="38">
        <v>373932.24815078819</v>
      </c>
      <c r="D43" s="37" t="s">
        <v>247</v>
      </c>
      <c r="E43" s="37" t="s">
        <v>129</v>
      </c>
      <c r="F43" s="37" t="s">
        <v>63</v>
      </c>
      <c r="G43" s="37" t="s">
        <v>132</v>
      </c>
      <c r="H43" s="37" t="s">
        <v>12</v>
      </c>
      <c r="I43" s="37" t="s">
        <v>12</v>
      </c>
      <c r="J43" s="37">
        <v>380001</v>
      </c>
      <c r="K43" s="37" t="s">
        <v>26</v>
      </c>
      <c r="L43" s="37">
        <v>2</v>
      </c>
      <c r="M43" s="39">
        <v>32000000</v>
      </c>
      <c r="N43" s="37" t="s">
        <v>125</v>
      </c>
    </row>
    <row r="44" spans="2:14" ht="15.75" x14ac:dyDescent="0.25">
      <c r="B44" s="37">
        <v>27</v>
      </c>
      <c r="C44" s="38">
        <v>186966.12407539409</v>
      </c>
      <c r="D44" s="37" t="s">
        <v>247</v>
      </c>
      <c r="E44" s="37" t="s">
        <v>129</v>
      </c>
      <c r="F44" s="37" t="s">
        <v>64</v>
      </c>
      <c r="G44" s="37" t="s">
        <v>132</v>
      </c>
      <c r="H44" s="37" t="s">
        <v>12</v>
      </c>
      <c r="I44" s="37" t="s">
        <v>12</v>
      </c>
      <c r="J44" s="37">
        <v>380001</v>
      </c>
      <c r="K44" s="37" t="s">
        <v>26</v>
      </c>
      <c r="L44" s="37">
        <v>2</v>
      </c>
      <c r="M44" s="39">
        <v>16000000</v>
      </c>
      <c r="N44" s="37" t="s">
        <v>125</v>
      </c>
    </row>
    <row r="45" spans="2:14" ht="15.75" x14ac:dyDescent="0.25">
      <c r="B45" s="37">
        <v>28</v>
      </c>
      <c r="C45" s="38">
        <v>175280.74132068196</v>
      </c>
      <c r="D45" s="37" t="s">
        <v>247</v>
      </c>
      <c r="E45" s="37" t="s">
        <v>129</v>
      </c>
      <c r="F45" s="37" t="s">
        <v>65</v>
      </c>
      <c r="G45" s="37" t="s">
        <v>132</v>
      </c>
      <c r="H45" s="37" t="s">
        <v>12</v>
      </c>
      <c r="I45" s="37" t="s">
        <v>12</v>
      </c>
      <c r="J45" s="37">
        <v>380001</v>
      </c>
      <c r="K45" s="37" t="s">
        <v>26</v>
      </c>
      <c r="L45" s="37">
        <v>2</v>
      </c>
      <c r="M45" s="39">
        <v>15000000</v>
      </c>
      <c r="N45" s="37" t="s">
        <v>125</v>
      </c>
    </row>
    <row r="46" spans="2:14" ht="15.75" x14ac:dyDescent="0.25">
      <c r="B46" s="37">
        <v>29</v>
      </c>
      <c r="C46" s="38">
        <v>233707.65509424263</v>
      </c>
      <c r="D46" s="37" t="s">
        <v>247</v>
      </c>
      <c r="E46" s="37" t="s">
        <v>129</v>
      </c>
      <c r="F46" s="37" t="s">
        <v>66</v>
      </c>
      <c r="G46" s="37" t="s">
        <v>132</v>
      </c>
      <c r="H46" s="37" t="s">
        <v>12</v>
      </c>
      <c r="I46" s="37" t="s">
        <v>12</v>
      </c>
      <c r="J46" s="37">
        <v>380001</v>
      </c>
      <c r="K46" s="37" t="s">
        <v>26</v>
      </c>
      <c r="L46" s="37">
        <v>2</v>
      </c>
      <c r="M46" s="39">
        <v>20000000</v>
      </c>
      <c r="N46" s="37" t="s">
        <v>125</v>
      </c>
    </row>
    <row r="47" spans="2:14" ht="15.75" x14ac:dyDescent="0.25">
      <c r="B47" s="37">
        <v>30</v>
      </c>
      <c r="C47" s="38">
        <v>233707.65509424263</v>
      </c>
      <c r="D47" s="37" t="s">
        <v>247</v>
      </c>
      <c r="E47" s="37" t="s">
        <v>129</v>
      </c>
      <c r="F47" s="37" t="s">
        <v>67</v>
      </c>
      <c r="G47" s="37" t="s">
        <v>132</v>
      </c>
      <c r="H47" s="37" t="s">
        <v>12</v>
      </c>
      <c r="I47" s="37" t="s">
        <v>12</v>
      </c>
      <c r="J47" s="37">
        <v>380001</v>
      </c>
      <c r="K47" s="37" t="s">
        <v>26</v>
      </c>
      <c r="L47" s="37">
        <v>2</v>
      </c>
      <c r="M47" s="39">
        <v>20000000</v>
      </c>
      <c r="N47" s="37" t="s">
        <v>125</v>
      </c>
    </row>
    <row r="48" spans="2:14" ht="15.75" x14ac:dyDescent="0.25">
      <c r="B48" s="37">
        <v>32</v>
      </c>
      <c r="C48" s="38">
        <v>87640.370660340981</v>
      </c>
      <c r="D48" s="37" t="s">
        <v>247</v>
      </c>
      <c r="E48" s="37" t="s">
        <v>129</v>
      </c>
      <c r="F48" s="37" t="s">
        <v>251</v>
      </c>
      <c r="G48" s="37" t="s">
        <v>132</v>
      </c>
      <c r="H48" s="37" t="s">
        <v>12</v>
      </c>
      <c r="I48" s="37" t="s">
        <v>12</v>
      </c>
      <c r="J48" s="37">
        <v>380001</v>
      </c>
      <c r="K48" s="37" t="s">
        <v>26</v>
      </c>
      <c r="L48" s="37">
        <v>2</v>
      </c>
      <c r="M48" s="39">
        <v>7500000</v>
      </c>
      <c r="N48" s="37" t="s">
        <v>125</v>
      </c>
    </row>
    <row r="49" spans="1:14" ht="15.75" x14ac:dyDescent="0.25">
      <c r="B49" s="37">
        <v>34</v>
      </c>
      <c r="C49" s="38">
        <v>29213.456886780328</v>
      </c>
      <c r="D49" s="37" t="s">
        <v>247</v>
      </c>
      <c r="E49" s="37" t="s">
        <v>129</v>
      </c>
      <c r="F49" s="37" t="s">
        <v>146</v>
      </c>
      <c r="G49" s="37" t="s">
        <v>132</v>
      </c>
      <c r="H49" s="37" t="s">
        <v>12</v>
      </c>
      <c r="I49" s="37" t="s">
        <v>12</v>
      </c>
      <c r="J49" s="37">
        <v>380001</v>
      </c>
      <c r="K49" s="37" t="s">
        <v>26</v>
      </c>
      <c r="L49" s="37">
        <v>2</v>
      </c>
      <c r="M49" s="39">
        <v>2500000</v>
      </c>
      <c r="N49" s="37" t="s">
        <v>125</v>
      </c>
    </row>
    <row r="50" spans="1:14" ht="15.75" x14ac:dyDescent="0.25">
      <c r="B50" s="37">
        <v>38</v>
      </c>
      <c r="C50" s="38">
        <v>12853.921030183345</v>
      </c>
      <c r="D50" s="37" t="s">
        <v>247</v>
      </c>
      <c r="E50" s="37" t="s">
        <v>129</v>
      </c>
      <c r="F50" s="37" t="s">
        <v>147</v>
      </c>
      <c r="G50" s="37" t="s">
        <v>132</v>
      </c>
      <c r="H50" s="37" t="s">
        <v>12</v>
      </c>
      <c r="I50" s="37" t="s">
        <v>12</v>
      </c>
      <c r="J50" s="37">
        <v>380001</v>
      </c>
      <c r="K50" s="37" t="s">
        <v>26</v>
      </c>
      <c r="L50" s="37">
        <v>2</v>
      </c>
      <c r="M50" s="39">
        <v>1100000</v>
      </c>
      <c r="N50" s="37" t="s">
        <v>125</v>
      </c>
    </row>
    <row r="51" spans="1:14" ht="15.75" x14ac:dyDescent="0.25">
      <c r="B51" s="37">
        <v>39</v>
      </c>
      <c r="C51" s="38">
        <v>2920.9951271953914</v>
      </c>
      <c r="D51" s="37" t="s">
        <v>247</v>
      </c>
      <c r="E51" s="37" t="s">
        <v>129</v>
      </c>
      <c r="F51" s="37" t="s">
        <v>69</v>
      </c>
      <c r="G51" s="37" t="s">
        <v>132</v>
      </c>
      <c r="H51" s="37" t="s">
        <v>12</v>
      </c>
      <c r="I51" s="37" t="s">
        <v>12</v>
      </c>
      <c r="J51" s="37">
        <v>380001</v>
      </c>
      <c r="K51" s="37" t="s">
        <v>26</v>
      </c>
      <c r="L51" s="37">
        <v>2</v>
      </c>
      <c r="M51" s="39">
        <v>249970</v>
      </c>
      <c r="N51" s="37" t="s">
        <v>140</v>
      </c>
    </row>
    <row r="52" spans="1:14" ht="15.75" x14ac:dyDescent="0.25">
      <c r="B52" s="37">
        <v>40</v>
      </c>
      <c r="C52" s="38">
        <v>186918.38928684109</v>
      </c>
      <c r="D52" s="37" t="s">
        <v>247</v>
      </c>
      <c r="E52" s="37" t="s">
        <v>129</v>
      </c>
      <c r="F52" s="37" t="s">
        <v>72</v>
      </c>
      <c r="G52" s="37" t="s">
        <v>132</v>
      </c>
      <c r="H52" s="37" t="s">
        <v>12</v>
      </c>
      <c r="I52" s="37" t="s">
        <v>12</v>
      </c>
      <c r="J52" s="37">
        <v>380001</v>
      </c>
      <c r="K52" s="37" t="s">
        <v>26</v>
      </c>
      <c r="L52" s="37">
        <v>2</v>
      </c>
      <c r="M52" s="39">
        <v>15995915</v>
      </c>
      <c r="N52" s="37" t="s">
        <v>125</v>
      </c>
    </row>
    <row r="53" spans="1:14" ht="15.75" x14ac:dyDescent="0.25">
      <c r="B53" s="37">
        <v>41</v>
      </c>
      <c r="C53" s="38">
        <v>371887.71515710995</v>
      </c>
      <c r="D53" s="37" t="s">
        <v>247</v>
      </c>
      <c r="E53" s="37" t="s">
        <v>129</v>
      </c>
      <c r="F53" s="37" t="s">
        <v>74</v>
      </c>
      <c r="G53" s="37" t="s">
        <v>132</v>
      </c>
      <c r="H53" s="37" t="s">
        <v>12</v>
      </c>
      <c r="I53" s="37" t="s">
        <v>12</v>
      </c>
      <c r="J53" s="37">
        <v>380001</v>
      </c>
      <c r="K53" s="37" t="s">
        <v>26</v>
      </c>
      <c r="L53" s="37">
        <v>2</v>
      </c>
      <c r="M53" s="39">
        <v>31825035</v>
      </c>
      <c r="N53" s="37" t="s">
        <v>125</v>
      </c>
    </row>
    <row r="54" spans="1:14" ht="15.75" x14ac:dyDescent="0.25">
      <c r="B54" s="37">
        <v>42</v>
      </c>
      <c r="C54" s="38">
        <v>1.8462904752445166</v>
      </c>
      <c r="D54" s="37" t="s">
        <v>247</v>
      </c>
      <c r="E54" s="37" t="s">
        <v>141</v>
      </c>
      <c r="F54" s="37" t="s">
        <v>88</v>
      </c>
      <c r="G54" s="37" t="s">
        <v>142</v>
      </c>
      <c r="H54" s="37" t="s">
        <v>12</v>
      </c>
      <c r="I54" s="37" t="s">
        <v>12</v>
      </c>
      <c r="J54" s="37">
        <v>382210</v>
      </c>
      <c r="K54" s="37" t="s">
        <v>26</v>
      </c>
      <c r="L54" s="37">
        <v>2</v>
      </c>
      <c r="M54" s="39">
        <v>158</v>
      </c>
      <c r="N54" s="37" t="s">
        <v>140</v>
      </c>
    </row>
    <row r="55" spans="1:14" ht="15.75" x14ac:dyDescent="0.25">
      <c r="B55" s="37">
        <v>43</v>
      </c>
      <c r="C55" s="38">
        <v>0</v>
      </c>
      <c r="D55" s="37" t="s">
        <v>247</v>
      </c>
      <c r="E55" s="37" t="s">
        <v>134</v>
      </c>
      <c r="F55" s="37" t="s">
        <v>89</v>
      </c>
      <c r="G55" s="37" t="s">
        <v>135</v>
      </c>
      <c r="H55" s="37" t="s">
        <v>12</v>
      </c>
      <c r="I55" s="37" t="s">
        <v>12</v>
      </c>
      <c r="J55" s="37">
        <v>380014</v>
      </c>
      <c r="K55" s="37" t="s">
        <v>26</v>
      </c>
      <c r="L55" s="37">
        <v>2</v>
      </c>
      <c r="M55" s="39">
        <v>0</v>
      </c>
      <c r="N55" s="37" t="s">
        <v>140</v>
      </c>
    </row>
    <row r="56" spans="1:14" ht="15.75" x14ac:dyDescent="0.25">
      <c r="B56" s="37">
        <v>44</v>
      </c>
      <c r="C56" s="38">
        <v>0</v>
      </c>
      <c r="D56" s="37" t="s">
        <v>247</v>
      </c>
      <c r="E56" s="37" t="s">
        <v>141</v>
      </c>
      <c r="F56" s="37" t="s">
        <v>90</v>
      </c>
      <c r="G56" s="37" t="s">
        <v>142</v>
      </c>
      <c r="H56" s="37" t="s">
        <v>12</v>
      </c>
      <c r="I56" s="37" t="s">
        <v>12</v>
      </c>
      <c r="J56" s="37">
        <v>382210</v>
      </c>
      <c r="K56" s="37" t="s">
        <v>26</v>
      </c>
      <c r="L56" s="37">
        <v>2</v>
      </c>
      <c r="M56" s="39">
        <v>0</v>
      </c>
      <c r="N56" s="37" t="s">
        <v>140</v>
      </c>
    </row>
    <row r="57" spans="1:14" ht="15.75" x14ac:dyDescent="0.25">
      <c r="B57" s="37">
        <v>45</v>
      </c>
      <c r="C57" s="38">
        <v>0</v>
      </c>
      <c r="D57" s="37" t="s">
        <v>247</v>
      </c>
      <c r="E57" s="37" t="s">
        <v>129</v>
      </c>
      <c r="F57" s="37" t="s">
        <v>252</v>
      </c>
      <c r="G57" s="37" t="s">
        <v>132</v>
      </c>
      <c r="H57" s="37" t="s">
        <v>12</v>
      </c>
      <c r="I57" s="37" t="s">
        <v>12</v>
      </c>
      <c r="J57" s="37">
        <v>380001</v>
      </c>
      <c r="K57" s="37" t="s">
        <v>26</v>
      </c>
      <c r="L57" s="37">
        <v>2</v>
      </c>
      <c r="M57" s="39">
        <v>0</v>
      </c>
      <c r="N57" s="37" t="s">
        <v>125</v>
      </c>
    </row>
    <row r="58" spans="1:14" ht="15.75" x14ac:dyDescent="0.25">
      <c r="B58" s="37">
        <v>46</v>
      </c>
      <c r="C58" s="38">
        <v>120359.44237353494</v>
      </c>
      <c r="D58" s="37" t="s">
        <v>247</v>
      </c>
      <c r="E58" s="37" t="s">
        <v>129</v>
      </c>
      <c r="F58" s="37" t="s">
        <v>91</v>
      </c>
      <c r="G58" s="37" t="s">
        <v>132</v>
      </c>
      <c r="H58" s="37" t="s">
        <v>12</v>
      </c>
      <c r="I58" s="37" t="s">
        <v>12</v>
      </c>
      <c r="J58" s="37">
        <v>380001</v>
      </c>
      <c r="K58" s="37" t="s">
        <v>26</v>
      </c>
      <c r="L58" s="37">
        <v>2</v>
      </c>
      <c r="M58" s="39">
        <v>10300000</v>
      </c>
      <c r="N58" s="37" t="s">
        <v>140</v>
      </c>
    </row>
    <row r="59" spans="1:14" ht="15.75" x14ac:dyDescent="0.25">
      <c r="B59" s="37">
        <v>47</v>
      </c>
      <c r="C59" s="38">
        <v>0</v>
      </c>
      <c r="D59" s="37" t="s">
        <v>247</v>
      </c>
      <c r="E59" s="37" t="s">
        <v>129</v>
      </c>
      <c r="F59" s="37" t="s">
        <v>92</v>
      </c>
      <c r="G59" s="37" t="s">
        <v>132</v>
      </c>
      <c r="H59" s="37" t="s">
        <v>12</v>
      </c>
      <c r="I59" s="37" t="s">
        <v>12</v>
      </c>
      <c r="J59" s="37">
        <v>380001</v>
      </c>
      <c r="K59" s="37" t="s">
        <v>26</v>
      </c>
      <c r="L59" s="37">
        <v>2</v>
      </c>
      <c r="M59" s="39">
        <v>0</v>
      </c>
      <c r="N59" s="37" t="s">
        <v>140</v>
      </c>
    </row>
    <row r="60" spans="1:14" ht="15.75" x14ac:dyDescent="0.25">
      <c r="B60" s="37">
        <v>48</v>
      </c>
      <c r="C60" s="38">
        <v>0</v>
      </c>
      <c r="D60" s="37" t="s">
        <v>247</v>
      </c>
      <c r="E60" s="37" t="s">
        <v>129</v>
      </c>
      <c r="F60" s="37" t="s">
        <v>93</v>
      </c>
      <c r="G60" s="37" t="s">
        <v>132</v>
      </c>
      <c r="H60" s="37" t="s">
        <v>12</v>
      </c>
      <c r="I60" s="37" t="s">
        <v>12</v>
      </c>
      <c r="J60" s="37">
        <v>380001</v>
      </c>
      <c r="K60" s="37" t="s">
        <v>26</v>
      </c>
      <c r="L60" s="37">
        <v>2</v>
      </c>
      <c r="M60" s="39">
        <v>0</v>
      </c>
      <c r="N60" s="37" t="s">
        <v>139</v>
      </c>
    </row>
    <row r="61" spans="1:14" ht="15.75" x14ac:dyDescent="0.25">
      <c r="B61" s="37">
        <v>49</v>
      </c>
      <c r="C61" s="38">
        <v>0</v>
      </c>
      <c r="D61" s="37" t="s">
        <v>247</v>
      </c>
      <c r="E61" s="37" t="s">
        <v>129</v>
      </c>
      <c r="F61" s="37" t="s">
        <v>94</v>
      </c>
      <c r="G61" s="37" t="s">
        <v>132</v>
      </c>
      <c r="H61" s="37" t="s">
        <v>12</v>
      </c>
      <c r="I61" s="37" t="s">
        <v>12</v>
      </c>
      <c r="J61" s="37">
        <v>380001</v>
      </c>
      <c r="K61" s="37" t="s">
        <v>26</v>
      </c>
      <c r="L61" s="37">
        <v>2</v>
      </c>
      <c r="M61" s="39">
        <v>0</v>
      </c>
      <c r="N61" s="37" t="s">
        <v>125</v>
      </c>
    </row>
    <row r="62" spans="1:14" ht="15.75" x14ac:dyDescent="0.25">
      <c r="B62" s="37">
        <v>50</v>
      </c>
      <c r="C62" s="38">
        <v>0</v>
      </c>
      <c r="D62" s="37" t="s">
        <v>247</v>
      </c>
      <c r="E62" s="37" t="s">
        <v>129</v>
      </c>
      <c r="F62" s="37" t="s">
        <v>95</v>
      </c>
      <c r="G62" s="37" t="s">
        <v>132</v>
      </c>
      <c r="H62" s="37" t="s">
        <v>12</v>
      </c>
      <c r="I62" s="37" t="s">
        <v>12</v>
      </c>
      <c r="J62" s="37">
        <v>380001</v>
      </c>
      <c r="K62" s="37" t="s">
        <v>26</v>
      </c>
      <c r="L62" s="37">
        <v>2</v>
      </c>
      <c r="M62" s="39">
        <v>0</v>
      </c>
      <c r="N62" s="37" t="s">
        <v>125</v>
      </c>
    </row>
    <row r="63" spans="1:14" ht="15.75" x14ac:dyDescent="0.25">
      <c r="B63" s="37">
        <v>51</v>
      </c>
      <c r="C63" s="38">
        <v>47323.124203933301</v>
      </c>
      <c r="D63" s="37" t="s">
        <v>247</v>
      </c>
      <c r="E63" s="37" t="s">
        <v>129</v>
      </c>
      <c r="F63" s="37" t="s">
        <v>97</v>
      </c>
      <c r="G63" s="37" t="s">
        <v>132</v>
      </c>
      <c r="H63" s="37" t="s">
        <v>12</v>
      </c>
      <c r="I63" s="37" t="s">
        <v>12</v>
      </c>
      <c r="J63" s="37">
        <v>380001</v>
      </c>
      <c r="K63" s="37" t="s">
        <v>26</v>
      </c>
      <c r="L63" s="37">
        <v>2</v>
      </c>
      <c r="M63" s="39">
        <v>4049771</v>
      </c>
      <c r="N63" s="37" t="s">
        <v>125</v>
      </c>
    </row>
    <row r="64" spans="1:14" ht="15.75" x14ac:dyDescent="0.25">
      <c r="B64" s="37">
        <v>52</v>
      </c>
      <c r="C64" s="38">
        <v>0</v>
      </c>
      <c r="D64" s="37" t="s">
        <v>247</v>
      </c>
      <c r="E64" s="37" t="s">
        <v>129</v>
      </c>
      <c r="F64" s="37" t="s">
        <v>98</v>
      </c>
      <c r="G64" s="37" t="s">
        <v>132</v>
      </c>
      <c r="H64" s="37" t="s">
        <v>12</v>
      </c>
      <c r="I64" s="37" t="s">
        <v>12</v>
      </c>
      <c r="J64" s="37">
        <v>380001</v>
      </c>
      <c r="K64" s="37" t="s">
        <v>26</v>
      </c>
      <c r="L64" s="37">
        <v>2</v>
      </c>
      <c r="M64" s="39">
        <v>0</v>
      </c>
      <c r="N64" s="37" t="s">
        <v>139</v>
      </c>
    </row>
    <row r="65" spans="2:14" ht="15.75" x14ac:dyDescent="0.25">
      <c r="B65" s="37">
        <v>53</v>
      </c>
      <c r="C65" s="38">
        <f>'8938'!L64</f>
        <v>262921.11198102223</v>
      </c>
      <c r="D65" s="37" t="s">
        <v>247</v>
      </c>
      <c r="E65" s="37" t="s">
        <v>129</v>
      </c>
      <c r="F65" s="37" t="s">
        <v>98</v>
      </c>
      <c r="G65" s="37" t="s">
        <v>132</v>
      </c>
      <c r="H65" s="37" t="s">
        <v>12</v>
      </c>
      <c r="I65" s="37" t="s">
        <v>12</v>
      </c>
      <c r="J65" s="37">
        <v>380001</v>
      </c>
      <c r="K65" s="37" t="s">
        <v>26</v>
      </c>
      <c r="L65" s="37">
        <v>2</v>
      </c>
      <c r="M65" s="39">
        <v>0</v>
      </c>
      <c r="N65" s="37" t="s">
        <v>139</v>
      </c>
    </row>
    <row r="68" spans="2:14" ht="15.75" x14ac:dyDescent="0.25">
      <c r="B68" s="40" t="s">
        <v>253</v>
      </c>
      <c r="C68" s="184" t="s">
        <v>254</v>
      </c>
      <c r="D68" s="178"/>
      <c r="E68" s="178"/>
      <c r="F68" s="178"/>
      <c r="G68" s="178"/>
      <c r="H68" s="178"/>
      <c r="I68" s="178"/>
      <c r="J68" s="178"/>
      <c r="K68" s="178"/>
      <c r="L68" s="178"/>
      <c r="M68" s="178"/>
    </row>
    <row r="69" spans="2:14" ht="15.75" x14ac:dyDescent="0.25">
      <c r="B69" s="41" t="s">
        <v>107</v>
      </c>
      <c r="C69" s="41" t="s">
        <v>240</v>
      </c>
      <c r="D69" s="41" t="s">
        <v>241</v>
      </c>
      <c r="E69" s="41" t="s">
        <v>242</v>
      </c>
      <c r="F69" s="41" t="s">
        <v>243</v>
      </c>
      <c r="G69" s="41" t="s">
        <v>244</v>
      </c>
      <c r="H69" s="41" t="s">
        <v>245</v>
      </c>
      <c r="I69" s="41" t="s">
        <v>111</v>
      </c>
      <c r="J69" s="41" t="s">
        <v>246</v>
      </c>
      <c r="K69" s="41" t="s">
        <v>116</v>
      </c>
      <c r="L69" s="41" t="s">
        <v>12</v>
      </c>
      <c r="M69" s="41" t="s">
        <v>12</v>
      </c>
    </row>
    <row r="70" spans="2:14" ht="15.75" x14ac:dyDescent="0.25">
      <c r="B70" s="42">
        <v>1</v>
      </c>
      <c r="C70" s="43">
        <v>11685.382754712131</v>
      </c>
      <c r="D70" s="42" t="s">
        <v>247</v>
      </c>
      <c r="E70" s="42" t="s">
        <v>141</v>
      </c>
      <c r="F70" s="42" t="s">
        <v>255</v>
      </c>
      <c r="G70" s="42" t="s">
        <v>142</v>
      </c>
      <c r="H70" s="42" t="s">
        <v>12</v>
      </c>
      <c r="I70" s="42" t="s">
        <v>12</v>
      </c>
      <c r="J70" s="42">
        <v>382210</v>
      </c>
      <c r="K70" s="42" t="s">
        <v>26</v>
      </c>
      <c r="L70" s="44">
        <v>1000000</v>
      </c>
      <c r="M70" s="42" t="s">
        <v>138</v>
      </c>
    </row>
    <row r="71" spans="2:14" ht="15.75" x14ac:dyDescent="0.25">
      <c r="B71" s="42">
        <v>2</v>
      </c>
      <c r="C71" s="43">
        <v>4674.1531018848527</v>
      </c>
      <c r="D71" s="42" t="s">
        <v>247</v>
      </c>
      <c r="E71" s="42" t="s">
        <v>141</v>
      </c>
      <c r="F71" s="42" t="s">
        <v>256</v>
      </c>
      <c r="G71" s="42" t="s">
        <v>142</v>
      </c>
      <c r="H71" s="42" t="s">
        <v>12</v>
      </c>
      <c r="I71" s="42" t="s">
        <v>12</v>
      </c>
      <c r="J71" s="42">
        <v>382210</v>
      </c>
      <c r="K71" s="42" t="s">
        <v>26</v>
      </c>
      <c r="L71" s="44">
        <v>400000</v>
      </c>
      <c r="M71" s="42" t="s">
        <v>138</v>
      </c>
    </row>
    <row r="72" spans="2:14" ht="15.75" x14ac:dyDescent="0.25">
      <c r="B72" s="42">
        <v>3</v>
      </c>
      <c r="C72" s="43">
        <v>4674.1531018848527</v>
      </c>
      <c r="D72" s="42" t="s">
        <v>247</v>
      </c>
      <c r="E72" s="42" t="s">
        <v>141</v>
      </c>
      <c r="F72" s="42" t="s">
        <v>257</v>
      </c>
      <c r="G72" s="42" t="s">
        <v>142</v>
      </c>
      <c r="H72" s="42" t="s">
        <v>12</v>
      </c>
      <c r="I72" s="42" t="s">
        <v>12</v>
      </c>
      <c r="J72" s="42">
        <v>382210</v>
      </c>
      <c r="K72" s="42" t="s">
        <v>26</v>
      </c>
      <c r="L72" s="44">
        <v>400000</v>
      </c>
      <c r="M72" s="42" t="s">
        <v>138</v>
      </c>
    </row>
    <row r="73" spans="2:14" ht="15.75" x14ac:dyDescent="0.25">
      <c r="B73" s="42">
        <v>4</v>
      </c>
      <c r="C73" s="43">
        <v>4674.1531018848527</v>
      </c>
      <c r="D73" s="42" t="s">
        <v>247</v>
      </c>
      <c r="E73" s="42" t="s">
        <v>141</v>
      </c>
      <c r="F73" s="42" t="s">
        <v>258</v>
      </c>
      <c r="G73" s="42" t="s">
        <v>142</v>
      </c>
      <c r="H73" s="42" t="s">
        <v>12</v>
      </c>
      <c r="I73" s="42" t="s">
        <v>12</v>
      </c>
      <c r="J73" s="42">
        <v>382210</v>
      </c>
      <c r="K73" s="42" t="s">
        <v>26</v>
      </c>
      <c r="L73" s="44">
        <v>400000</v>
      </c>
      <c r="M73" s="42" t="s">
        <v>138</v>
      </c>
    </row>
    <row r="74" spans="2:14" ht="15.75" x14ac:dyDescent="0.25">
      <c r="B74" s="42">
        <v>5</v>
      </c>
      <c r="C74" s="43">
        <v>4674.1531018848527</v>
      </c>
      <c r="D74" s="42" t="s">
        <v>247</v>
      </c>
      <c r="E74" s="42" t="s">
        <v>141</v>
      </c>
      <c r="F74" s="42" t="s">
        <v>259</v>
      </c>
      <c r="G74" s="42" t="s">
        <v>142</v>
      </c>
      <c r="H74" s="42" t="s">
        <v>12</v>
      </c>
      <c r="I74" s="42" t="s">
        <v>12</v>
      </c>
      <c r="J74" s="42">
        <v>382210</v>
      </c>
      <c r="K74" s="42" t="s">
        <v>26</v>
      </c>
      <c r="L74" s="44">
        <v>400000</v>
      </c>
      <c r="M74" s="42" t="s">
        <v>138</v>
      </c>
    </row>
    <row r="75" spans="2:14" ht="15.75" x14ac:dyDescent="0.25">
      <c r="B75" s="42">
        <v>6</v>
      </c>
      <c r="C75" s="43">
        <v>4674.1531018848527</v>
      </c>
      <c r="D75" s="42" t="s">
        <v>247</v>
      </c>
      <c r="E75" s="42" t="s">
        <v>141</v>
      </c>
      <c r="F75" s="42" t="s">
        <v>260</v>
      </c>
      <c r="G75" s="42" t="s">
        <v>142</v>
      </c>
      <c r="H75" s="42" t="s">
        <v>12</v>
      </c>
      <c r="I75" s="42" t="s">
        <v>12</v>
      </c>
      <c r="J75" s="42">
        <v>382210</v>
      </c>
      <c r="K75" s="42" t="s">
        <v>26</v>
      </c>
      <c r="L75" s="44">
        <v>400000</v>
      </c>
      <c r="M75" s="42" t="s">
        <v>138</v>
      </c>
    </row>
    <row r="76" spans="2:14" ht="15.75" x14ac:dyDescent="0.25">
      <c r="B76" s="42">
        <v>7</v>
      </c>
      <c r="C76" s="43">
        <v>4674.1531018848527</v>
      </c>
      <c r="D76" s="42" t="s">
        <v>247</v>
      </c>
      <c r="E76" s="42" t="s">
        <v>141</v>
      </c>
      <c r="F76" s="42" t="s">
        <v>261</v>
      </c>
      <c r="G76" s="42" t="s">
        <v>142</v>
      </c>
      <c r="H76" s="42" t="s">
        <v>12</v>
      </c>
      <c r="I76" s="42" t="s">
        <v>12</v>
      </c>
      <c r="J76" s="42">
        <v>382210</v>
      </c>
      <c r="K76" s="42" t="s">
        <v>26</v>
      </c>
      <c r="L76" s="44">
        <v>400000</v>
      </c>
      <c r="M76" s="42" t="s">
        <v>138</v>
      </c>
    </row>
    <row r="77" spans="2:14" ht="15.75" x14ac:dyDescent="0.25">
      <c r="B77" s="42">
        <v>8</v>
      </c>
      <c r="C77" s="43">
        <v>4674.1531018848527</v>
      </c>
      <c r="D77" s="42" t="s">
        <v>247</v>
      </c>
      <c r="E77" s="42" t="s">
        <v>141</v>
      </c>
      <c r="F77" s="42" t="s">
        <v>262</v>
      </c>
      <c r="G77" s="42" t="s">
        <v>142</v>
      </c>
      <c r="H77" s="42" t="s">
        <v>12</v>
      </c>
      <c r="I77" s="42" t="s">
        <v>12</v>
      </c>
      <c r="J77" s="42">
        <v>382210</v>
      </c>
      <c r="K77" s="42" t="s">
        <v>26</v>
      </c>
      <c r="L77" s="44">
        <v>400000</v>
      </c>
      <c r="M77" s="42" t="s">
        <v>138</v>
      </c>
    </row>
    <row r="78" spans="2:14" ht="15.75" x14ac:dyDescent="0.25">
      <c r="B78" s="42">
        <v>9</v>
      </c>
      <c r="C78" s="43">
        <v>4674.1531018848527</v>
      </c>
      <c r="D78" s="42" t="s">
        <v>247</v>
      </c>
      <c r="E78" s="42" t="s">
        <v>141</v>
      </c>
      <c r="F78" s="42" t="s">
        <v>263</v>
      </c>
      <c r="G78" s="42" t="s">
        <v>142</v>
      </c>
      <c r="H78" s="42" t="s">
        <v>12</v>
      </c>
      <c r="I78" s="42" t="s">
        <v>12</v>
      </c>
      <c r="J78" s="42">
        <v>382210</v>
      </c>
      <c r="K78" s="42" t="s">
        <v>26</v>
      </c>
      <c r="L78" s="44">
        <v>400000</v>
      </c>
      <c r="M78" s="42" t="s">
        <v>138</v>
      </c>
    </row>
    <row r="79" spans="2:14" ht="15.75" x14ac:dyDescent="0.25">
      <c r="B79" s="42">
        <v>10</v>
      </c>
      <c r="C79" s="43">
        <v>4674.1531018848527</v>
      </c>
      <c r="D79" s="42" t="s">
        <v>247</v>
      </c>
      <c r="E79" s="42" t="s">
        <v>141</v>
      </c>
      <c r="F79" s="42" t="s">
        <v>264</v>
      </c>
      <c r="G79" s="42" t="s">
        <v>142</v>
      </c>
      <c r="H79" s="42" t="s">
        <v>12</v>
      </c>
      <c r="I79" s="42" t="s">
        <v>12</v>
      </c>
      <c r="J79" s="42">
        <v>382210</v>
      </c>
      <c r="K79" s="42" t="s">
        <v>26</v>
      </c>
      <c r="L79" s="44">
        <v>400000</v>
      </c>
      <c r="M79" s="42" t="s">
        <v>138</v>
      </c>
    </row>
    <row r="80" spans="2:14" ht="15.75" x14ac:dyDescent="0.25">
      <c r="B80" s="42">
        <v>11</v>
      </c>
      <c r="C80" s="43">
        <v>4674.1531018848527</v>
      </c>
      <c r="D80" s="42" t="s">
        <v>247</v>
      </c>
      <c r="E80" s="42" t="s">
        <v>141</v>
      </c>
      <c r="F80" s="42" t="s">
        <v>265</v>
      </c>
      <c r="G80" s="42" t="s">
        <v>142</v>
      </c>
      <c r="H80" s="42" t="s">
        <v>12</v>
      </c>
      <c r="I80" s="42" t="s">
        <v>12</v>
      </c>
      <c r="J80" s="42">
        <v>382210</v>
      </c>
      <c r="K80" s="42" t="s">
        <v>26</v>
      </c>
      <c r="L80" s="44">
        <v>400000</v>
      </c>
      <c r="M80" s="42" t="s">
        <v>138</v>
      </c>
    </row>
    <row r="81" spans="2:13" ht="15.75" x14ac:dyDescent="0.25">
      <c r="B81" s="42">
        <v>12</v>
      </c>
      <c r="C81" s="43">
        <v>11685.382754712131</v>
      </c>
      <c r="D81" s="42" t="s">
        <v>247</v>
      </c>
      <c r="E81" s="42" t="s">
        <v>141</v>
      </c>
      <c r="F81" s="42" t="s">
        <v>266</v>
      </c>
      <c r="G81" s="42" t="s">
        <v>142</v>
      </c>
      <c r="H81" s="42" t="s">
        <v>12</v>
      </c>
      <c r="I81" s="42" t="s">
        <v>12</v>
      </c>
      <c r="J81" s="42">
        <v>382210</v>
      </c>
      <c r="K81" s="42" t="s">
        <v>26</v>
      </c>
      <c r="L81" s="44">
        <v>1000000</v>
      </c>
      <c r="M81" s="42" t="s">
        <v>138</v>
      </c>
    </row>
    <row r="82" spans="2:13" ht="15.75" x14ac:dyDescent="0.25">
      <c r="B82" s="42">
        <v>13</v>
      </c>
      <c r="C82" s="43">
        <v>5842.6913773560655</v>
      </c>
      <c r="D82" s="42" t="s">
        <v>247</v>
      </c>
      <c r="E82" s="42" t="s">
        <v>141</v>
      </c>
      <c r="F82" s="42" t="s">
        <v>267</v>
      </c>
      <c r="G82" s="42" t="s">
        <v>142</v>
      </c>
      <c r="H82" s="42" t="s">
        <v>12</v>
      </c>
      <c r="I82" s="42" t="s">
        <v>12</v>
      </c>
      <c r="J82" s="42">
        <v>382210</v>
      </c>
      <c r="K82" s="42" t="s">
        <v>26</v>
      </c>
      <c r="L82" s="44">
        <v>500000</v>
      </c>
      <c r="M82" s="42" t="s">
        <v>138</v>
      </c>
    </row>
    <row r="83" spans="2:13" ht="15.75" x14ac:dyDescent="0.25">
      <c r="B83" s="42">
        <v>14</v>
      </c>
      <c r="C83" s="43">
        <v>5842.6913773560655</v>
      </c>
      <c r="D83" s="42" t="s">
        <v>247</v>
      </c>
      <c r="E83" s="42" t="s">
        <v>141</v>
      </c>
      <c r="F83" s="42" t="s">
        <v>268</v>
      </c>
      <c r="G83" s="42" t="s">
        <v>142</v>
      </c>
      <c r="H83" s="42" t="s">
        <v>12</v>
      </c>
      <c r="I83" s="42" t="s">
        <v>12</v>
      </c>
      <c r="J83" s="42">
        <v>382210</v>
      </c>
      <c r="K83" s="42" t="s">
        <v>26</v>
      </c>
      <c r="L83" s="44">
        <v>500000</v>
      </c>
      <c r="M83" s="42" t="s">
        <v>138</v>
      </c>
    </row>
    <row r="84" spans="2:13" ht="15.75" x14ac:dyDescent="0.25">
      <c r="B84" s="42">
        <v>15</v>
      </c>
      <c r="C84" s="43">
        <v>5842.6913773560655</v>
      </c>
      <c r="D84" s="42" t="s">
        <v>247</v>
      </c>
      <c r="E84" s="42" t="s">
        <v>141</v>
      </c>
      <c r="F84" s="42" t="s">
        <v>269</v>
      </c>
      <c r="G84" s="42" t="s">
        <v>142</v>
      </c>
      <c r="H84" s="42" t="s">
        <v>12</v>
      </c>
      <c r="I84" s="42" t="s">
        <v>12</v>
      </c>
      <c r="J84" s="42">
        <v>382210</v>
      </c>
      <c r="K84" s="42" t="s">
        <v>26</v>
      </c>
      <c r="L84" s="44">
        <v>500000</v>
      </c>
      <c r="M84" s="42" t="s">
        <v>138</v>
      </c>
    </row>
    <row r="85" spans="2:13" ht="15.75" x14ac:dyDescent="0.25">
      <c r="B85" s="42">
        <v>16</v>
      </c>
      <c r="C85" s="43">
        <v>5842.6913773560655</v>
      </c>
      <c r="D85" s="42" t="s">
        <v>247</v>
      </c>
      <c r="E85" s="42" t="s">
        <v>141</v>
      </c>
      <c r="F85" s="42" t="s">
        <v>270</v>
      </c>
      <c r="G85" s="42" t="s">
        <v>142</v>
      </c>
      <c r="H85" s="42" t="s">
        <v>12</v>
      </c>
      <c r="I85" s="42" t="s">
        <v>12</v>
      </c>
      <c r="J85" s="42">
        <v>382210</v>
      </c>
      <c r="K85" s="42" t="s">
        <v>26</v>
      </c>
      <c r="L85" s="44">
        <v>500000</v>
      </c>
      <c r="M85" s="42" t="s">
        <v>138</v>
      </c>
    </row>
    <row r="86" spans="2:13" ht="15.75" x14ac:dyDescent="0.25">
      <c r="B86" s="42">
        <v>17</v>
      </c>
      <c r="C86" s="43">
        <v>5842.6913773560655</v>
      </c>
      <c r="D86" s="42" t="s">
        <v>247</v>
      </c>
      <c r="E86" s="42" t="s">
        <v>141</v>
      </c>
      <c r="F86" s="42" t="s">
        <v>271</v>
      </c>
      <c r="G86" s="42" t="s">
        <v>142</v>
      </c>
      <c r="H86" s="42" t="s">
        <v>12</v>
      </c>
      <c r="I86" s="42" t="s">
        <v>12</v>
      </c>
      <c r="J86" s="42">
        <v>382210</v>
      </c>
      <c r="K86" s="42" t="s">
        <v>26</v>
      </c>
      <c r="L86" s="44">
        <v>500000</v>
      </c>
      <c r="M86" s="42" t="s">
        <v>138</v>
      </c>
    </row>
    <row r="87" spans="2:13" ht="15.75" x14ac:dyDescent="0.25">
      <c r="B87" s="42">
        <v>18</v>
      </c>
      <c r="C87" s="43">
        <v>11685.382754712131</v>
      </c>
      <c r="D87" s="42" t="s">
        <v>247</v>
      </c>
      <c r="E87" s="42" t="s">
        <v>141</v>
      </c>
      <c r="F87" s="42" t="s">
        <v>272</v>
      </c>
      <c r="G87" s="42" t="s">
        <v>142</v>
      </c>
      <c r="H87" s="42" t="s">
        <v>12</v>
      </c>
      <c r="I87" s="42" t="s">
        <v>12</v>
      </c>
      <c r="J87" s="42">
        <v>382210</v>
      </c>
      <c r="K87" s="42" t="s">
        <v>26</v>
      </c>
      <c r="L87" s="44">
        <v>1000000</v>
      </c>
      <c r="M87" s="42" t="s">
        <v>138</v>
      </c>
    </row>
    <row r="88" spans="2:13" ht="15.75" x14ac:dyDescent="0.25">
      <c r="B88" s="42">
        <v>19</v>
      </c>
      <c r="C88" s="43">
        <v>29229.664512661111</v>
      </c>
      <c r="D88" s="42" t="s">
        <v>247</v>
      </c>
      <c r="E88" s="42" t="s">
        <v>129</v>
      </c>
      <c r="F88" s="42" t="s">
        <v>273</v>
      </c>
      <c r="G88" s="42" t="s">
        <v>132</v>
      </c>
      <c r="H88" s="42" t="s">
        <v>12</v>
      </c>
      <c r="I88" s="42" t="s">
        <v>12</v>
      </c>
      <c r="J88" s="42">
        <v>380001</v>
      </c>
      <c r="K88" s="42" t="s">
        <v>26</v>
      </c>
      <c r="L88" s="44">
        <v>2501387</v>
      </c>
      <c r="M88" s="42" t="s">
        <v>138</v>
      </c>
    </row>
    <row r="89" spans="2:13" ht="15.75" x14ac:dyDescent="0.25">
      <c r="B89" s="42">
        <v>20</v>
      </c>
      <c r="C89" s="43">
        <v>29213.456886780328</v>
      </c>
      <c r="D89" s="42" t="s">
        <v>247</v>
      </c>
      <c r="E89" s="42" t="s">
        <v>129</v>
      </c>
      <c r="F89" s="42" t="s">
        <v>274</v>
      </c>
      <c r="G89" s="42" t="s">
        <v>132</v>
      </c>
      <c r="H89" s="42" t="s">
        <v>12</v>
      </c>
      <c r="I89" s="42" t="s">
        <v>12</v>
      </c>
      <c r="J89" s="42">
        <v>380001</v>
      </c>
      <c r="K89" s="42" t="s">
        <v>26</v>
      </c>
      <c r="L89" s="44">
        <v>2500000</v>
      </c>
      <c r="M89" s="42" t="s">
        <v>138</v>
      </c>
    </row>
    <row r="90" spans="2:13" ht="15.75" x14ac:dyDescent="0.25">
      <c r="B90" s="42">
        <v>21</v>
      </c>
      <c r="C90" s="43">
        <v>29229.664512661111</v>
      </c>
      <c r="D90" s="42" t="s">
        <v>247</v>
      </c>
      <c r="E90" s="42" t="s">
        <v>129</v>
      </c>
      <c r="F90" s="42" t="s">
        <v>275</v>
      </c>
      <c r="G90" s="42" t="s">
        <v>132</v>
      </c>
      <c r="H90" s="42" t="s">
        <v>12</v>
      </c>
      <c r="I90" s="42" t="s">
        <v>12</v>
      </c>
      <c r="J90" s="42">
        <v>380001</v>
      </c>
      <c r="K90" s="42" t="s">
        <v>26</v>
      </c>
      <c r="L90" s="44">
        <v>2501387</v>
      </c>
      <c r="M90" s="42" t="s">
        <v>138</v>
      </c>
    </row>
    <row r="91" spans="2:13" ht="15.75" x14ac:dyDescent="0.25">
      <c r="B91" s="42">
        <v>22</v>
      </c>
      <c r="C91" s="43">
        <v>29229.664512661111</v>
      </c>
      <c r="D91" s="42" t="s">
        <v>247</v>
      </c>
      <c r="E91" s="42" t="s">
        <v>129</v>
      </c>
      <c r="F91" s="42" t="s">
        <v>276</v>
      </c>
      <c r="G91" s="42" t="s">
        <v>132</v>
      </c>
      <c r="H91" s="42" t="s">
        <v>12</v>
      </c>
      <c r="I91" s="42" t="s">
        <v>12</v>
      </c>
      <c r="J91" s="42">
        <v>380001</v>
      </c>
      <c r="K91" s="42" t="s">
        <v>26</v>
      </c>
      <c r="L91" s="44">
        <v>2501387</v>
      </c>
      <c r="M91" s="42" t="s">
        <v>138</v>
      </c>
    </row>
    <row r="92" spans="2:13" ht="15.75" x14ac:dyDescent="0.25">
      <c r="B92" s="42">
        <v>23</v>
      </c>
      <c r="C92" s="43">
        <v>11691.856456758242</v>
      </c>
      <c r="D92" s="42" t="s">
        <v>247</v>
      </c>
      <c r="E92" s="42" t="s">
        <v>129</v>
      </c>
      <c r="F92" s="42" t="s">
        <v>277</v>
      </c>
      <c r="G92" s="42" t="s">
        <v>132</v>
      </c>
      <c r="H92" s="42" t="s">
        <v>12</v>
      </c>
      <c r="I92" s="42" t="s">
        <v>12</v>
      </c>
      <c r="J92" s="42">
        <v>380001</v>
      </c>
      <c r="K92" s="42" t="s">
        <v>26</v>
      </c>
      <c r="L92" s="44">
        <v>1000554</v>
      </c>
      <c r="M92" s="42" t="s">
        <v>138</v>
      </c>
    </row>
    <row r="93" spans="2:13" ht="15.75" x14ac:dyDescent="0.25">
      <c r="B93" s="42">
        <v>24</v>
      </c>
      <c r="C93" s="43">
        <v>29213.456886780328</v>
      </c>
      <c r="D93" s="42" t="s">
        <v>247</v>
      </c>
      <c r="E93" s="42" t="s">
        <v>129</v>
      </c>
      <c r="F93" s="42" t="s">
        <v>278</v>
      </c>
      <c r="G93" s="42" t="s">
        <v>132</v>
      </c>
      <c r="H93" s="42" t="s">
        <v>12</v>
      </c>
      <c r="I93" s="42" t="s">
        <v>12</v>
      </c>
      <c r="J93" s="42">
        <v>380001</v>
      </c>
      <c r="K93" s="42" t="s">
        <v>26</v>
      </c>
      <c r="L93" s="44">
        <v>2500000</v>
      </c>
      <c r="M93" s="42" t="s">
        <v>138</v>
      </c>
    </row>
    <row r="94" spans="2:13" ht="15.75" x14ac:dyDescent="0.25">
      <c r="B94" s="42">
        <v>25</v>
      </c>
      <c r="C94" s="43">
        <v>29213.456886780328</v>
      </c>
      <c r="D94" s="42" t="s">
        <v>247</v>
      </c>
      <c r="E94" s="42" t="s">
        <v>129</v>
      </c>
      <c r="F94" s="42" t="s">
        <v>279</v>
      </c>
      <c r="G94" s="42" t="s">
        <v>132</v>
      </c>
      <c r="H94" s="42" t="s">
        <v>12</v>
      </c>
      <c r="I94" s="42" t="s">
        <v>12</v>
      </c>
      <c r="J94" s="42">
        <v>380001</v>
      </c>
      <c r="K94" s="42" t="s">
        <v>26</v>
      </c>
      <c r="L94" s="44">
        <v>2500000</v>
      </c>
      <c r="M94" s="42" t="s">
        <v>138</v>
      </c>
    </row>
    <row r="95" spans="2:13" ht="15.75" x14ac:dyDescent="0.25">
      <c r="B95" s="42">
        <v>26</v>
      </c>
      <c r="C95" s="43">
        <v>29213.456886780328</v>
      </c>
      <c r="D95" s="42" t="s">
        <v>247</v>
      </c>
      <c r="E95" s="42" t="s">
        <v>129</v>
      </c>
      <c r="F95" s="42" t="s">
        <v>280</v>
      </c>
      <c r="G95" s="42" t="s">
        <v>132</v>
      </c>
      <c r="H95" s="42" t="s">
        <v>12</v>
      </c>
      <c r="I95" s="42" t="s">
        <v>12</v>
      </c>
      <c r="J95" s="42">
        <v>380001</v>
      </c>
      <c r="K95" s="42" t="s">
        <v>26</v>
      </c>
      <c r="L95" s="44">
        <v>2500000</v>
      </c>
      <c r="M95" s="42" t="s">
        <v>138</v>
      </c>
    </row>
    <row r="96" spans="2:13" ht="15.75" x14ac:dyDescent="0.25">
      <c r="B96" s="42">
        <v>27</v>
      </c>
      <c r="C96" s="43">
        <v>29213.456886780328</v>
      </c>
      <c r="D96" s="42" t="s">
        <v>247</v>
      </c>
      <c r="E96" s="42" t="s">
        <v>129</v>
      </c>
      <c r="F96" s="42" t="s">
        <v>281</v>
      </c>
      <c r="G96" s="42" t="s">
        <v>132</v>
      </c>
      <c r="H96" s="42" t="s">
        <v>12</v>
      </c>
      <c r="I96" s="42" t="s">
        <v>12</v>
      </c>
      <c r="J96" s="42">
        <v>380001</v>
      </c>
      <c r="K96" s="42" t="s">
        <v>26</v>
      </c>
      <c r="L96" s="44">
        <v>2500000</v>
      </c>
      <c r="M96" s="42" t="s">
        <v>138</v>
      </c>
    </row>
    <row r="97" spans="2:13" ht="15.75" x14ac:dyDescent="0.25">
      <c r="B97" s="42">
        <v>28</v>
      </c>
      <c r="C97" s="43">
        <v>29213.456886780328</v>
      </c>
      <c r="D97" s="42" t="s">
        <v>247</v>
      </c>
      <c r="E97" s="42" t="s">
        <v>129</v>
      </c>
      <c r="F97" s="42" t="s">
        <v>282</v>
      </c>
      <c r="G97" s="42" t="s">
        <v>132</v>
      </c>
      <c r="H97" s="42" t="s">
        <v>12</v>
      </c>
      <c r="I97" s="42" t="s">
        <v>12</v>
      </c>
      <c r="J97" s="42">
        <v>380001</v>
      </c>
      <c r="K97" s="42" t="s">
        <v>26</v>
      </c>
      <c r="L97" s="44">
        <v>2500000</v>
      </c>
      <c r="M97" s="42" t="s">
        <v>138</v>
      </c>
    </row>
    <row r="98" spans="2:13" ht="15.75" x14ac:dyDescent="0.25">
      <c r="B98" s="42">
        <v>29</v>
      </c>
      <c r="C98" s="43">
        <v>74101.87889269313</v>
      </c>
      <c r="D98" s="42" t="s">
        <v>247</v>
      </c>
      <c r="E98" s="42" t="s">
        <v>141</v>
      </c>
      <c r="F98" s="42" t="s">
        <v>283</v>
      </c>
      <c r="G98" s="42" t="s">
        <v>142</v>
      </c>
      <c r="H98" s="42" t="s">
        <v>12</v>
      </c>
      <c r="I98" s="42" t="s">
        <v>12</v>
      </c>
      <c r="J98" s="42">
        <v>382210</v>
      </c>
      <c r="K98" s="42" t="s">
        <v>26</v>
      </c>
      <c r="L98" s="44">
        <v>6341416.4900000002</v>
      </c>
      <c r="M98" s="42" t="s">
        <v>138</v>
      </c>
    </row>
    <row r="99" spans="2:13" ht="15.75" x14ac:dyDescent="0.25">
      <c r="B99" s="42">
        <v>30</v>
      </c>
      <c r="C99" s="43">
        <v>108.21832969138904</v>
      </c>
      <c r="D99" s="42" t="s">
        <v>247</v>
      </c>
      <c r="E99" s="42" t="s">
        <v>284</v>
      </c>
      <c r="F99" s="42" t="s">
        <v>285</v>
      </c>
      <c r="G99" s="42" t="s">
        <v>286</v>
      </c>
      <c r="H99" s="42" t="s">
        <v>12</v>
      </c>
      <c r="I99" s="42" t="s">
        <v>12</v>
      </c>
      <c r="J99" s="42">
        <v>380052</v>
      </c>
      <c r="K99" s="42" t="s">
        <v>26</v>
      </c>
      <c r="L99" s="44">
        <v>9261</v>
      </c>
      <c r="M99" s="42" t="s">
        <v>138</v>
      </c>
    </row>
    <row r="100" spans="2:13" ht="15.75" x14ac:dyDescent="0.25">
      <c r="B100" s="42">
        <v>31</v>
      </c>
      <c r="C100" s="43">
        <v>5842.0019397735377</v>
      </c>
      <c r="D100" s="42" t="s">
        <v>247</v>
      </c>
      <c r="E100" s="42" t="s">
        <v>141</v>
      </c>
      <c r="F100" s="42" t="s">
        <v>287</v>
      </c>
      <c r="G100" s="42" t="s">
        <v>142</v>
      </c>
      <c r="H100" s="42" t="s">
        <v>12</v>
      </c>
      <c r="I100" s="42" t="s">
        <v>12</v>
      </c>
      <c r="J100" s="42">
        <v>382210</v>
      </c>
      <c r="K100" s="42" t="s">
        <v>26</v>
      </c>
      <c r="L100" s="44">
        <v>499941</v>
      </c>
      <c r="M100" s="42" t="s">
        <v>138</v>
      </c>
    </row>
    <row r="101" spans="2:13" ht="15.75" x14ac:dyDescent="0.25">
      <c r="B101" s="42">
        <v>32</v>
      </c>
      <c r="C101" s="43">
        <v>11677.308155228624</v>
      </c>
      <c r="D101" s="42" t="s">
        <v>247</v>
      </c>
      <c r="E101" s="42" t="s">
        <v>141</v>
      </c>
      <c r="F101" s="42" t="s">
        <v>288</v>
      </c>
      <c r="G101" s="42" t="s">
        <v>142</v>
      </c>
      <c r="H101" s="42" t="s">
        <v>12</v>
      </c>
      <c r="I101" s="42" t="s">
        <v>12</v>
      </c>
      <c r="J101" s="42">
        <v>382210</v>
      </c>
      <c r="K101" s="42" t="s">
        <v>26</v>
      </c>
      <c r="L101" s="44">
        <v>999309</v>
      </c>
      <c r="M101" s="42" t="s">
        <v>138</v>
      </c>
    </row>
    <row r="102" spans="2:13" ht="15.75" x14ac:dyDescent="0.25">
      <c r="B102" s="42">
        <v>33</v>
      </c>
      <c r="C102" s="43">
        <v>6612.1738317538593</v>
      </c>
      <c r="D102" s="42" t="s">
        <v>247</v>
      </c>
      <c r="E102" s="42" t="s">
        <v>141</v>
      </c>
      <c r="F102" s="42" t="s">
        <v>289</v>
      </c>
      <c r="G102" s="42" t="s">
        <v>142</v>
      </c>
      <c r="H102" s="42" t="s">
        <v>12</v>
      </c>
      <c r="I102" s="42" t="s">
        <v>12</v>
      </c>
      <c r="J102" s="42">
        <v>382210</v>
      </c>
      <c r="K102" s="42" t="s">
        <v>26</v>
      </c>
      <c r="L102" s="44">
        <v>565850</v>
      </c>
      <c r="M102" s="42" t="s">
        <v>138</v>
      </c>
    </row>
    <row r="103" spans="2:13" ht="15.75" x14ac:dyDescent="0.25">
      <c r="B103" s="42">
        <v>34</v>
      </c>
      <c r="C103" s="43">
        <v>11685.382754712131</v>
      </c>
      <c r="D103" s="42" t="s">
        <v>247</v>
      </c>
      <c r="E103" s="42" t="s">
        <v>129</v>
      </c>
      <c r="F103" s="42" t="s">
        <v>290</v>
      </c>
      <c r="G103" s="42" t="s">
        <v>132</v>
      </c>
      <c r="H103" s="42" t="s">
        <v>12</v>
      </c>
      <c r="I103" s="42" t="s">
        <v>12</v>
      </c>
      <c r="J103" s="42">
        <v>380001</v>
      </c>
      <c r="K103" s="42" t="s">
        <v>26</v>
      </c>
      <c r="L103" s="44">
        <v>1000000</v>
      </c>
      <c r="M103" s="42" t="s">
        <v>138</v>
      </c>
    </row>
    <row r="104" spans="2:13" ht="15.75" x14ac:dyDescent="0.25">
      <c r="B104" s="42">
        <v>35</v>
      </c>
      <c r="C104" s="43">
        <v>29213.456886780328</v>
      </c>
      <c r="D104" s="42" t="s">
        <v>247</v>
      </c>
      <c r="E104" s="42" t="s">
        <v>129</v>
      </c>
      <c r="F104" s="42" t="s">
        <v>291</v>
      </c>
      <c r="G104" s="42" t="s">
        <v>132</v>
      </c>
      <c r="H104" s="42" t="s">
        <v>12</v>
      </c>
      <c r="I104" s="42" t="s">
        <v>12</v>
      </c>
      <c r="J104" s="42">
        <v>380001</v>
      </c>
      <c r="K104" s="42" t="s">
        <v>26</v>
      </c>
      <c r="L104" s="44">
        <v>2500000</v>
      </c>
      <c r="M104" s="42" t="s">
        <v>138</v>
      </c>
    </row>
    <row r="105" spans="2:13" ht="15.75" x14ac:dyDescent="0.25">
      <c r="B105" s="42">
        <v>36</v>
      </c>
      <c r="C105" s="43">
        <v>29213.456886780328</v>
      </c>
      <c r="D105" s="42" t="s">
        <v>247</v>
      </c>
      <c r="E105" s="42" t="s">
        <v>129</v>
      </c>
      <c r="F105" s="42" t="s">
        <v>292</v>
      </c>
      <c r="G105" s="42" t="s">
        <v>132</v>
      </c>
      <c r="H105" s="42" t="s">
        <v>12</v>
      </c>
      <c r="I105" s="42" t="s">
        <v>12</v>
      </c>
      <c r="J105" s="42">
        <v>380001</v>
      </c>
      <c r="K105" s="42" t="s">
        <v>26</v>
      </c>
      <c r="L105" s="44">
        <v>2500000</v>
      </c>
      <c r="M105" s="42" t="s">
        <v>138</v>
      </c>
    </row>
    <row r="106" spans="2:13" ht="15.75" x14ac:dyDescent="0.25">
      <c r="B106" s="42">
        <v>37</v>
      </c>
      <c r="C106" s="43">
        <v>29213.456886780328</v>
      </c>
      <c r="D106" s="42" t="s">
        <v>247</v>
      </c>
      <c r="E106" s="42" t="s">
        <v>129</v>
      </c>
      <c r="F106" s="42" t="s">
        <v>293</v>
      </c>
      <c r="G106" s="42" t="s">
        <v>132</v>
      </c>
      <c r="H106" s="42" t="s">
        <v>12</v>
      </c>
      <c r="I106" s="42" t="s">
        <v>12</v>
      </c>
      <c r="J106" s="42">
        <v>380001</v>
      </c>
      <c r="K106" s="42" t="s">
        <v>26</v>
      </c>
      <c r="L106" s="44">
        <v>2500000</v>
      </c>
      <c r="M106" s="42" t="s">
        <v>138</v>
      </c>
    </row>
    <row r="107" spans="2:13" ht="15.75" x14ac:dyDescent="0.25">
      <c r="B107" s="42">
        <v>38</v>
      </c>
      <c r="C107" s="43">
        <v>29213.456886780328</v>
      </c>
      <c r="D107" s="42" t="s">
        <v>247</v>
      </c>
      <c r="E107" s="42" t="s">
        <v>129</v>
      </c>
      <c r="F107" s="42" t="s">
        <v>294</v>
      </c>
      <c r="G107" s="42" t="s">
        <v>132</v>
      </c>
      <c r="H107" s="42" t="s">
        <v>12</v>
      </c>
      <c r="I107" s="42" t="s">
        <v>12</v>
      </c>
      <c r="J107" s="42">
        <v>380001</v>
      </c>
      <c r="K107" s="42" t="s">
        <v>26</v>
      </c>
      <c r="L107" s="44">
        <v>2500000</v>
      </c>
      <c r="M107" s="42" t="s">
        <v>138</v>
      </c>
    </row>
    <row r="108" spans="2:13" ht="15.75" x14ac:dyDescent="0.25">
      <c r="B108" s="42">
        <v>39</v>
      </c>
      <c r="C108" s="43">
        <v>130284.83120464611</v>
      </c>
      <c r="D108" s="42" t="s">
        <v>247</v>
      </c>
      <c r="E108" s="42" t="s">
        <v>129</v>
      </c>
      <c r="F108" s="42" t="s">
        <v>295</v>
      </c>
      <c r="G108" s="42" t="s">
        <v>132</v>
      </c>
      <c r="H108" s="42" t="s">
        <v>12</v>
      </c>
      <c r="I108" s="42" t="s">
        <v>12</v>
      </c>
      <c r="J108" s="42">
        <v>380001</v>
      </c>
      <c r="K108" s="42" t="s">
        <v>26</v>
      </c>
      <c r="L108" s="44">
        <v>11149385</v>
      </c>
      <c r="M108" s="42" t="s">
        <v>138</v>
      </c>
    </row>
    <row r="109" spans="2:13" ht="15.75" x14ac:dyDescent="0.25">
      <c r="B109" s="42">
        <v>40</v>
      </c>
      <c r="C109" s="43">
        <v>58.426913773560656</v>
      </c>
      <c r="D109" s="42" t="s">
        <v>247</v>
      </c>
      <c r="E109" s="42" t="s">
        <v>296</v>
      </c>
      <c r="F109" s="42" t="s">
        <v>297</v>
      </c>
      <c r="G109" s="42" t="s">
        <v>298</v>
      </c>
      <c r="H109" s="42" t="s">
        <v>12</v>
      </c>
      <c r="I109" s="42" t="s">
        <v>12</v>
      </c>
      <c r="J109" s="42">
        <v>380052</v>
      </c>
      <c r="K109" s="42" t="s">
        <v>26</v>
      </c>
      <c r="L109" s="44">
        <v>5000</v>
      </c>
      <c r="M109" s="42" t="s">
        <v>138</v>
      </c>
    </row>
  </sheetData>
  <mergeCells count="3">
    <mergeCell ref="C1:M1"/>
    <mergeCell ref="C18:N18"/>
    <mergeCell ref="C68:M6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88"/>
  <sheetViews>
    <sheetView topLeftCell="D1" zoomScale="90" workbookViewId="0">
      <selection activeCell="G85" sqref="G85"/>
    </sheetView>
  </sheetViews>
  <sheetFormatPr defaultRowHeight="15" x14ac:dyDescent="0.25"/>
  <cols>
    <col min="2" max="2" width="8.7109375" customWidth="1"/>
    <col min="3" max="3" width="20" customWidth="1"/>
    <col min="4" max="4" width="6.7109375" customWidth="1"/>
    <col min="5" max="5" width="54" customWidth="1"/>
    <col min="6" max="6" width="17.7109375" customWidth="1"/>
    <col min="7" max="7" width="12.7109375" customWidth="1"/>
    <col min="8" max="8" width="15.7109375" customWidth="1"/>
    <col min="9" max="9" width="29.42578125" customWidth="1"/>
    <col min="10" max="10" width="17.5703125" customWidth="1"/>
    <col min="11" max="11" width="5" customWidth="1"/>
    <col min="12" max="12" width="6.7109375" customWidth="1"/>
    <col min="13" max="13" width="22.140625" bestFit="1" customWidth="1"/>
    <col min="14" max="14" width="11.7109375" customWidth="1"/>
    <col min="15" max="15" width="7.42578125" customWidth="1"/>
    <col min="16" max="16" width="19.5703125" customWidth="1"/>
  </cols>
  <sheetData>
    <row r="1" spans="2:15" ht="15.75" x14ac:dyDescent="0.25">
      <c r="B1" s="45"/>
      <c r="C1" s="185" t="s">
        <v>299</v>
      </c>
      <c r="D1" s="178"/>
      <c r="E1" s="178"/>
      <c r="F1" s="178"/>
      <c r="G1" s="178"/>
      <c r="H1" s="178"/>
      <c r="I1" s="178"/>
      <c r="J1" s="178"/>
      <c r="K1" s="178"/>
      <c r="L1" s="178"/>
      <c r="M1" s="178"/>
      <c r="N1" s="178"/>
      <c r="O1" s="178"/>
    </row>
    <row r="2" spans="2:15" ht="15.75" x14ac:dyDescent="0.25">
      <c r="B2" s="46" t="s">
        <v>107</v>
      </c>
      <c r="C2" s="46" t="s">
        <v>1</v>
      </c>
      <c r="D2" s="46" t="s">
        <v>300</v>
      </c>
      <c r="E2" s="46" t="s">
        <v>301</v>
      </c>
      <c r="F2" s="46" t="s">
        <v>302</v>
      </c>
      <c r="G2" s="46" t="s">
        <v>303</v>
      </c>
      <c r="H2" s="46" t="s">
        <v>304</v>
      </c>
      <c r="I2" s="46" t="s">
        <v>305</v>
      </c>
      <c r="J2" s="46" t="s">
        <v>306</v>
      </c>
      <c r="K2" s="46" t="s">
        <v>307</v>
      </c>
      <c r="L2" s="46" t="s">
        <v>308</v>
      </c>
      <c r="M2" s="46" t="s">
        <v>309</v>
      </c>
      <c r="N2" s="46" t="s">
        <v>310</v>
      </c>
      <c r="O2" s="46" t="s">
        <v>311</v>
      </c>
    </row>
    <row r="3" spans="2:15" ht="15.75" x14ac:dyDescent="0.25">
      <c r="B3" s="47">
        <v>1</v>
      </c>
      <c r="C3" s="47" t="s">
        <v>33</v>
      </c>
      <c r="D3" s="47" t="s">
        <v>312</v>
      </c>
      <c r="E3" s="47" t="s">
        <v>204</v>
      </c>
      <c r="F3" s="48" t="s">
        <v>313</v>
      </c>
      <c r="G3" s="48" t="s">
        <v>314</v>
      </c>
      <c r="H3" s="49">
        <v>12</v>
      </c>
      <c r="I3" s="50">
        <v>402.11</v>
      </c>
      <c r="J3" s="50">
        <v>533.4</v>
      </c>
      <c r="K3" s="47" t="s">
        <v>12</v>
      </c>
      <c r="L3" s="47" t="s">
        <v>12</v>
      </c>
      <c r="M3" s="50">
        <v>131.29</v>
      </c>
      <c r="N3" s="49">
        <v>32.65</v>
      </c>
      <c r="O3" s="47" t="s">
        <v>315</v>
      </c>
    </row>
    <row r="4" spans="2:15" ht="15.75" x14ac:dyDescent="0.25">
      <c r="B4" s="47">
        <v>2</v>
      </c>
      <c r="C4" s="47" t="s">
        <v>33</v>
      </c>
      <c r="D4" s="47" t="s">
        <v>312</v>
      </c>
      <c r="E4" s="47" t="s">
        <v>201</v>
      </c>
      <c r="F4" s="48" t="s">
        <v>316</v>
      </c>
      <c r="G4" s="48" t="s">
        <v>314</v>
      </c>
      <c r="H4" s="49">
        <v>41</v>
      </c>
      <c r="I4" s="50">
        <v>560.44000000000005</v>
      </c>
      <c r="J4" s="50">
        <v>781.42</v>
      </c>
      <c r="K4" s="47" t="s">
        <v>12</v>
      </c>
      <c r="L4" s="47" t="s">
        <v>12</v>
      </c>
      <c r="M4" s="50">
        <v>220.98</v>
      </c>
      <c r="N4" s="49">
        <v>39.43</v>
      </c>
      <c r="O4" s="47" t="s">
        <v>317</v>
      </c>
    </row>
    <row r="5" spans="2:15" ht="15.75" x14ac:dyDescent="0.25">
      <c r="B5" s="47">
        <v>3</v>
      </c>
      <c r="C5" s="47" t="s">
        <v>33</v>
      </c>
      <c r="D5" s="47" t="s">
        <v>312</v>
      </c>
      <c r="E5" s="47" t="s">
        <v>192</v>
      </c>
      <c r="F5" s="48" t="s">
        <v>316</v>
      </c>
      <c r="G5" s="48" t="s">
        <v>314</v>
      </c>
      <c r="H5" s="49">
        <v>21</v>
      </c>
      <c r="I5" s="50">
        <v>795.51</v>
      </c>
      <c r="J5" s="50">
        <v>1014.08</v>
      </c>
      <c r="K5" s="47" t="s">
        <v>12</v>
      </c>
      <c r="L5" s="47" t="s">
        <v>12</v>
      </c>
      <c r="M5" s="50">
        <v>218.58</v>
      </c>
      <c r="N5" s="49">
        <v>27.48</v>
      </c>
      <c r="O5" s="47" t="s">
        <v>317</v>
      </c>
    </row>
    <row r="6" spans="2:15" ht="15.75" x14ac:dyDescent="0.25">
      <c r="B6" s="47">
        <v>4</v>
      </c>
      <c r="C6" s="47" t="s">
        <v>33</v>
      </c>
      <c r="D6" s="47" t="s">
        <v>312</v>
      </c>
      <c r="E6" s="47" t="s">
        <v>192</v>
      </c>
      <c r="F6" s="48" t="s">
        <v>316</v>
      </c>
      <c r="G6" s="48" t="s">
        <v>318</v>
      </c>
      <c r="H6" s="49">
        <v>10</v>
      </c>
      <c r="I6" s="50">
        <v>378.81</v>
      </c>
      <c r="J6" s="50">
        <v>455.52</v>
      </c>
      <c r="K6" s="47" t="s">
        <v>12</v>
      </c>
      <c r="L6" s="47" t="s">
        <v>12</v>
      </c>
      <c r="M6" s="50">
        <v>16.02</v>
      </c>
      <c r="N6" s="49">
        <v>4.2300000000000004</v>
      </c>
      <c r="O6" s="47" t="s">
        <v>317</v>
      </c>
    </row>
    <row r="7" spans="2:15" ht="15.75" x14ac:dyDescent="0.25">
      <c r="B7" s="47">
        <v>5</v>
      </c>
      <c r="C7" s="47" t="s">
        <v>33</v>
      </c>
      <c r="D7" s="47" t="s">
        <v>312</v>
      </c>
      <c r="E7" s="47" t="s">
        <v>206</v>
      </c>
      <c r="F7" s="48" t="s">
        <v>319</v>
      </c>
      <c r="G7" s="48" t="s">
        <v>314</v>
      </c>
      <c r="H7" s="49">
        <v>6</v>
      </c>
      <c r="I7" s="50">
        <v>264.60000000000002</v>
      </c>
      <c r="J7" s="50">
        <v>259.58999999999997</v>
      </c>
      <c r="K7" s="47" t="s">
        <v>12</v>
      </c>
      <c r="L7" s="47" t="s">
        <v>12</v>
      </c>
      <c r="M7" s="50">
        <v>-5.0199999999999996</v>
      </c>
      <c r="N7" s="49">
        <v>-1.9</v>
      </c>
      <c r="O7" s="47" t="s">
        <v>317</v>
      </c>
    </row>
    <row r="8" spans="2:15" ht="15.75" x14ac:dyDescent="0.25">
      <c r="B8" s="47">
        <v>6</v>
      </c>
      <c r="C8" s="47" t="s">
        <v>33</v>
      </c>
      <c r="D8" s="47" t="s">
        <v>312</v>
      </c>
      <c r="E8" s="47" t="s">
        <v>206</v>
      </c>
      <c r="F8" s="48" t="s">
        <v>320</v>
      </c>
      <c r="G8" s="48" t="s">
        <v>314</v>
      </c>
      <c r="H8" s="49">
        <v>5</v>
      </c>
      <c r="I8" s="50">
        <v>218.55</v>
      </c>
      <c r="J8" s="50">
        <v>216.32</v>
      </c>
      <c r="K8" s="47" t="s">
        <v>12</v>
      </c>
      <c r="L8" s="47" t="s">
        <v>12</v>
      </c>
      <c r="M8" s="50">
        <v>-2.23</v>
      </c>
      <c r="N8" s="49">
        <v>-1.02</v>
      </c>
      <c r="O8" s="47" t="s">
        <v>317</v>
      </c>
    </row>
    <row r="9" spans="2:15" ht="15.75" x14ac:dyDescent="0.25">
      <c r="B9" s="47">
        <v>7</v>
      </c>
      <c r="C9" s="47" t="s">
        <v>33</v>
      </c>
      <c r="D9" s="47" t="s">
        <v>312</v>
      </c>
      <c r="E9" s="47" t="s">
        <v>203</v>
      </c>
      <c r="F9" s="48" t="s">
        <v>321</v>
      </c>
      <c r="G9" s="48" t="s">
        <v>314</v>
      </c>
      <c r="H9" s="49">
        <v>1</v>
      </c>
      <c r="I9" s="50">
        <v>75.849999999999994</v>
      </c>
      <c r="J9" s="50">
        <v>77.19</v>
      </c>
      <c r="K9" s="47" t="s">
        <v>12</v>
      </c>
      <c r="L9" s="47" t="s">
        <v>12</v>
      </c>
      <c r="M9" s="50">
        <v>1.33</v>
      </c>
      <c r="N9" s="49">
        <v>1.75</v>
      </c>
      <c r="O9" s="47" t="s">
        <v>317</v>
      </c>
    </row>
    <row r="10" spans="2:15" ht="15.75" x14ac:dyDescent="0.25">
      <c r="B10" s="47">
        <v>8</v>
      </c>
      <c r="C10" s="47" t="s">
        <v>33</v>
      </c>
      <c r="D10" s="47" t="s">
        <v>312</v>
      </c>
      <c r="E10" s="47" t="s">
        <v>207</v>
      </c>
      <c r="F10" s="48" t="s">
        <v>322</v>
      </c>
      <c r="G10" s="48" t="s">
        <v>314</v>
      </c>
      <c r="H10" s="49">
        <v>30</v>
      </c>
      <c r="I10" s="50">
        <v>618.35</v>
      </c>
      <c r="J10" s="50">
        <v>609.52</v>
      </c>
      <c r="K10" s="47" t="s">
        <v>12</v>
      </c>
      <c r="L10" s="47" t="s">
        <v>12</v>
      </c>
      <c r="M10" s="50">
        <v>-8.83</v>
      </c>
      <c r="N10" s="49">
        <v>-1.43</v>
      </c>
      <c r="O10" s="47" t="s">
        <v>315</v>
      </c>
    </row>
    <row r="11" spans="2:15" ht="15.75" x14ac:dyDescent="0.25">
      <c r="B11" s="47">
        <v>9</v>
      </c>
      <c r="C11" s="47" t="s">
        <v>33</v>
      </c>
      <c r="D11" s="47" t="s">
        <v>312</v>
      </c>
      <c r="E11" s="47" t="s">
        <v>198</v>
      </c>
      <c r="F11" s="48" t="s">
        <v>323</v>
      </c>
      <c r="G11" s="48" t="s">
        <v>324</v>
      </c>
      <c r="H11" s="49">
        <v>6</v>
      </c>
      <c r="I11" s="50">
        <v>158.76</v>
      </c>
      <c r="J11" s="50">
        <v>170.56</v>
      </c>
      <c r="K11" s="47" t="s">
        <v>12</v>
      </c>
      <c r="L11" s="47" t="s">
        <v>12</v>
      </c>
      <c r="M11" s="50">
        <v>11.81</v>
      </c>
      <c r="N11" s="49">
        <v>7.44</v>
      </c>
      <c r="O11" s="47" t="s">
        <v>315</v>
      </c>
    </row>
    <row r="12" spans="2:15" ht="15.75" x14ac:dyDescent="0.25">
      <c r="B12" s="47">
        <v>10</v>
      </c>
      <c r="C12" s="47" t="s">
        <v>33</v>
      </c>
      <c r="D12" s="47" t="s">
        <v>312</v>
      </c>
      <c r="E12" s="47" t="s">
        <v>207</v>
      </c>
      <c r="F12" s="48" t="s">
        <v>325</v>
      </c>
      <c r="G12" s="48" t="s">
        <v>314</v>
      </c>
      <c r="H12" s="49">
        <v>5</v>
      </c>
      <c r="I12" s="50">
        <v>103.98</v>
      </c>
      <c r="J12" s="50">
        <v>101.59</v>
      </c>
      <c r="K12" s="47" t="s">
        <v>12</v>
      </c>
      <c r="L12" s="47" t="s">
        <v>12</v>
      </c>
      <c r="M12" s="50">
        <v>-2.39</v>
      </c>
      <c r="N12" s="49">
        <v>-2.2999999999999998</v>
      </c>
      <c r="O12" s="47" t="s">
        <v>315</v>
      </c>
    </row>
    <row r="13" spans="2:15" ht="15.75" x14ac:dyDescent="0.25">
      <c r="B13" s="47">
        <v>11</v>
      </c>
      <c r="C13" s="47" t="s">
        <v>33</v>
      </c>
      <c r="D13" s="47" t="s">
        <v>312</v>
      </c>
      <c r="E13" s="47" t="s">
        <v>198</v>
      </c>
      <c r="F13" s="48" t="s">
        <v>325</v>
      </c>
      <c r="G13" s="48" t="s">
        <v>324</v>
      </c>
      <c r="H13" s="49">
        <v>4</v>
      </c>
      <c r="I13" s="50">
        <v>102.69</v>
      </c>
      <c r="J13" s="50">
        <v>113.71</v>
      </c>
      <c r="K13" s="47" t="s">
        <v>12</v>
      </c>
      <c r="L13" s="47" t="s">
        <v>12</v>
      </c>
      <c r="M13" s="50">
        <v>11.02</v>
      </c>
      <c r="N13" s="49">
        <v>10.73</v>
      </c>
      <c r="O13" s="47" t="s">
        <v>315</v>
      </c>
    </row>
    <row r="14" spans="2:15" ht="15.75" x14ac:dyDescent="0.25">
      <c r="B14" s="47">
        <v>12</v>
      </c>
      <c r="C14" s="47" t="s">
        <v>33</v>
      </c>
      <c r="D14" s="47" t="s">
        <v>312</v>
      </c>
      <c r="E14" s="47" t="s">
        <v>204</v>
      </c>
      <c r="F14" s="48" t="s">
        <v>326</v>
      </c>
      <c r="G14" s="48" t="s">
        <v>314</v>
      </c>
      <c r="H14" s="49">
        <v>72</v>
      </c>
      <c r="I14" s="50">
        <v>1683.47</v>
      </c>
      <c r="J14" s="50">
        <v>3200.4</v>
      </c>
      <c r="K14" s="47" t="s">
        <v>12</v>
      </c>
      <c r="L14" s="47" t="s">
        <v>12</v>
      </c>
      <c r="M14" s="50">
        <v>1516.93</v>
      </c>
      <c r="N14" s="49">
        <v>90.11</v>
      </c>
      <c r="O14" s="47" t="s">
        <v>315</v>
      </c>
    </row>
    <row r="15" spans="2:15" ht="15.75" x14ac:dyDescent="0.25">
      <c r="B15" s="47">
        <v>13</v>
      </c>
      <c r="C15" s="47" t="s">
        <v>33</v>
      </c>
      <c r="D15" s="47" t="s">
        <v>312</v>
      </c>
      <c r="E15" s="47" t="s">
        <v>203</v>
      </c>
      <c r="F15" s="48" t="s">
        <v>327</v>
      </c>
      <c r="G15" s="48" t="s">
        <v>314</v>
      </c>
      <c r="H15" s="49">
        <v>6</v>
      </c>
      <c r="I15" s="50">
        <v>501.99</v>
      </c>
      <c r="J15" s="50">
        <v>463.12</v>
      </c>
      <c r="K15" s="47" t="s">
        <v>12</v>
      </c>
      <c r="L15" s="47" t="s">
        <v>12</v>
      </c>
      <c r="M15" s="50">
        <v>-38.869999999999997</v>
      </c>
      <c r="N15" s="49">
        <v>-7.74</v>
      </c>
      <c r="O15" s="47" t="s">
        <v>315</v>
      </c>
    </row>
    <row r="16" spans="2:15" ht="15.75" x14ac:dyDescent="0.25">
      <c r="B16" s="47">
        <v>14</v>
      </c>
      <c r="C16" s="47" t="s">
        <v>33</v>
      </c>
      <c r="D16" s="47" t="s">
        <v>312</v>
      </c>
      <c r="E16" s="47" t="s">
        <v>206</v>
      </c>
      <c r="F16" s="48" t="s">
        <v>327</v>
      </c>
      <c r="G16" s="48" t="s">
        <v>314</v>
      </c>
      <c r="H16" s="49">
        <v>1</v>
      </c>
      <c r="I16" s="50">
        <v>41.82</v>
      </c>
      <c r="J16" s="50">
        <v>43.26</v>
      </c>
      <c r="K16" s="47" t="s">
        <v>12</v>
      </c>
      <c r="L16" s="47" t="s">
        <v>12</v>
      </c>
      <c r="M16" s="50">
        <v>1.44</v>
      </c>
      <c r="N16" s="49">
        <v>3.45</v>
      </c>
      <c r="O16" s="47" t="s">
        <v>315</v>
      </c>
    </row>
    <row r="17" spans="2:15" ht="15.75" x14ac:dyDescent="0.25">
      <c r="B17" s="47">
        <v>15</v>
      </c>
      <c r="C17" s="47" t="s">
        <v>33</v>
      </c>
      <c r="D17" s="47" t="s">
        <v>312</v>
      </c>
      <c r="E17" s="47" t="s">
        <v>204</v>
      </c>
      <c r="F17" s="48" t="s">
        <v>328</v>
      </c>
      <c r="G17" s="48" t="s">
        <v>314</v>
      </c>
      <c r="H17" s="49">
        <v>57</v>
      </c>
      <c r="I17" s="50">
        <v>1489.86</v>
      </c>
      <c r="J17" s="50">
        <v>2533.65</v>
      </c>
      <c r="K17" s="47" t="s">
        <v>12</v>
      </c>
      <c r="L17" s="47" t="s">
        <v>12</v>
      </c>
      <c r="M17" s="50">
        <v>1043.79</v>
      </c>
      <c r="N17" s="49">
        <v>70.06</v>
      </c>
      <c r="O17" s="47" t="s">
        <v>315</v>
      </c>
    </row>
    <row r="18" spans="2:15" ht="15.75" x14ac:dyDescent="0.25">
      <c r="B18" s="47">
        <v>16</v>
      </c>
      <c r="C18" s="47" t="s">
        <v>33</v>
      </c>
      <c r="D18" s="47" t="s">
        <v>312</v>
      </c>
      <c r="E18" s="47" t="s">
        <v>204</v>
      </c>
      <c r="F18" s="48" t="s">
        <v>329</v>
      </c>
      <c r="G18" s="48" t="s">
        <v>314</v>
      </c>
      <c r="H18" s="49">
        <v>3</v>
      </c>
      <c r="I18" s="50">
        <v>77.45</v>
      </c>
      <c r="J18" s="50">
        <v>133.35</v>
      </c>
      <c r="K18" s="47" t="s">
        <v>12</v>
      </c>
      <c r="L18" s="47" t="s">
        <v>12</v>
      </c>
      <c r="M18" s="50">
        <v>55.9</v>
      </c>
      <c r="N18" s="49">
        <v>72.180000000000007</v>
      </c>
      <c r="O18" s="47" t="s">
        <v>315</v>
      </c>
    </row>
    <row r="19" spans="2:15" ht="15.75" x14ac:dyDescent="0.25">
      <c r="B19" s="47">
        <v>17</v>
      </c>
      <c r="C19" s="47" t="s">
        <v>33</v>
      </c>
      <c r="D19" s="47" t="s">
        <v>312</v>
      </c>
      <c r="E19" s="47" t="s">
        <v>200</v>
      </c>
      <c r="F19" s="48" t="s">
        <v>316</v>
      </c>
      <c r="G19" s="48" t="s">
        <v>314</v>
      </c>
      <c r="H19" s="49">
        <v>35</v>
      </c>
      <c r="I19" s="50">
        <v>222.92</v>
      </c>
      <c r="J19" s="50">
        <v>240.8</v>
      </c>
      <c r="K19" s="47" t="s">
        <v>12</v>
      </c>
      <c r="L19" s="47" t="s">
        <v>12</v>
      </c>
      <c r="M19" s="50">
        <v>17.88</v>
      </c>
      <c r="N19" s="49">
        <v>8.02</v>
      </c>
      <c r="O19" s="47" t="s">
        <v>317</v>
      </c>
    </row>
    <row r="20" spans="2:15" ht="15.75" x14ac:dyDescent="0.25">
      <c r="B20" s="47">
        <v>18</v>
      </c>
      <c r="C20" s="47" t="s">
        <v>33</v>
      </c>
      <c r="D20" s="47" t="s">
        <v>312</v>
      </c>
      <c r="E20" s="47" t="s">
        <v>205</v>
      </c>
      <c r="F20" s="48" t="s">
        <v>330</v>
      </c>
      <c r="G20" s="48" t="s">
        <v>331</v>
      </c>
      <c r="H20" s="49">
        <v>26</v>
      </c>
      <c r="I20" s="50">
        <v>5504.04</v>
      </c>
      <c r="J20" s="50">
        <v>755.1</v>
      </c>
      <c r="K20" s="47" t="s">
        <v>12</v>
      </c>
      <c r="L20" s="47" t="s">
        <v>12</v>
      </c>
      <c r="M20" s="50">
        <v>-4748.9399999999996</v>
      </c>
      <c r="N20" s="49">
        <v>-86.28</v>
      </c>
      <c r="O20" s="47" t="s">
        <v>317</v>
      </c>
    </row>
    <row r="21" spans="2:15" ht="15.75" x14ac:dyDescent="0.25">
      <c r="B21" s="47">
        <v>19</v>
      </c>
      <c r="C21" s="47" t="s">
        <v>33</v>
      </c>
      <c r="D21" s="47" t="s">
        <v>312</v>
      </c>
      <c r="E21" s="47" t="s">
        <v>205</v>
      </c>
      <c r="F21" s="48" t="s">
        <v>330</v>
      </c>
      <c r="G21" s="48" t="s">
        <v>314</v>
      </c>
      <c r="H21" s="49">
        <v>27</v>
      </c>
      <c r="I21" s="50">
        <v>5715.73</v>
      </c>
      <c r="J21" s="50">
        <v>775.6</v>
      </c>
      <c r="K21" s="47" t="s">
        <v>12</v>
      </c>
      <c r="L21" s="47" t="s">
        <v>12</v>
      </c>
      <c r="M21" s="50">
        <v>-4940.13</v>
      </c>
      <c r="N21" s="49">
        <v>-86.43</v>
      </c>
      <c r="O21" s="47" t="s">
        <v>317</v>
      </c>
    </row>
    <row r="22" spans="2:15" ht="15.75" x14ac:dyDescent="0.25">
      <c r="B22" s="47">
        <v>20</v>
      </c>
      <c r="C22" s="47" t="s">
        <v>33</v>
      </c>
      <c r="D22" s="47" t="s">
        <v>312</v>
      </c>
      <c r="E22" s="47" t="s">
        <v>205</v>
      </c>
      <c r="F22" s="48" t="s">
        <v>330</v>
      </c>
      <c r="G22" s="48" t="s">
        <v>332</v>
      </c>
      <c r="H22" s="49">
        <v>27</v>
      </c>
      <c r="I22" s="50">
        <v>5715.73</v>
      </c>
      <c r="J22" s="50">
        <v>786.95</v>
      </c>
      <c r="K22" s="47" t="s">
        <v>12</v>
      </c>
      <c r="L22" s="47" t="s">
        <v>12</v>
      </c>
      <c r="M22" s="50">
        <v>-4928.78</v>
      </c>
      <c r="N22" s="49">
        <v>-86.23</v>
      </c>
      <c r="O22" s="47" t="s">
        <v>317</v>
      </c>
    </row>
    <row r="23" spans="2:15" ht="15.75" x14ac:dyDescent="0.25">
      <c r="B23" s="47">
        <v>21</v>
      </c>
      <c r="C23" s="47" t="s">
        <v>33</v>
      </c>
      <c r="D23" s="47" t="s">
        <v>312</v>
      </c>
      <c r="E23" s="47" t="s">
        <v>207</v>
      </c>
      <c r="F23" s="48" t="s">
        <v>333</v>
      </c>
      <c r="G23" s="48" t="s">
        <v>314</v>
      </c>
      <c r="H23" s="49">
        <v>2</v>
      </c>
      <c r="I23" s="50">
        <v>41.33</v>
      </c>
      <c r="J23" s="50">
        <v>40.630000000000003</v>
      </c>
      <c r="K23" s="47" t="s">
        <v>12</v>
      </c>
      <c r="L23" s="47" t="s">
        <v>12</v>
      </c>
      <c r="M23" s="50">
        <v>-0.7</v>
      </c>
      <c r="N23" s="49">
        <v>-1.68</v>
      </c>
      <c r="O23" s="47" t="s">
        <v>315</v>
      </c>
    </row>
    <row r="24" spans="2:15" ht="15.75" x14ac:dyDescent="0.25">
      <c r="B24" s="47">
        <v>22</v>
      </c>
      <c r="C24" s="47" t="s">
        <v>33</v>
      </c>
      <c r="D24" s="47" t="s">
        <v>312</v>
      </c>
      <c r="E24" s="47" t="s">
        <v>207</v>
      </c>
      <c r="F24" s="48" t="s">
        <v>327</v>
      </c>
      <c r="G24" s="48" t="s">
        <v>314</v>
      </c>
      <c r="H24" s="49">
        <v>37</v>
      </c>
      <c r="I24" s="50">
        <v>785.31</v>
      </c>
      <c r="J24" s="50">
        <v>751.74</v>
      </c>
      <c r="K24" s="47" t="s">
        <v>12</v>
      </c>
      <c r="L24" s="47" t="s">
        <v>12</v>
      </c>
      <c r="M24" s="50">
        <v>-33.57</v>
      </c>
      <c r="N24" s="49">
        <v>-4.28</v>
      </c>
      <c r="O24" s="47" t="s">
        <v>315</v>
      </c>
    </row>
    <row r="25" spans="2:15" ht="15.75" x14ac:dyDescent="0.25">
      <c r="B25" s="47">
        <v>23</v>
      </c>
      <c r="C25" s="47" t="s">
        <v>33</v>
      </c>
      <c r="D25" s="47" t="s">
        <v>312</v>
      </c>
      <c r="E25" s="47" t="s">
        <v>210</v>
      </c>
      <c r="F25" s="48" t="s">
        <v>328</v>
      </c>
      <c r="G25" s="48" t="s">
        <v>314</v>
      </c>
      <c r="H25" s="49">
        <v>91</v>
      </c>
      <c r="I25" s="50">
        <v>1982.76</v>
      </c>
      <c r="J25" s="50">
        <v>2015.04</v>
      </c>
      <c r="K25" s="47" t="s">
        <v>12</v>
      </c>
      <c r="L25" s="47" t="s">
        <v>12</v>
      </c>
      <c r="M25" s="50">
        <v>32.28</v>
      </c>
      <c r="N25" s="49">
        <v>1.63</v>
      </c>
      <c r="O25" s="47" t="s">
        <v>315</v>
      </c>
    </row>
    <row r="26" spans="2:15" ht="15.75" x14ac:dyDescent="0.25">
      <c r="B26" s="47">
        <v>24</v>
      </c>
      <c r="C26" s="47" t="s">
        <v>33</v>
      </c>
      <c r="D26" s="47" t="s">
        <v>312</v>
      </c>
      <c r="E26" s="47" t="s">
        <v>210</v>
      </c>
      <c r="F26" s="48" t="s">
        <v>328</v>
      </c>
      <c r="G26" s="48" t="s">
        <v>314</v>
      </c>
      <c r="H26" s="49">
        <v>33</v>
      </c>
      <c r="I26" s="50">
        <v>758.47</v>
      </c>
      <c r="J26" s="50">
        <v>730.73</v>
      </c>
      <c r="K26" s="47" t="s">
        <v>12</v>
      </c>
      <c r="L26" s="47" t="s">
        <v>12</v>
      </c>
      <c r="M26" s="50">
        <v>-27.74</v>
      </c>
      <c r="N26" s="49">
        <v>-3.66</v>
      </c>
      <c r="O26" s="47" t="s">
        <v>315</v>
      </c>
    </row>
    <row r="27" spans="2:15" ht="15.75" x14ac:dyDescent="0.25">
      <c r="B27" s="47">
        <v>25</v>
      </c>
      <c r="C27" s="47" t="s">
        <v>33</v>
      </c>
      <c r="D27" s="47" t="s">
        <v>312</v>
      </c>
      <c r="E27" s="47" t="s">
        <v>210</v>
      </c>
      <c r="F27" s="48" t="s">
        <v>328</v>
      </c>
      <c r="G27" s="48" t="s">
        <v>314</v>
      </c>
      <c r="H27" s="49">
        <v>15</v>
      </c>
      <c r="I27" s="50">
        <v>326.31</v>
      </c>
      <c r="J27" s="50">
        <v>332.15</v>
      </c>
      <c r="K27" s="47" t="s">
        <v>12</v>
      </c>
      <c r="L27" s="47" t="s">
        <v>12</v>
      </c>
      <c r="M27" s="50">
        <v>5.84</v>
      </c>
      <c r="N27" s="49">
        <v>1.79</v>
      </c>
      <c r="O27" s="47" t="s">
        <v>315</v>
      </c>
    </row>
    <row r="28" spans="2:15" ht="15.75" x14ac:dyDescent="0.25">
      <c r="B28" s="47">
        <v>26</v>
      </c>
      <c r="C28" s="47" t="s">
        <v>33</v>
      </c>
      <c r="D28" s="47" t="s">
        <v>312</v>
      </c>
      <c r="E28" s="47" t="s">
        <v>209</v>
      </c>
      <c r="F28" s="48" t="s">
        <v>334</v>
      </c>
      <c r="G28" s="48" t="s">
        <v>314</v>
      </c>
      <c r="H28" s="49">
        <v>5</v>
      </c>
      <c r="I28" s="50">
        <v>87.94</v>
      </c>
      <c r="J28" s="50">
        <v>81.81</v>
      </c>
      <c r="K28" s="47" t="s">
        <v>12</v>
      </c>
      <c r="L28" s="47" t="s">
        <v>12</v>
      </c>
      <c r="M28" s="50">
        <v>-6.13</v>
      </c>
      <c r="N28" s="49">
        <v>-6.97</v>
      </c>
      <c r="O28" s="47" t="s">
        <v>315</v>
      </c>
    </row>
    <row r="29" spans="2:15" ht="15.75" x14ac:dyDescent="0.25">
      <c r="B29" s="47">
        <v>27</v>
      </c>
      <c r="C29" s="47" t="s">
        <v>33</v>
      </c>
      <c r="D29" s="47" t="s">
        <v>312</v>
      </c>
      <c r="E29" s="47" t="s">
        <v>206</v>
      </c>
      <c r="F29" s="48" t="s">
        <v>328</v>
      </c>
      <c r="G29" s="48" t="s">
        <v>314</v>
      </c>
      <c r="H29" s="49">
        <v>8</v>
      </c>
      <c r="I29" s="50">
        <v>314.18</v>
      </c>
      <c r="J29" s="50">
        <v>346.11</v>
      </c>
      <c r="K29" s="47" t="s">
        <v>12</v>
      </c>
      <c r="L29" s="47" t="s">
        <v>12</v>
      </c>
      <c r="M29" s="50">
        <v>31.93</v>
      </c>
      <c r="N29" s="49">
        <v>10.16</v>
      </c>
      <c r="O29" s="47" t="s">
        <v>315</v>
      </c>
    </row>
    <row r="30" spans="2:15" ht="15.75" x14ac:dyDescent="0.25">
      <c r="B30" s="47">
        <v>28</v>
      </c>
      <c r="C30" s="47" t="s">
        <v>33</v>
      </c>
      <c r="D30" s="47" t="s">
        <v>312</v>
      </c>
      <c r="E30" s="47" t="s">
        <v>206</v>
      </c>
      <c r="F30" s="48" t="s">
        <v>329</v>
      </c>
      <c r="G30" s="48" t="s">
        <v>314</v>
      </c>
      <c r="H30" s="49">
        <v>1</v>
      </c>
      <c r="I30" s="50">
        <v>40.9</v>
      </c>
      <c r="J30" s="50">
        <v>43.26</v>
      </c>
      <c r="K30" s="47" t="s">
        <v>12</v>
      </c>
      <c r="L30" s="47" t="s">
        <v>12</v>
      </c>
      <c r="M30" s="50">
        <v>2.37</v>
      </c>
      <c r="N30" s="49">
        <v>5.79</v>
      </c>
      <c r="O30" s="47" t="s">
        <v>315</v>
      </c>
    </row>
    <row r="31" spans="2:15" ht="15.75" x14ac:dyDescent="0.25">
      <c r="B31" s="47">
        <v>29</v>
      </c>
      <c r="C31" s="47" t="s">
        <v>33</v>
      </c>
      <c r="D31" s="47" t="s">
        <v>312</v>
      </c>
      <c r="E31" s="47" t="s">
        <v>206</v>
      </c>
      <c r="F31" s="48" t="s">
        <v>335</v>
      </c>
      <c r="G31" s="48" t="s">
        <v>314</v>
      </c>
      <c r="H31" s="49">
        <v>1</v>
      </c>
      <c r="I31" s="50">
        <v>41.29</v>
      </c>
      <c r="J31" s="50">
        <v>43.26</v>
      </c>
      <c r="K31" s="47" t="s">
        <v>12</v>
      </c>
      <c r="L31" s="47" t="s">
        <v>12</v>
      </c>
      <c r="M31" s="50">
        <v>1.98</v>
      </c>
      <c r="N31" s="49">
        <v>4.79</v>
      </c>
      <c r="O31" s="47" t="s">
        <v>315</v>
      </c>
    </row>
    <row r="32" spans="2:15" ht="15.75" x14ac:dyDescent="0.25">
      <c r="B32" s="47">
        <v>30</v>
      </c>
      <c r="C32" s="47" t="s">
        <v>33</v>
      </c>
      <c r="D32" s="47" t="s">
        <v>312</v>
      </c>
      <c r="E32" s="47" t="s">
        <v>206</v>
      </c>
      <c r="F32" s="48" t="s">
        <v>333</v>
      </c>
      <c r="G32" s="48" t="s">
        <v>314</v>
      </c>
      <c r="H32" s="49">
        <v>7</v>
      </c>
      <c r="I32" s="50">
        <v>294.60000000000002</v>
      </c>
      <c r="J32" s="50">
        <v>302.85000000000002</v>
      </c>
      <c r="K32" s="47" t="s">
        <v>12</v>
      </c>
      <c r="L32" s="47" t="s">
        <v>12</v>
      </c>
      <c r="M32" s="50">
        <v>8.24</v>
      </c>
      <c r="N32" s="49">
        <v>2.8</v>
      </c>
      <c r="O32" s="47" t="s">
        <v>315</v>
      </c>
    </row>
    <row r="33" spans="2:15" ht="15.75" x14ac:dyDescent="0.25">
      <c r="B33" s="47">
        <v>31</v>
      </c>
      <c r="C33" s="47" t="s">
        <v>33</v>
      </c>
      <c r="D33" s="47" t="s">
        <v>312</v>
      </c>
      <c r="E33" s="47" t="s">
        <v>209</v>
      </c>
      <c r="F33" s="48" t="s">
        <v>328</v>
      </c>
      <c r="G33" s="48" t="s">
        <v>314</v>
      </c>
      <c r="H33" s="49">
        <v>69</v>
      </c>
      <c r="I33" s="50">
        <v>1198.8699999999999</v>
      </c>
      <c r="J33" s="50">
        <v>1129.04</v>
      </c>
      <c r="K33" s="47" t="s">
        <v>12</v>
      </c>
      <c r="L33" s="47" t="s">
        <v>12</v>
      </c>
      <c r="M33" s="50">
        <v>-69.819999999999993</v>
      </c>
      <c r="N33" s="49">
        <v>-5.82</v>
      </c>
      <c r="O33" s="47" t="s">
        <v>315</v>
      </c>
    </row>
    <row r="34" spans="2:15" ht="15.75" x14ac:dyDescent="0.25">
      <c r="B34" s="47">
        <v>32</v>
      </c>
      <c r="C34" s="47" t="s">
        <v>33</v>
      </c>
      <c r="D34" s="47" t="s">
        <v>312</v>
      </c>
      <c r="E34" s="47" t="s">
        <v>209</v>
      </c>
      <c r="F34" s="48" t="s">
        <v>336</v>
      </c>
      <c r="G34" s="48" t="s">
        <v>314</v>
      </c>
      <c r="H34" s="49">
        <v>3</v>
      </c>
      <c r="I34" s="50">
        <v>53.09</v>
      </c>
      <c r="J34" s="50">
        <v>49.09</v>
      </c>
      <c r="K34" s="47" t="s">
        <v>12</v>
      </c>
      <c r="L34" s="47" t="s">
        <v>12</v>
      </c>
      <c r="M34" s="50">
        <v>-4</v>
      </c>
      <c r="N34" s="49">
        <v>-7.53</v>
      </c>
      <c r="O34" s="47" t="s">
        <v>315</v>
      </c>
    </row>
    <row r="35" spans="2:15" ht="15.75" x14ac:dyDescent="0.25">
      <c r="B35" s="47">
        <v>33</v>
      </c>
      <c r="C35" s="47" t="s">
        <v>33</v>
      </c>
      <c r="D35" s="47" t="s">
        <v>312</v>
      </c>
      <c r="E35" s="47" t="s">
        <v>194</v>
      </c>
      <c r="F35" s="48" t="s">
        <v>330</v>
      </c>
      <c r="G35" s="48" t="s">
        <v>314</v>
      </c>
      <c r="H35" s="49">
        <v>80</v>
      </c>
      <c r="I35" s="50">
        <v>2316.38</v>
      </c>
      <c r="J35" s="50">
        <v>3348.76</v>
      </c>
      <c r="K35" s="47" t="s">
        <v>12</v>
      </c>
      <c r="L35" s="47" t="s">
        <v>12</v>
      </c>
      <c r="M35" s="50">
        <v>1032.3800000000001</v>
      </c>
      <c r="N35" s="49">
        <v>44.57</v>
      </c>
      <c r="O35" s="47" t="s">
        <v>317</v>
      </c>
    </row>
    <row r="36" spans="2:15" ht="15.75" x14ac:dyDescent="0.25">
      <c r="B36" s="47">
        <v>34</v>
      </c>
      <c r="C36" s="47" t="s">
        <v>33</v>
      </c>
      <c r="D36" s="47" t="s">
        <v>312</v>
      </c>
      <c r="E36" s="47" t="s">
        <v>203</v>
      </c>
      <c r="F36" s="48" t="s">
        <v>330</v>
      </c>
      <c r="G36" s="48" t="s">
        <v>314</v>
      </c>
      <c r="H36" s="49">
        <v>53</v>
      </c>
      <c r="I36" s="50">
        <v>4401.59</v>
      </c>
      <c r="J36" s="50">
        <v>4090.87</v>
      </c>
      <c r="K36" s="47" t="s">
        <v>12</v>
      </c>
      <c r="L36" s="47" t="s">
        <v>12</v>
      </c>
      <c r="M36" s="50">
        <v>-310.73</v>
      </c>
      <c r="N36" s="49">
        <v>-7.06</v>
      </c>
      <c r="O36" s="47" t="s">
        <v>317</v>
      </c>
    </row>
    <row r="37" spans="2:15" ht="15.75" x14ac:dyDescent="0.25">
      <c r="B37" s="47">
        <v>35</v>
      </c>
      <c r="C37" s="47" t="s">
        <v>33</v>
      </c>
      <c r="D37" s="47" t="s">
        <v>312</v>
      </c>
      <c r="E37" s="47" t="s">
        <v>206</v>
      </c>
      <c r="F37" s="48" t="s">
        <v>337</v>
      </c>
      <c r="G37" s="48" t="s">
        <v>314</v>
      </c>
      <c r="H37" s="49">
        <v>2</v>
      </c>
      <c r="I37" s="50">
        <v>99.38</v>
      </c>
      <c r="J37" s="50">
        <v>86.53</v>
      </c>
      <c r="K37" s="47" t="s">
        <v>12</v>
      </c>
      <c r="L37" s="47" t="s">
        <v>12</v>
      </c>
      <c r="M37" s="50">
        <v>-12.85</v>
      </c>
      <c r="N37" s="49">
        <v>-12.93</v>
      </c>
      <c r="O37" s="47" t="s">
        <v>317</v>
      </c>
    </row>
    <row r="38" spans="2:15" ht="15.75" x14ac:dyDescent="0.25">
      <c r="B38" s="47">
        <v>36</v>
      </c>
      <c r="C38" s="47" t="s">
        <v>33</v>
      </c>
      <c r="D38" s="47" t="s">
        <v>312</v>
      </c>
      <c r="E38" s="47" t="s">
        <v>192</v>
      </c>
      <c r="F38" s="48" t="s">
        <v>337</v>
      </c>
      <c r="G38" s="48" t="s">
        <v>314</v>
      </c>
      <c r="H38" s="49">
        <v>2</v>
      </c>
      <c r="I38" s="50">
        <v>88.34</v>
      </c>
      <c r="J38" s="50">
        <v>96.58</v>
      </c>
      <c r="K38" s="47" t="s">
        <v>12</v>
      </c>
      <c r="L38" s="47" t="s">
        <v>12</v>
      </c>
      <c r="M38" s="50">
        <v>8.24</v>
      </c>
      <c r="N38" s="49">
        <v>9.33</v>
      </c>
      <c r="O38" s="47" t="s">
        <v>317</v>
      </c>
    </row>
    <row r="39" spans="2:15" ht="15.75" x14ac:dyDescent="0.25">
      <c r="B39" s="47">
        <v>37</v>
      </c>
      <c r="C39" s="47" t="s">
        <v>33</v>
      </c>
      <c r="D39" s="47" t="s">
        <v>312</v>
      </c>
      <c r="E39" s="47" t="s">
        <v>206</v>
      </c>
      <c r="F39" s="48" t="s">
        <v>330</v>
      </c>
      <c r="G39" s="48" t="s">
        <v>314</v>
      </c>
      <c r="H39" s="49">
        <v>44</v>
      </c>
      <c r="I39" s="50">
        <v>2225.98</v>
      </c>
      <c r="J39" s="50">
        <v>1903.62</v>
      </c>
      <c r="K39" s="47" t="s">
        <v>12</v>
      </c>
      <c r="L39" s="47" t="s">
        <v>12</v>
      </c>
      <c r="M39" s="50">
        <v>-322.35000000000002</v>
      </c>
      <c r="N39" s="49">
        <v>-14.48</v>
      </c>
      <c r="O39" s="47" t="s">
        <v>317</v>
      </c>
    </row>
    <row r="40" spans="2:15" ht="15.75" x14ac:dyDescent="0.25">
      <c r="B40" s="47">
        <v>38</v>
      </c>
      <c r="C40" s="47" t="s">
        <v>33</v>
      </c>
      <c r="D40" s="47" t="s">
        <v>312</v>
      </c>
      <c r="E40" s="47" t="s">
        <v>198</v>
      </c>
      <c r="F40" s="48" t="s">
        <v>330</v>
      </c>
      <c r="G40" s="48" t="s">
        <v>324</v>
      </c>
      <c r="H40" s="49">
        <v>143</v>
      </c>
      <c r="I40" s="50">
        <v>4974.83</v>
      </c>
      <c r="J40" s="50">
        <v>4065.12</v>
      </c>
      <c r="K40" s="47" t="s">
        <v>12</v>
      </c>
      <c r="L40" s="47" t="s">
        <v>12</v>
      </c>
      <c r="M40" s="50">
        <v>-909.71</v>
      </c>
      <c r="N40" s="49">
        <v>-18.29</v>
      </c>
      <c r="O40" s="47" t="s">
        <v>317</v>
      </c>
    </row>
    <row r="41" spans="2:15" ht="15.75" x14ac:dyDescent="0.25">
      <c r="B41" s="47">
        <v>39</v>
      </c>
      <c r="C41" s="47" t="s">
        <v>33</v>
      </c>
      <c r="D41" s="47" t="s">
        <v>312</v>
      </c>
      <c r="E41" s="47" t="s">
        <v>209</v>
      </c>
      <c r="F41" s="48" t="s">
        <v>330</v>
      </c>
      <c r="G41" s="48" t="s">
        <v>314</v>
      </c>
      <c r="H41" s="49">
        <v>292</v>
      </c>
      <c r="I41" s="50">
        <v>5068.82</v>
      </c>
      <c r="J41" s="50">
        <v>4777.97</v>
      </c>
      <c r="K41" s="47" t="s">
        <v>12</v>
      </c>
      <c r="L41" s="47" t="s">
        <v>12</v>
      </c>
      <c r="M41" s="50">
        <v>-290.85000000000002</v>
      </c>
      <c r="N41" s="49">
        <v>-5.74</v>
      </c>
      <c r="O41" s="47" t="s">
        <v>317</v>
      </c>
    </row>
    <row r="42" spans="2:15" ht="15.75" x14ac:dyDescent="0.25">
      <c r="B42" s="47">
        <v>40</v>
      </c>
      <c r="C42" s="47" t="s">
        <v>33</v>
      </c>
      <c r="D42" s="47" t="s">
        <v>312</v>
      </c>
      <c r="E42" s="47" t="s">
        <v>200</v>
      </c>
      <c r="F42" s="48" t="s">
        <v>330</v>
      </c>
      <c r="G42" s="48" t="s">
        <v>314</v>
      </c>
      <c r="H42" s="49">
        <v>419</v>
      </c>
      <c r="I42" s="50">
        <v>2930.41</v>
      </c>
      <c r="J42" s="50">
        <v>2882.78</v>
      </c>
      <c r="K42" s="47" t="s">
        <v>12</v>
      </c>
      <c r="L42" s="47" t="s">
        <v>12</v>
      </c>
      <c r="M42" s="50">
        <v>-47.66</v>
      </c>
      <c r="N42" s="49">
        <v>-1.63</v>
      </c>
      <c r="O42" s="47" t="s">
        <v>317</v>
      </c>
    </row>
    <row r="43" spans="2:15" ht="15.75" x14ac:dyDescent="0.25">
      <c r="B43" s="47">
        <v>41</v>
      </c>
      <c r="C43" s="47" t="s">
        <v>33</v>
      </c>
      <c r="D43" s="47" t="s">
        <v>312</v>
      </c>
      <c r="E43" s="47" t="s">
        <v>201</v>
      </c>
      <c r="F43" s="48" t="s">
        <v>330</v>
      </c>
      <c r="G43" s="48" t="s">
        <v>314</v>
      </c>
      <c r="H43" s="49">
        <v>54</v>
      </c>
      <c r="I43" s="50">
        <v>864.69</v>
      </c>
      <c r="J43" s="50">
        <v>1029.19</v>
      </c>
      <c r="K43" s="47" t="s">
        <v>12</v>
      </c>
      <c r="L43" s="47" t="s">
        <v>12</v>
      </c>
      <c r="M43" s="50">
        <v>164.5</v>
      </c>
      <c r="N43" s="49">
        <v>19.02</v>
      </c>
      <c r="O43" s="47" t="s">
        <v>317</v>
      </c>
    </row>
    <row r="44" spans="2:15" ht="15.75" x14ac:dyDescent="0.25">
      <c r="B44" s="47">
        <v>42</v>
      </c>
      <c r="C44" s="47" t="s">
        <v>33</v>
      </c>
      <c r="D44" s="47" t="s">
        <v>312</v>
      </c>
      <c r="E44" s="47" t="s">
        <v>207</v>
      </c>
      <c r="F44" s="48" t="s">
        <v>330</v>
      </c>
      <c r="G44" s="48" t="s">
        <v>314</v>
      </c>
      <c r="H44" s="49">
        <v>95</v>
      </c>
      <c r="I44" s="50">
        <v>2038.1</v>
      </c>
      <c r="J44" s="50">
        <v>1930.14</v>
      </c>
      <c r="K44" s="47" t="s">
        <v>12</v>
      </c>
      <c r="L44" s="47" t="s">
        <v>12</v>
      </c>
      <c r="M44" s="50">
        <v>-107.96</v>
      </c>
      <c r="N44" s="49">
        <v>-5.3</v>
      </c>
      <c r="O44" s="47" t="s">
        <v>317</v>
      </c>
    </row>
    <row r="45" spans="2:15" ht="15.75" x14ac:dyDescent="0.25">
      <c r="B45" s="47">
        <v>43</v>
      </c>
      <c r="C45" s="47" t="s">
        <v>33</v>
      </c>
      <c r="D45" s="47" t="s">
        <v>312</v>
      </c>
      <c r="E45" s="47" t="s">
        <v>202</v>
      </c>
      <c r="F45" s="48" t="s">
        <v>330</v>
      </c>
      <c r="G45" s="48" t="s">
        <v>314</v>
      </c>
      <c r="H45" s="49">
        <v>7</v>
      </c>
      <c r="I45" s="50">
        <v>3424.96</v>
      </c>
      <c r="J45" s="50">
        <v>2947.09</v>
      </c>
      <c r="K45" s="47" t="s">
        <v>12</v>
      </c>
      <c r="L45" s="47" t="s">
        <v>12</v>
      </c>
      <c r="M45" s="50">
        <v>-477.87</v>
      </c>
      <c r="N45" s="49">
        <v>-13.95</v>
      </c>
      <c r="O45" s="47" t="s">
        <v>317</v>
      </c>
    </row>
    <row r="46" spans="2:15" ht="15.75" x14ac:dyDescent="0.25">
      <c r="B46" s="47">
        <v>44</v>
      </c>
      <c r="C46" s="47" t="s">
        <v>33</v>
      </c>
      <c r="D46" s="47" t="s">
        <v>312</v>
      </c>
      <c r="E46" s="47" t="s">
        <v>191</v>
      </c>
      <c r="F46" s="48" t="s">
        <v>330</v>
      </c>
      <c r="G46" s="48" t="s">
        <v>314</v>
      </c>
      <c r="H46" s="49">
        <v>64</v>
      </c>
      <c r="I46" s="50">
        <v>1819.1</v>
      </c>
      <c r="J46" s="50">
        <v>1990.41</v>
      </c>
      <c r="K46" s="47" t="s">
        <v>12</v>
      </c>
      <c r="L46" s="47" t="s">
        <v>12</v>
      </c>
      <c r="M46" s="50">
        <v>171.31</v>
      </c>
      <c r="N46" s="49">
        <v>9.42</v>
      </c>
      <c r="O46" s="47" t="s">
        <v>317</v>
      </c>
    </row>
    <row r="47" spans="2:15" ht="15.75" x14ac:dyDescent="0.25">
      <c r="B47" s="47">
        <v>45</v>
      </c>
      <c r="C47" s="47" t="s">
        <v>33</v>
      </c>
      <c r="D47" s="47" t="s">
        <v>312</v>
      </c>
      <c r="E47" s="47" t="s">
        <v>192</v>
      </c>
      <c r="F47" s="48" t="s">
        <v>330</v>
      </c>
      <c r="G47" s="48" t="s">
        <v>314</v>
      </c>
      <c r="H47" s="49">
        <v>24</v>
      </c>
      <c r="I47" s="50">
        <v>1054.79</v>
      </c>
      <c r="J47" s="50">
        <v>1158.95</v>
      </c>
      <c r="K47" s="47" t="s">
        <v>12</v>
      </c>
      <c r="L47" s="47" t="s">
        <v>12</v>
      </c>
      <c r="M47" s="50">
        <v>104.16</v>
      </c>
      <c r="N47" s="49">
        <v>9.8800000000000008</v>
      </c>
      <c r="O47" s="47" t="s">
        <v>317</v>
      </c>
    </row>
    <row r="48" spans="2:15" ht="15.75" x14ac:dyDescent="0.25">
      <c r="B48" s="47">
        <v>46</v>
      </c>
      <c r="C48" s="47" t="s">
        <v>33</v>
      </c>
      <c r="D48" s="47" t="s">
        <v>312</v>
      </c>
      <c r="E48" s="47" t="s">
        <v>194</v>
      </c>
      <c r="F48" s="48" t="s">
        <v>330</v>
      </c>
      <c r="G48" s="48" t="s">
        <v>327</v>
      </c>
      <c r="H48" s="49">
        <v>1</v>
      </c>
      <c r="I48" s="50">
        <v>28.95</v>
      </c>
      <c r="J48" s="50">
        <v>44.68</v>
      </c>
      <c r="K48" s="47" t="s">
        <v>12</v>
      </c>
      <c r="L48" s="47" t="s">
        <v>12</v>
      </c>
      <c r="M48" s="50">
        <v>15.73</v>
      </c>
      <c r="N48" s="49">
        <v>54.32</v>
      </c>
      <c r="O48" s="47" t="s">
        <v>317</v>
      </c>
    </row>
    <row r="49" spans="2:15" ht="15.75" x14ac:dyDescent="0.25">
      <c r="B49" s="47">
        <v>47</v>
      </c>
      <c r="C49" s="47" t="s">
        <v>33</v>
      </c>
      <c r="D49" s="47" t="s">
        <v>312</v>
      </c>
      <c r="E49" s="47" t="s">
        <v>194</v>
      </c>
      <c r="F49" s="48" t="s">
        <v>330</v>
      </c>
      <c r="G49" s="48" t="s">
        <v>331</v>
      </c>
      <c r="H49" s="49">
        <v>3</v>
      </c>
      <c r="I49" s="50">
        <v>86.86</v>
      </c>
      <c r="J49" s="50">
        <v>133.46</v>
      </c>
      <c r="K49" s="47" t="s">
        <v>12</v>
      </c>
      <c r="L49" s="47" t="s">
        <v>12</v>
      </c>
      <c r="M49" s="50">
        <v>46.6</v>
      </c>
      <c r="N49" s="49">
        <v>53.64</v>
      </c>
      <c r="O49" s="47" t="s">
        <v>317</v>
      </c>
    </row>
    <row r="50" spans="2:15" ht="15.75" x14ac:dyDescent="0.25">
      <c r="B50" s="47">
        <v>48</v>
      </c>
      <c r="C50" s="47" t="s">
        <v>33</v>
      </c>
      <c r="D50" s="47" t="s">
        <v>312</v>
      </c>
      <c r="E50" s="47" t="s">
        <v>194</v>
      </c>
      <c r="F50" s="48" t="s">
        <v>330</v>
      </c>
      <c r="G50" s="48" t="s">
        <v>338</v>
      </c>
      <c r="H50" s="49">
        <v>27</v>
      </c>
      <c r="I50" s="50">
        <v>781.78</v>
      </c>
      <c r="J50" s="50">
        <v>1201.48</v>
      </c>
      <c r="K50" s="47" t="s">
        <v>12</v>
      </c>
      <c r="L50" s="47" t="s">
        <v>12</v>
      </c>
      <c r="M50" s="50">
        <v>419.7</v>
      </c>
      <c r="N50" s="49">
        <v>53.68</v>
      </c>
      <c r="O50" s="47" t="s">
        <v>317</v>
      </c>
    </row>
    <row r="51" spans="2:15" ht="15.75" x14ac:dyDescent="0.25">
      <c r="B51" s="47">
        <v>49</v>
      </c>
      <c r="C51" s="47" t="s">
        <v>33</v>
      </c>
      <c r="D51" s="47" t="s">
        <v>312</v>
      </c>
      <c r="E51" s="47" t="s">
        <v>187</v>
      </c>
      <c r="F51" s="48" t="s">
        <v>330</v>
      </c>
      <c r="G51" s="48" t="s">
        <v>314</v>
      </c>
      <c r="H51" s="49">
        <v>140</v>
      </c>
      <c r="I51" s="50">
        <v>5297.41</v>
      </c>
      <c r="J51" s="50">
        <v>4849.7299999999996</v>
      </c>
      <c r="K51" s="47" t="s">
        <v>12</v>
      </c>
      <c r="L51" s="47" t="s">
        <v>12</v>
      </c>
      <c r="M51" s="50">
        <v>-447.69</v>
      </c>
      <c r="N51" s="49">
        <v>-8.4499999999999993</v>
      </c>
      <c r="O51" s="47" t="s">
        <v>317</v>
      </c>
    </row>
    <row r="52" spans="2:15" ht="15.75" x14ac:dyDescent="0.25">
      <c r="B52" s="47">
        <v>50</v>
      </c>
      <c r="C52" s="47" t="s">
        <v>33</v>
      </c>
      <c r="D52" s="47" t="s">
        <v>312</v>
      </c>
      <c r="E52" s="47" t="s">
        <v>203</v>
      </c>
      <c r="F52" s="48" t="s">
        <v>339</v>
      </c>
      <c r="G52" s="48" t="s">
        <v>314</v>
      </c>
      <c r="H52" s="49">
        <v>3</v>
      </c>
      <c r="I52" s="50">
        <v>244.9</v>
      </c>
      <c r="J52" s="50">
        <v>231.56</v>
      </c>
      <c r="K52" s="47" t="s">
        <v>12</v>
      </c>
      <c r="L52" s="47" t="s">
        <v>12</v>
      </c>
      <c r="M52" s="50">
        <v>-13.34</v>
      </c>
      <c r="N52" s="49">
        <v>-5.45</v>
      </c>
      <c r="O52" s="47" t="s">
        <v>317</v>
      </c>
    </row>
    <row r="53" spans="2:15" ht="15.75" x14ac:dyDescent="0.25">
      <c r="B53" s="47">
        <v>51</v>
      </c>
      <c r="C53" s="47" t="s">
        <v>33</v>
      </c>
      <c r="D53" s="47" t="s">
        <v>312</v>
      </c>
      <c r="E53" s="47" t="s">
        <v>198</v>
      </c>
      <c r="F53" s="48" t="s">
        <v>339</v>
      </c>
      <c r="G53" s="48" t="s">
        <v>324</v>
      </c>
      <c r="H53" s="49">
        <v>8</v>
      </c>
      <c r="I53" s="50">
        <v>266.82</v>
      </c>
      <c r="J53" s="50">
        <v>227.42</v>
      </c>
      <c r="K53" s="47" t="s">
        <v>12</v>
      </c>
      <c r="L53" s="47" t="s">
        <v>12</v>
      </c>
      <c r="M53" s="50">
        <v>-39.4</v>
      </c>
      <c r="N53" s="49">
        <v>-14.77</v>
      </c>
      <c r="O53" s="47" t="s">
        <v>317</v>
      </c>
    </row>
    <row r="54" spans="2:15" ht="15.75" x14ac:dyDescent="0.25">
      <c r="B54" s="47">
        <v>52</v>
      </c>
      <c r="C54" s="47" t="s">
        <v>33</v>
      </c>
      <c r="D54" s="47" t="s">
        <v>312</v>
      </c>
      <c r="E54" s="47" t="s">
        <v>201</v>
      </c>
      <c r="F54" s="48" t="s">
        <v>339</v>
      </c>
      <c r="G54" s="48" t="s">
        <v>314</v>
      </c>
      <c r="H54" s="49">
        <v>18</v>
      </c>
      <c r="I54" s="50">
        <v>279.54000000000002</v>
      </c>
      <c r="J54" s="50">
        <v>343.06</v>
      </c>
      <c r="K54" s="47" t="s">
        <v>12</v>
      </c>
      <c r="L54" s="47" t="s">
        <v>12</v>
      </c>
      <c r="M54" s="50">
        <v>63.53</v>
      </c>
      <c r="N54" s="49">
        <v>22.73</v>
      </c>
      <c r="O54" s="47" t="s">
        <v>317</v>
      </c>
    </row>
    <row r="55" spans="2:15" ht="15.75" x14ac:dyDescent="0.25">
      <c r="B55" s="47">
        <v>53</v>
      </c>
      <c r="C55" s="47" t="s">
        <v>33</v>
      </c>
      <c r="D55" s="47" t="s">
        <v>312</v>
      </c>
      <c r="E55" s="47" t="s">
        <v>206</v>
      </c>
      <c r="F55" s="48" t="s">
        <v>340</v>
      </c>
      <c r="G55" s="48" t="s">
        <v>314</v>
      </c>
      <c r="H55" s="49">
        <v>5</v>
      </c>
      <c r="I55" s="50">
        <v>224.35</v>
      </c>
      <c r="J55" s="50">
        <v>216.32</v>
      </c>
      <c r="K55" s="47" t="s">
        <v>12</v>
      </c>
      <c r="L55" s="47" t="s">
        <v>12</v>
      </c>
      <c r="M55" s="50">
        <v>-8.02</v>
      </c>
      <c r="N55" s="49">
        <v>-3.58</v>
      </c>
      <c r="O55" s="47" t="s">
        <v>317</v>
      </c>
    </row>
    <row r="56" spans="2:15" ht="15.75" x14ac:dyDescent="0.25">
      <c r="B56" s="47">
        <v>54</v>
      </c>
      <c r="C56" s="47" t="s">
        <v>33</v>
      </c>
      <c r="D56" s="47" t="s">
        <v>312</v>
      </c>
      <c r="E56" s="47" t="s">
        <v>194</v>
      </c>
      <c r="F56" s="48" t="s">
        <v>337</v>
      </c>
      <c r="G56" s="48" t="s">
        <v>314</v>
      </c>
      <c r="H56" s="49">
        <v>4</v>
      </c>
      <c r="I56" s="50">
        <v>112.82</v>
      </c>
      <c r="J56" s="50">
        <v>167.44</v>
      </c>
      <c r="K56" s="47" t="s">
        <v>12</v>
      </c>
      <c r="L56" s="47" t="s">
        <v>12</v>
      </c>
      <c r="M56" s="50">
        <v>54.62</v>
      </c>
      <c r="N56" s="49">
        <v>48.41</v>
      </c>
      <c r="O56" s="47" t="s">
        <v>317</v>
      </c>
    </row>
    <row r="57" spans="2:15" ht="15.75" x14ac:dyDescent="0.25">
      <c r="B57" s="47">
        <v>55</v>
      </c>
      <c r="C57" s="47" t="s">
        <v>33</v>
      </c>
      <c r="D57" s="47" t="s">
        <v>312</v>
      </c>
      <c r="E57" s="47" t="s">
        <v>194</v>
      </c>
      <c r="F57" s="48" t="s">
        <v>341</v>
      </c>
      <c r="G57" s="48" t="s">
        <v>314</v>
      </c>
      <c r="H57" s="49">
        <v>10</v>
      </c>
      <c r="I57" s="50">
        <v>252.58</v>
      </c>
      <c r="J57" s="50">
        <v>418.6</v>
      </c>
      <c r="K57" s="47" t="s">
        <v>12</v>
      </c>
      <c r="L57" s="47" t="s">
        <v>12</v>
      </c>
      <c r="M57" s="50">
        <v>166.01</v>
      </c>
      <c r="N57" s="49">
        <v>65.73</v>
      </c>
      <c r="O57" s="47" t="s">
        <v>317</v>
      </c>
    </row>
    <row r="58" spans="2:15" ht="15.75" x14ac:dyDescent="0.25">
      <c r="B58" s="47">
        <v>56</v>
      </c>
      <c r="C58" s="47" t="s">
        <v>33</v>
      </c>
      <c r="D58" s="47" t="s">
        <v>312</v>
      </c>
      <c r="E58" s="47" t="s">
        <v>203</v>
      </c>
      <c r="F58" s="48" t="s">
        <v>342</v>
      </c>
      <c r="G58" s="48" t="s">
        <v>314</v>
      </c>
      <c r="H58" s="49">
        <v>4</v>
      </c>
      <c r="I58" s="50">
        <v>312.95</v>
      </c>
      <c r="J58" s="50">
        <v>308.74</v>
      </c>
      <c r="K58" s="47" t="s">
        <v>12</v>
      </c>
      <c r="L58" s="47" t="s">
        <v>12</v>
      </c>
      <c r="M58" s="50">
        <v>-4.2</v>
      </c>
      <c r="N58" s="49">
        <v>-1.34</v>
      </c>
      <c r="O58" s="47" t="s">
        <v>317</v>
      </c>
    </row>
    <row r="59" spans="2:15" ht="15.75" x14ac:dyDescent="0.25">
      <c r="B59" s="47">
        <v>57</v>
      </c>
      <c r="C59" s="47" t="s">
        <v>33</v>
      </c>
      <c r="D59" s="47" t="s">
        <v>312</v>
      </c>
      <c r="E59" s="47" t="s">
        <v>202</v>
      </c>
      <c r="F59" s="48" t="s">
        <v>343</v>
      </c>
      <c r="G59" s="48" t="s">
        <v>314</v>
      </c>
      <c r="H59" s="49">
        <v>1</v>
      </c>
      <c r="I59" s="50">
        <v>509.03</v>
      </c>
      <c r="J59" s="50">
        <v>421.01</v>
      </c>
      <c r="K59" s="47" t="s">
        <v>12</v>
      </c>
      <c r="L59" s="47" t="s">
        <v>12</v>
      </c>
      <c r="M59" s="50">
        <v>-88.02</v>
      </c>
      <c r="N59" s="49">
        <v>-17.29</v>
      </c>
      <c r="O59" s="47" t="s">
        <v>317</v>
      </c>
    </row>
    <row r="60" spans="2:15" ht="15.75" x14ac:dyDescent="0.25">
      <c r="B60" s="47">
        <v>58</v>
      </c>
      <c r="C60" s="47" t="s">
        <v>33</v>
      </c>
      <c r="D60" s="47" t="s">
        <v>312</v>
      </c>
      <c r="E60" s="47" t="s">
        <v>200</v>
      </c>
      <c r="F60" s="48" t="s">
        <v>340</v>
      </c>
      <c r="G60" s="48" t="s">
        <v>314</v>
      </c>
      <c r="H60" s="49">
        <v>35</v>
      </c>
      <c r="I60" s="50">
        <v>220.73</v>
      </c>
      <c r="J60" s="50">
        <v>240.8</v>
      </c>
      <c r="K60" s="47" t="s">
        <v>12</v>
      </c>
      <c r="L60" s="47" t="s">
        <v>12</v>
      </c>
      <c r="M60" s="50">
        <v>20.07</v>
      </c>
      <c r="N60" s="49">
        <v>9.09</v>
      </c>
      <c r="O60" s="47" t="s">
        <v>317</v>
      </c>
    </row>
    <row r="61" spans="2:15" ht="15.75" x14ac:dyDescent="0.25">
      <c r="B61" s="47">
        <v>59</v>
      </c>
      <c r="C61" s="47" t="s">
        <v>33</v>
      </c>
      <c r="D61" s="47" t="s">
        <v>312</v>
      </c>
      <c r="E61" s="47" t="s">
        <v>192</v>
      </c>
      <c r="F61" s="48" t="s">
        <v>340</v>
      </c>
      <c r="G61" s="48" t="s">
        <v>314</v>
      </c>
      <c r="H61" s="49">
        <v>5</v>
      </c>
      <c r="I61" s="50">
        <v>192.23</v>
      </c>
      <c r="J61" s="50">
        <v>241.45</v>
      </c>
      <c r="K61" s="47" t="s">
        <v>12</v>
      </c>
      <c r="L61" s="47" t="s">
        <v>12</v>
      </c>
      <c r="M61" s="50">
        <v>49.22</v>
      </c>
      <c r="N61" s="49">
        <v>25.6</v>
      </c>
      <c r="O61" s="47" t="s">
        <v>317</v>
      </c>
    </row>
    <row r="62" spans="2:15" ht="15.75" x14ac:dyDescent="0.25">
      <c r="B62" s="47">
        <v>60</v>
      </c>
      <c r="C62" s="47" t="s">
        <v>33</v>
      </c>
      <c r="D62" s="47" t="s">
        <v>312</v>
      </c>
      <c r="E62" s="47" t="s">
        <v>194</v>
      </c>
      <c r="F62" s="48" t="s">
        <v>340</v>
      </c>
      <c r="G62" s="48" t="s">
        <v>314</v>
      </c>
      <c r="H62" s="49">
        <v>8</v>
      </c>
      <c r="I62" s="50">
        <v>224</v>
      </c>
      <c r="J62" s="50">
        <v>334.88</v>
      </c>
      <c r="K62" s="47" t="s">
        <v>12</v>
      </c>
      <c r="L62" s="47" t="s">
        <v>12</v>
      </c>
      <c r="M62" s="50">
        <v>110.88</v>
      </c>
      <c r="N62" s="49">
        <v>49.5</v>
      </c>
      <c r="O62" s="47" t="s">
        <v>317</v>
      </c>
    </row>
    <row r="63" spans="2:15" ht="15.75" x14ac:dyDescent="0.25">
      <c r="B63" s="47">
        <v>61</v>
      </c>
      <c r="C63" s="47" t="s">
        <v>33</v>
      </c>
      <c r="D63" s="47" t="s">
        <v>312</v>
      </c>
      <c r="E63" s="47" t="s">
        <v>203</v>
      </c>
      <c r="F63" s="48" t="s">
        <v>316</v>
      </c>
      <c r="G63" s="48" t="s">
        <v>314</v>
      </c>
      <c r="H63" s="49">
        <v>8</v>
      </c>
      <c r="I63" s="50">
        <v>672.98</v>
      </c>
      <c r="J63" s="50">
        <v>617.49</v>
      </c>
      <c r="K63" s="47" t="s">
        <v>12</v>
      </c>
      <c r="L63" s="47" t="s">
        <v>12</v>
      </c>
      <c r="M63" s="50">
        <v>-55.49</v>
      </c>
      <c r="N63" s="49">
        <v>-8.25</v>
      </c>
      <c r="O63" s="47" t="s">
        <v>317</v>
      </c>
    </row>
    <row r="64" spans="2:15" ht="15.75" x14ac:dyDescent="0.25">
      <c r="B64" s="47">
        <v>62</v>
      </c>
      <c r="C64" s="47" t="s">
        <v>33</v>
      </c>
      <c r="D64" s="47" t="s">
        <v>312</v>
      </c>
      <c r="E64" s="47" t="s">
        <v>206</v>
      </c>
      <c r="F64" s="48" t="s">
        <v>316</v>
      </c>
      <c r="G64" s="48" t="s">
        <v>314</v>
      </c>
      <c r="H64" s="49">
        <v>29</v>
      </c>
      <c r="I64" s="50">
        <v>1313.73</v>
      </c>
      <c r="J64" s="50">
        <v>1254.6600000000001</v>
      </c>
      <c r="K64" s="47" t="s">
        <v>12</v>
      </c>
      <c r="L64" s="47" t="s">
        <v>12</v>
      </c>
      <c r="M64" s="50">
        <v>-59.07</v>
      </c>
      <c r="N64" s="49">
        <v>-4.5</v>
      </c>
      <c r="O64" s="47" t="s">
        <v>317</v>
      </c>
    </row>
    <row r="65" spans="2:16" ht="15.75" x14ac:dyDescent="0.25">
      <c r="B65" s="47">
        <v>63</v>
      </c>
      <c r="C65" s="47" t="s">
        <v>33</v>
      </c>
      <c r="D65" s="47" t="s">
        <v>312</v>
      </c>
      <c r="E65" s="47" t="s">
        <v>198</v>
      </c>
      <c r="F65" s="48" t="s">
        <v>316</v>
      </c>
      <c r="G65" s="48" t="s">
        <v>324</v>
      </c>
      <c r="H65" s="49">
        <v>30</v>
      </c>
      <c r="I65" s="50">
        <v>938.73</v>
      </c>
      <c r="J65" s="50">
        <v>852.82</v>
      </c>
      <c r="K65" s="47" t="s">
        <v>12</v>
      </c>
      <c r="L65" s="47" t="s">
        <v>12</v>
      </c>
      <c r="M65" s="50">
        <v>-85.91</v>
      </c>
      <c r="N65" s="49">
        <v>-9.15</v>
      </c>
      <c r="O65" s="47" t="s">
        <v>317</v>
      </c>
    </row>
    <row r="68" spans="2:16" ht="15.75" x14ac:dyDescent="0.25">
      <c r="B68" s="57">
        <v>64</v>
      </c>
      <c r="C68" s="57"/>
      <c r="D68" s="58" t="s">
        <v>431</v>
      </c>
      <c r="E68" s="58" t="s">
        <v>432</v>
      </c>
      <c r="F68" s="59">
        <v>45292</v>
      </c>
      <c r="G68" s="115" t="s">
        <v>360</v>
      </c>
      <c r="H68" s="57">
        <f>'8938'!D87</f>
        <v>241.54</v>
      </c>
      <c r="I68" s="60">
        <f>355957</f>
        <v>355957</v>
      </c>
      <c r="J68" s="60">
        <f>'8938'!K87</f>
        <v>398578</v>
      </c>
      <c r="K68" s="57"/>
      <c r="L68" s="57"/>
      <c r="M68" s="61">
        <f>J68-I68</f>
        <v>42621</v>
      </c>
      <c r="N68" s="57"/>
      <c r="O68" s="58" t="s">
        <v>315</v>
      </c>
    </row>
    <row r="69" spans="2:16" x14ac:dyDescent="0.25">
      <c r="B69" s="69">
        <v>65</v>
      </c>
      <c r="C69" s="69"/>
      <c r="D69" s="69" t="str">
        <f>D83</f>
        <v>unit</v>
      </c>
      <c r="E69" s="69" t="str">
        <f t="shared" ref="E69:G69" si="0">E83</f>
        <v>Amicus Fund I</v>
      </c>
      <c r="F69" s="144">
        <v>43630</v>
      </c>
      <c r="G69" s="116" t="str">
        <f t="shared" si="0"/>
        <v>29/2/2024</v>
      </c>
      <c r="H69" s="69">
        <f>H83</f>
        <v>1806.42</v>
      </c>
      <c r="I69" s="70">
        <f>I83/85.577</f>
        <v>2110.8709115767087</v>
      </c>
      <c r="J69" s="70">
        <f>J83/85.577</f>
        <v>3702.9341996097082</v>
      </c>
      <c r="K69" s="69"/>
      <c r="L69" s="69"/>
      <c r="M69" s="70">
        <f>M83/85.577</f>
        <v>1592.0632880329995</v>
      </c>
      <c r="N69" s="69"/>
      <c r="O69" s="69" t="s">
        <v>317</v>
      </c>
    </row>
    <row r="70" spans="2:16" x14ac:dyDescent="0.25">
      <c r="B70">
        <v>65</v>
      </c>
      <c r="D70" t="str">
        <f t="shared" ref="D70:H74" si="1">D84</f>
        <v>unit</v>
      </c>
      <c r="E70" t="str">
        <f t="shared" si="1"/>
        <v>Amicus Fund I</v>
      </c>
      <c r="F70" s="148">
        <f>F84</f>
        <v>44784</v>
      </c>
      <c r="G70" s="154">
        <f t="shared" si="1"/>
        <v>45570</v>
      </c>
      <c r="H70">
        <f t="shared" si="1"/>
        <v>6482.76</v>
      </c>
      <c r="I70" s="155">
        <f t="shared" ref="I70:J74" si="2">I84/85.577</f>
        <v>7575.3531906937615</v>
      </c>
      <c r="J70" s="155">
        <f t="shared" si="2"/>
        <v>18130.36213001157</v>
      </c>
      <c r="M70" s="155">
        <f t="shared" ref="M70" si="3">M84/85.577</f>
        <v>10555.008939317808</v>
      </c>
      <c r="O70" t="s">
        <v>317</v>
      </c>
    </row>
    <row r="71" spans="2:16" x14ac:dyDescent="0.25">
      <c r="B71">
        <v>65</v>
      </c>
      <c r="D71" t="str">
        <f t="shared" si="1"/>
        <v>unit</v>
      </c>
      <c r="E71" t="str">
        <f t="shared" si="1"/>
        <v>Amicus Fund I</v>
      </c>
      <c r="F71" s="148">
        <f>F85</f>
        <v>44784</v>
      </c>
      <c r="G71" s="154">
        <f t="shared" si="1"/>
        <v>45570</v>
      </c>
      <c r="H71">
        <f t="shared" si="1"/>
        <v>4424.16</v>
      </c>
      <c r="I71" s="155">
        <f t="shared" si="2"/>
        <v>5169.8002968087221</v>
      </c>
      <c r="J71" s="155">
        <f t="shared" si="2"/>
        <v>9936.9924161865929</v>
      </c>
      <c r="M71" s="155">
        <f t="shared" ref="M71" si="4">M85/85.577</f>
        <v>4767.1921193778708</v>
      </c>
      <c r="O71" t="s">
        <v>317</v>
      </c>
    </row>
    <row r="72" spans="2:16" x14ac:dyDescent="0.25">
      <c r="B72" s="69">
        <v>65</v>
      </c>
      <c r="C72" s="69"/>
      <c r="D72" s="69" t="str">
        <f t="shared" si="1"/>
        <v>unit</v>
      </c>
      <c r="E72" s="69" t="str">
        <f t="shared" si="1"/>
        <v>Amicus Fund I</v>
      </c>
      <c r="F72" s="144">
        <v>43630</v>
      </c>
      <c r="G72" s="116" t="str">
        <f t="shared" si="1"/>
        <v>29/2/2024</v>
      </c>
      <c r="H72" s="69">
        <f t="shared" si="1"/>
        <v>1806.42</v>
      </c>
      <c r="I72" s="70">
        <f t="shared" si="2"/>
        <v>2110.8709115767087</v>
      </c>
      <c r="J72" s="70">
        <f t="shared" si="2"/>
        <v>3695.0933077812965</v>
      </c>
      <c r="K72" s="69"/>
      <c r="L72" s="69"/>
      <c r="M72" s="70">
        <f t="shared" ref="M72" si="5">M86/85.577</f>
        <v>1584.2223962045878</v>
      </c>
      <c r="N72" s="69"/>
      <c r="O72" s="69" t="s">
        <v>317</v>
      </c>
    </row>
    <row r="73" spans="2:16" x14ac:dyDescent="0.25">
      <c r="B73">
        <v>65</v>
      </c>
      <c r="D73" t="str">
        <f t="shared" si="1"/>
        <v>unit</v>
      </c>
      <c r="E73" t="str">
        <f t="shared" si="1"/>
        <v>Amicus Fund I</v>
      </c>
      <c r="F73" s="148">
        <f>F70</f>
        <v>44784</v>
      </c>
      <c r="G73" s="154">
        <f t="shared" si="1"/>
        <v>45570</v>
      </c>
      <c r="H73">
        <f t="shared" si="1"/>
        <v>6482.76</v>
      </c>
      <c r="I73" s="155">
        <f t="shared" si="2"/>
        <v>7575.3531906937615</v>
      </c>
      <c r="J73" s="155">
        <f t="shared" si="2"/>
        <v>18130.36213001157</v>
      </c>
      <c r="M73" s="155">
        <f t="shared" ref="M73" si="6">M87/85.577</f>
        <v>10555.008939317808</v>
      </c>
      <c r="O73" t="s">
        <v>317</v>
      </c>
    </row>
    <row r="74" spans="2:16" x14ac:dyDescent="0.25">
      <c r="B74">
        <v>65</v>
      </c>
      <c r="D74" t="str">
        <f t="shared" si="1"/>
        <v>unit</v>
      </c>
      <c r="E74" t="str">
        <f t="shared" si="1"/>
        <v>Amicus Fund I</v>
      </c>
      <c r="F74" s="148">
        <f>F71</f>
        <v>44784</v>
      </c>
      <c r="G74" s="154">
        <f t="shared" si="1"/>
        <v>45570</v>
      </c>
      <c r="H74">
        <f t="shared" si="1"/>
        <v>4424.16</v>
      </c>
      <c r="I74" s="155">
        <f t="shared" si="2"/>
        <v>5169.8002968087221</v>
      </c>
      <c r="J74" s="155">
        <f t="shared" si="2"/>
        <v>9936.9924161865929</v>
      </c>
      <c r="M74" s="155">
        <f t="shared" ref="M74" si="7">M88/85.577</f>
        <v>4767.1921193778708</v>
      </c>
      <c r="O74" t="s">
        <v>317</v>
      </c>
    </row>
    <row r="75" spans="2:16" ht="15.75" x14ac:dyDescent="0.25">
      <c r="B75" s="156">
        <v>1</v>
      </c>
      <c r="C75" s="156" t="s">
        <v>48</v>
      </c>
      <c r="D75" s="156" t="s">
        <v>436</v>
      </c>
      <c r="E75" s="156" t="s">
        <v>835</v>
      </c>
      <c r="F75" s="157" t="s">
        <v>836</v>
      </c>
      <c r="G75" s="158" t="s">
        <v>327</v>
      </c>
      <c r="H75" s="159">
        <v>40696.620000000003</v>
      </c>
      <c r="I75" s="160">
        <v>47555.56</v>
      </c>
      <c r="J75" s="160">
        <v>47555.56</v>
      </c>
      <c r="K75" s="156" t="s">
        <v>12</v>
      </c>
      <c r="L75" s="156" t="s">
        <v>12</v>
      </c>
      <c r="M75" s="160">
        <v>0</v>
      </c>
      <c r="N75" s="147">
        <v>0</v>
      </c>
      <c r="O75" s="146" t="s">
        <v>317</v>
      </c>
      <c r="P75" s="145" t="s">
        <v>317</v>
      </c>
    </row>
    <row r="76" spans="2:16" ht="15.75" x14ac:dyDescent="0.25">
      <c r="B76" s="156">
        <v>2</v>
      </c>
      <c r="C76" s="156" t="s">
        <v>49</v>
      </c>
      <c r="D76" s="156" t="s">
        <v>436</v>
      </c>
      <c r="E76" s="156" t="s">
        <v>835</v>
      </c>
      <c r="F76" s="157" t="s">
        <v>836</v>
      </c>
      <c r="G76" s="158" t="s">
        <v>327</v>
      </c>
      <c r="H76" s="159">
        <v>40696.620000000003</v>
      </c>
      <c r="I76" s="160">
        <v>47555.56</v>
      </c>
      <c r="J76" s="160">
        <v>47555.56</v>
      </c>
      <c r="K76" s="156" t="s">
        <v>12</v>
      </c>
      <c r="L76" s="156" t="s">
        <v>12</v>
      </c>
      <c r="M76" s="160">
        <v>0</v>
      </c>
      <c r="N76" s="147">
        <v>0</v>
      </c>
      <c r="O76" s="146" t="s">
        <v>317</v>
      </c>
      <c r="P76" s="145" t="s">
        <v>317</v>
      </c>
    </row>
    <row r="83" spans="4:13" x14ac:dyDescent="0.25">
      <c r="D83" t="s">
        <v>436</v>
      </c>
      <c r="E83" t="s">
        <v>437</v>
      </c>
      <c r="F83" s="144">
        <v>43630</v>
      </c>
      <c r="G83" s="142" t="s">
        <v>438</v>
      </c>
      <c r="H83">
        <f t="shared" ref="H83:H88" si="8">I83/100</f>
        <v>1806.42</v>
      </c>
      <c r="I83">
        <v>180642</v>
      </c>
      <c r="J83">
        <v>316886</v>
      </c>
      <c r="M83">
        <f>J83-I83</f>
        <v>136244</v>
      </c>
    </row>
    <row r="84" spans="4:13" x14ac:dyDescent="0.25">
      <c r="D84" t="s">
        <v>436</v>
      </c>
      <c r="E84" t="s">
        <v>437</v>
      </c>
      <c r="F84" s="144">
        <v>44784</v>
      </c>
      <c r="G84" s="143">
        <v>45570</v>
      </c>
      <c r="H84">
        <f t="shared" si="8"/>
        <v>6482.76</v>
      </c>
      <c r="I84">
        <v>648276</v>
      </c>
      <c r="J84">
        <v>1551542</v>
      </c>
      <c r="M84">
        <f t="shared" ref="M84:M88" si="9">J84-I84</f>
        <v>903266</v>
      </c>
    </row>
    <row r="85" spans="4:13" x14ac:dyDescent="0.25">
      <c r="D85" t="s">
        <v>436</v>
      </c>
      <c r="E85" t="s">
        <v>437</v>
      </c>
      <c r="F85" s="144">
        <v>44784</v>
      </c>
      <c r="G85" s="143">
        <v>45570</v>
      </c>
      <c r="H85">
        <f t="shared" si="8"/>
        <v>4424.16</v>
      </c>
      <c r="I85">
        <v>442416</v>
      </c>
      <c r="J85">
        <v>850378</v>
      </c>
      <c r="M85">
        <f t="shared" si="9"/>
        <v>407962</v>
      </c>
    </row>
    <row r="86" spans="4:13" x14ac:dyDescent="0.25">
      <c r="D86" t="s">
        <v>436</v>
      </c>
      <c r="E86" t="s">
        <v>437</v>
      </c>
      <c r="F86" s="144">
        <v>43630</v>
      </c>
      <c r="G86" s="142" t="s">
        <v>438</v>
      </c>
      <c r="H86">
        <f t="shared" si="8"/>
        <v>1806.42</v>
      </c>
      <c r="I86">
        <v>180642</v>
      </c>
      <c r="J86">
        <v>316215</v>
      </c>
      <c r="M86">
        <f t="shared" si="9"/>
        <v>135573</v>
      </c>
    </row>
    <row r="87" spans="4:13" x14ac:dyDescent="0.25">
      <c r="D87" t="s">
        <v>436</v>
      </c>
      <c r="E87" t="s">
        <v>437</v>
      </c>
      <c r="F87" s="144">
        <v>44784</v>
      </c>
      <c r="G87" s="143">
        <v>45570</v>
      </c>
      <c r="H87">
        <f t="shared" si="8"/>
        <v>6482.76</v>
      </c>
      <c r="I87">
        <v>648276</v>
      </c>
      <c r="J87">
        <v>1551542</v>
      </c>
      <c r="M87">
        <f t="shared" si="9"/>
        <v>903266</v>
      </c>
    </row>
    <row r="88" spans="4:13" x14ac:dyDescent="0.25">
      <c r="D88" t="s">
        <v>436</v>
      </c>
      <c r="E88" t="s">
        <v>437</v>
      </c>
      <c r="F88" s="144">
        <v>44784</v>
      </c>
      <c r="G88" s="143">
        <v>45570</v>
      </c>
      <c r="H88">
        <f t="shared" si="8"/>
        <v>4424.16</v>
      </c>
      <c r="I88">
        <v>442416</v>
      </c>
      <c r="J88">
        <v>850378</v>
      </c>
      <c r="M88">
        <f t="shared" si="9"/>
        <v>407962</v>
      </c>
    </row>
  </sheetData>
  <mergeCells count="1">
    <mergeCell ref="C1: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7A912-6D58-42F0-AF87-A9C200FFC4FC}">
  <dimension ref="C6:G16"/>
  <sheetViews>
    <sheetView workbookViewId="0">
      <selection activeCell="G17" sqref="G17"/>
    </sheetView>
  </sheetViews>
  <sheetFormatPr defaultRowHeight="15" x14ac:dyDescent="0.25"/>
  <cols>
    <col min="3" max="3" width="9.42578125" bestFit="1" customWidth="1"/>
    <col min="5" max="5" width="10.5703125" bestFit="1" customWidth="1"/>
    <col min="7" max="7" width="11.5703125" bestFit="1" customWidth="1"/>
  </cols>
  <sheetData>
    <row r="6" spans="3:7" x14ac:dyDescent="0.25">
      <c r="E6" t="s">
        <v>128</v>
      </c>
      <c r="G6" t="s">
        <v>148</v>
      </c>
    </row>
    <row r="8" spans="3:7" x14ac:dyDescent="0.25">
      <c r="C8" s="148">
        <v>45499</v>
      </c>
      <c r="E8">
        <v>190420</v>
      </c>
      <c r="G8" s="149">
        <f>E8*'8938'!C3</f>
        <v>2225.1305841522781</v>
      </c>
    </row>
    <row r="9" spans="3:7" x14ac:dyDescent="0.25">
      <c r="C9" t="s">
        <v>838</v>
      </c>
      <c r="E9">
        <v>-700990</v>
      </c>
      <c r="G9" s="149">
        <f>E9*'8938'!C3</f>
        <v>-8191.3364572256351</v>
      </c>
    </row>
    <row r="14" spans="3:7" x14ac:dyDescent="0.25">
      <c r="C14" t="s">
        <v>843</v>
      </c>
    </row>
    <row r="15" spans="3:7" x14ac:dyDescent="0.25">
      <c r="D15" t="s">
        <v>844</v>
      </c>
      <c r="E15" s="151">
        <f>'Hina-26AS'!AN9+'Hina-26AS'!AN15+'Hina-26AS'!AR19+'Hina-26AS'!AR23+'Hina-26AS'!AR27+'Hina-26AS'!AN34+'Hina-26AS'!AN50+'Hina-26AS'!AN54+'Hina-26AS'!AZ54-'Hina-26AS'!AN54+'Hina-26AS'!AN67+'Hina-26AS'!AN252+'Hina-26AS'!AN263</f>
        <v>3533478.59</v>
      </c>
      <c r="G15" s="149">
        <f>E15*'8938'!C3</f>
        <v>41290.049779730427</v>
      </c>
    </row>
    <row r="16" spans="3:7" x14ac:dyDescent="0.25">
      <c r="D16" t="s">
        <v>104</v>
      </c>
      <c r="E16" s="151">
        <f>'Hemal-26AS'!AP9+'Hemal-26AS'!AP14+'Hemal-26AS'!AP29+'Hemal-26AS'!AP41+'Hemal-26AS'!AP46+'Hemal-26AS'!AP57</f>
        <v>540771</v>
      </c>
      <c r="G16" s="149">
        <f>E16*'8938'!C3</f>
        <v>6319.1161176484165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165A9-7BBE-42B2-8BD9-30CF20490A2E}">
  <dimension ref="B5:V23"/>
  <sheetViews>
    <sheetView topLeftCell="A2" workbookViewId="0">
      <selection activeCell="T7" sqref="T7"/>
    </sheetView>
  </sheetViews>
  <sheetFormatPr defaultRowHeight="15" x14ac:dyDescent="0.25"/>
  <cols>
    <col min="3" max="3" width="15.28515625" bestFit="1" customWidth="1"/>
    <col min="4" max="4" width="18.42578125" bestFit="1" customWidth="1"/>
    <col min="5" max="11" width="0" hidden="1" customWidth="1"/>
    <col min="13" max="13" width="15.85546875" bestFit="1" customWidth="1"/>
    <col min="14" max="19" width="0" hidden="1" customWidth="1"/>
  </cols>
  <sheetData>
    <row r="5" spans="2:20" x14ac:dyDescent="0.25">
      <c r="B5" t="s">
        <v>138</v>
      </c>
    </row>
    <row r="6" spans="2:20" x14ac:dyDescent="0.25">
      <c r="M6" t="s">
        <v>823</v>
      </c>
      <c r="T6" t="s">
        <v>845</v>
      </c>
    </row>
    <row r="7" spans="2:20" x14ac:dyDescent="0.25">
      <c r="D7" t="s">
        <v>822</v>
      </c>
    </row>
    <row r="9" spans="2:20" ht="21" x14ac:dyDescent="0.35">
      <c r="D9" s="136" cm="1">
        <f t="array" ref="D9:K9">('Hemal-26AS'!AH9:AO9+'Hemal-26AS'!AH14:AO14+'Hemal-26AS'!AH57:AO57)/85.577</f>
        <v>9874.1484277317504</v>
      </c>
      <c r="E9">
        <v>0</v>
      </c>
      <c r="F9">
        <v>0</v>
      </c>
      <c r="G9">
        <v>0</v>
      </c>
      <c r="H9">
        <v>0</v>
      </c>
      <c r="I9">
        <v>0</v>
      </c>
      <c r="J9">
        <v>0</v>
      </c>
      <c r="K9">
        <v>0</v>
      </c>
      <c r="M9" s="136" cm="1">
        <f t="array" ref="M9:R9">('Hemal-26AS'!AP9:AU9+'Hemal-26AS'!AP14:AU14+'Hemal-26AS'!AP57:AU57)/85.577</f>
        <v>987.41484277317511</v>
      </c>
      <c r="N9">
        <v>0</v>
      </c>
      <c r="O9">
        <v>0</v>
      </c>
      <c r="P9">
        <v>0</v>
      </c>
      <c r="Q9">
        <v>0</v>
      </c>
      <c r="R9">
        <v>0</v>
      </c>
    </row>
    <row r="11" spans="2:20" x14ac:dyDescent="0.25">
      <c r="C11" t="s">
        <v>824</v>
      </c>
    </row>
    <row r="12" spans="2:20" x14ac:dyDescent="0.25">
      <c r="C12" s="138" t="s">
        <v>825</v>
      </c>
    </row>
    <row r="13" spans="2:20" x14ac:dyDescent="0.25">
      <c r="C13" s="138" t="s">
        <v>826</v>
      </c>
    </row>
    <row r="14" spans="2:20" ht="18.75" x14ac:dyDescent="0.3">
      <c r="C14" s="138" t="s">
        <v>827</v>
      </c>
      <c r="D14" s="139">
        <f>(48000+12000)/85.577</f>
        <v>701.12296528272782</v>
      </c>
    </row>
    <row r="15" spans="2:20" x14ac:dyDescent="0.25">
      <c r="C15" s="138" t="s">
        <v>832</v>
      </c>
    </row>
    <row r="17" spans="2:22" x14ac:dyDescent="0.25">
      <c r="U17" t="s">
        <v>822</v>
      </c>
      <c r="V17" t="s">
        <v>823</v>
      </c>
    </row>
    <row r="18" spans="2:22" x14ac:dyDescent="0.25">
      <c r="B18" t="s">
        <v>131</v>
      </c>
      <c r="U18" t="s">
        <v>828</v>
      </c>
    </row>
    <row r="19" spans="2:22" ht="21" x14ac:dyDescent="0.35">
      <c r="C19" t="s">
        <v>829</v>
      </c>
      <c r="D19" s="136">
        <f>U19/85.577</f>
        <v>49478.095750026296</v>
      </c>
      <c r="M19" s="136">
        <f>V19/85.577</f>
        <v>4947.8130806174559</v>
      </c>
      <c r="U19">
        <v>4234187</v>
      </c>
      <c r="V19">
        <v>423419</v>
      </c>
    </row>
    <row r="21" spans="2:22" ht="21" x14ac:dyDescent="0.35">
      <c r="C21" t="s">
        <v>830</v>
      </c>
      <c r="D21" s="136">
        <f>-(U21/85.577)</f>
        <v>-44059.303317480168</v>
      </c>
      <c r="U21">
        <v>3770463</v>
      </c>
    </row>
    <row r="23" spans="2:22" ht="21" x14ac:dyDescent="0.35">
      <c r="C23" t="s">
        <v>831</v>
      </c>
      <c r="D23" s="137">
        <f>D19+D21</f>
        <v>5418.7924325461281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A637E-4D2B-47D7-A735-108A55D0CA17}">
  <dimension ref="A1:BD404"/>
  <sheetViews>
    <sheetView topLeftCell="A275" zoomScale="147" workbookViewId="0">
      <selection activeCell="AN252" sqref="AN252:AT252"/>
    </sheetView>
  </sheetViews>
  <sheetFormatPr defaultRowHeight="15" x14ac:dyDescent="0.25"/>
  <cols>
    <col min="1" max="1" width="5.85546875" style="71" customWidth="1"/>
    <col min="2" max="3" width="1" style="71" customWidth="1"/>
    <col min="4" max="4" width="1.85546875" style="71" customWidth="1"/>
    <col min="5" max="5" width="2.85546875" style="71" customWidth="1"/>
    <col min="6" max="6" width="5" style="71" customWidth="1"/>
    <col min="7" max="7" width="1" style="71" customWidth="1"/>
    <col min="8" max="9" width="1.85546875" style="71" customWidth="1"/>
    <col min="10" max="12" width="1" style="71" customWidth="1"/>
    <col min="13" max="13" width="5" style="71" customWidth="1"/>
    <col min="14" max="14" width="2.85546875" style="71" customWidth="1"/>
    <col min="15" max="15" width="1.85546875" style="71" customWidth="1"/>
    <col min="16" max="16" width="6.85546875" style="71" customWidth="1"/>
    <col min="17" max="17" width="1.85546875" style="71" customWidth="1"/>
    <col min="18" max="19" width="1" style="71" customWidth="1"/>
    <col min="20" max="23" width="1.85546875" style="71" customWidth="1"/>
    <col min="24" max="25" width="1" style="71" customWidth="1"/>
    <col min="26" max="26" width="2.85546875" style="71" customWidth="1"/>
    <col min="27" max="27" width="4" style="71" customWidth="1"/>
    <col min="28" max="29" width="1" style="71" customWidth="1"/>
    <col min="30" max="30" width="1.85546875" style="71" customWidth="1"/>
    <col min="31" max="34" width="1" style="71" customWidth="1"/>
    <col min="35" max="35" width="2.5703125" style="71" customWidth="1"/>
    <col min="36" max="36" width="4" style="71" customWidth="1"/>
    <col min="37" max="38" width="2.85546875" style="71" customWidth="1"/>
    <col min="39" max="39" width="1" style="71" customWidth="1"/>
    <col min="40" max="40" width="4.42578125" style="71" customWidth="1"/>
    <col min="41" max="41" width="2.85546875" style="71" customWidth="1"/>
    <col min="42" max="42" width="1" style="71" customWidth="1"/>
    <col min="43" max="44" width="4" style="71" customWidth="1"/>
    <col min="45" max="46" width="1" style="71" customWidth="1"/>
    <col min="47" max="47" width="1.85546875" style="71" customWidth="1"/>
    <col min="48" max="48" width="9" style="71" customWidth="1"/>
    <col min="49" max="50" width="1" style="71" customWidth="1"/>
    <col min="51" max="51" width="4" style="71" customWidth="1"/>
    <col min="52" max="16384" width="9.140625" style="71"/>
  </cols>
  <sheetData>
    <row r="1" spans="1:55" ht="155.25" customHeight="1" x14ac:dyDescent="0.25">
      <c r="A1" s="194" t="s">
        <v>444</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4"/>
      <c r="AJ1" s="194"/>
      <c r="AK1" s="194"/>
      <c r="AL1" s="194"/>
      <c r="AM1" s="194"/>
      <c r="AN1" s="194"/>
      <c r="AO1" s="194"/>
      <c r="AP1" s="194"/>
      <c r="AQ1" s="194"/>
      <c r="AR1" s="194"/>
      <c r="AS1" s="194"/>
      <c r="AT1" s="194"/>
      <c r="AU1" s="194"/>
      <c r="AV1" s="194"/>
      <c r="AW1" s="194"/>
      <c r="AX1" s="194"/>
      <c r="AY1" s="194"/>
    </row>
    <row r="2" spans="1:55" ht="11.1" customHeight="1" x14ac:dyDescent="0.25">
      <c r="A2" s="195" t="s">
        <v>445</v>
      </c>
      <c r="B2" s="196"/>
      <c r="C2" s="196"/>
      <c r="D2" s="196"/>
      <c r="E2" s="196"/>
      <c r="F2" s="196"/>
      <c r="G2" s="196"/>
      <c r="H2" s="196"/>
      <c r="I2" s="196"/>
      <c r="J2" s="196"/>
      <c r="K2" s="197"/>
      <c r="L2" s="189" t="s">
        <v>446</v>
      </c>
      <c r="M2" s="190"/>
      <c r="N2" s="190"/>
      <c r="O2" s="191"/>
      <c r="P2" s="195" t="s">
        <v>447</v>
      </c>
      <c r="Q2" s="196"/>
      <c r="R2" s="196"/>
      <c r="S2" s="196"/>
      <c r="T2" s="196"/>
      <c r="U2" s="196"/>
      <c r="V2" s="197"/>
      <c r="W2" s="198" t="s">
        <v>448</v>
      </c>
      <c r="X2" s="199"/>
      <c r="Y2" s="199"/>
      <c r="Z2" s="199"/>
      <c r="AA2" s="199"/>
      <c r="AB2" s="199"/>
      <c r="AC2" s="199"/>
      <c r="AD2" s="199"/>
      <c r="AE2" s="200"/>
      <c r="AF2" s="195" t="s">
        <v>449</v>
      </c>
      <c r="AG2" s="196"/>
      <c r="AH2" s="196"/>
      <c r="AI2" s="196"/>
      <c r="AJ2" s="196"/>
      <c r="AK2" s="197"/>
      <c r="AL2" s="189" t="s">
        <v>450</v>
      </c>
      <c r="AM2" s="190"/>
      <c r="AN2" s="190"/>
      <c r="AO2" s="191"/>
      <c r="AP2" s="195" t="s">
        <v>451</v>
      </c>
      <c r="AQ2" s="196"/>
      <c r="AR2" s="196"/>
      <c r="AS2" s="196"/>
      <c r="AT2" s="196"/>
      <c r="AU2" s="197"/>
      <c r="AV2" s="72" t="s">
        <v>452</v>
      </c>
      <c r="AW2" s="192"/>
      <c r="AX2" s="192"/>
      <c r="AY2" s="73"/>
    </row>
    <row r="3" spans="1:55" ht="12" customHeight="1" x14ac:dyDescent="0.25">
      <c r="A3" s="186" t="s">
        <v>453</v>
      </c>
      <c r="B3" s="187"/>
      <c r="C3" s="187"/>
      <c r="D3" s="187"/>
      <c r="E3" s="187"/>
      <c r="F3" s="187"/>
      <c r="G3" s="187"/>
      <c r="H3" s="187"/>
      <c r="I3" s="187"/>
      <c r="J3" s="187"/>
      <c r="K3" s="188"/>
      <c r="L3" s="189" t="s">
        <v>454</v>
      </c>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0"/>
      <c r="AU3" s="190"/>
      <c r="AV3" s="191"/>
      <c r="AW3" s="192"/>
      <c r="AX3" s="192"/>
      <c r="AY3" s="73"/>
    </row>
    <row r="4" spans="1:55" ht="20.45" customHeight="1" x14ac:dyDescent="0.25">
      <c r="A4" s="186" t="s">
        <v>455</v>
      </c>
      <c r="B4" s="187"/>
      <c r="C4" s="187"/>
      <c r="D4" s="187"/>
      <c r="E4" s="187"/>
      <c r="F4" s="187"/>
      <c r="G4" s="187"/>
      <c r="H4" s="187"/>
      <c r="I4" s="187"/>
      <c r="J4" s="187"/>
      <c r="K4" s="188"/>
      <c r="L4" s="189" t="s">
        <v>456</v>
      </c>
      <c r="M4" s="190"/>
      <c r="N4" s="190"/>
      <c r="O4" s="190"/>
      <c r="P4" s="190"/>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0"/>
      <c r="AP4" s="190"/>
      <c r="AQ4" s="190"/>
      <c r="AR4" s="190"/>
      <c r="AS4" s="190"/>
      <c r="AT4" s="190"/>
      <c r="AU4" s="190"/>
      <c r="AV4" s="191"/>
      <c r="AW4" s="193"/>
      <c r="AX4" s="193"/>
      <c r="AY4" s="74"/>
    </row>
    <row r="5" spans="1:55" ht="29.1" customHeight="1" x14ac:dyDescent="0.25">
      <c r="A5" s="221" t="s">
        <v>457</v>
      </c>
      <c r="B5" s="221"/>
      <c r="C5" s="221"/>
      <c r="D5" s="221"/>
      <c r="E5" s="221"/>
      <c r="F5" s="221"/>
      <c r="G5" s="221"/>
      <c r="H5" s="221"/>
      <c r="I5" s="221"/>
      <c r="J5" s="221"/>
      <c r="K5" s="221"/>
      <c r="L5" s="221"/>
      <c r="M5" s="221"/>
      <c r="N5" s="221"/>
      <c r="O5" s="221"/>
      <c r="P5" s="221"/>
      <c r="Q5" s="221"/>
      <c r="R5" s="221"/>
      <c r="S5" s="221"/>
      <c r="T5" s="221"/>
      <c r="U5" s="221"/>
      <c r="V5" s="221"/>
      <c r="W5" s="221"/>
      <c r="X5" s="221"/>
      <c r="Y5" s="221"/>
      <c r="Z5" s="221"/>
      <c r="AA5" s="221"/>
      <c r="AB5" s="221"/>
      <c r="AC5" s="221"/>
      <c r="AD5" s="221"/>
      <c r="AE5" s="221"/>
      <c r="AF5" s="221"/>
      <c r="AG5" s="221"/>
      <c r="AH5" s="221"/>
      <c r="AI5" s="221"/>
      <c r="AJ5" s="221"/>
      <c r="AK5" s="221"/>
      <c r="AL5" s="221"/>
      <c r="AM5" s="75"/>
      <c r="AN5" s="221"/>
      <c r="AO5" s="221"/>
      <c r="AP5" s="221"/>
      <c r="AQ5" s="221"/>
      <c r="AR5" s="221"/>
      <c r="AS5" s="221"/>
      <c r="AT5" s="221"/>
      <c r="AU5" s="75"/>
      <c r="AV5" s="75"/>
      <c r="AW5" s="221"/>
      <c r="AX5" s="221"/>
      <c r="AY5" s="75"/>
    </row>
    <row r="6" spans="1:55" ht="8.25" customHeight="1" x14ac:dyDescent="0.25">
      <c r="A6" s="221"/>
      <c r="B6" s="221"/>
      <c r="C6" s="221"/>
      <c r="D6" s="221"/>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c r="AE6" s="221"/>
      <c r="AF6" s="221"/>
      <c r="AG6" s="221"/>
      <c r="AH6" s="221"/>
      <c r="AI6" s="221"/>
      <c r="AJ6" s="221"/>
      <c r="AK6" s="221"/>
      <c r="AL6" s="221"/>
      <c r="AM6" s="73"/>
      <c r="AN6" s="192"/>
      <c r="AO6" s="192"/>
      <c r="AP6" s="192"/>
      <c r="AQ6" s="192"/>
      <c r="AR6" s="192"/>
      <c r="AS6" s="222" t="s">
        <v>458</v>
      </c>
      <c r="AT6" s="222"/>
      <c r="AU6" s="222"/>
      <c r="AV6" s="222"/>
      <c r="AW6" s="222"/>
      <c r="AX6" s="222"/>
      <c r="AY6" s="222"/>
    </row>
    <row r="7" spans="1:55" ht="15" customHeight="1" x14ac:dyDescent="0.25">
      <c r="A7" s="221"/>
      <c r="B7" s="221"/>
      <c r="C7" s="221"/>
      <c r="D7" s="221"/>
      <c r="E7" s="221"/>
      <c r="F7" s="221"/>
      <c r="G7" s="221"/>
      <c r="H7" s="221"/>
      <c r="I7" s="221"/>
      <c r="J7" s="221"/>
      <c r="K7" s="221"/>
      <c r="L7" s="221"/>
      <c r="M7" s="221"/>
      <c r="N7" s="221"/>
      <c r="O7" s="221"/>
      <c r="P7" s="221"/>
      <c r="Q7" s="221"/>
      <c r="R7" s="221"/>
      <c r="S7" s="221"/>
      <c r="T7" s="221"/>
      <c r="U7" s="221"/>
      <c r="V7" s="221"/>
      <c r="W7" s="221"/>
      <c r="X7" s="221"/>
      <c r="Y7" s="221"/>
      <c r="Z7" s="221"/>
      <c r="AA7" s="221"/>
      <c r="AB7" s="221"/>
      <c r="AC7" s="221"/>
      <c r="AD7" s="221"/>
      <c r="AE7" s="221"/>
      <c r="AF7" s="221"/>
      <c r="AG7" s="221"/>
      <c r="AH7" s="221"/>
      <c r="AI7" s="221"/>
      <c r="AJ7" s="221"/>
      <c r="AK7" s="221"/>
      <c r="AL7" s="221"/>
      <c r="AM7" s="74"/>
      <c r="AN7" s="193"/>
      <c r="AO7" s="193"/>
      <c r="AP7" s="193"/>
      <c r="AQ7" s="193"/>
      <c r="AR7" s="193"/>
      <c r="AS7" s="193"/>
      <c r="AT7" s="193"/>
      <c r="AU7" s="74"/>
      <c r="AV7" s="74"/>
      <c r="AW7" s="193"/>
      <c r="AX7" s="193"/>
      <c r="AY7" s="74"/>
    </row>
    <row r="8" spans="1:55" ht="20.100000000000001" customHeight="1" x14ac:dyDescent="0.25">
      <c r="A8" s="209" t="s">
        <v>459</v>
      </c>
      <c r="B8" s="210"/>
      <c r="C8" s="209" t="s">
        <v>460</v>
      </c>
      <c r="D8" s="211"/>
      <c r="E8" s="211"/>
      <c r="F8" s="211"/>
      <c r="G8" s="211"/>
      <c r="H8" s="211"/>
      <c r="I8" s="211"/>
      <c r="J8" s="211"/>
      <c r="K8" s="211"/>
      <c r="L8" s="211"/>
      <c r="M8" s="211"/>
      <c r="N8" s="211"/>
      <c r="O8" s="211"/>
      <c r="P8" s="211"/>
      <c r="Q8" s="211"/>
      <c r="R8" s="211"/>
      <c r="S8" s="211"/>
      <c r="T8" s="211"/>
      <c r="U8" s="211"/>
      <c r="V8" s="211"/>
      <c r="W8" s="211"/>
      <c r="X8" s="211"/>
      <c r="Y8" s="210"/>
      <c r="Z8" s="212" t="s">
        <v>461</v>
      </c>
      <c r="AA8" s="213"/>
      <c r="AB8" s="213"/>
      <c r="AC8" s="213"/>
      <c r="AD8" s="213"/>
      <c r="AE8" s="213"/>
      <c r="AF8" s="214"/>
      <c r="AG8" s="195" t="s">
        <v>462</v>
      </c>
      <c r="AH8" s="196"/>
      <c r="AI8" s="196"/>
      <c r="AJ8" s="196"/>
      <c r="AK8" s="196"/>
      <c r="AL8" s="196"/>
      <c r="AM8" s="197"/>
      <c r="AN8" s="215" t="s">
        <v>463</v>
      </c>
      <c r="AO8" s="216"/>
      <c r="AP8" s="216"/>
      <c r="AQ8" s="216"/>
      <c r="AR8" s="216"/>
      <c r="AS8" s="216"/>
      <c r="AT8" s="217"/>
      <c r="AU8" s="218" t="s">
        <v>464</v>
      </c>
      <c r="AV8" s="219"/>
      <c r="AW8" s="219"/>
      <c r="AX8" s="220"/>
      <c r="AY8" s="74"/>
    </row>
    <row r="9" spans="1:55" ht="12" customHeight="1" x14ac:dyDescent="0.25">
      <c r="A9" s="201">
        <v>1</v>
      </c>
      <c r="B9" s="202"/>
      <c r="C9" s="203" t="s">
        <v>465</v>
      </c>
      <c r="D9" s="204"/>
      <c r="E9" s="204"/>
      <c r="F9" s="204"/>
      <c r="G9" s="204"/>
      <c r="H9" s="204"/>
      <c r="I9" s="204"/>
      <c r="J9" s="204"/>
      <c r="K9" s="204"/>
      <c r="L9" s="204"/>
      <c r="M9" s="204"/>
      <c r="N9" s="204"/>
      <c r="O9" s="204"/>
      <c r="P9" s="204"/>
      <c r="Q9" s="204"/>
      <c r="R9" s="204"/>
      <c r="S9" s="204"/>
      <c r="T9" s="204"/>
      <c r="U9" s="204"/>
      <c r="V9" s="204"/>
      <c r="W9" s="204"/>
      <c r="X9" s="204"/>
      <c r="Y9" s="205"/>
      <c r="Z9" s="198" t="s">
        <v>466</v>
      </c>
      <c r="AA9" s="199"/>
      <c r="AB9" s="199"/>
      <c r="AC9" s="199"/>
      <c r="AD9" s="199"/>
      <c r="AE9" s="199"/>
      <c r="AF9" s="200"/>
      <c r="AG9" s="206">
        <f>AG11+AI12+AI13</f>
        <v>1058277</v>
      </c>
      <c r="AH9" s="207"/>
      <c r="AI9" s="207"/>
      <c r="AJ9" s="207"/>
      <c r="AK9" s="207"/>
      <c r="AL9" s="207"/>
      <c r="AM9" s="208"/>
      <c r="AN9" s="206">
        <f>AN11+AR12+AR13</f>
        <v>404265</v>
      </c>
      <c r="AO9" s="207"/>
      <c r="AP9" s="207"/>
      <c r="AQ9" s="207"/>
      <c r="AR9" s="207"/>
      <c r="AS9" s="207"/>
      <c r="AT9" s="208"/>
      <c r="AU9" s="206">
        <f>AU11+AZ12+AZ13</f>
        <v>404265</v>
      </c>
      <c r="AV9" s="207"/>
      <c r="AW9" s="207"/>
      <c r="AX9" s="208"/>
      <c r="AY9" s="73"/>
    </row>
    <row r="10" spans="1:55" ht="18.95" customHeight="1" x14ac:dyDescent="0.25">
      <c r="A10" s="250" t="s">
        <v>467</v>
      </c>
      <c r="B10" s="251"/>
      <c r="C10" s="244" t="s">
        <v>468</v>
      </c>
      <c r="D10" s="245"/>
      <c r="E10" s="245"/>
      <c r="F10" s="246"/>
      <c r="G10" s="247" t="s">
        <v>469</v>
      </c>
      <c r="H10" s="248"/>
      <c r="I10" s="248"/>
      <c r="J10" s="248"/>
      <c r="K10" s="248"/>
      <c r="L10" s="248"/>
      <c r="M10" s="249"/>
      <c r="N10" s="252" t="s">
        <v>470</v>
      </c>
      <c r="O10" s="253"/>
      <c r="P10" s="253"/>
      <c r="Q10" s="254"/>
      <c r="R10" s="247" t="s">
        <v>471</v>
      </c>
      <c r="S10" s="248"/>
      <c r="T10" s="248"/>
      <c r="U10" s="248"/>
      <c r="V10" s="248"/>
      <c r="W10" s="248"/>
      <c r="X10" s="248"/>
      <c r="Y10" s="249"/>
      <c r="Z10" s="241" t="s">
        <v>472</v>
      </c>
      <c r="AA10" s="242"/>
      <c r="AB10" s="242"/>
      <c r="AC10" s="242"/>
      <c r="AD10" s="242"/>
      <c r="AE10" s="242"/>
      <c r="AF10" s="243"/>
      <c r="AG10" s="241" t="s">
        <v>473</v>
      </c>
      <c r="AH10" s="242"/>
      <c r="AI10" s="242"/>
      <c r="AJ10" s="242"/>
      <c r="AK10" s="242"/>
      <c r="AL10" s="242"/>
      <c r="AM10" s="243"/>
      <c r="AN10" s="244" t="s">
        <v>474</v>
      </c>
      <c r="AO10" s="245"/>
      <c r="AP10" s="245"/>
      <c r="AQ10" s="245"/>
      <c r="AR10" s="245"/>
      <c r="AS10" s="245"/>
      <c r="AT10" s="246"/>
      <c r="AU10" s="247" t="s">
        <v>475</v>
      </c>
      <c r="AV10" s="248"/>
      <c r="AW10" s="248"/>
      <c r="AX10" s="249"/>
      <c r="AY10" s="74"/>
    </row>
    <row r="11" spans="1:55" ht="12" customHeight="1" x14ac:dyDescent="0.25">
      <c r="A11" s="201">
        <v>7</v>
      </c>
      <c r="B11" s="202"/>
      <c r="C11" s="226" t="s">
        <v>476</v>
      </c>
      <c r="D11" s="227"/>
      <c r="E11" s="227"/>
      <c r="F11" s="228"/>
      <c r="G11" s="229">
        <v>45412</v>
      </c>
      <c r="H11" s="230"/>
      <c r="I11" s="230"/>
      <c r="J11" s="230"/>
      <c r="K11" s="230"/>
      <c r="L11" s="230"/>
      <c r="M11" s="231"/>
      <c r="N11" s="232" t="s">
        <v>477</v>
      </c>
      <c r="O11" s="233"/>
      <c r="P11" s="233"/>
      <c r="Q11" s="234"/>
      <c r="R11" s="229">
        <v>45499</v>
      </c>
      <c r="S11" s="230"/>
      <c r="T11" s="230"/>
      <c r="U11" s="230"/>
      <c r="V11" s="230"/>
      <c r="W11" s="230"/>
      <c r="X11" s="230"/>
      <c r="Y11" s="231"/>
      <c r="Z11" s="232" t="s">
        <v>478</v>
      </c>
      <c r="AA11" s="233"/>
      <c r="AB11" s="233"/>
      <c r="AC11" s="233"/>
      <c r="AD11" s="233"/>
      <c r="AE11" s="233"/>
      <c r="AF11" s="234"/>
      <c r="AG11" s="223">
        <v>903266</v>
      </c>
      <c r="AH11" s="224"/>
      <c r="AI11" s="224"/>
      <c r="AJ11" s="224"/>
      <c r="AK11" s="224"/>
      <c r="AL11" s="224"/>
      <c r="AM11" s="225"/>
      <c r="AN11" s="223">
        <v>386093</v>
      </c>
      <c r="AO11" s="224"/>
      <c r="AP11" s="224"/>
      <c r="AQ11" s="224"/>
      <c r="AR11" s="224"/>
      <c r="AS11" s="224"/>
      <c r="AT11" s="225"/>
      <c r="AU11" s="206">
        <v>386093</v>
      </c>
      <c r="AV11" s="207"/>
      <c r="AW11" s="207"/>
      <c r="AX11" s="208"/>
      <c r="AY11" s="73"/>
    </row>
    <row r="12" spans="1:55" ht="12" customHeight="1" x14ac:dyDescent="0.25">
      <c r="A12" s="201">
        <v>1</v>
      </c>
      <c r="B12" s="202"/>
      <c r="C12" s="226" t="s">
        <v>476</v>
      </c>
      <c r="D12" s="227"/>
      <c r="E12" s="228"/>
      <c r="F12" s="229">
        <v>45351</v>
      </c>
      <c r="G12" s="230"/>
      <c r="H12" s="230"/>
      <c r="I12" s="230"/>
      <c r="J12" s="230"/>
      <c r="K12" s="230"/>
      <c r="L12" s="230"/>
      <c r="M12" s="230"/>
      <c r="N12" s="231"/>
      <c r="O12" s="232" t="s">
        <v>477</v>
      </c>
      <c r="P12" s="233"/>
      <c r="Q12" s="233"/>
      <c r="R12" s="233"/>
      <c r="S12" s="234"/>
      <c r="T12" s="235">
        <v>45425</v>
      </c>
      <c r="U12" s="236"/>
      <c r="V12" s="236"/>
      <c r="W12" s="236"/>
      <c r="X12" s="236"/>
      <c r="Y12" s="236"/>
      <c r="Z12" s="236"/>
      <c r="AA12" s="237"/>
      <c r="AB12" s="232" t="s">
        <v>478</v>
      </c>
      <c r="AC12" s="233"/>
      <c r="AD12" s="233"/>
      <c r="AE12" s="233"/>
      <c r="AF12" s="233"/>
      <c r="AG12" s="233"/>
      <c r="AH12" s="234"/>
      <c r="AI12" s="132">
        <v>18767</v>
      </c>
      <c r="AJ12" s="133"/>
      <c r="AK12" s="133"/>
      <c r="AL12" s="133"/>
      <c r="AM12" s="133"/>
      <c r="AN12" s="133"/>
      <c r="AO12" s="133"/>
      <c r="AP12" s="133"/>
      <c r="AQ12" s="134"/>
      <c r="AR12" s="238">
        <v>1877</v>
      </c>
      <c r="AS12" s="239"/>
      <c r="AT12" s="239"/>
      <c r="AU12" s="239"/>
      <c r="AV12" s="239"/>
      <c r="AW12" s="239"/>
      <c r="AX12" s="239"/>
      <c r="AY12" s="240"/>
      <c r="AZ12" s="223">
        <v>1877</v>
      </c>
      <c r="BA12" s="224"/>
      <c r="BB12" s="225"/>
      <c r="BC12" s="71" t="s">
        <v>124</v>
      </c>
    </row>
    <row r="13" spans="1:55" ht="12" customHeight="1" x14ac:dyDescent="0.25">
      <c r="A13" s="201">
        <v>2</v>
      </c>
      <c r="B13" s="202"/>
      <c r="C13" s="226" t="s">
        <v>476</v>
      </c>
      <c r="D13" s="227"/>
      <c r="E13" s="228"/>
      <c r="F13" s="229">
        <v>45351</v>
      </c>
      <c r="G13" s="230"/>
      <c r="H13" s="230"/>
      <c r="I13" s="230"/>
      <c r="J13" s="230"/>
      <c r="K13" s="230"/>
      <c r="L13" s="230"/>
      <c r="M13" s="230"/>
      <c r="N13" s="231"/>
      <c r="O13" s="232" t="s">
        <v>477</v>
      </c>
      <c r="P13" s="233"/>
      <c r="Q13" s="233"/>
      <c r="R13" s="233"/>
      <c r="S13" s="234"/>
      <c r="T13" s="235">
        <v>45425</v>
      </c>
      <c r="U13" s="236"/>
      <c r="V13" s="236"/>
      <c r="W13" s="236"/>
      <c r="X13" s="236"/>
      <c r="Y13" s="236"/>
      <c r="Z13" s="236"/>
      <c r="AA13" s="237"/>
      <c r="AB13" s="232" t="s">
        <v>478</v>
      </c>
      <c r="AC13" s="233"/>
      <c r="AD13" s="233"/>
      <c r="AE13" s="233"/>
      <c r="AF13" s="233"/>
      <c r="AG13" s="233"/>
      <c r="AH13" s="234"/>
      <c r="AI13" s="223">
        <v>136244</v>
      </c>
      <c r="AJ13" s="224"/>
      <c r="AK13" s="224"/>
      <c r="AL13" s="224"/>
      <c r="AM13" s="224"/>
      <c r="AN13" s="224"/>
      <c r="AO13" s="224"/>
      <c r="AP13" s="224"/>
      <c r="AQ13" s="225"/>
      <c r="AR13" s="238">
        <v>16295</v>
      </c>
      <c r="AS13" s="239"/>
      <c r="AT13" s="239"/>
      <c r="AU13" s="239"/>
      <c r="AV13" s="239"/>
      <c r="AW13" s="239"/>
      <c r="AX13" s="239"/>
      <c r="AY13" s="240"/>
      <c r="AZ13" s="223">
        <v>16295</v>
      </c>
      <c r="BA13" s="224"/>
      <c r="BB13" s="225"/>
      <c r="BC13" s="71" t="s">
        <v>794</v>
      </c>
    </row>
    <row r="14" spans="1:55" ht="18.95" customHeight="1" x14ac:dyDescent="0.25">
      <c r="A14" s="209" t="s">
        <v>459</v>
      </c>
      <c r="B14" s="210"/>
      <c r="C14" s="209" t="s">
        <v>460</v>
      </c>
      <c r="D14" s="211"/>
      <c r="E14" s="211"/>
      <c r="F14" s="211"/>
      <c r="G14" s="211"/>
      <c r="H14" s="211"/>
      <c r="I14" s="211"/>
      <c r="J14" s="211"/>
      <c r="K14" s="211"/>
      <c r="L14" s="211"/>
      <c r="M14" s="211"/>
      <c r="N14" s="211"/>
      <c r="O14" s="211"/>
      <c r="P14" s="211"/>
      <c r="Q14" s="211"/>
      <c r="R14" s="211"/>
      <c r="S14" s="211"/>
      <c r="T14" s="211"/>
      <c r="U14" s="211"/>
      <c r="V14" s="211"/>
      <c r="W14" s="211"/>
      <c r="X14" s="211"/>
      <c r="Y14" s="210"/>
      <c r="Z14" s="212" t="s">
        <v>461</v>
      </c>
      <c r="AA14" s="213"/>
      <c r="AB14" s="213"/>
      <c r="AC14" s="213"/>
      <c r="AD14" s="213"/>
      <c r="AE14" s="213"/>
      <c r="AF14" s="214"/>
      <c r="AG14" s="195" t="s">
        <v>462</v>
      </c>
      <c r="AH14" s="196"/>
      <c r="AI14" s="196"/>
      <c r="AJ14" s="196"/>
      <c r="AK14" s="196"/>
      <c r="AL14" s="196"/>
      <c r="AM14" s="197"/>
      <c r="AN14" s="215" t="s">
        <v>463</v>
      </c>
      <c r="AO14" s="216"/>
      <c r="AP14" s="216"/>
      <c r="AQ14" s="216"/>
      <c r="AR14" s="216"/>
      <c r="AS14" s="216"/>
      <c r="AT14" s="217"/>
      <c r="AU14" s="218" t="s">
        <v>464</v>
      </c>
      <c r="AV14" s="219"/>
      <c r="AW14" s="219"/>
      <c r="AX14" s="220"/>
      <c r="AY14" s="74"/>
    </row>
    <row r="15" spans="1:55" ht="12" customHeight="1" x14ac:dyDescent="0.25">
      <c r="A15" s="201">
        <v>2</v>
      </c>
      <c r="B15" s="202"/>
      <c r="C15" s="203" t="s">
        <v>479</v>
      </c>
      <c r="D15" s="204"/>
      <c r="E15" s="204"/>
      <c r="F15" s="204"/>
      <c r="G15" s="204"/>
      <c r="H15" s="204"/>
      <c r="I15" s="204"/>
      <c r="J15" s="204"/>
      <c r="K15" s="204"/>
      <c r="L15" s="204"/>
      <c r="M15" s="204"/>
      <c r="N15" s="204"/>
      <c r="O15" s="204"/>
      <c r="P15" s="204"/>
      <c r="Q15" s="204"/>
      <c r="R15" s="204"/>
      <c r="S15" s="204"/>
      <c r="T15" s="204"/>
      <c r="U15" s="204"/>
      <c r="V15" s="204"/>
      <c r="W15" s="204"/>
      <c r="X15" s="204"/>
      <c r="Y15" s="205"/>
      <c r="Z15" s="198" t="s">
        <v>480</v>
      </c>
      <c r="AA15" s="199"/>
      <c r="AB15" s="199"/>
      <c r="AC15" s="199"/>
      <c r="AD15" s="199"/>
      <c r="AE15" s="199"/>
      <c r="AF15" s="200"/>
      <c r="AG15" s="223">
        <f>AI17</f>
        <v>382959</v>
      </c>
      <c r="AH15" s="224"/>
      <c r="AI15" s="224"/>
      <c r="AJ15" s="224"/>
      <c r="AK15" s="224"/>
      <c r="AL15" s="224"/>
      <c r="AM15" s="225"/>
      <c r="AN15" s="238">
        <f>AR17</f>
        <v>45802</v>
      </c>
      <c r="AO15" s="239"/>
      <c r="AP15" s="239"/>
      <c r="AQ15" s="239"/>
      <c r="AR15" s="239"/>
      <c r="AS15" s="239"/>
      <c r="AT15" s="240"/>
      <c r="AU15" s="223">
        <f>AZ17</f>
        <v>45802</v>
      </c>
      <c r="AV15" s="224"/>
      <c r="AW15" s="224"/>
      <c r="AX15" s="225"/>
      <c r="AY15" s="73"/>
    </row>
    <row r="16" spans="1:55" ht="20.100000000000001" customHeight="1" x14ac:dyDescent="0.25">
      <c r="A16" s="250" t="s">
        <v>467</v>
      </c>
      <c r="B16" s="251"/>
      <c r="C16" s="244" t="s">
        <v>468</v>
      </c>
      <c r="D16" s="245"/>
      <c r="E16" s="245"/>
      <c r="F16" s="246"/>
      <c r="G16" s="247" t="s">
        <v>469</v>
      </c>
      <c r="H16" s="248"/>
      <c r="I16" s="248"/>
      <c r="J16" s="248"/>
      <c r="K16" s="248"/>
      <c r="L16" s="248"/>
      <c r="M16" s="249"/>
      <c r="N16" s="252" t="s">
        <v>470</v>
      </c>
      <c r="O16" s="253"/>
      <c r="P16" s="253"/>
      <c r="Q16" s="254"/>
      <c r="R16" s="247" t="s">
        <v>471</v>
      </c>
      <c r="S16" s="248"/>
      <c r="T16" s="248"/>
      <c r="U16" s="248"/>
      <c r="V16" s="248"/>
      <c r="W16" s="248"/>
      <c r="X16" s="248"/>
      <c r="Y16" s="249"/>
      <c r="Z16" s="241" t="s">
        <v>472</v>
      </c>
      <c r="AA16" s="242"/>
      <c r="AB16" s="242"/>
      <c r="AC16" s="242"/>
      <c r="AD16" s="242"/>
      <c r="AE16" s="242"/>
      <c r="AF16" s="243"/>
      <c r="AG16" s="241" t="s">
        <v>473</v>
      </c>
      <c r="AH16" s="242"/>
      <c r="AI16" s="242"/>
      <c r="AJ16" s="242"/>
      <c r="AK16" s="242"/>
      <c r="AL16" s="242"/>
      <c r="AM16" s="243"/>
      <c r="AN16" s="244" t="s">
        <v>474</v>
      </c>
      <c r="AO16" s="245"/>
      <c r="AP16" s="245"/>
      <c r="AQ16" s="245"/>
      <c r="AR16" s="245"/>
      <c r="AS16" s="245"/>
      <c r="AT16" s="246"/>
      <c r="AU16" s="247" t="s">
        <v>475</v>
      </c>
      <c r="AV16" s="248"/>
      <c r="AW16" s="248"/>
      <c r="AX16" s="249"/>
      <c r="AY16" s="74"/>
    </row>
    <row r="17" spans="1:55" ht="12" customHeight="1" x14ac:dyDescent="0.25">
      <c r="A17" s="201">
        <v>1</v>
      </c>
      <c r="B17" s="202"/>
      <c r="C17" s="226" t="s">
        <v>476</v>
      </c>
      <c r="D17" s="227"/>
      <c r="E17" s="228"/>
      <c r="F17" s="229">
        <v>45382</v>
      </c>
      <c r="G17" s="230"/>
      <c r="H17" s="230"/>
      <c r="I17" s="230"/>
      <c r="J17" s="230"/>
      <c r="K17" s="230"/>
      <c r="L17" s="230"/>
      <c r="M17" s="230"/>
      <c r="N17" s="231"/>
      <c r="O17" s="232" t="s">
        <v>477</v>
      </c>
      <c r="P17" s="233"/>
      <c r="Q17" s="233"/>
      <c r="R17" s="233"/>
      <c r="S17" s="234"/>
      <c r="T17" s="235">
        <v>45424</v>
      </c>
      <c r="U17" s="236"/>
      <c r="V17" s="236"/>
      <c r="W17" s="236"/>
      <c r="X17" s="236"/>
      <c r="Y17" s="236"/>
      <c r="Z17" s="236"/>
      <c r="AA17" s="237"/>
      <c r="AB17" s="232" t="s">
        <v>478</v>
      </c>
      <c r="AC17" s="233"/>
      <c r="AD17" s="233"/>
      <c r="AE17" s="233"/>
      <c r="AF17" s="233"/>
      <c r="AG17" s="233"/>
      <c r="AH17" s="234"/>
      <c r="AI17" s="223">
        <v>382959</v>
      </c>
      <c r="AJ17" s="224"/>
      <c r="AK17" s="224"/>
      <c r="AL17" s="224"/>
      <c r="AM17" s="224"/>
      <c r="AN17" s="224"/>
      <c r="AO17" s="224"/>
      <c r="AP17" s="224"/>
      <c r="AQ17" s="225"/>
      <c r="AR17" s="238">
        <v>45802</v>
      </c>
      <c r="AS17" s="239"/>
      <c r="AT17" s="239"/>
      <c r="AU17" s="239"/>
      <c r="AV17" s="239"/>
      <c r="AW17" s="239"/>
      <c r="AX17" s="239"/>
      <c r="AY17" s="240"/>
      <c r="AZ17" s="223">
        <v>45802</v>
      </c>
      <c r="BA17" s="224"/>
      <c r="BB17" s="225"/>
      <c r="BC17" s="73" t="s">
        <v>124</v>
      </c>
    </row>
    <row r="18" spans="1:55" ht="12" customHeight="1" x14ac:dyDescent="0.25">
      <c r="A18" s="76"/>
      <c r="B18" s="77"/>
      <c r="C18" s="92"/>
      <c r="D18" s="93"/>
      <c r="E18" s="93"/>
      <c r="F18" s="94"/>
      <c r="G18" s="94"/>
      <c r="H18" s="94"/>
      <c r="I18" s="94"/>
      <c r="J18" s="94"/>
      <c r="K18" s="94"/>
      <c r="L18" s="94"/>
      <c r="M18" s="94"/>
      <c r="N18" s="94"/>
      <c r="O18" s="96"/>
      <c r="P18" s="96"/>
      <c r="Q18" s="96"/>
      <c r="R18" s="96"/>
      <c r="S18" s="96"/>
      <c r="T18" s="98"/>
      <c r="U18" s="98"/>
      <c r="V18" s="98"/>
      <c r="W18" s="98"/>
      <c r="X18" s="98"/>
      <c r="Y18" s="98"/>
      <c r="Z18" s="98"/>
      <c r="AA18" s="99"/>
      <c r="AB18" s="95"/>
      <c r="AC18" s="96"/>
      <c r="AD18" s="96"/>
      <c r="AE18" s="96"/>
      <c r="AF18" s="96"/>
      <c r="AG18" s="96"/>
      <c r="AH18" s="97"/>
      <c r="AI18" s="78"/>
      <c r="AJ18" s="79"/>
      <c r="AK18" s="79"/>
      <c r="AL18" s="79"/>
      <c r="AM18" s="79"/>
      <c r="AN18" s="79"/>
      <c r="AO18" s="79"/>
      <c r="AP18" s="79"/>
      <c r="AQ18" s="80"/>
      <c r="AR18" s="100"/>
      <c r="AS18" s="101"/>
      <c r="AT18" s="101"/>
      <c r="AU18" s="101"/>
      <c r="AV18" s="101"/>
      <c r="AW18" s="101"/>
      <c r="AX18" s="101"/>
      <c r="AY18" s="102"/>
      <c r="AZ18" s="78"/>
      <c r="BA18" s="79"/>
      <c r="BB18" s="80"/>
      <c r="BC18" s="73"/>
    </row>
    <row r="19" spans="1:55" ht="12" customHeight="1" x14ac:dyDescent="0.25">
      <c r="A19" s="201">
        <v>8</v>
      </c>
      <c r="B19" s="202"/>
      <c r="C19" s="255" t="s">
        <v>481</v>
      </c>
      <c r="D19" s="256"/>
      <c r="E19" s="256"/>
      <c r="F19" s="256"/>
      <c r="G19" s="256"/>
      <c r="H19" s="256"/>
      <c r="I19" s="256"/>
      <c r="J19" s="256"/>
      <c r="K19" s="256"/>
      <c r="L19" s="256"/>
      <c r="M19" s="256"/>
      <c r="N19" s="256"/>
      <c r="O19" s="256"/>
      <c r="P19" s="256"/>
      <c r="Q19" s="256"/>
      <c r="R19" s="256"/>
      <c r="S19" s="256"/>
      <c r="T19" s="256"/>
      <c r="U19" s="256"/>
      <c r="V19" s="256"/>
      <c r="W19" s="256"/>
      <c r="X19" s="256"/>
      <c r="Y19" s="256"/>
      <c r="Z19" s="256"/>
      <c r="AA19" s="257"/>
      <c r="AB19" s="232" t="s">
        <v>482</v>
      </c>
      <c r="AC19" s="233"/>
      <c r="AD19" s="233"/>
      <c r="AE19" s="233"/>
      <c r="AF19" s="233"/>
      <c r="AG19" s="233"/>
      <c r="AH19" s="234"/>
      <c r="AI19" s="258">
        <f>AI21</f>
        <v>2292</v>
      </c>
      <c r="AJ19" s="259"/>
      <c r="AK19" s="259"/>
      <c r="AL19" s="259"/>
      <c r="AM19" s="259"/>
      <c r="AN19" s="259"/>
      <c r="AO19" s="259"/>
      <c r="AP19" s="259"/>
      <c r="AQ19" s="260"/>
      <c r="AR19" s="258">
        <f>AR21</f>
        <v>476.74</v>
      </c>
      <c r="AS19" s="259"/>
      <c r="AT19" s="259"/>
      <c r="AU19" s="259"/>
      <c r="AV19" s="259"/>
      <c r="AW19" s="259"/>
      <c r="AX19" s="259"/>
      <c r="AY19" s="260"/>
      <c r="AZ19" s="258">
        <f>AZ21</f>
        <v>476.74</v>
      </c>
      <c r="BA19" s="259"/>
      <c r="BB19" s="260"/>
      <c r="BC19" s="71" t="s">
        <v>793</v>
      </c>
    </row>
    <row r="20" spans="1:55" ht="20.100000000000001" customHeight="1" x14ac:dyDescent="0.25">
      <c r="A20" s="250" t="s">
        <v>467</v>
      </c>
      <c r="B20" s="251"/>
      <c r="C20" s="244" t="s">
        <v>468</v>
      </c>
      <c r="D20" s="245"/>
      <c r="E20" s="246"/>
      <c r="F20" s="250" t="s">
        <v>469</v>
      </c>
      <c r="G20" s="265"/>
      <c r="H20" s="265"/>
      <c r="I20" s="265"/>
      <c r="J20" s="265"/>
      <c r="K20" s="265"/>
      <c r="L20" s="265"/>
      <c r="M20" s="265"/>
      <c r="N20" s="251"/>
      <c r="O20" s="250" t="s">
        <v>470</v>
      </c>
      <c r="P20" s="265"/>
      <c r="Q20" s="265"/>
      <c r="R20" s="265"/>
      <c r="S20" s="251"/>
      <c r="T20" s="250" t="s">
        <v>471</v>
      </c>
      <c r="U20" s="265"/>
      <c r="V20" s="265"/>
      <c r="W20" s="265"/>
      <c r="X20" s="265"/>
      <c r="Y20" s="265"/>
      <c r="Z20" s="265"/>
      <c r="AA20" s="251"/>
      <c r="AB20" s="250" t="s">
        <v>472</v>
      </c>
      <c r="AC20" s="265"/>
      <c r="AD20" s="265"/>
      <c r="AE20" s="265"/>
      <c r="AF20" s="265"/>
      <c r="AG20" s="265"/>
      <c r="AH20" s="251"/>
      <c r="AI20" s="241" t="s">
        <v>473</v>
      </c>
      <c r="AJ20" s="242"/>
      <c r="AK20" s="242"/>
      <c r="AL20" s="242"/>
      <c r="AM20" s="242"/>
      <c r="AN20" s="242"/>
      <c r="AO20" s="242"/>
      <c r="AP20" s="242"/>
      <c r="AQ20" s="243"/>
      <c r="AR20" s="244" t="s">
        <v>474</v>
      </c>
      <c r="AS20" s="245"/>
      <c r="AT20" s="245"/>
      <c r="AU20" s="245"/>
      <c r="AV20" s="245"/>
      <c r="AW20" s="245"/>
      <c r="AX20" s="245"/>
      <c r="AY20" s="246"/>
      <c r="AZ20" s="247" t="s">
        <v>475</v>
      </c>
      <c r="BA20" s="248"/>
      <c r="BB20" s="249"/>
    </row>
    <row r="21" spans="1:55" ht="12" customHeight="1" x14ac:dyDescent="0.25">
      <c r="A21" s="201">
        <v>1</v>
      </c>
      <c r="B21" s="202"/>
      <c r="C21" s="201">
        <v>195</v>
      </c>
      <c r="D21" s="261"/>
      <c r="E21" s="202"/>
      <c r="F21" s="262">
        <v>45345</v>
      </c>
      <c r="G21" s="263"/>
      <c r="H21" s="263"/>
      <c r="I21" s="263"/>
      <c r="J21" s="263"/>
      <c r="K21" s="263"/>
      <c r="L21" s="263"/>
      <c r="M21" s="263"/>
      <c r="N21" s="264"/>
      <c r="O21" s="232" t="s">
        <v>477</v>
      </c>
      <c r="P21" s="233"/>
      <c r="Q21" s="233"/>
      <c r="R21" s="233"/>
      <c r="S21" s="234"/>
      <c r="T21" s="262">
        <v>45447</v>
      </c>
      <c r="U21" s="263"/>
      <c r="V21" s="263"/>
      <c r="W21" s="263"/>
      <c r="X21" s="263"/>
      <c r="Y21" s="263"/>
      <c r="Z21" s="263"/>
      <c r="AA21" s="264"/>
      <c r="AB21" s="232" t="s">
        <v>478</v>
      </c>
      <c r="AC21" s="233"/>
      <c r="AD21" s="233"/>
      <c r="AE21" s="233"/>
      <c r="AF21" s="233"/>
      <c r="AG21" s="233"/>
      <c r="AH21" s="234"/>
      <c r="AI21" s="258">
        <v>2292</v>
      </c>
      <c r="AJ21" s="259"/>
      <c r="AK21" s="259"/>
      <c r="AL21" s="259"/>
      <c r="AM21" s="259"/>
      <c r="AN21" s="259"/>
      <c r="AO21" s="259"/>
      <c r="AP21" s="259"/>
      <c r="AQ21" s="260"/>
      <c r="AR21" s="258">
        <v>476.74</v>
      </c>
      <c r="AS21" s="259"/>
      <c r="AT21" s="259"/>
      <c r="AU21" s="259"/>
      <c r="AV21" s="259"/>
      <c r="AW21" s="259"/>
      <c r="AX21" s="259"/>
      <c r="AY21" s="260"/>
      <c r="AZ21" s="258">
        <v>476.74</v>
      </c>
      <c r="BA21" s="259"/>
      <c r="BB21" s="260"/>
    </row>
    <row r="22" spans="1:55" ht="12" customHeight="1" x14ac:dyDescent="0.25">
      <c r="A22" s="76"/>
      <c r="B22" s="77"/>
      <c r="C22" s="76"/>
      <c r="D22" s="107"/>
      <c r="E22" s="107"/>
      <c r="F22" s="108"/>
      <c r="G22" s="108"/>
      <c r="H22" s="108"/>
      <c r="I22" s="108"/>
      <c r="J22" s="108"/>
      <c r="K22" s="108"/>
      <c r="L22" s="108"/>
      <c r="M22" s="108"/>
      <c r="N22" s="108"/>
      <c r="O22" s="96"/>
      <c r="P22" s="96"/>
      <c r="Q22" s="96"/>
      <c r="R22" s="96"/>
      <c r="S22" s="96"/>
      <c r="T22" s="108"/>
      <c r="U22" s="108"/>
      <c r="V22" s="108"/>
      <c r="W22" s="108"/>
      <c r="X22" s="108"/>
      <c r="Y22" s="108"/>
      <c r="Z22" s="108"/>
      <c r="AA22" s="109"/>
      <c r="AB22" s="95"/>
      <c r="AC22" s="96"/>
      <c r="AD22" s="96"/>
      <c r="AE22" s="96"/>
      <c r="AF22" s="96"/>
      <c r="AG22" s="96"/>
      <c r="AH22" s="97"/>
      <c r="AI22" s="103"/>
      <c r="AJ22" s="104"/>
      <c r="AK22" s="104"/>
      <c r="AL22" s="104"/>
      <c r="AM22" s="104"/>
      <c r="AN22" s="104"/>
      <c r="AO22" s="104"/>
      <c r="AP22" s="104"/>
      <c r="AQ22" s="105"/>
      <c r="AR22" s="103"/>
      <c r="AS22" s="104"/>
      <c r="AT22" s="104"/>
      <c r="AU22" s="104"/>
      <c r="AV22" s="104"/>
      <c r="AW22" s="104"/>
      <c r="AX22" s="104"/>
      <c r="AY22" s="105"/>
      <c r="AZ22" s="103"/>
      <c r="BA22" s="104"/>
      <c r="BB22" s="105"/>
    </row>
    <row r="23" spans="1:55" ht="11.1" customHeight="1" x14ac:dyDescent="0.25">
      <c r="A23" s="201">
        <v>12</v>
      </c>
      <c r="B23" s="202"/>
      <c r="C23" s="203" t="s">
        <v>483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c r="AA23" s="205"/>
      <c r="AB23" s="232" t="s">
        <v>484</v>
      </c>
      <c r="AC23" s="233"/>
      <c r="AD23" s="233"/>
      <c r="AE23" s="233"/>
      <c r="AF23" s="233"/>
      <c r="AG23" s="233"/>
      <c r="AH23" s="234"/>
      <c r="AI23" s="258">
        <v>94536</v>
      </c>
      <c r="AJ23" s="259"/>
      <c r="AK23" s="259"/>
      <c r="AL23" s="259"/>
      <c r="AM23" s="259"/>
      <c r="AN23" s="259"/>
      <c r="AO23" s="259"/>
      <c r="AP23" s="259"/>
      <c r="AQ23" s="260"/>
      <c r="AR23" s="258">
        <v>9454</v>
      </c>
      <c r="AS23" s="259"/>
      <c r="AT23" s="259"/>
      <c r="AU23" s="259"/>
      <c r="AV23" s="259"/>
      <c r="AW23" s="259"/>
      <c r="AX23" s="259"/>
      <c r="AY23" s="260"/>
      <c r="AZ23" s="258">
        <v>9454</v>
      </c>
      <c r="BA23" s="259"/>
      <c r="BB23" s="260"/>
      <c r="BC23" s="71" t="s">
        <v>124</v>
      </c>
    </row>
    <row r="24" spans="1:55" ht="20.100000000000001" customHeight="1" x14ac:dyDescent="0.25">
      <c r="A24" s="250" t="s">
        <v>467</v>
      </c>
      <c r="B24" s="251"/>
      <c r="C24" s="244" t="s">
        <v>468</v>
      </c>
      <c r="D24" s="245"/>
      <c r="E24" s="246"/>
      <c r="F24" s="250" t="s">
        <v>469</v>
      </c>
      <c r="G24" s="265"/>
      <c r="H24" s="265"/>
      <c r="I24" s="265"/>
      <c r="J24" s="265"/>
      <c r="K24" s="265"/>
      <c r="L24" s="265"/>
      <c r="M24" s="265"/>
      <c r="N24" s="251"/>
      <c r="O24" s="250" t="s">
        <v>470</v>
      </c>
      <c r="P24" s="265"/>
      <c r="Q24" s="265"/>
      <c r="R24" s="265"/>
      <c r="S24" s="251"/>
      <c r="T24" s="250" t="s">
        <v>471</v>
      </c>
      <c r="U24" s="265"/>
      <c r="V24" s="265"/>
      <c r="W24" s="265"/>
      <c r="X24" s="265"/>
      <c r="Y24" s="265"/>
      <c r="Z24" s="265"/>
      <c r="AA24" s="251"/>
      <c r="AB24" s="250" t="s">
        <v>472</v>
      </c>
      <c r="AC24" s="265"/>
      <c r="AD24" s="265"/>
      <c r="AE24" s="265"/>
      <c r="AF24" s="265"/>
      <c r="AG24" s="265"/>
      <c r="AH24" s="251"/>
      <c r="AI24" s="241" t="s">
        <v>473</v>
      </c>
      <c r="AJ24" s="242"/>
      <c r="AK24" s="242"/>
      <c r="AL24" s="242"/>
      <c r="AM24" s="242"/>
      <c r="AN24" s="242"/>
      <c r="AO24" s="242"/>
      <c r="AP24" s="242"/>
      <c r="AQ24" s="243"/>
      <c r="AR24" s="244" t="s">
        <v>474</v>
      </c>
      <c r="AS24" s="245"/>
      <c r="AT24" s="245"/>
      <c r="AU24" s="245"/>
      <c r="AV24" s="245"/>
      <c r="AW24" s="245"/>
      <c r="AX24" s="245"/>
      <c r="AY24" s="246"/>
      <c r="AZ24" s="247" t="s">
        <v>475</v>
      </c>
      <c r="BA24" s="248"/>
      <c r="BB24" s="249"/>
    </row>
    <row r="25" spans="1:55" ht="12" customHeight="1" x14ac:dyDescent="0.25">
      <c r="A25" s="201">
        <v>1</v>
      </c>
      <c r="B25" s="202"/>
      <c r="C25" s="269" t="s">
        <v>476</v>
      </c>
      <c r="D25" s="270"/>
      <c r="E25" s="271"/>
      <c r="F25" s="262">
        <v>45381</v>
      </c>
      <c r="G25" s="263"/>
      <c r="H25" s="263"/>
      <c r="I25" s="263"/>
      <c r="J25" s="263"/>
      <c r="K25" s="263"/>
      <c r="L25" s="263"/>
      <c r="M25" s="263"/>
      <c r="N25" s="264"/>
      <c r="O25" s="232" t="s">
        <v>477</v>
      </c>
      <c r="P25" s="233"/>
      <c r="Q25" s="233"/>
      <c r="R25" s="233"/>
      <c r="S25" s="234"/>
      <c r="T25" s="262">
        <v>45438</v>
      </c>
      <c r="U25" s="263"/>
      <c r="V25" s="263"/>
      <c r="W25" s="263"/>
      <c r="X25" s="263"/>
      <c r="Y25" s="263"/>
      <c r="Z25" s="263"/>
      <c r="AA25" s="264"/>
      <c r="AB25" s="232" t="s">
        <v>478</v>
      </c>
      <c r="AC25" s="233"/>
      <c r="AD25" s="233"/>
      <c r="AE25" s="233"/>
      <c r="AF25" s="233"/>
      <c r="AG25" s="233"/>
      <c r="AH25" s="234"/>
      <c r="AI25" s="258">
        <v>94536</v>
      </c>
      <c r="AJ25" s="259"/>
      <c r="AK25" s="259"/>
      <c r="AL25" s="259"/>
      <c r="AM25" s="259"/>
      <c r="AN25" s="259"/>
      <c r="AO25" s="259"/>
      <c r="AP25" s="259"/>
      <c r="AQ25" s="260"/>
      <c r="AR25" s="258">
        <v>9454</v>
      </c>
      <c r="AS25" s="259"/>
      <c r="AT25" s="259"/>
      <c r="AU25" s="259"/>
      <c r="AV25" s="259"/>
      <c r="AW25" s="259"/>
      <c r="AX25" s="259"/>
      <c r="AY25" s="260"/>
      <c r="AZ25" s="258">
        <v>9454</v>
      </c>
      <c r="BA25" s="259"/>
      <c r="BB25" s="260"/>
    </row>
    <row r="26" spans="1:55" ht="12" customHeight="1" x14ac:dyDescent="0.25">
      <c r="A26" s="76"/>
      <c r="B26" s="77"/>
      <c r="C26" s="110"/>
      <c r="D26" s="111"/>
      <c r="E26" s="111"/>
      <c r="F26" s="108"/>
      <c r="G26" s="108"/>
      <c r="H26" s="108"/>
      <c r="I26" s="108"/>
      <c r="J26" s="108"/>
      <c r="K26" s="108"/>
      <c r="L26" s="108"/>
      <c r="M26" s="108"/>
      <c r="N26" s="108"/>
      <c r="O26" s="96"/>
      <c r="P26" s="96"/>
      <c r="Q26" s="96"/>
      <c r="R26" s="96"/>
      <c r="S26" s="96"/>
      <c r="T26" s="108"/>
      <c r="U26" s="108"/>
      <c r="V26" s="108"/>
      <c r="W26" s="108"/>
      <c r="X26" s="108"/>
      <c r="Y26" s="108"/>
      <c r="Z26" s="108"/>
      <c r="AA26" s="109"/>
      <c r="AB26" s="95"/>
      <c r="AC26" s="96"/>
      <c r="AD26" s="96"/>
      <c r="AE26" s="96"/>
      <c r="AF26" s="96"/>
      <c r="AG26" s="96"/>
      <c r="AH26" s="97"/>
      <c r="AI26" s="103"/>
      <c r="AJ26" s="104"/>
      <c r="AK26" s="104"/>
      <c r="AL26" s="104"/>
      <c r="AM26" s="104"/>
      <c r="AN26" s="104"/>
      <c r="AO26" s="104"/>
      <c r="AP26" s="104"/>
      <c r="AQ26" s="105"/>
      <c r="AR26" s="103"/>
      <c r="AS26" s="104"/>
      <c r="AT26" s="104"/>
      <c r="AU26" s="104"/>
      <c r="AV26" s="104"/>
      <c r="AW26" s="104"/>
      <c r="AX26" s="104"/>
      <c r="AY26" s="105"/>
      <c r="AZ26" s="103"/>
      <c r="BA26" s="104"/>
      <c r="BB26" s="105"/>
    </row>
    <row r="27" spans="1:55" ht="12" customHeight="1" x14ac:dyDescent="0.25">
      <c r="A27" s="201">
        <v>21</v>
      </c>
      <c r="B27" s="202"/>
      <c r="C27" s="266" t="s">
        <v>485</v>
      </c>
      <c r="D27" s="267"/>
      <c r="E27" s="267"/>
      <c r="F27" s="267"/>
      <c r="G27" s="267"/>
      <c r="H27" s="267"/>
      <c r="I27" s="267"/>
      <c r="J27" s="267"/>
      <c r="K27" s="267"/>
      <c r="L27" s="267"/>
      <c r="M27" s="267"/>
      <c r="N27" s="267"/>
      <c r="O27" s="267"/>
      <c r="P27" s="267"/>
      <c r="Q27" s="267"/>
      <c r="R27" s="267"/>
      <c r="S27" s="267"/>
      <c r="T27" s="267"/>
      <c r="U27" s="267"/>
      <c r="V27" s="267"/>
      <c r="W27" s="267"/>
      <c r="X27" s="267"/>
      <c r="Y27" s="267"/>
      <c r="Z27" s="267"/>
      <c r="AA27" s="268"/>
      <c r="AB27" s="232" t="s">
        <v>486</v>
      </c>
      <c r="AC27" s="233"/>
      <c r="AD27" s="233"/>
      <c r="AE27" s="233"/>
      <c r="AF27" s="233"/>
      <c r="AG27" s="233"/>
      <c r="AH27" s="234"/>
      <c r="AI27" s="258">
        <f>AI29</f>
        <v>1674</v>
      </c>
      <c r="AJ27" s="259"/>
      <c r="AK27" s="259"/>
      <c r="AL27" s="259"/>
      <c r="AM27" s="259"/>
      <c r="AN27" s="259"/>
      <c r="AO27" s="259"/>
      <c r="AP27" s="259"/>
      <c r="AQ27" s="260"/>
      <c r="AR27" s="258">
        <f>AR29</f>
        <v>349</v>
      </c>
      <c r="AS27" s="259"/>
      <c r="AT27" s="259"/>
      <c r="AU27" s="259"/>
      <c r="AV27" s="259"/>
      <c r="AW27" s="259"/>
      <c r="AX27" s="259"/>
      <c r="AY27" s="260"/>
      <c r="AZ27" s="258">
        <f>AZ29</f>
        <v>349</v>
      </c>
      <c r="BA27" s="259"/>
      <c r="BB27" s="260"/>
      <c r="BC27" s="71" t="s">
        <v>5</v>
      </c>
    </row>
    <row r="28" spans="1:55" ht="20.100000000000001" customHeight="1" x14ac:dyDescent="0.25">
      <c r="A28" s="250" t="s">
        <v>467</v>
      </c>
      <c r="B28" s="251"/>
      <c r="C28" s="244" t="s">
        <v>468</v>
      </c>
      <c r="D28" s="245"/>
      <c r="E28" s="246"/>
      <c r="F28" s="250" t="s">
        <v>469</v>
      </c>
      <c r="G28" s="265"/>
      <c r="H28" s="265"/>
      <c r="I28" s="265"/>
      <c r="J28" s="265"/>
      <c r="K28" s="265"/>
      <c r="L28" s="265"/>
      <c r="M28" s="265"/>
      <c r="N28" s="251"/>
      <c r="O28" s="250" t="s">
        <v>470</v>
      </c>
      <c r="P28" s="265"/>
      <c r="Q28" s="265"/>
      <c r="R28" s="265"/>
      <c r="S28" s="251"/>
      <c r="T28" s="250" t="s">
        <v>471</v>
      </c>
      <c r="U28" s="265"/>
      <c r="V28" s="265"/>
      <c r="W28" s="265"/>
      <c r="X28" s="265"/>
      <c r="Y28" s="265"/>
      <c r="Z28" s="265"/>
      <c r="AA28" s="251"/>
      <c r="AB28" s="250" t="s">
        <v>472</v>
      </c>
      <c r="AC28" s="265"/>
      <c r="AD28" s="265"/>
      <c r="AE28" s="265"/>
      <c r="AF28" s="265"/>
      <c r="AG28" s="265"/>
      <c r="AH28" s="251"/>
      <c r="AI28" s="241" t="s">
        <v>473</v>
      </c>
      <c r="AJ28" s="242"/>
      <c r="AK28" s="242"/>
      <c r="AL28" s="242"/>
      <c r="AM28" s="242"/>
      <c r="AN28" s="242"/>
      <c r="AO28" s="242"/>
      <c r="AP28" s="242"/>
      <c r="AQ28" s="243"/>
      <c r="AR28" s="244" t="s">
        <v>474</v>
      </c>
      <c r="AS28" s="245"/>
      <c r="AT28" s="245"/>
      <c r="AU28" s="245"/>
      <c r="AV28" s="245"/>
      <c r="AW28" s="245"/>
      <c r="AX28" s="245"/>
      <c r="AY28" s="246"/>
      <c r="AZ28" s="247" t="s">
        <v>475</v>
      </c>
      <c r="BA28" s="248"/>
      <c r="BB28" s="249"/>
    </row>
    <row r="29" spans="1:55" ht="12" customHeight="1" x14ac:dyDescent="0.25">
      <c r="A29" s="201">
        <v>1</v>
      </c>
      <c r="B29" s="202"/>
      <c r="C29" s="272">
        <v>195</v>
      </c>
      <c r="D29" s="273"/>
      <c r="E29" s="274"/>
      <c r="F29" s="262">
        <v>45310</v>
      </c>
      <c r="G29" s="263"/>
      <c r="H29" s="263"/>
      <c r="I29" s="263"/>
      <c r="J29" s="263"/>
      <c r="K29" s="263"/>
      <c r="L29" s="263"/>
      <c r="M29" s="263"/>
      <c r="N29" s="264"/>
      <c r="O29" s="232" t="s">
        <v>477</v>
      </c>
      <c r="P29" s="233"/>
      <c r="Q29" s="233"/>
      <c r="R29" s="233"/>
      <c r="S29" s="234"/>
      <c r="T29" s="262">
        <v>45389</v>
      </c>
      <c r="U29" s="263"/>
      <c r="V29" s="263"/>
      <c r="W29" s="263"/>
      <c r="X29" s="263"/>
      <c r="Y29" s="263"/>
      <c r="Z29" s="263"/>
      <c r="AA29" s="264"/>
      <c r="AB29" s="232" t="s">
        <v>478</v>
      </c>
      <c r="AC29" s="233"/>
      <c r="AD29" s="233"/>
      <c r="AE29" s="233"/>
      <c r="AF29" s="233"/>
      <c r="AG29" s="233"/>
      <c r="AH29" s="234"/>
      <c r="AI29" s="258">
        <v>1674</v>
      </c>
      <c r="AJ29" s="259"/>
      <c r="AK29" s="259"/>
      <c r="AL29" s="259"/>
      <c r="AM29" s="259"/>
      <c r="AN29" s="259"/>
      <c r="AO29" s="259"/>
      <c r="AP29" s="259"/>
      <c r="AQ29" s="260"/>
      <c r="AR29" s="258">
        <v>349</v>
      </c>
      <c r="AS29" s="259"/>
      <c r="AT29" s="259"/>
      <c r="AU29" s="259"/>
      <c r="AV29" s="259"/>
      <c r="AW29" s="259"/>
      <c r="AX29" s="259"/>
      <c r="AY29" s="260"/>
      <c r="AZ29" s="258">
        <v>349</v>
      </c>
      <c r="BA29" s="259"/>
      <c r="BB29" s="260"/>
    </row>
    <row r="30" spans="1:55" ht="12" customHeight="1" x14ac:dyDescent="0.25">
      <c r="A30" s="76"/>
      <c r="B30" s="77"/>
      <c r="C30" s="92"/>
      <c r="D30" s="93"/>
      <c r="E30" s="93"/>
      <c r="F30" s="93"/>
      <c r="G30" s="94"/>
      <c r="H30" s="94"/>
      <c r="I30" s="94"/>
      <c r="J30" s="94"/>
      <c r="K30" s="94"/>
      <c r="L30" s="94"/>
      <c r="M30" s="94"/>
      <c r="N30" s="96"/>
      <c r="O30" s="96"/>
      <c r="P30" s="96"/>
      <c r="Q30" s="96"/>
      <c r="R30" s="98"/>
      <c r="S30" s="98"/>
      <c r="T30" s="98"/>
      <c r="U30" s="98"/>
      <c r="V30" s="98"/>
      <c r="W30" s="98"/>
      <c r="X30" s="98"/>
      <c r="Y30" s="99"/>
      <c r="Z30" s="95"/>
      <c r="AA30" s="96"/>
      <c r="AB30" s="96"/>
      <c r="AC30" s="96"/>
      <c r="AD30" s="96"/>
      <c r="AE30" s="96"/>
      <c r="AF30" s="97"/>
      <c r="AG30" s="78"/>
      <c r="AH30" s="79"/>
      <c r="AI30" s="79"/>
      <c r="AJ30" s="79"/>
      <c r="AK30" s="79"/>
      <c r="AL30" s="79"/>
      <c r="AM30" s="80"/>
      <c r="AN30" s="100"/>
      <c r="AO30" s="101"/>
      <c r="AP30" s="101"/>
      <c r="AQ30" s="101"/>
      <c r="AR30" s="101"/>
      <c r="AS30" s="101"/>
      <c r="AT30" s="102"/>
      <c r="AU30" s="78"/>
      <c r="AV30" s="79"/>
      <c r="AW30" s="79"/>
      <c r="AX30" s="80"/>
      <c r="AY30" s="73"/>
    </row>
    <row r="31" spans="1:55" ht="12" customHeight="1" x14ac:dyDescent="0.25">
      <c r="A31" s="76"/>
      <c r="B31" s="77"/>
      <c r="C31" s="92"/>
      <c r="D31" s="93"/>
      <c r="E31" s="93"/>
      <c r="F31" s="93"/>
      <c r="G31" s="94"/>
      <c r="H31" s="94"/>
      <c r="I31" s="94"/>
      <c r="J31" s="94"/>
      <c r="K31" s="94"/>
      <c r="L31" s="94"/>
      <c r="M31" s="94"/>
      <c r="N31" s="96"/>
      <c r="O31" s="96"/>
      <c r="P31" s="96"/>
      <c r="Q31" s="96"/>
      <c r="R31" s="98"/>
      <c r="S31" s="98"/>
      <c r="T31" s="98"/>
      <c r="U31" s="98"/>
      <c r="V31" s="98"/>
      <c r="W31" s="98"/>
      <c r="X31" s="98"/>
      <c r="Y31" s="99"/>
      <c r="Z31" s="95"/>
      <c r="AA31" s="96"/>
      <c r="AB31" s="96"/>
      <c r="AC31" s="96"/>
      <c r="AD31" s="96"/>
      <c r="AE31" s="96"/>
      <c r="AF31" s="97"/>
      <c r="AG31" s="78"/>
      <c r="AH31" s="79"/>
      <c r="AI31" s="79"/>
      <c r="AJ31" s="79"/>
      <c r="AK31" s="79"/>
      <c r="AL31" s="79"/>
      <c r="AM31" s="80"/>
      <c r="AN31" s="100"/>
      <c r="AO31" s="101"/>
      <c r="AP31" s="101"/>
      <c r="AQ31" s="101"/>
      <c r="AR31" s="101"/>
      <c r="AS31" s="101"/>
      <c r="AT31" s="102"/>
      <c r="AU31" s="78"/>
      <c r="AV31" s="79"/>
      <c r="AW31" s="79"/>
      <c r="AX31" s="80"/>
      <c r="AY31" s="73"/>
    </row>
    <row r="32" spans="1:55" ht="20.100000000000001" customHeight="1" x14ac:dyDescent="0.25">
      <c r="A32" s="209" t="s">
        <v>459</v>
      </c>
      <c r="B32" s="210"/>
      <c r="C32" s="209" t="s">
        <v>460</v>
      </c>
      <c r="D32" s="211"/>
      <c r="E32" s="211"/>
      <c r="F32" s="211"/>
      <c r="G32" s="211"/>
      <c r="H32" s="211"/>
      <c r="I32" s="211"/>
      <c r="J32" s="211"/>
      <c r="K32" s="211"/>
      <c r="L32" s="211"/>
      <c r="M32" s="211"/>
      <c r="N32" s="211"/>
      <c r="O32" s="211"/>
      <c r="P32" s="211"/>
      <c r="Q32" s="211"/>
      <c r="R32" s="211"/>
      <c r="S32" s="211"/>
      <c r="T32" s="211"/>
      <c r="U32" s="211"/>
      <c r="V32" s="211"/>
      <c r="W32" s="211"/>
      <c r="X32" s="211"/>
      <c r="Y32" s="210"/>
      <c r="Z32" s="212" t="s">
        <v>461</v>
      </c>
      <c r="AA32" s="213"/>
      <c r="AB32" s="213"/>
      <c r="AC32" s="213"/>
      <c r="AD32" s="213"/>
      <c r="AE32" s="213"/>
      <c r="AF32" s="214"/>
      <c r="AG32" s="195" t="s">
        <v>462</v>
      </c>
      <c r="AH32" s="196"/>
      <c r="AI32" s="196"/>
      <c r="AJ32" s="196"/>
      <c r="AK32" s="196"/>
      <c r="AL32" s="196"/>
      <c r="AM32" s="197"/>
      <c r="AN32" s="215" t="s">
        <v>463</v>
      </c>
      <c r="AO32" s="216"/>
      <c r="AP32" s="216"/>
      <c r="AQ32" s="216"/>
      <c r="AR32" s="216"/>
      <c r="AS32" s="216"/>
      <c r="AT32" s="217"/>
      <c r="AU32" s="218" t="s">
        <v>464</v>
      </c>
      <c r="AV32" s="219"/>
      <c r="AW32" s="219"/>
      <c r="AX32" s="220"/>
      <c r="AY32" s="74"/>
    </row>
    <row r="33" spans="1:55" ht="20.100000000000001" customHeight="1" x14ac:dyDescent="0.25">
      <c r="A33" s="120"/>
      <c r="B33" s="121"/>
      <c r="C33" s="120"/>
      <c r="D33" s="122"/>
      <c r="E33" s="122"/>
      <c r="F33" s="122"/>
      <c r="G33" s="122"/>
      <c r="H33" s="122"/>
      <c r="I33" s="122"/>
      <c r="J33" s="122"/>
      <c r="K33" s="122"/>
      <c r="L33" s="122"/>
      <c r="M33" s="122"/>
      <c r="N33" s="122"/>
      <c r="O33" s="122"/>
      <c r="P33" s="122"/>
      <c r="Q33" s="122"/>
      <c r="R33" s="122"/>
      <c r="S33" s="122"/>
      <c r="T33" s="122"/>
      <c r="U33" s="122"/>
      <c r="V33" s="122"/>
      <c r="W33" s="122"/>
      <c r="X33" s="122"/>
      <c r="Y33" s="121"/>
      <c r="Z33" s="123"/>
      <c r="AA33" s="124"/>
      <c r="AB33" s="124"/>
      <c r="AC33" s="124"/>
      <c r="AD33" s="124"/>
      <c r="AE33" s="124"/>
      <c r="AF33" s="125"/>
      <c r="AG33" s="117">
        <v>0.57699999999999996</v>
      </c>
      <c r="AH33" s="118"/>
      <c r="AI33" s="118"/>
      <c r="AJ33" s="118"/>
      <c r="AK33" s="118"/>
      <c r="AL33" s="118"/>
      <c r="AM33" s="119"/>
      <c r="AN33" s="126"/>
      <c r="AO33" s="127"/>
      <c r="AP33" s="127"/>
      <c r="AQ33" s="127"/>
      <c r="AR33" s="127"/>
      <c r="AS33" s="127"/>
      <c r="AT33" s="128"/>
      <c r="AU33" s="129"/>
      <c r="AV33" s="130"/>
      <c r="AW33" s="130"/>
      <c r="AX33" s="131"/>
      <c r="AY33" s="74"/>
    </row>
    <row r="34" spans="1:55" ht="12" customHeight="1" x14ac:dyDescent="0.25">
      <c r="A34" s="201">
        <v>3</v>
      </c>
      <c r="B34" s="202"/>
      <c r="C34" s="203" t="s">
        <v>487</v>
      </c>
      <c r="D34" s="204"/>
      <c r="E34" s="204"/>
      <c r="F34" s="204"/>
      <c r="G34" s="204"/>
      <c r="H34" s="204"/>
      <c r="I34" s="204"/>
      <c r="J34" s="204"/>
      <c r="K34" s="204"/>
      <c r="L34" s="204"/>
      <c r="M34" s="204"/>
      <c r="N34" s="204"/>
      <c r="O34" s="204"/>
      <c r="P34" s="204"/>
      <c r="Q34" s="204"/>
      <c r="R34" s="204"/>
      <c r="S34" s="204"/>
      <c r="T34" s="204"/>
      <c r="U34" s="204"/>
      <c r="V34" s="204"/>
      <c r="W34" s="204"/>
      <c r="X34" s="204"/>
      <c r="Y34" s="205"/>
      <c r="Z34" s="198" t="s">
        <v>488</v>
      </c>
      <c r="AA34" s="199"/>
      <c r="AB34" s="199"/>
      <c r="AC34" s="199"/>
      <c r="AD34" s="199"/>
      <c r="AE34" s="199"/>
      <c r="AF34" s="200"/>
      <c r="AG34" s="206">
        <f>SUM(AI36:AQ38,AG39:AM48)</f>
        <v>4262187</v>
      </c>
      <c r="AH34" s="207"/>
      <c r="AI34" s="207"/>
      <c r="AJ34" s="207"/>
      <c r="AK34" s="207"/>
      <c r="AL34" s="207"/>
      <c r="AM34" s="208"/>
      <c r="AN34" s="223">
        <f>SUM(AR36:AY38,AN39:AT48)</f>
        <v>426219</v>
      </c>
      <c r="AO34" s="224"/>
      <c r="AP34" s="224"/>
      <c r="AQ34" s="224"/>
      <c r="AR34" s="224"/>
      <c r="AS34" s="224"/>
      <c r="AT34" s="225"/>
      <c r="AU34" s="206">
        <f>SUM(AZ36:BB38,AU39:AX48)</f>
        <v>426219</v>
      </c>
      <c r="AV34" s="207"/>
      <c r="AW34" s="207"/>
      <c r="AX34" s="208"/>
      <c r="AY34" s="73"/>
      <c r="BC34" s="71" t="s">
        <v>795</v>
      </c>
    </row>
    <row r="35" spans="1:55" ht="18.95" customHeight="1" x14ac:dyDescent="0.25">
      <c r="A35" s="250" t="s">
        <v>467</v>
      </c>
      <c r="B35" s="251"/>
      <c r="C35" s="244" t="s">
        <v>468</v>
      </c>
      <c r="D35" s="245"/>
      <c r="E35" s="245"/>
      <c r="F35" s="246"/>
      <c r="G35" s="247" t="s">
        <v>469</v>
      </c>
      <c r="H35" s="248"/>
      <c r="I35" s="248"/>
      <c r="J35" s="248"/>
      <c r="K35" s="248"/>
      <c r="L35" s="248"/>
      <c r="M35" s="249"/>
      <c r="N35" s="252" t="s">
        <v>470</v>
      </c>
      <c r="O35" s="253"/>
      <c r="P35" s="253"/>
      <c r="Q35" s="254"/>
      <c r="R35" s="247" t="s">
        <v>471</v>
      </c>
      <c r="S35" s="248"/>
      <c r="T35" s="248"/>
      <c r="U35" s="248"/>
      <c r="V35" s="248"/>
      <c r="W35" s="248"/>
      <c r="X35" s="248"/>
      <c r="Y35" s="249"/>
      <c r="Z35" s="241" t="s">
        <v>472</v>
      </c>
      <c r="AA35" s="242"/>
      <c r="AB35" s="242"/>
      <c r="AC35" s="242"/>
      <c r="AD35" s="242"/>
      <c r="AE35" s="242"/>
      <c r="AF35" s="243"/>
      <c r="AG35" s="241" t="s">
        <v>473</v>
      </c>
      <c r="AH35" s="242"/>
      <c r="AI35" s="242"/>
      <c r="AJ35" s="242"/>
      <c r="AK35" s="242"/>
      <c r="AL35" s="242"/>
      <c r="AM35" s="243"/>
      <c r="AN35" s="244" t="s">
        <v>474</v>
      </c>
      <c r="AO35" s="245"/>
      <c r="AP35" s="245"/>
      <c r="AQ35" s="245"/>
      <c r="AR35" s="245"/>
      <c r="AS35" s="245"/>
      <c r="AT35" s="246"/>
      <c r="AU35" s="247" t="s">
        <v>475</v>
      </c>
      <c r="AV35" s="248"/>
      <c r="AW35" s="248"/>
      <c r="AX35" s="249"/>
      <c r="AY35" s="74"/>
    </row>
    <row r="36" spans="1:55" ht="12" customHeight="1" x14ac:dyDescent="0.25">
      <c r="A36" s="201">
        <v>1</v>
      </c>
      <c r="B36" s="202"/>
      <c r="C36" s="232" t="s">
        <v>489</v>
      </c>
      <c r="D36" s="233"/>
      <c r="E36" s="234"/>
      <c r="F36" s="229">
        <v>45382</v>
      </c>
      <c r="G36" s="230"/>
      <c r="H36" s="230"/>
      <c r="I36" s="230"/>
      <c r="J36" s="230"/>
      <c r="K36" s="230"/>
      <c r="L36" s="230"/>
      <c r="M36" s="230"/>
      <c r="N36" s="231"/>
      <c r="O36" s="232" t="s">
        <v>477</v>
      </c>
      <c r="P36" s="233"/>
      <c r="Q36" s="233"/>
      <c r="R36" s="233"/>
      <c r="S36" s="234"/>
      <c r="T36" s="235">
        <v>45424</v>
      </c>
      <c r="U36" s="236"/>
      <c r="V36" s="236"/>
      <c r="W36" s="236"/>
      <c r="X36" s="236"/>
      <c r="Y36" s="236"/>
      <c r="Z36" s="236"/>
      <c r="AA36" s="237"/>
      <c r="AB36" s="232" t="s">
        <v>478</v>
      </c>
      <c r="AC36" s="233"/>
      <c r="AD36" s="233"/>
      <c r="AE36" s="233"/>
      <c r="AF36" s="233"/>
      <c r="AG36" s="233"/>
      <c r="AH36" s="234"/>
      <c r="AI36" s="223">
        <v>378000</v>
      </c>
      <c r="AJ36" s="224"/>
      <c r="AK36" s="224"/>
      <c r="AL36" s="224"/>
      <c r="AM36" s="224"/>
      <c r="AN36" s="224"/>
      <c r="AO36" s="224"/>
      <c r="AP36" s="224"/>
      <c r="AQ36" s="225"/>
      <c r="AR36" s="238">
        <v>37800</v>
      </c>
      <c r="AS36" s="239"/>
      <c r="AT36" s="239"/>
      <c r="AU36" s="239"/>
      <c r="AV36" s="239"/>
      <c r="AW36" s="239"/>
      <c r="AX36" s="239"/>
      <c r="AY36" s="240"/>
      <c r="AZ36" s="223">
        <v>37800</v>
      </c>
      <c r="BA36" s="224"/>
      <c r="BB36" s="225"/>
      <c r="BC36" s="73"/>
    </row>
    <row r="37" spans="1:55" ht="12" customHeight="1" x14ac:dyDescent="0.25">
      <c r="A37" s="201">
        <v>2</v>
      </c>
      <c r="B37" s="202"/>
      <c r="C37" s="232" t="s">
        <v>489</v>
      </c>
      <c r="D37" s="233"/>
      <c r="E37" s="234"/>
      <c r="F37" s="229">
        <v>45351</v>
      </c>
      <c r="G37" s="230"/>
      <c r="H37" s="230"/>
      <c r="I37" s="230"/>
      <c r="J37" s="230"/>
      <c r="K37" s="230"/>
      <c r="L37" s="230"/>
      <c r="M37" s="230"/>
      <c r="N37" s="231"/>
      <c r="O37" s="232" t="s">
        <v>477</v>
      </c>
      <c r="P37" s="233"/>
      <c r="Q37" s="233"/>
      <c r="R37" s="233"/>
      <c r="S37" s="234"/>
      <c r="T37" s="235">
        <v>45424</v>
      </c>
      <c r="U37" s="236"/>
      <c r="V37" s="236"/>
      <c r="W37" s="236"/>
      <c r="X37" s="236"/>
      <c r="Y37" s="236"/>
      <c r="Z37" s="236"/>
      <c r="AA37" s="237"/>
      <c r="AB37" s="232" t="s">
        <v>478</v>
      </c>
      <c r="AC37" s="233"/>
      <c r="AD37" s="233"/>
      <c r="AE37" s="233"/>
      <c r="AF37" s="233"/>
      <c r="AG37" s="233"/>
      <c r="AH37" s="234"/>
      <c r="AI37" s="223">
        <v>378000</v>
      </c>
      <c r="AJ37" s="224"/>
      <c r="AK37" s="224"/>
      <c r="AL37" s="224"/>
      <c r="AM37" s="224"/>
      <c r="AN37" s="224"/>
      <c r="AO37" s="224"/>
      <c r="AP37" s="224"/>
      <c r="AQ37" s="225"/>
      <c r="AR37" s="238">
        <v>37800</v>
      </c>
      <c r="AS37" s="239"/>
      <c r="AT37" s="239"/>
      <c r="AU37" s="239"/>
      <c r="AV37" s="239"/>
      <c r="AW37" s="239"/>
      <c r="AX37" s="239"/>
      <c r="AY37" s="240"/>
      <c r="AZ37" s="223">
        <v>37800</v>
      </c>
      <c r="BA37" s="224"/>
      <c r="BB37" s="225"/>
      <c r="BC37" s="73"/>
    </row>
    <row r="38" spans="1:55" ht="12" customHeight="1" x14ac:dyDescent="0.25">
      <c r="A38" s="201">
        <v>3</v>
      </c>
      <c r="B38" s="202"/>
      <c r="C38" s="232" t="s">
        <v>489</v>
      </c>
      <c r="D38" s="233"/>
      <c r="E38" s="234"/>
      <c r="F38" s="229">
        <v>45322</v>
      </c>
      <c r="G38" s="230"/>
      <c r="H38" s="230"/>
      <c r="I38" s="230"/>
      <c r="J38" s="230"/>
      <c r="K38" s="230"/>
      <c r="L38" s="230"/>
      <c r="M38" s="230"/>
      <c r="N38" s="231"/>
      <c r="O38" s="232" t="s">
        <v>477</v>
      </c>
      <c r="P38" s="233"/>
      <c r="Q38" s="233"/>
      <c r="R38" s="233"/>
      <c r="S38" s="234"/>
      <c r="T38" s="235">
        <v>45424</v>
      </c>
      <c r="U38" s="236"/>
      <c r="V38" s="236"/>
      <c r="W38" s="236"/>
      <c r="X38" s="236"/>
      <c r="Y38" s="236"/>
      <c r="Z38" s="236"/>
      <c r="AA38" s="237"/>
      <c r="AB38" s="232" t="s">
        <v>478</v>
      </c>
      <c r="AC38" s="233"/>
      <c r="AD38" s="233"/>
      <c r="AE38" s="233"/>
      <c r="AF38" s="233"/>
      <c r="AG38" s="233"/>
      <c r="AH38" s="234"/>
      <c r="AI38" s="223">
        <v>378000</v>
      </c>
      <c r="AJ38" s="224"/>
      <c r="AK38" s="224"/>
      <c r="AL38" s="224"/>
      <c r="AM38" s="224"/>
      <c r="AN38" s="224"/>
      <c r="AO38" s="224"/>
      <c r="AP38" s="224"/>
      <c r="AQ38" s="225"/>
      <c r="AR38" s="238">
        <v>37800</v>
      </c>
      <c r="AS38" s="239"/>
      <c r="AT38" s="239"/>
      <c r="AU38" s="239"/>
      <c r="AV38" s="239"/>
      <c r="AW38" s="239"/>
      <c r="AX38" s="239"/>
      <c r="AY38" s="240"/>
      <c r="AZ38" s="223">
        <v>37800</v>
      </c>
      <c r="BA38" s="224"/>
      <c r="BB38" s="225"/>
      <c r="BC38" s="73"/>
    </row>
    <row r="39" spans="1:55" ht="12" customHeight="1" x14ac:dyDescent="0.25">
      <c r="A39" s="201">
        <v>4</v>
      </c>
      <c r="B39" s="202"/>
      <c r="C39" s="232" t="s">
        <v>489</v>
      </c>
      <c r="D39" s="233"/>
      <c r="E39" s="233"/>
      <c r="F39" s="234"/>
      <c r="G39" s="229">
        <v>45657</v>
      </c>
      <c r="H39" s="230"/>
      <c r="I39" s="230"/>
      <c r="J39" s="230"/>
      <c r="K39" s="230"/>
      <c r="L39" s="230"/>
      <c r="M39" s="231"/>
      <c r="N39" s="232" t="s">
        <v>477</v>
      </c>
      <c r="O39" s="233"/>
      <c r="P39" s="233"/>
      <c r="Q39" s="234"/>
      <c r="R39" s="235">
        <v>45681</v>
      </c>
      <c r="S39" s="236"/>
      <c r="T39" s="236"/>
      <c r="U39" s="236"/>
      <c r="V39" s="236"/>
      <c r="W39" s="236"/>
      <c r="X39" s="236"/>
      <c r="Y39" s="237"/>
      <c r="Z39" s="232" t="s">
        <v>478</v>
      </c>
      <c r="AA39" s="233"/>
      <c r="AB39" s="233"/>
      <c r="AC39" s="233"/>
      <c r="AD39" s="233"/>
      <c r="AE39" s="233"/>
      <c r="AF39" s="234"/>
      <c r="AG39" s="223">
        <v>350000</v>
      </c>
      <c r="AH39" s="224"/>
      <c r="AI39" s="224"/>
      <c r="AJ39" s="224"/>
      <c r="AK39" s="224"/>
      <c r="AL39" s="224"/>
      <c r="AM39" s="225"/>
      <c r="AN39" s="238">
        <v>35000</v>
      </c>
      <c r="AO39" s="239"/>
      <c r="AP39" s="239"/>
      <c r="AQ39" s="239"/>
      <c r="AR39" s="239"/>
      <c r="AS39" s="239"/>
      <c r="AT39" s="240"/>
      <c r="AU39" s="223">
        <v>35000</v>
      </c>
      <c r="AV39" s="224"/>
      <c r="AW39" s="224"/>
      <c r="AX39" s="225"/>
      <c r="AY39" s="73"/>
    </row>
    <row r="40" spans="1:55" ht="12" customHeight="1" x14ac:dyDescent="0.25">
      <c r="A40" s="201">
        <v>5</v>
      </c>
      <c r="B40" s="202"/>
      <c r="C40" s="232" t="s">
        <v>489</v>
      </c>
      <c r="D40" s="233"/>
      <c r="E40" s="233"/>
      <c r="F40" s="234"/>
      <c r="G40" s="229">
        <v>45626</v>
      </c>
      <c r="H40" s="230"/>
      <c r="I40" s="230"/>
      <c r="J40" s="230"/>
      <c r="K40" s="230"/>
      <c r="L40" s="230"/>
      <c r="M40" s="231"/>
      <c r="N40" s="232" t="s">
        <v>477</v>
      </c>
      <c r="O40" s="233"/>
      <c r="P40" s="233"/>
      <c r="Q40" s="234"/>
      <c r="R40" s="235">
        <v>45681</v>
      </c>
      <c r="S40" s="236"/>
      <c r="T40" s="236"/>
      <c r="U40" s="236"/>
      <c r="V40" s="236"/>
      <c r="W40" s="236"/>
      <c r="X40" s="236"/>
      <c r="Y40" s="237"/>
      <c r="Z40" s="232" t="s">
        <v>478</v>
      </c>
      <c r="AA40" s="233"/>
      <c r="AB40" s="233"/>
      <c r="AC40" s="233"/>
      <c r="AD40" s="233"/>
      <c r="AE40" s="233"/>
      <c r="AF40" s="234"/>
      <c r="AG40" s="223">
        <v>348390</v>
      </c>
      <c r="AH40" s="224"/>
      <c r="AI40" s="224"/>
      <c r="AJ40" s="224"/>
      <c r="AK40" s="224"/>
      <c r="AL40" s="224"/>
      <c r="AM40" s="225"/>
      <c r="AN40" s="238">
        <v>34839</v>
      </c>
      <c r="AO40" s="239"/>
      <c r="AP40" s="239"/>
      <c r="AQ40" s="239"/>
      <c r="AR40" s="239"/>
      <c r="AS40" s="239"/>
      <c r="AT40" s="240"/>
      <c r="AU40" s="223">
        <v>34839</v>
      </c>
      <c r="AV40" s="224"/>
      <c r="AW40" s="224"/>
      <c r="AX40" s="225"/>
      <c r="AY40" s="73"/>
    </row>
    <row r="41" spans="1:55" ht="12" customHeight="1" x14ac:dyDescent="0.25">
      <c r="A41" s="201">
        <v>6</v>
      </c>
      <c r="B41" s="202"/>
      <c r="C41" s="232" t="s">
        <v>489</v>
      </c>
      <c r="D41" s="233"/>
      <c r="E41" s="233"/>
      <c r="F41" s="234"/>
      <c r="G41" s="229">
        <v>45626</v>
      </c>
      <c r="H41" s="230"/>
      <c r="I41" s="230"/>
      <c r="J41" s="230"/>
      <c r="K41" s="230"/>
      <c r="L41" s="230"/>
      <c r="M41" s="231"/>
      <c r="N41" s="232" t="s">
        <v>477</v>
      </c>
      <c r="O41" s="233"/>
      <c r="P41" s="233"/>
      <c r="Q41" s="234"/>
      <c r="R41" s="235">
        <v>45681</v>
      </c>
      <c r="S41" s="236"/>
      <c r="T41" s="236"/>
      <c r="U41" s="236"/>
      <c r="V41" s="236"/>
      <c r="W41" s="236"/>
      <c r="X41" s="236"/>
      <c r="Y41" s="237"/>
      <c r="Z41" s="232" t="s">
        <v>478</v>
      </c>
      <c r="AA41" s="233"/>
      <c r="AB41" s="233"/>
      <c r="AC41" s="233"/>
      <c r="AD41" s="233"/>
      <c r="AE41" s="233"/>
      <c r="AF41" s="234"/>
      <c r="AG41" s="238">
        <v>1610</v>
      </c>
      <c r="AH41" s="239"/>
      <c r="AI41" s="239"/>
      <c r="AJ41" s="239"/>
      <c r="AK41" s="239"/>
      <c r="AL41" s="239"/>
      <c r="AM41" s="240"/>
      <c r="AN41" s="258">
        <v>161</v>
      </c>
      <c r="AO41" s="259"/>
      <c r="AP41" s="259"/>
      <c r="AQ41" s="259"/>
      <c r="AR41" s="259"/>
      <c r="AS41" s="259"/>
      <c r="AT41" s="260"/>
      <c r="AU41" s="238">
        <v>161</v>
      </c>
      <c r="AV41" s="239"/>
      <c r="AW41" s="239"/>
      <c r="AX41" s="240"/>
      <c r="AY41" s="73"/>
    </row>
    <row r="42" spans="1:55" ht="12" customHeight="1" x14ac:dyDescent="0.25">
      <c r="A42" s="201">
        <v>7</v>
      </c>
      <c r="B42" s="202"/>
      <c r="C42" s="232" t="s">
        <v>489</v>
      </c>
      <c r="D42" s="233"/>
      <c r="E42" s="233"/>
      <c r="F42" s="234"/>
      <c r="G42" s="229">
        <v>45596</v>
      </c>
      <c r="H42" s="230"/>
      <c r="I42" s="230"/>
      <c r="J42" s="230"/>
      <c r="K42" s="230"/>
      <c r="L42" s="230"/>
      <c r="M42" s="231"/>
      <c r="N42" s="232" t="s">
        <v>477</v>
      </c>
      <c r="O42" s="233"/>
      <c r="P42" s="233"/>
      <c r="Q42" s="234"/>
      <c r="R42" s="235">
        <v>45681</v>
      </c>
      <c r="S42" s="236"/>
      <c r="T42" s="236"/>
      <c r="U42" s="236"/>
      <c r="V42" s="236"/>
      <c r="W42" s="236"/>
      <c r="X42" s="236"/>
      <c r="Y42" s="237"/>
      <c r="Z42" s="232" t="s">
        <v>478</v>
      </c>
      <c r="AA42" s="233"/>
      <c r="AB42" s="233"/>
      <c r="AC42" s="233"/>
      <c r="AD42" s="233"/>
      <c r="AE42" s="233"/>
      <c r="AF42" s="234"/>
      <c r="AG42" s="223">
        <v>248387</v>
      </c>
      <c r="AH42" s="224"/>
      <c r="AI42" s="224"/>
      <c r="AJ42" s="224"/>
      <c r="AK42" s="224"/>
      <c r="AL42" s="224"/>
      <c r="AM42" s="225"/>
      <c r="AN42" s="238">
        <v>24839</v>
      </c>
      <c r="AO42" s="239"/>
      <c r="AP42" s="239"/>
      <c r="AQ42" s="239"/>
      <c r="AR42" s="239"/>
      <c r="AS42" s="239"/>
      <c r="AT42" s="240"/>
      <c r="AU42" s="223">
        <v>24839</v>
      </c>
      <c r="AV42" s="224"/>
      <c r="AW42" s="224"/>
      <c r="AX42" s="225"/>
      <c r="AY42" s="73"/>
    </row>
    <row r="43" spans="1:55" ht="12" customHeight="1" x14ac:dyDescent="0.25">
      <c r="A43" s="201">
        <v>8</v>
      </c>
      <c r="B43" s="202"/>
      <c r="C43" s="232" t="s">
        <v>489</v>
      </c>
      <c r="D43" s="233"/>
      <c r="E43" s="233"/>
      <c r="F43" s="234"/>
      <c r="G43" s="229">
        <v>45565</v>
      </c>
      <c r="H43" s="230"/>
      <c r="I43" s="230"/>
      <c r="J43" s="230"/>
      <c r="K43" s="230"/>
      <c r="L43" s="230"/>
      <c r="M43" s="231"/>
      <c r="N43" s="232" t="s">
        <v>477</v>
      </c>
      <c r="O43" s="233"/>
      <c r="P43" s="233"/>
      <c r="Q43" s="234"/>
      <c r="R43" s="235">
        <v>45589</v>
      </c>
      <c r="S43" s="236"/>
      <c r="T43" s="236"/>
      <c r="U43" s="236"/>
      <c r="V43" s="236"/>
      <c r="W43" s="236"/>
      <c r="X43" s="236"/>
      <c r="Y43" s="237"/>
      <c r="Z43" s="232" t="s">
        <v>478</v>
      </c>
      <c r="AA43" s="233"/>
      <c r="AB43" s="233"/>
      <c r="AC43" s="233"/>
      <c r="AD43" s="233"/>
      <c r="AE43" s="233"/>
      <c r="AF43" s="234"/>
      <c r="AG43" s="223">
        <v>289800</v>
      </c>
      <c r="AH43" s="224"/>
      <c r="AI43" s="224"/>
      <c r="AJ43" s="224"/>
      <c r="AK43" s="224"/>
      <c r="AL43" s="224"/>
      <c r="AM43" s="225"/>
      <c r="AN43" s="238">
        <v>28980</v>
      </c>
      <c r="AO43" s="239"/>
      <c r="AP43" s="239"/>
      <c r="AQ43" s="239"/>
      <c r="AR43" s="239"/>
      <c r="AS43" s="239"/>
      <c r="AT43" s="240"/>
      <c r="AU43" s="223">
        <v>28980</v>
      </c>
      <c r="AV43" s="224"/>
      <c r="AW43" s="224"/>
      <c r="AX43" s="225"/>
      <c r="AY43" s="73"/>
    </row>
    <row r="44" spans="1:55" ht="12" customHeight="1" x14ac:dyDescent="0.25">
      <c r="A44" s="201">
        <v>9</v>
      </c>
      <c r="B44" s="202"/>
      <c r="C44" s="232" t="s">
        <v>489</v>
      </c>
      <c r="D44" s="233"/>
      <c r="E44" s="233"/>
      <c r="F44" s="234"/>
      <c r="G44" s="229">
        <v>45535</v>
      </c>
      <c r="H44" s="230"/>
      <c r="I44" s="230"/>
      <c r="J44" s="230"/>
      <c r="K44" s="230"/>
      <c r="L44" s="230"/>
      <c r="M44" s="231"/>
      <c r="N44" s="232" t="s">
        <v>477</v>
      </c>
      <c r="O44" s="233"/>
      <c r="P44" s="233"/>
      <c r="Q44" s="234"/>
      <c r="R44" s="235">
        <v>45589</v>
      </c>
      <c r="S44" s="236"/>
      <c r="T44" s="236"/>
      <c r="U44" s="236"/>
      <c r="V44" s="236"/>
      <c r="W44" s="236"/>
      <c r="X44" s="236"/>
      <c r="Y44" s="237"/>
      <c r="Z44" s="232" t="s">
        <v>478</v>
      </c>
      <c r="AA44" s="233"/>
      <c r="AB44" s="233"/>
      <c r="AC44" s="233"/>
      <c r="AD44" s="233"/>
      <c r="AE44" s="233"/>
      <c r="AF44" s="234"/>
      <c r="AG44" s="223">
        <v>378000</v>
      </c>
      <c r="AH44" s="224"/>
      <c r="AI44" s="224"/>
      <c r="AJ44" s="224"/>
      <c r="AK44" s="224"/>
      <c r="AL44" s="224"/>
      <c r="AM44" s="225"/>
      <c r="AN44" s="238">
        <v>37800</v>
      </c>
      <c r="AO44" s="239"/>
      <c r="AP44" s="239"/>
      <c r="AQ44" s="239"/>
      <c r="AR44" s="239"/>
      <c r="AS44" s="239"/>
      <c r="AT44" s="240"/>
      <c r="AU44" s="223">
        <v>37800</v>
      </c>
      <c r="AV44" s="224"/>
      <c r="AW44" s="224"/>
      <c r="AX44" s="225"/>
      <c r="AY44" s="73"/>
    </row>
    <row r="45" spans="1:55" ht="12" customHeight="1" x14ac:dyDescent="0.25">
      <c r="A45" s="201">
        <v>10</v>
      </c>
      <c r="B45" s="202"/>
      <c r="C45" s="232" t="s">
        <v>489</v>
      </c>
      <c r="D45" s="233"/>
      <c r="E45" s="233"/>
      <c r="F45" s="234"/>
      <c r="G45" s="229">
        <v>45504</v>
      </c>
      <c r="H45" s="230"/>
      <c r="I45" s="230"/>
      <c r="J45" s="230"/>
      <c r="K45" s="230"/>
      <c r="L45" s="230"/>
      <c r="M45" s="231"/>
      <c r="N45" s="232" t="s">
        <v>477</v>
      </c>
      <c r="O45" s="233"/>
      <c r="P45" s="233"/>
      <c r="Q45" s="234"/>
      <c r="R45" s="235">
        <v>45589</v>
      </c>
      <c r="S45" s="236"/>
      <c r="T45" s="236"/>
      <c r="U45" s="236"/>
      <c r="V45" s="236"/>
      <c r="W45" s="236"/>
      <c r="X45" s="236"/>
      <c r="Y45" s="237"/>
      <c r="Z45" s="232" t="s">
        <v>478</v>
      </c>
      <c r="AA45" s="233"/>
      <c r="AB45" s="233"/>
      <c r="AC45" s="233"/>
      <c r="AD45" s="233"/>
      <c r="AE45" s="233"/>
      <c r="AF45" s="234"/>
      <c r="AG45" s="223">
        <v>378000</v>
      </c>
      <c r="AH45" s="224"/>
      <c r="AI45" s="224"/>
      <c r="AJ45" s="224"/>
      <c r="AK45" s="224"/>
      <c r="AL45" s="224"/>
      <c r="AM45" s="225"/>
      <c r="AN45" s="238">
        <v>37800</v>
      </c>
      <c r="AO45" s="239"/>
      <c r="AP45" s="239"/>
      <c r="AQ45" s="239"/>
      <c r="AR45" s="239"/>
      <c r="AS45" s="239"/>
      <c r="AT45" s="240"/>
      <c r="AU45" s="223">
        <v>37800</v>
      </c>
      <c r="AV45" s="224"/>
      <c r="AW45" s="224"/>
      <c r="AX45" s="225"/>
      <c r="AY45" s="73"/>
    </row>
    <row r="46" spans="1:55" ht="11.1" customHeight="1" x14ac:dyDescent="0.25">
      <c r="A46" s="201">
        <v>11</v>
      </c>
      <c r="B46" s="202"/>
      <c r="C46" s="232" t="s">
        <v>489</v>
      </c>
      <c r="D46" s="233"/>
      <c r="E46" s="233"/>
      <c r="F46" s="234"/>
      <c r="G46" s="229">
        <v>45473</v>
      </c>
      <c r="H46" s="230"/>
      <c r="I46" s="230"/>
      <c r="J46" s="230"/>
      <c r="K46" s="230"/>
      <c r="L46" s="230"/>
      <c r="M46" s="231"/>
      <c r="N46" s="232" t="s">
        <v>477</v>
      </c>
      <c r="O46" s="233"/>
      <c r="P46" s="233"/>
      <c r="Q46" s="234"/>
      <c r="R46" s="235">
        <v>45511</v>
      </c>
      <c r="S46" s="236"/>
      <c r="T46" s="236"/>
      <c r="U46" s="236"/>
      <c r="V46" s="236"/>
      <c r="W46" s="236"/>
      <c r="X46" s="236"/>
      <c r="Y46" s="237"/>
      <c r="Z46" s="232" t="s">
        <v>478</v>
      </c>
      <c r="AA46" s="233"/>
      <c r="AB46" s="233"/>
      <c r="AC46" s="233"/>
      <c r="AD46" s="233"/>
      <c r="AE46" s="233"/>
      <c r="AF46" s="234"/>
      <c r="AG46" s="223">
        <v>378000</v>
      </c>
      <c r="AH46" s="224"/>
      <c r="AI46" s="224"/>
      <c r="AJ46" s="224"/>
      <c r="AK46" s="224"/>
      <c r="AL46" s="224"/>
      <c r="AM46" s="225"/>
      <c r="AN46" s="238">
        <v>37800</v>
      </c>
      <c r="AO46" s="239"/>
      <c r="AP46" s="239"/>
      <c r="AQ46" s="239"/>
      <c r="AR46" s="239"/>
      <c r="AS46" s="239"/>
      <c r="AT46" s="240"/>
      <c r="AU46" s="223">
        <v>37800</v>
      </c>
      <c r="AV46" s="224"/>
      <c r="AW46" s="224"/>
      <c r="AX46" s="225"/>
      <c r="AY46" s="73"/>
    </row>
    <row r="47" spans="1:55" ht="12" customHeight="1" x14ac:dyDescent="0.25">
      <c r="A47" s="201">
        <v>12</v>
      </c>
      <c r="B47" s="202"/>
      <c r="C47" s="232" t="s">
        <v>489</v>
      </c>
      <c r="D47" s="233"/>
      <c r="E47" s="233"/>
      <c r="F47" s="234"/>
      <c r="G47" s="229">
        <v>45443</v>
      </c>
      <c r="H47" s="230"/>
      <c r="I47" s="230"/>
      <c r="J47" s="230"/>
      <c r="K47" s="230"/>
      <c r="L47" s="230"/>
      <c r="M47" s="231"/>
      <c r="N47" s="232" t="s">
        <v>477</v>
      </c>
      <c r="O47" s="233"/>
      <c r="P47" s="233"/>
      <c r="Q47" s="234"/>
      <c r="R47" s="235">
        <v>45511</v>
      </c>
      <c r="S47" s="236"/>
      <c r="T47" s="236"/>
      <c r="U47" s="236"/>
      <c r="V47" s="236"/>
      <c r="W47" s="236"/>
      <c r="X47" s="236"/>
      <c r="Y47" s="237"/>
      <c r="Z47" s="232" t="s">
        <v>478</v>
      </c>
      <c r="AA47" s="233"/>
      <c r="AB47" s="233"/>
      <c r="AC47" s="233"/>
      <c r="AD47" s="233"/>
      <c r="AE47" s="233"/>
      <c r="AF47" s="234"/>
      <c r="AG47" s="223">
        <v>378000</v>
      </c>
      <c r="AH47" s="224"/>
      <c r="AI47" s="224"/>
      <c r="AJ47" s="224"/>
      <c r="AK47" s="224"/>
      <c r="AL47" s="224"/>
      <c r="AM47" s="225"/>
      <c r="AN47" s="238">
        <v>37800</v>
      </c>
      <c r="AO47" s="239"/>
      <c r="AP47" s="239"/>
      <c r="AQ47" s="239"/>
      <c r="AR47" s="239"/>
      <c r="AS47" s="239"/>
      <c r="AT47" s="240"/>
      <c r="AU47" s="223">
        <v>37800</v>
      </c>
      <c r="AV47" s="224"/>
      <c r="AW47" s="224"/>
      <c r="AX47" s="225"/>
      <c r="AY47" s="73"/>
    </row>
    <row r="48" spans="1:55" ht="12" customHeight="1" x14ac:dyDescent="0.25">
      <c r="A48" s="201">
        <v>13</v>
      </c>
      <c r="B48" s="202"/>
      <c r="C48" s="232" t="s">
        <v>489</v>
      </c>
      <c r="D48" s="233"/>
      <c r="E48" s="233"/>
      <c r="F48" s="234"/>
      <c r="G48" s="229">
        <v>45412</v>
      </c>
      <c r="H48" s="230"/>
      <c r="I48" s="230"/>
      <c r="J48" s="230"/>
      <c r="K48" s="230"/>
      <c r="L48" s="230"/>
      <c r="M48" s="231"/>
      <c r="N48" s="232" t="s">
        <v>477</v>
      </c>
      <c r="O48" s="233"/>
      <c r="P48" s="233"/>
      <c r="Q48" s="234"/>
      <c r="R48" s="235">
        <v>45511</v>
      </c>
      <c r="S48" s="236"/>
      <c r="T48" s="236"/>
      <c r="U48" s="236"/>
      <c r="V48" s="236"/>
      <c r="W48" s="236"/>
      <c r="X48" s="236"/>
      <c r="Y48" s="237"/>
      <c r="Z48" s="232" t="s">
        <v>478</v>
      </c>
      <c r="AA48" s="233"/>
      <c r="AB48" s="233"/>
      <c r="AC48" s="233"/>
      <c r="AD48" s="233"/>
      <c r="AE48" s="233"/>
      <c r="AF48" s="234"/>
      <c r="AG48" s="223">
        <v>378000</v>
      </c>
      <c r="AH48" s="224"/>
      <c r="AI48" s="224"/>
      <c r="AJ48" s="224"/>
      <c r="AK48" s="224"/>
      <c r="AL48" s="224"/>
      <c r="AM48" s="225"/>
      <c r="AN48" s="238">
        <v>37800</v>
      </c>
      <c r="AO48" s="239"/>
      <c r="AP48" s="239"/>
      <c r="AQ48" s="239"/>
      <c r="AR48" s="239"/>
      <c r="AS48" s="239"/>
      <c r="AT48" s="240"/>
      <c r="AU48" s="223">
        <v>37800</v>
      </c>
      <c r="AV48" s="224"/>
      <c r="AW48" s="224"/>
      <c r="AX48" s="225"/>
      <c r="AY48" s="73"/>
    </row>
    <row r="49" spans="1:56" ht="20.100000000000001" customHeight="1" x14ac:dyDescent="0.25">
      <c r="A49" s="209" t="s">
        <v>459</v>
      </c>
      <c r="B49" s="210"/>
      <c r="C49" s="209" t="s">
        <v>460</v>
      </c>
      <c r="D49" s="211"/>
      <c r="E49" s="211"/>
      <c r="F49" s="211"/>
      <c r="G49" s="211"/>
      <c r="H49" s="211"/>
      <c r="I49" s="211"/>
      <c r="J49" s="211"/>
      <c r="K49" s="211"/>
      <c r="L49" s="211"/>
      <c r="M49" s="211"/>
      <c r="N49" s="211"/>
      <c r="O49" s="211"/>
      <c r="P49" s="211"/>
      <c r="Q49" s="211"/>
      <c r="R49" s="211"/>
      <c r="S49" s="211"/>
      <c r="T49" s="211"/>
      <c r="U49" s="211"/>
      <c r="V49" s="211"/>
      <c r="W49" s="211"/>
      <c r="X49" s="211"/>
      <c r="Y49" s="210"/>
      <c r="Z49" s="212" t="s">
        <v>461</v>
      </c>
      <c r="AA49" s="213"/>
      <c r="AB49" s="213"/>
      <c r="AC49" s="213"/>
      <c r="AD49" s="213"/>
      <c r="AE49" s="213"/>
      <c r="AF49" s="214"/>
      <c r="AG49" s="195" t="s">
        <v>462</v>
      </c>
      <c r="AH49" s="196"/>
      <c r="AI49" s="196"/>
      <c r="AJ49" s="196"/>
      <c r="AK49" s="196"/>
      <c r="AL49" s="196"/>
      <c r="AM49" s="197"/>
      <c r="AN49" s="215" t="s">
        <v>463</v>
      </c>
      <c r="AO49" s="216"/>
      <c r="AP49" s="216"/>
      <c r="AQ49" s="216"/>
      <c r="AR49" s="216"/>
      <c r="AS49" s="216"/>
      <c r="AT49" s="217"/>
      <c r="AU49" s="218" t="s">
        <v>464</v>
      </c>
      <c r="AV49" s="219"/>
      <c r="AW49" s="219"/>
      <c r="AX49" s="220"/>
      <c r="AY49" s="74"/>
    </row>
    <row r="50" spans="1:56" ht="12" customHeight="1" x14ac:dyDescent="0.25">
      <c r="A50" s="201">
        <v>4</v>
      </c>
      <c r="B50" s="202"/>
      <c r="C50" s="266" t="s">
        <v>490</v>
      </c>
      <c r="D50" s="267"/>
      <c r="E50" s="267"/>
      <c r="F50" s="267"/>
      <c r="G50" s="267"/>
      <c r="H50" s="267"/>
      <c r="I50" s="267"/>
      <c r="J50" s="267"/>
      <c r="K50" s="267"/>
      <c r="L50" s="267"/>
      <c r="M50" s="267"/>
      <c r="N50" s="267"/>
      <c r="O50" s="267"/>
      <c r="P50" s="267"/>
      <c r="Q50" s="267"/>
      <c r="R50" s="267"/>
      <c r="S50" s="267"/>
      <c r="T50" s="267"/>
      <c r="U50" s="267"/>
      <c r="V50" s="267"/>
      <c r="W50" s="267"/>
      <c r="X50" s="267"/>
      <c r="Y50" s="268"/>
      <c r="Z50" s="198" t="s">
        <v>491</v>
      </c>
      <c r="AA50" s="199"/>
      <c r="AB50" s="199"/>
      <c r="AC50" s="199"/>
      <c r="AD50" s="199"/>
      <c r="AE50" s="199"/>
      <c r="AF50" s="200"/>
      <c r="AG50" s="223">
        <v>92253</v>
      </c>
      <c r="AH50" s="224"/>
      <c r="AI50" s="224"/>
      <c r="AJ50" s="224"/>
      <c r="AK50" s="224"/>
      <c r="AL50" s="224"/>
      <c r="AM50" s="225"/>
      <c r="AN50" s="238">
        <v>9226</v>
      </c>
      <c r="AO50" s="239"/>
      <c r="AP50" s="239"/>
      <c r="AQ50" s="239"/>
      <c r="AR50" s="239"/>
      <c r="AS50" s="239"/>
      <c r="AT50" s="240"/>
      <c r="AU50" s="223">
        <v>9226</v>
      </c>
      <c r="AV50" s="224"/>
      <c r="AW50" s="224"/>
      <c r="AX50" s="225"/>
      <c r="AY50" s="73"/>
      <c r="BC50" s="71" t="s">
        <v>124</v>
      </c>
    </row>
    <row r="51" spans="1:56" ht="18.95" customHeight="1" x14ac:dyDescent="0.25">
      <c r="A51" s="250" t="s">
        <v>467</v>
      </c>
      <c r="B51" s="251"/>
      <c r="C51" s="244" t="s">
        <v>468</v>
      </c>
      <c r="D51" s="245"/>
      <c r="E51" s="245"/>
      <c r="F51" s="246"/>
      <c r="G51" s="247" t="s">
        <v>469</v>
      </c>
      <c r="H51" s="248"/>
      <c r="I51" s="248"/>
      <c r="J51" s="248"/>
      <c r="K51" s="248"/>
      <c r="L51" s="248"/>
      <c r="M51" s="249"/>
      <c r="N51" s="252" t="s">
        <v>470</v>
      </c>
      <c r="O51" s="253"/>
      <c r="P51" s="253"/>
      <c r="Q51" s="254"/>
      <c r="R51" s="247" t="s">
        <v>471</v>
      </c>
      <c r="S51" s="248"/>
      <c r="T51" s="248"/>
      <c r="U51" s="248"/>
      <c r="V51" s="248"/>
      <c r="W51" s="248"/>
      <c r="X51" s="248"/>
      <c r="Y51" s="249"/>
      <c r="Z51" s="241" t="s">
        <v>472</v>
      </c>
      <c r="AA51" s="242"/>
      <c r="AB51" s="242"/>
      <c r="AC51" s="242"/>
      <c r="AD51" s="242"/>
      <c r="AE51" s="242"/>
      <c r="AF51" s="243"/>
      <c r="AG51" s="241" t="s">
        <v>473</v>
      </c>
      <c r="AH51" s="242"/>
      <c r="AI51" s="242"/>
      <c r="AJ51" s="242"/>
      <c r="AK51" s="242"/>
      <c r="AL51" s="242"/>
      <c r="AM51" s="243"/>
      <c r="AN51" s="244" t="s">
        <v>474</v>
      </c>
      <c r="AO51" s="245"/>
      <c r="AP51" s="245"/>
      <c r="AQ51" s="245"/>
      <c r="AR51" s="245"/>
      <c r="AS51" s="245"/>
      <c r="AT51" s="246"/>
      <c r="AU51" s="247" t="s">
        <v>475</v>
      </c>
      <c r="AV51" s="248"/>
      <c r="AW51" s="248"/>
      <c r="AX51" s="249"/>
      <c r="AY51" s="74"/>
    </row>
    <row r="52" spans="1:56" ht="12" customHeight="1" x14ac:dyDescent="0.25">
      <c r="A52" s="201">
        <v>1</v>
      </c>
      <c r="B52" s="202"/>
      <c r="C52" s="201">
        <v>193</v>
      </c>
      <c r="D52" s="261"/>
      <c r="E52" s="261"/>
      <c r="F52" s="202"/>
      <c r="G52" s="229">
        <v>45547</v>
      </c>
      <c r="H52" s="230"/>
      <c r="I52" s="230"/>
      <c r="J52" s="230"/>
      <c r="K52" s="230"/>
      <c r="L52" s="230"/>
      <c r="M52" s="231"/>
      <c r="N52" s="232" t="s">
        <v>477</v>
      </c>
      <c r="O52" s="233"/>
      <c r="P52" s="233"/>
      <c r="Q52" s="234"/>
      <c r="R52" s="235">
        <v>45603</v>
      </c>
      <c r="S52" s="236"/>
      <c r="T52" s="236"/>
      <c r="U52" s="236"/>
      <c r="V52" s="236"/>
      <c r="W52" s="236"/>
      <c r="X52" s="236"/>
      <c r="Y52" s="237"/>
      <c r="Z52" s="232" t="s">
        <v>478</v>
      </c>
      <c r="AA52" s="233"/>
      <c r="AB52" s="233"/>
      <c r="AC52" s="233"/>
      <c r="AD52" s="233"/>
      <c r="AE52" s="233"/>
      <c r="AF52" s="234"/>
      <c r="AG52" s="223">
        <v>92253</v>
      </c>
      <c r="AH52" s="224"/>
      <c r="AI52" s="224"/>
      <c r="AJ52" s="224"/>
      <c r="AK52" s="224"/>
      <c r="AL52" s="224"/>
      <c r="AM52" s="225"/>
      <c r="AN52" s="238">
        <v>9226</v>
      </c>
      <c r="AO52" s="239"/>
      <c r="AP52" s="239"/>
      <c r="AQ52" s="239"/>
      <c r="AR52" s="239"/>
      <c r="AS52" s="239"/>
      <c r="AT52" s="240"/>
      <c r="AU52" s="223">
        <v>9226</v>
      </c>
      <c r="AV52" s="224"/>
      <c r="AW52" s="224"/>
      <c r="AX52" s="225"/>
      <c r="AY52" s="73"/>
    </row>
    <row r="53" spans="1:56" ht="20.100000000000001" customHeight="1" x14ac:dyDescent="0.25">
      <c r="A53" s="209" t="s">
        <v>459</v>
      </c>
      <c r="B53" s="210"/>
      <c r="C53" s="209" t="s">
        <v>460</v>
      </c>
      <c r="D53" s="211"/>
      <c r="E53" s="211"/>
      <c r="F53" s="211"/>
      <c r="G53" s="211"/>
      <c r="H53" s="211"/>
      <c r="I53" s="211"/>
      <c r="J53" s="211"/>
      <c r="K53" s="211"/>
      <c r="L53" s="211"/>
      <c r="M53" s="211"/>
      <c r="N53" s="211"/>
      <c r="O53" s="211"/>
      <c r="P53" s="211"/>
      <c r="Q53" s="211"/>
      <c r="R53" s="211"/>
      <c r="S53" s="211"/>
      <c r="T53" s="211"/>
      <c r="U53" s="211"/>
      <c r="V53" s="211"/>
      <c r="W53" s="211"/>
      <c r="X53" s="211"/>
      <c r="Y53" s="210"/>
      <c r="Z53" s="212" t="s">
        <v>461</v>
      </c>
      <c r="AA53" s="213"/>
      <c r="AB53" s="213"/>
      <c r="AC53" s="213"/>
      <c r="AD53" s="213"/>
      <c r="AE53" s="213"/>
      <c r="AF53" s="214"/>
      <c r="AG53" s="195" t="s">
        <v>462</v>
      </c>
      <c r="AH53" s="196"/>
      <c r="AI53" s="196"/>
      <c r="AJ53" s="196"/>
      <c r="AK53" s="196"/>
      <c r="AL53" s="196"/>
      <c r="AM53" s="197"/>
      <c r="AN53" s="215" t="s">
        <v>463</v>
      </c>
      <c r="AO53" s="216"/>
      <c r="AP53" s="216"/>
      <c r="AQ53" s="216"/>
      <c r="AR53" s="216"/>
      <c r="AS53" s="216"/>
      <c r="AT53" s="217"/>
      <c r="AU53" s="218" t="s">
        <v>464</v>
      </c>
      <c r="AV53" s="219"/>
      <c r="AW53" s="219"/>
      <c r="AX53" s="220"/>
      <c r="AY53" s="74"/>
    </row>
    <row r="54" spans="1:56" ht="12" customHeight="1" x14ac:dyDescent="0.25">
      <c r="A54" s="201">
        <v>5</v>
      </c>
      <c r="B54" s="202"/>
      <c r="C54" s="232" t="s">
        <v>492</v>
      </c>
      <c r="D54" s="233"/>
      <c r="E54" s="233"/>
      <c r="F54" s="233"/>
      <c r="G54" s="233"/>
      <c r="H54" s="233"/>
      <c r="I54" s="233"/>
      <c r="J54" s="233"/>
      <c r="K54" s="233"/>
      <c r="L54" s="233"/>
      <c r="M54" s="233"/>
      <c r="N54" s="233"/>
      <c r="O54" s="233"/>
      <c r="P54" s="233"/>
      <c r="Q54" s="233"/>
      <c r="R54" s="233"/>
      <c r="S54" s="233"/>
      <c r="T54" s="233"/>
      <c r="U54" s="233"/>
      <c r="V54" s="233"/>
      <c r="W54" s="233"/>
      <c r="X54" s="233"/>
      <c r="Y54" s="234"/>
      <c r="Z54" s="198" t="s">
        <v>493</v>
      </c>
      <c r="AA54" s="199"/>
      <c r="AB54" s="199"/>
      <c r="AC54" s="199"/>
      <c r="AD54" s="199"/>
      <c r="AE54" s="199"/>
      <c r="AF54" s="200"/>
      <c r="AG54" s="238">
        <v>5960</v>
      </c>
      <c r="AH54" s="239"/>
      <c r="AI54" s="239"/>
      <c r="AJ54" s="239"/>
      <c r="AK54" s="239"/>
      <c r="AL54" s="239"/>
      <c r="AM54" s="240"/>
      <c r="AN54" s="238">
        <v>1859.53</v>
      </c>
      <c r="AO54" s="239"/>
      <c r="AP54" s="239"/>
      <c r="AQ54" s="239"/>
      <c r="AR54" s="239"/>
      <c r="AS54" s="239"/>
      <c r="AT54" s="240"/>
      <c r="AU54" s="223">
        <v>1859.53</v>
      </c>
      <c r="AV54" s="224"/>
      <c r="AW54" s="224"/>
      <c r="AX54" s="225"/>
      <c r="AY54" s="73"/>
      <c r="AZ54" s="140">
        <f>SUM(AR56:AY61,AN62:AT65)</f>
        <v>48164.350000000006</v>
      </c>
    </row>
    <row r="55" spans="1:56" ht="18.95" customHeight="1" x14ac:dyDescent="0.25">
      <c r="A55" s="250" t="s">
        <v>467</v>
      </c>
      <c r="B55" s="251"/>
      <c r="C55" s="244" t="s">
        <v>468</v>
      </c>
      <c r="D55" s="245"/>
      <c r="E55" s="245"/>
      <c r="F55" s="246"/>
      <c r="G55" s="247" t="s">
        <v>469</v>
      </c>
      <c r="H55" s="248"/>
      <c r="I55" s="248"/>
      <c r="J55" s="248"/>
      <c r="K55" s="248"/>
      <c r="L55" s="248"/>
      <c r="M55" s="249"/>
      <c r="N55" s="252" t="s">
        <v>470</v>
      </c>
      <c r="O55" s="253"/>
      <c r="P55" s="253"/>
      <c r="Q55" s="254"/>
      <c r="R55" s="247" t="s">
        <v>471</v>
      </c>
      <c r="S55" s="248"/>
      <c r="T55" s="248"/>
      <c r="U55" s="248"/>
      <c r="V55" s="248"/>
      <c r="W55" s="248"/>
      <c r="X55" s="248"/>
      <c r="Y55" s="249"/>
      <c r="Z55" s="241" t="s">
        <v>472</v>
      </c>
      <c r="AA55" s="242"/>
      <c r="AB55" s="242"/>
      <c r="AC55" s="242"/>
      <c r="AD55" s="242"/>
      <c r="AE55" s="242"/>
      <c r="AF55" s="243"/>
      <c r="AG55" s="241" t="s">
        <v>473</v>
      </c>
      <c r="AH55" s="242"/>
      <c r="AI55" s="242"/>
      <c r="AJ55" s="242"/>
      <c r="AK55" s="242"/>
      <c r="AL55" s="242"/>
      <c r="AM55" s="243"/>
      <c r="AN55" s="244" t="s">
        <v>474</v>
      </c>
      <c r="AO55" s="245"/>
      <c r="AP55" s="245"/>
      <c r="AQ55" s="245"/>
      <c r="AR55" s="245"/>
      <c r="AS55" s="245"/>
      <c r="AT55" s="246"/>
      <c r="AU55" s="247" t="s">
        <v>475</v>
      </c>
      <c r="AV55" s="248"/>
      <c r="AW55" s="248"/>
      <c r="AX55" s="249"/>
      <c r="AY55" s="74"/>
    </row>
    <row r="56" spans="1:56" ht="12" customHeight="1" x14ac:dyDescent="0.25">
      <c r="A56" s="201">
        <v>1</v>
      </c>
      <c r="B56" s="202"/>
      <c r="C56" s="201">
        <v>195</v>
      </c>
      <c r="D56" s="261"/>
      <c r="E56" s="202"/>
      <c r="F56" s="262">
        <v>45338</v>
      </c>
      <c r="G56" s="263"/>
      <c r="H56" s="263"/>
      <c r="I56" s="263"/>
      <c r="J56" s="263"/>
      <c r="K56" s="263"/>
      <c r="L56" s="263"/>
      <c r="M56" s="263"/>
      <c r="N56" s="264"/>
      <c r="O56" s="232" t="s">
        <v>477</v>
      </c>
      <c r="P56" s="233"/>
      <c r="Q56" s="233"/>
      <c r="R56" s="233"/>
      <c r="S56" s="234"/>
      <c r="T56" s="262">
        <v>45415</v>
      </c>
      <c r="U56" s="263"/>
      <c r="V56" s="263"/>
      <c r="W56" s="263"/>
      <c r="X56" s="263"/>
      <c r="Y56" s="263"/>
      <c r="Z56" s="263"/>
      <c r="AA56" s="264"/>
      <c r="AB56" s="232" t="s">
        <v>478</v>
      </c>
      <c r="AC56" s="233"/>
      <c r="AD56" s="233"/>
      <c r="AE56" s="233"/>
      <c r="AF56" s="233"/>
      <c r="AG56" s="233"/>
      <c r="AH56" s="234"/>
      <c r="AI56" s="258">
        <v>1906.42</v>
      </c>
      <c r="AJ56" s="259"/>
      <c r="AK56" s="259"/>
      <c r="AL56" s="259"/>
      <c r="AM56" s="259"/>
      <c r="AN56" s="259"/>
      <c r="AO56" s="259"/>
      <c r="AP56" s="259"/>
      <c r="AQ56" s="260"/>
      <c r="AR56" s="258">
        <v>342</v>
      </c>
      <c r="AS56" s="259"/>
      <c r="AT56" s="259"/>
      <c r="AU56" s="259"/>
      <c r="AV56" s="259"/>
      <c r="AW56" s="259"/>
      <c r="AX56" s="259"/>
      <c r="AY56" s="260"/>
      <c r="AZ56" s="258">
        <v>342</v>
      </c>
      <c r="BA56" s="259"/>
      <c r="BB56" s="260"/>
    </row>
    <row r="57" spans="1:56" ht="12" customHeight="1" x14ac:dyDescent="0.25">
      <c r="A57" s="201">
        <v>22</v>
      </c>
      <c r="B57" s="202"/>
      <c r="C57" s="201">
        <v>195</v>
      </c>
      <c r="D57" s="261"/>
      <c r="E57" s="202"/>
      <c r="F57" s="262">
        <v>45337</v>
      </c>
      <c r="G57" s="263"/>
      <c r="H57" s="263"/>
      <c r="I57" s="263"/>
      <c r="J57" s="263"/>
      <c r="K57" s="263"/>
      <c r="L57" s="263"/>
      <c r="M57" s="263"/>
      <c r="N57" s="264"/>
      <c r="O57" s="232" t="s">
        <v>477</v>
      </c>
      <c r="P57" s="233"/>
      <c r="Q57" s="233"/>
      <c r="R57" s="233"/>
      <c r="S57" s="234"/>
      <c r="T57" s="262">
        <v>45415</v>
      </c>
      <c r="U57" s="263"/>
      <c r="V57" s="263"/>
      <c r="W57" s="263"/>
      <c r="X57" s="263"/>
      <c r="Y57" s="263"/>
      <c r="Z57" s="263"/>
      <c r="AA57" s="264"/>
      <c r="AB57" s="232" t="s">
        <v>478</v>
      </c>
      <c r="AC57" s="233"/>
      <c r="AD57" s="233"/>
      <c r="AE57" s="233"/>
      <c r="AF57" s="233"/>
      <c r="AG57" s="233"/>
      <c r="AH57" s="234"/>
      <c r="AI57" s="258">
        <v>223408.14</v>
      </c>
      <c r="AJ57" s="259"/>
      <c r="AK57" s="259"/>
      <c r="AL57" s="259"/>
      <c r="AM57" s="259"/>
      <c r="AN57" s="259"/>
      <c r="AO57" s="259"/>
      <c r="AP57" s="259"/>
      <c r="AQ57" s="260"/>
      <c r="AR57" s="258">
        <v>40079</v>
      </c>
      <c r="AS57" s="259"/>
      <c r="AT57" s="259"/>
      <c r="AU57" s="259"/>
      <c r="AV57" s="259"/>
      <c r="AW57" s="259"/>
      <c r="AX57" s="259"/>
      <c r="AY57" s="260"/>
      <c r="AZ57" s="258">
        <v>40079</v>
      </c>
      <c r="BA57" s="259"/>
      <c r="BB57" s="260"/>
    </row>
    <row r="58" spans="1:56" ht="12" customHeight="1" x14ac:dyDescent="0.25">
      <c r="A58" s="201">
        <v>85</v>
      </c>
      <c r="B58" s="202"/>
      <c r="C58" s="201">
        <v>195</v>
      </c>
      <c r="D58" s="261"/>
      <c r="E58" s="202"/>
      <c r="F58" s="262">
        <v>45327</v>
      </c>
      <c r="G58" s="263"/>
      <c r="H58" s="263"/>
      <c r="I58" s="263"/>
      <c r="J58" s="263"/>
      <c r="K58" s="263"/>
      <c r="L58" s="263"/>
      <c r="M58" s="263"/>
      <c r="N58" s="264"/>
      <c r="O58" s="232" t="s">
        <v>477</v>
      </c>
      <c r="P58" s="233"/>
      <c r="Q58" s="233"/>
      <c r="R58" s="233"/>
      <c r="S58" s="234"/>
      <c r="T58" s="262">
        <v>45415</v>
      </c>
      <c r="U58" s="263"/>
      <c r="V58" s="263"/>
      <c r="W58" s="263"/>
      <c r="X58" s="263"/>
      <c r="Y58" s="263"/>
      <c r="Z58" s="263"/>
      <c r="AA58" s="264"/>
      <c r="AB58" s="232" t="s">
        <v>478</v>
      </c>
      <c r="AC58" s="233"/>
      <c r="AD58" s="233"/>
      <c r="AE58" s="233"/>
      <c r="AF58" s="233"/>
      <c r="AG58" s="233"/>
      <c r="AH58" s="234"/>
      <c r="AI58" s="258">
        <v>1332.21</v>
      </c>
      <c r="AJ58" s="259"/>
      <c r="AK58" s="259"/>
      <c r="AL58" s="259"/>
      <c r="AM58" s="259"/>
      <c r="AN58" s="259"/>
      <c r="AO58" s="259"/>
      <c r="AP58" s="259"/>
      <c r="AQ58" s="260"/>
      <c r="AR58" s="258">
        <v>159</v>
      </c>
      <c r="AS58" s="259"/>
      <c r="AT58" s="259"/>
      <c r="AU58" s="259"/>
      <c r="AV58" s="259"/>
      <c r="AW58" s="259"/>
      <c r="AX58" s="259"/>
      <c r="AY58" s="260"/>
      <c r="AZ58" s="258">
        <v>159</v>
      </c>
      <c r="BA58" s="259"/>
      <c r="BB58" s="260"/>
    </row>
    <row r="59" spans="1:56" ht="12" customHeight="1" x14ac:dyDescent="0.25">
      <c r="A59" s="278">
        <v>106</v>
      </c>
      <c r="B59" s="279"/>
      <c r="C59" s="201">
        <v>195</v>
      </c>
      <c r="D59" s="261"/>
      <c r="E59" s="202"/>
      <c r="F59" s="262">
        <v>45322</v>
      </c>
      <c r="G59" s="263"/>
      <c r="H59" s="263"/>
      <c r="I59" s="263"/>
      <c r="J59" s="263"/>
      <c r="K59" s="263"/>
      <c r="L59" s="263"/>
      <c r="M59" s="263"/>
      <c r="N59" s="264"/>
      <c r="O59" s="232" t="s">
        <v>477</v>
      </c>
      <c r="P59" s="233"/>
      <c r="Q59" s="233"/>
      <c r="R59" s="233"/>
      <c r="S59" s="234"/>
      <c r="T59" s="262">
        <v>45415</v>
      </c>
      <c r="U59" s="263"/>
      <c r="V59" s="263"/>
      <c r="W59" s="263"/>
      <c r="X59" s="263"/>
      <c r="Y59" s="263"/>
      <c r="Z59" s="263"/>
      <c r="AA59" s="264"/>
      <c r="AB59" s="232" t="s">
        <v>478</v>
      </c>
      <c r="AC59" s="233"/>
      <c r="AD59" s="233"/>
      <c r="AE59" s="233"/>
      <c r="AF59" s="233"/>
      <c r="AG59" s="233"/>
      <c r="AH59" s="234"/>
      <c r="AI59" s="258">
        <v>1342.02</v>
      </c>
      <c r="AJ59" s="259"/>
      <c r="AK59" s="259"/>
      <c r="AL59" s="259"/>
      <c r="AM59" s="259"/>
      <c r="AN59" s="259"/>
      <c r="AO59" s="259"/>
      <c r="AP59" s="259"/>
      <c r="AQ59" s="260"/>
      <c r="AR59" s="258">
        <v>161</v>
      </c>
      <c r="AS59" s="259"/>
      <c r="AT59" s="259"/>
      <c r="AU59" s="259"/>
      <c r="AV59" s="259"/>
      <c r="AW59" s="259"/>
      <c r="AX59" s="259"/>
      <c r="AY59" s="260"/>
      <c r="AZ59" s="258">
        <v>161</v>
      </c>
      <c r="BA59" s="259"/>
      <c r="BB59" s="260"/>
    </row>
    <row r="60" spans="1:56" ht="12" customHeight="1" x14ac:dyDescent="0.25">
      <c r="A60" s="278">
        <v>127</v>
      </c>
      <c r="B60" s="279"/>
      <c r="C60" s="201">
        <v>195</v>
      </c>
      <c r="D60" s="261"/>
      <c r="E60" s="202"/>
      <c r="F60" s="262">
        <v>45315</v>
      </c>
      <c r="G60" s="263"/>
      <c r="H60" s="263"/>
      <c r="I60" s="263"/>
      <c r="J60" s="263"/>
      <c r="K60" s="263"/>
      <c r="L60" s="263"/>
      <c r="M60" s="263"/>
      <c r="N60" s="264"/>
      <c r="O60" s="232" t="s">
        <v>477</v>
      </c>
      <c r="P60" s="233"/>
      <c r="Q60" s="233"/>
      <c r="R60" s="233"/>
      <c r="S60" s="234"/>
      <c r="T60" s="262">
        <v>45415</v>
      </c>
      <c r="U60" s="263"/>
      <c r="V60" s="263"/>
      <c r="W60" s="263"/>
      <c r="X60" s="263"/>
      <c r="Y60" s="263"/>
      <c r="Z60" s="263"/>
      <c r="AA60" s="264"/>
      <c r="AB60" s="232" t="s">
        <v>478</v>
      </c>
      <c r="AC60" s="233"/>
      <c r="AD60" s="233"/>
      <c r="AE60" s="233"/>
      <c r="AF60" s="233"/>
      <c r="AG60" s="233"/>
      <c r="AH60" s="234"/>
      <c r="AI60" s="258">
        <v>21396.58</v>
      </c>
      <c r="AJ60" s="259"/>
      <c r="AK60" s="259"/>
      <c r="AL60" s="259"/>
      <c r="AM60" s="259"/>
      <c r="AN60" s="259"/>
      <c r="AO60" s="259"/>
      <c r="AP60" s="259"/>
      <c r="AQ60" s="260"/>
      <c r="AR60" s="258">
        <v>2559</v>
      </c>
      <c r="AS60" s="259"/>
      <c r="AT60" s="259"/>
      <c r="AU60" s="259"/>
      <c r="AV60" s="259"/>
      <c r="AW60" s="259"/>
      <c r="AX60" s="259"/>
      <c r="AY60" s="260"/>
      <c r="AZ60" s="258">
        <v>2559</v>
      </c>
      <c r="BA60" s="259"/>
      <c r="BB60" s="260"/>
    </row>
    <row r="61" spans="1:56" ht="12" customHeight="1" x14ac:dyDescent="0.25">
      <c r="A61" s="278">
        <v>148</v>
      </c>
      <c r="B61" s="279"/>
      <c r="C61" s="201">
        <v>195</v>
      </c>
      <c r="D61" s="261"/>
      <c r="E61" s="202"/>
      <c r="F61" s="262">
        <v>45314</v>
      </c>
      <c r="G61" s="263"/>
      <c r="H61" s="263"/>
      <c r="I61" s="263"/>
      <c r="J61" s="263"/>
      <c r="K61" s="263"/>
      <c r="L61" s="263"/>
      <c r="M61" s="263"/>
      <c r="N61" s="264"/>
      <c r="O61" s="232" t="s">
        <v>477</v>
      </c>
      <c r="P61" s="233"/>
      <c r="Q61" s="233"/>
      <c r="R61" s="233"/>
      <c r="S61" s="234"/>
      <c r="T61" s="262">
        <v>45415</v>
      </c>
      <c r="U61" s="263"/>
      <c r="V61" s="263"/>
      <c r="W61" s="263"/>
      <c r="X61" s="263"/>
      <c r="Y61" s="263"/>
      <c r="Z61" s="263"/>
      <c r="AA61" s="264"/>
      <c r="AB61" s="232" t="s">
        <v>478</v>
      </c>
      <c r="AC61" s="233"/>
      <c r="AD61" s="233"/>
      <c r="AE61" s="233"/>
      <c r="AF61" s="233"/>
      <c r="AG61" s="233"/>
      <c r="AH61" s="234"/>
      <c r="AI61" s="258">
        <v>32683.3</v>
      </c>
      <c r="AJ61" s="259"/>
      <c r="AK61" s="259"/>
      <c r="AL61" s="259"/>
      <c r="AM61" s="259"/>
      <c r="AN61" s="259"/>
      <c r="AO61" s="259"/>
      <c r="AP61" s="259"/>
      <c r="AQ61" s="260"/>
      <c r="AR61" s="258">
        <v>3909</v>
      </c>
      <c r="AS61" s="259"/>
      <c r="AT61" s="259"/>
      <c r="AU61" s="259"/>
      <c r="AV61" s="259"/>
      <c r="AW61" s="259"/>
      <c r="AX61" s="259"/>
      <c r="AY61" s="260"/>
      <c r="AZ61" s="258">
        <v>3909</v>
      </c>
      <c r="BA61" s="259"/>
      <c r="BB61" s="260"/>
    </row>
    <row r="62" spans="1:56" ht="12" customHeight="1" x14ac:dyDescent="0.25">
      <c r="A62" s="201">
        <v>4</v>
      </c>
      <c r="B62" s="202"/>
      <c r="C62" s="272">
        <v>195</v>
      </c>
      <c r="D62" s="273"/>
      <c r="E62" s="273"/>
      <c r="F62" s="274"/>
      <c r="G62" s="262">
        <v>45657</v>
      </c>
      <c r="H62" s="263"/>
      <c r="I62" s="263"/>
      <c r="J62" s="263"/>
      <c r="K62" s="263"/>
      <c r="L62" s="263"/>
      <c r="M62" s="264"/>
      <c r="N62" s="232" t="s">
        <v>477</v>
      </c>
      <c r="O62" s="233"/>
      <c r="P62" s="233"/>
      <c r="Q62" s="234"/>
      <c r="R62" s="262">
        <v>45678</v>
      </c>
      <c r="S62" s="263"/>
      <c r="T62" s="263"/>
      <c r="U62" s="263"/>
      <c r="V62" s="263"/>
      <c r="W62" s="263"/>
      <c r="X62" s="263"/>
      <c r="Y62" s="264"/>
      <c r="Z62" s="232" t="s">
        <v>478</v>
      </c>
      <c r="AA62" s="233"/>
      <c r="AB62" s="233"/>
      <c r="AC62" s="233"/>
      <c r="AD62" s="233"/>
      <c r="AE62" s="233"/>
      <c r="AF62" s="234"/>
      <c r="AG62" s="275">
        <v>1014</v>
      </c>
      <c r="AH62" s="276"/>
      <c r="AI62" s="276"/>
      <c r="AJ62" s="276"/>
      <c r="AK62" s="276"/>
      <c r="AL62" s="276"/>
      <c r="AM62" s="277"/>
      <c r="AN62" s="275">
        <v>316.37</v>
      </c>
      <c r="AO62" s="276"/>
      <c r="AP62" s="276"/>
      <c r="AQ62" s="276"/>
      <c r="AR62" s="276"/>
      <c r="AS62" s="276"/>
      <c r="AT62" s="277"/>
      <c r="AU62" s="258">
        <v>316.37</v>
      </c>
      <c r="AV62" s="259"/>
      <c r="AW62" s="259"/>
      <c r="AX62" s="260"/>
    </row>
    <row r="63" spans="1:56" ht="12" customHeight="1" x14ac:dyDescent="0.2">
      <c r="A63" s="201">
        <v>5</v>
      </c>
      <c r="B63" s="202"/>
      <c r="C63" s="272">
        <v>195</v>
      </c>
      <c r="D63" s="273"/>
      <c r="E63" s="273"/>
      <c r="F63" s="274"/>
      <c r="G63" s="262">
        <v>45610</v>
      </c>
      <c r="H63" s="263"/>
      <c r="I63" s="263"/>
      <c r="J63" s="263"/>
      <c r="K63" s="263"/>
      <c r="L63" s="263"/>
      <c r="M63" s="264"/>
      <c r="N63" s="232" t="s">
        <v>477</v>
      </c>
      <c r="O63" s="233"/>
      <c r="P63" s="233"/>
      <c r="Q63" s="234"/>
      <c r="R63" s="262">
        <v>45678</v>
      </c>
      <c r="S63" s="263"/>
      <c r="T63" s="263"/>
      <c r="U63" s="263"/>
      <c r="V63" s="263"/>
      <c r="W63" s="263"/>
      <c r="X63" s="263"/>
      <c r="Y63" s="264"/>
      <c r="Z63" s="232" t="s">
        <v>478</v>
      </c>
      <c r="AA63" s="233"/>
      <c r="AB63" s="233"/>
      <c r="AC63" s="233"/>
      <c r="AD63" s="233"/>
      <c r="AE63" s="233"/>
      <c r="AF63" s="234"/>
      <c r="AG63" s="258">
        <v>1244</v>
      </c>
      <c r="AH63" s="259"/>
      <c r="AI63" s="259"/>
      <c r="AJ63" s="259"/>
      <c r="AK63" s="259"/>
      <c r="AL63" s="259"/>
      <c r="AM63" s="260"/>
      <c r="AN63" s="258">
        <v>388.13</v>
      </c>
      <c r="AO63" s="259"/>
      <c r="AP63" s="259"/>
      <c r="AQ63" s="259"/>
      <c r="AR63" s="259"/>
      <c r="AS63" s="259"/>
      <c r="AT63" s="260"/>
      <c r="AU63" s="258">
        <v>388.13</v>
      </c>
      <c r="AV63" s="259"/>
      <c r="AW63" s="259"/>
      <c r="AX63" s="260"/>
      <c r="BC63" s="71" t="s">
        <v>124</v>
      </c>
      <c r="BD63" s="153" t="s">
        <v>839</v>
      </c>
    </row>
    <row r="64" spans="1:56" ht="12" customHeight="1" x14ac:dyDescent="0.25">
      <c r="A64" s="201">
        <v>6</v>
      </c>
      <c r="B64" s="202"/>
      <c r="C64" s="272">
        <v>195</v>
      </c>
      <c r="D64" s="273"/>
      <c r="E64" s="273"/>
      <c r="F64" s="274"/>
      <c r="G64" s="262">
        <v>45565</v>
      </c>
      <c r="H64" s="263"/>
      <c r="I64" s="263"/>
      <c r="J64" s="263"/>
      <c r="K64" s="263"/>
      <c r="L64" s="263"/>
      <c r="M64" s="264"/>
      <c r="N64" s="232" t="s">
        <v>477</v>
      </c>
      <c r="O64" s="233"/>
      <c r="P64" s="233"/>
      <c r="Q64" s="234"/>
      <c r="R64" s="262">
        <v>45583</v>
      </c>
      <c r="S64" s="263"/>
      <c r="T64" s="263"/>
      <c r="U64" s="263"/>
      <c r="V64" s="263"/>
      <c r="W64" s="263"/>
      <c r="X64" s="263"/>
      <c r="Y64" s="264"/>
      <c r="Z64" s="232" t="s">
        <v>478</v>
      </c>
      <c r="AA64" s="233"/>
      <c r="AB64" s="233"/>
      <c r="AC64" s="233"/>
      <c r="AD64" s="233"/>
      <c r="AE64" s="233"/>
      <c r="AF64" s="234"/>
      <c r="AG64" s="275">
        <v>646</v>
      </c>
      <c r="AH64" s="276"/>
      <c r="AI64" s="276"/>
      <c r="AJ64" s="276"/>
      <c r="AK64" s="276"/>
      <c r="AL64" s="276"/>
      <c r="AM64" s="277"/>
      <c r="AN64" s="275">
        <v>201.55</v>
      </c>
      <c r="AO64" s="276"/>
      <c r="AP64" s="276"/>
      <c r="AQ64" s="276"/>
      <c r="AR64" s="276"/>
      <c r="AS64" s="276"/>
      <c r="AT64" s="277"/>
      <c r="AU64" s="258">
        <v>201.55</v>
      </c>
      <c r="AV64" s="259"/>
      <c r="AW64" s="259"/>
      <c r="AX64" s="260"/>
    </row>
    <row r="65" spans="1:55" ht="12" customHeight="1" x14ac:dyDescent="0.25">
      <c r="A65" s="201">
        <v>11</v>
      </c>
      <c r="B65" s="202"/>
      <c r="C65" s="272">
        <v>195</v>
      </c>
      <c r="D65" s="273"/>
      <c r="E65" s="273"/>
      <c r="F65" s="274"/>
      <c r="G65" s="262">
        <v>45473</v>
      </c>
      <c r="H65" s="263"/>
      <c r="I65" s="263"/>
      <c r="J65" s="263"/>
      <c r="K65" s="263"/>
      <c r="L65" s="263"/>
      <c r="M65" s="264"/>
      <c r="N65" s="232" t="s">
        <v>477</v>
      </c>
      <c r="O65" s="233"/>
      <c r="P65" s="233"/>
      <c r="Q65" s="234"/>
      <c r="R65" s="262">
        <v>45500</v>
      </c>
      <c r="S65" s="263"/>
      <c r="T65" s="263"/>
      <c r="U65" s="263"/>
      <c r="V65" s="263"/>
      <c r="W65" s="263"/>
      <c r="X65" s="263"/>
      <c r="Y65" s="264"/>
      <c r="Z65" s="232" t="s">
        <v>478</v>
      </c>
      <c r="AA65" s="233"/>
      <c r="AB65" s="233"/>
      <c r="AC65" s="233"/>
      <c r="AD65" s="233"/>
      <c r="AE65" s="233"/>
      <c r="AF65" s="234"/>
      <c r="AG65" s="275">
        <v>158</v>
      </c>
      <c r="AH65" s="276"/>
      <c r="AI65" s="276"/>
      <c r="AJ65" s="276"/>
      <c r="AK65" s="276"/>
      <c r="AL65" s="276"/>
      <c r="AM65" s="277"/>
      <c r="AN65" s="275">
        <v>49.3</v>
      </c>
      <c r="AO65" s="276"/>
      <c r="AP65" s="276"/>
      <c r="AQ65" s="276"/>
      <c r="AR65" s="276"/>
      <c r="AS65" s="276"/>
      <c r="AT65" s="277"/>
      <c r="AU65" s="258">
        <v>49.3</v>
      </c>
      <c r="AV65" s="259"/>
      <c r="AW65" s="259"/>
      <c r="AX65" s="260"/>
    </row>
    <row r="66" spans="1:55" ht="20.100000000000001" customHeight="1" x14ac:dyDescent="0.25">
      <c r="A66" s="209" t="s">
        <v>459</v>
      </c>
      <c r="B66" s="210"/>
      <c r="C66" s="209" t="s">
        <v>460</v>
      </c>
      <c r="D66" s="211"/>
      <c r="E66" s="211"/>
      <c r="F66" s="211"/>
      <c r="G66" s="211"/>
      <c r="H66" s="211"/>
      <c r="I66" s="211"/>
      <c r="J66" s="211"/>
      <c r="K66" s="211"/>
      <c r="L66" s="211"/>
      <c r="M66" s="211"/>
      <c r="N66" s="211"/>
      <c r="O66" s="211"/>
      <c r="P66" s="211"/>
      <c r="Q66" s="211"/>
      <c r="R66" s="211"/>
      <c r="S66" s="211"/>
      <c r="T66" s="211"/>
      <c r="U66" s="211"/>
      <c r="V66" s="211"/>
      <c r="W66" s="211"/>
      <c r="X66" s="211"/>
      <c r="Y66" s="210"/>
      <c r="Z66" s="209" t="s">
        <v>461</v>
      </c>
      <c r="AA66" s="211"/>
      <c r="AB66" s="211"/>
      <c r="AC66" s="211"/>
      <c r="AD66" s="211"/>
      <c r="AE66" s="211"/>
      <c r="AF66" s="210"/>
      <c r="AG66" s="195" t="s">
        <v>462</v>
      </c>
      <c r="AH66" s="196"/>
      <c r="AI66" s="196"/>
      <c r="AJ66" s="196"/>
      <c r="AK66" s="196"/>
      <c r="AL66" s="196"/>
      <c r="AM66" s="197"/>
      <c r="AN66" s="215" t="s">
        <v>463</v>
      </c>
      <c r="AO66" s="216"/>
      <c r="AP66" s="216"/>
      <c r="AQ66" s="216"/>
      <c r="AR66" s="216"/>
      <c r="AS66" s="216"/>
      <c r="AT66" s="217"/>
      <c r="AU66" s="218" t="s">
        <v>464</v>
      </c>
      <c r="AV66" s="219"/>
      <c r="AW66" s="219"/>
      <c r="AX66" s="220"/>
    </row>
    <row r="67" spans="1:55" ht="11.1" customHeight="1" x14ac:dyDescent="0.25">
      <c r="A67" s="201">
        <v>6</v>
      </c>
      <c r="B67" s="202"/>
      <c r="C67" s="232" t="s">
        <v>495</v>
      </c>
      <c r="D67" s="233"/>
      <c r="E67" s="233"/>
      <c r="F67" s="233"/>
      <c r="G67" s="233"/>
      <c r="H67" s="233"/>
      <c r="I67" s="233"/>
      <c r="J67" s="233"/>
      <c r="K67" s="233"/>
      <c r="L67" s="233"/>
      <c r="M67" s="233"/>
      <c r="N67" s="233"/>
      <c r="O67" s="233"/>
      <c r="P67" s="233"/>
      <c r="Q67" s="233"/>
      <c r="R67" s="233"/>
      <c r="S67" s="233"/>
      <c r="T67" s="233"/>
      <c r="U67" s="233"/>
      <c r="V67" s="233"/>
      <c r="W67" s="233"/>
      <c r="X67" s="233"/>
      <c r="Y67" s="234"/>
      <c r="Z67" s="232" t="s">
        <v>496</v>
      </c>
      <c r="AA67" s="233"/>
      <c r="AB67" s="233"/>
      <c r="AC67" s="233"/>
      <c r="AD67" s="233"/>
      <c r="AE67" s="233"/>
      <c r="AF67" s="234"/>
      <c r="AG67" s="258">
        <f>SUM(AI69:AQ199,AG202:AM250)</f>
        <v>7439371</v>
      </c>
      <c r="AH67" s="259"/>
      <c r="AI67" s="259"/>
      <c r="AJ67" s="259"/>
      <c r="AK67" s="259"/>
      <c r="AL67" s="259"/>
      <c r="AM67" s="260"/>
      <c r="AN67" s="258">
        <f>SUM(AR69:AY199,AN202:AT250)</f>
        <v>2555709.5</v>
      </c>
      <c r="AO67" s="259"/>
      <c r="AP67" s="259"/>
      <c r="AQ67" s="259"/>
      <c r="AR67" s="259"/>
      <c r="AS67" s="259"/>
      <c r="AT67" s="260"/>
      <c r="AU67" s="258">
        <f>SUM(AZ69:BB199,AU202:AX250)</f>
        <v>2555709.5</v>
      </c>
      <c r="AV67" s="259"/>
      <c r="AW67" s="259"/>
      <c r="AX67" s="260"/>
      <c r="BC67" s="71" t="s">
        <v>124</v>
      </c>
    </row>
    <row r="68" spans="1:55" ht="20.100000000000001" customHeight="1" x14ac:dyDescent="0.25">
      <c r="A68" s="250" t="s">
        <v>467</v>
      </c>
      <c r="B68" s="251"/>
      <c r="C68" s="244" t="s">
        <v>468</v>
      </c>
      <c r="D68" s="245"/>
      <c r="E68" s="245"/>
      <c r="F68" s="246"/>
      <c r="G68" s="250" t="s">
        <v>469</v>
      </c>
      <c r="H68" s="265"/>
      <c r="I68" s="265"/>
      <c r="J68" s="265"/>
      <c r="K68" s="265"/>
      <c r="L68" s="265"/>
      <c r="M68" s="251"/>
      <c r="N68" s="250" t="s">
        <v>470</v>
      </c>
      <c r="O68" s="265"/>
      <c r="P68" s="265"/>
      <c r="Q68" s="251"/>
      <c r="R68" s="250" t="s">
        <v>471</v>
      </c>
      <c r="S68" s="265"/>
      <c r="T68" s="265"/>
      <c r="U68" s="265"/>
      <c r="V68" s="265"/>
      <c r="W68" s="265"/>
      <c r="X68" s="265"/>
      <c r="Y68" s="251"/>
      <c r="Z68" s="250" t="s">
        <v>472</v>
      </c>
      <c r="AA68" s="265"/>
      <c r="AB68" s="265"/>
      <c r="AC68" s="265"/>
      <c r="AD68" s="265"/>
      <c r="AE68" s="265"/>
      <c r="AF68" s="251"/>
      <c r="AG68" s="241" t="s">
        <v>473</v>
      </c>
      <c r="AH68" s="242"/>
      <c r="AI68" s="242"/>
      <c r="AJ68" s="242"/>
      <c r="AK68" s="242"/>
      <c r="AL68" s="242"/>
      <c r="AM68" s="243"/>
      <c r="AN68" s="244" t="s">
        <v>474</v>
      </c>
      <c r="AO68" s="245"/>
      <c r="AP68" s="245"/>
      <c r="AQ68" s="245"/>
      <c r="AR68" s="245"/>
      <c r="AS68" s="245"/>
      <c r="AT68" s="246"/>
      <c r="AU68" s="247" t="s">
        <v>475</v>
      </c>
      <c r="AV68" s="248"/>
      <c r="AW68" s="248"/>
      <c r="AX68" s="249"/>
    </row>
    <row r="69" spans="1:55" ht="12" customHeight="1" x14ac:dyDescent="0.25">
      <c r="A69" s="201">
        <v>1</v>
      </c>
      <c r="B69" s="202"/>
      <c r="C69" s="272">
        <v>195</v>
      </c>
      <c r="D69" s="273"/>
      <c r="E69" s="274"/>
      <c r="F69" s="262">
        <v>45382</v>
      </c>
      <c r="G69" s="263"/>
      <c r="H69" s="263"/>
      <c r="I69" s="263"/>
      <c r="J69" s="263"/>
      <c r="K69" s="263"/>
      <c r="L69" s="263"/>
      <c r="M69" s="263"/>
      <c r="N69" s="264"/>
      <c r="O69" s="232" t="s">
        <v>477</v>
      </c>
      <c r="P69" s="233"/>
      <c r="Q69" s="233"/>
      <c r="R69" s="233"/>
      <c r="S69" s="234"/>
      <c r="T69" s="262">
        <v>45437</v>
      </c>
      <c r="U69" s="263"/>
      <c r="V69" s="263"/>
      <c r="W69" s="263"/>
      <c r="X69" s="263"/>
      <c r="Y69" s="263"/>
      <c r="Z69" s="263"/>
      <c r="AA69" s="264"/>
      <c r="AB69" s="232" t="s">
        <v>478</v>
      </c>
      <c r="AC69" s="233"/>
      <c r="AD69" s="233"/>
      <c r="AE69" s="233"/>
      <c r="AF69" s="233"/>
      <c r="AG69" s="233"/>
      <c r="AH69" s="234"/>
      <c r="AI69" s="258">
        <v>221993</v>
      </c>
      <c r="AJ69" s="259"/>
      <c r="AK69" s="259"/>
      <c r="AL69" s="259"/>
      <c r="AM69" s="259"/>
      <c r="AN69" s="259"/>
      <c r="AO69" s="259"/>
      <c r="AP69" s="259"/>
      <c r="AQ69" s="260"/>
      <c r="AR69" s="258">
        <v>221993</v>
      </c>
      <c r="AS69" s="259"/>
      <c r="AT69" s="259"/>
      <c r="AU69" s="259"/>
      <c r="AV69" s="259"/>
      <c r="AW69" s="259"/>
      <c r="AX69" s="259"/>
      <c r="AY69" s="260"/>
      <c r="AZ69" s="258">
        <v>221993</v>
      </c>
      <c r="BA69" s="259"/>
      <c r="BB69" s="260"/>
    </row>
    <row r="70" spans="1:55" ht="12" customHeight="1" x14ac:dyDescent="0.25">
      <c r="A70" s="201">
        <v>2</v>
      </c>
      <c r="B70" s="202"/>
      <c r="C70" s="272">
        <v>195</v>
      </c>
      <c r="D70" s="273"/>
      <c r="E70" s="274"/>
      <c r="F70" s="262">
        <v>45382</v>
      </c>
      <c r="G70" s="263"/>
      <c r="H70" s="263"/>
      <c r="I70" s="263"/>
      <c r="J70" s="263"/>
      <c r="K70" s="263"/>
      <c r="L70" s="263"/>
      <c r="M70" s="263"/>
      <c r="N70" s="264"/>
      <c r="O70" s="232" t="s">
        <v>477</v>
      </c>
      <c r="P70" s="233"/>
      <c r="Q70" s="233"/>
      <c r="R70" s="233"/>
      <c r="S70" s="234"/>
      <c r="T70" s="262">
        <v>45437</v>
      </c>
      <c r="U70" s="263"/>
      <c r="V70" s="263"/>
      <c r="W70" s="263"/>
      <c r="X70" s="263"/>
      <c r="Y70" s="263"/>
      <c r="Z70" s="263"/>
      <c r="AA70" s="264"/>
      <c r="AB70" s="232" t="s">
        <v>494</v>
      </c>
      <c r="AC70" s="233"/>
      <c r="AD70" s="233"/>
      <c r="AE70" s="233"/>
      <c r="AF70" s="233"/>
      <c r="AG70" s="233"/>
      <c r="AH70" s="234"/>
      <c r="AI70" s="258">
        <v>-221993</v>
      </c>
      <c r="AJ70" s="259"/>
      <c r="AK70" s="259"/>
      <c r="AL70" s="259"/>
      <c r="AM70" s="259"/>
      <c r="AN70" s="259"/>
      <c r="AO70" s="259"/>
      <c r="AP70" s="259"/>
      <c r="AQ70" s="260"/>
      <c r="AR70" s="258">
        <v>-221993</v>
      </c>
      <c r="AS70" s="259"/>
      <c r="AT70" s="259"/>
      <c r="AU70" s="259"/>
      <c r="AV70" s="259"/>
      <c r="AW70" s="259"/>
      <c r="AX70" s="259"/>
      <c r="AY70" s="260"/>
      <c r="AZ70" s="258">
        <v>-221993</v>
      </c>
      <c r="BA70" s="259"/>
      <c r="BB70" s="260"/>
    </row>
    <row r="71" spans="1:55" ht="12" customHeight="1" x14ac:dyDescent="0.25">
      <c r="A71" s="201">
        <v>3</v>
      </c>
      <c r="B71" s="202"/>
      <c r="C71" s="272">
        <v>195</v>
      </c>
      <c r="D71" s="273"/>
      <c r="E71" s="274"/>
      <c r="F71" s="262">
        <v>45382</v>
      </c>
      <c r="G71" s="263"/>
      <c r="H71" s="263"/>
      <c r="I71" s="263"/>
      <c r="J71" s="263"/>
      <c r="K71" s="263"/>
      <c r="L71" s="263"/>
      <c r="M71" s="263"/>
      <c r="N71" s="264"/>
      <c r="O71" s="232" t="s">
        <v>477</v>
      </c>
      <c r="P71" s="233"/>
      <c r="Q71" s="233"/>
      <c r="R71" s="233"/>
      <c r="S71" s="234"/>
      <c r="T71" s="262">
        <v>45437</v>
      </c>
      <c r="U71" s="263"/>
      <c r="V71" s="263"/>
      <c r="W71" s="263"/>
      <c r="X71" s="263"/>
      <c r="Y71" s="263"/>
      <c r="Z71" s="263"/>
      <c r="AA71" s="264"/>
      <c r="AB71" s="232" t="s">
        <v>478</v>
      </c>
      <c r="AC71" s="233"/>
      <c r="AD71" s="233"/>
      <c r="AE71" s="233"/>
      <c r="AF71" s="233"/>
      <c r="AG71" s="233"/>
      <c r="AH71" s="234"/>
      <c r="AI71" s="258">
        <v>108483</v>
      </c>
      <c r="AJ71" s="259"/>
      <c r="AK71" s="259"/>
      <c r="AL71" s="259"/>
      <c r="AM71" s="259"/>
      <c r="AN71" s="259"/>
      <c r="AO71" s="259"/>
      <c r="AP71" s="259"/>
      <c r="AQ71" s="260"/>
      <c r="AR71" s="258">
        <v>101589.2</v>
      </c>
      <c r="AS71" s="259"/>
      <c r="AT71" s="259"/>
      <c r="AU71" s="259"/>
      <c r="AV71" s="259"/>
      <c r="AW71" s="259"/>
      <c r="AX71" s="259"/>
      <c r="AY71" s="260"/>
      <c r="AZ71" s="258">
        <v>101589.2</v>
      </c>
      <c r="BA71" s="259"/>
      <c r="BB71" s="260"/>
    </row>
    <row r="72" spans="1:55" ht="12" customHeight="1" x14ac:dyDescent="0.25">
      <c r="A72" s="201">
        <v>4</v>
      </c>
      <c r="B72" s="202"/>
      <c r="C72" s="272">
        <v>195</v>
      </c>
      <c r="D72" s="273"/>
      <c r="E72" s="274"/>
      <c r="F72" s="262">
        <v>45382</v>
      </c>
      <c r="G72" s="263"/>
      <c r="H72" s="263"/>
      <c r="I72" s="263"/>
      <c r="J72" s="263"/>
      <c r="K72" s="263"/>
      <c r="L72" s="263"/>
      <c r="M72" s="263"/>
      <c r="N72" s="264"/>
      <c r="O72" s="232" t="s">
        <v>477</v>
      </c>
      <c r="P72" s="233"/>
      <c r="Q72" s="233"/>
      <c r="R72" s="233"/>
      <c r="S72" s="234"/>
      <c r="T72" s="262">
        <v>45437</v>
      </c>
      <c r="U72" s="263"/>
      <c r="V72" s="263"/>
      <c r="W72" s="263"/>
      <c r="X72" s="263"/>
      <c r="Y72" s="263"/>
      <c r="Z72" s="263"/>
      <c r="AA72" s="264"/>
      <c r="AB72" s="232" t="s">
        <v>494</v>
      </c>
      <c r="AC72" s="233"/>
      <c r="AD72" s="233"/>
      <c r="AE72" s="233"/>
      <c r="AF72" s="233"/>
      <c r="AG72" s="233"/>
      <c r="AH72" s="234"/>
      <c r="AI72" s="258">
        <v>-108483</v>
      </c>
      <c r="AJ72" s="259"/>
      <c r="AK72" s="259"/>
      <c r="AL72" s="259"/>
      <c r="AM72" s="259"/>
      <c r="AN72" s="259"/>
      <c r="AO72" s="259"/>
      <c r="AP72" s="259"/>
      <c r="AQ72" s="260"/>
      <c r="AR72" s="258">
        <v>-101589.2</v>
      </c>
      <c r="AS72" s="259"/>
      <c r="AT72" s="259"/>
      <c r="AU72" s="259"/>
      <c r="AV72" s="259"/>
      <c r="AW72" s="259"/>
      <c r="AX72" s="259"/>
      <c r="AY72" s="260"/>
      <c r="AZ72" s="258">
        <v>-101589.2</v>
      </c>
      <c r="BA72" s="259"/>
      <c r="BB72" s="260"/>
    </row>
    <row r="73" spans="1:55" ht="12" customHeight="1" x14ac:dyDescent="0.25">
      <c r="A73" s="201">
        <v>5</v>
      </c>
      <c r="B73" s="202"/>
      <c r="C73" s="272">
        <v>195</v>
      </c>
      <c r="D73" s="273"/>
      <c r="E73" s="274"/>
      <c r="F73" s="262">
        <v>45382</v>
      </c>
      <c r="G73" s="263"/>
      <c r="H73" s="263"/>
      <c r="I73" s="263"/>
      <c r="J73" s="263"/>
      <c r="K73" s="263"/>
      <c r="L73" s="263"/>
      <c r="M73" s="263"/>
      <c r="N73" s="264"/>
      <c r="O73" s="232" t="s">
        <v>477</v>
      </c>
      <c r="P73" s="233"/>
      <c r="Q73" s="233"/>
      <c r="R73" s="233"/>
      <c r="S73" s="234"/>
      <c r="T73" s="262">
        <v>45437</v>
      </c>
      <c r="U73" s="263"/>
      <c r="V73" s="263"/>
      <c r="W73" s="263"/>
      <c r="X73" s="263"/>
      <c r="Y73" s="263"/>
      <c r="Z73" s="263"/>
      <c r="AA73" s="264"/>
      <c r="AB73" s="232" t="s">
        <v>478</v>
      </c>
      <c r="AC73" s="233"/>
      <c r="AD73" s="233"/>
      <c r="AE73" s="233"/>
      <c r="AF73" s="233"/>
      <c r="AG73" s="233"/>
      <c r="AH73" s="234"/>
      <c r="AI73" s="258">
        <v>108483</v>
      </c>
      <c r="AJ73" s="259"/>
      <c r="AK73" s="259"/>
      <c r="AL73" s="259"/>
      <c r="AM73" s="259"/>
      <c r="AN73" s="259"/>
      <c r="AO73" s="259"/>
      <c r="AP73" s="259"/>
      <c r="AQ73" s="260"/>
      <c r="AR73" s="258">
        <v>33847</v>
      </c>
      <c r="AS73" s="259"/>
      <c r="AT73" s="259"/>
      <c r="AU73" s="259"/>
      <c r="AV73" s="259"/>
      <c r="AW73" s="259"/>
      <c r="AX73" s="259"/>
      <c r="AY73" s="260"/>
      <c r="AZ73" s="258">
        <v>33847</v>
      </c>
      <c r="BA73" s="259"/>
      <c r="BB73" s="260"/>
    </row>
    <row r="74" spans="1:55" ht="11.1" customHeight="1" x14ac:dyDescent="0.25">
      <c r="A74" s="201">
        <v>6</v>
      </c>
      <c r="B74" s="202"/>
      <c r="C74" s="272">
        <v>195</v>
      </c>
      <c r="D74" s="273"/>
      <c r="E74" s="274"/>
      <c r="F74" s="262">
        <v>45382</v>
      </c>
      <c r="G74" s="263"/>
      <c r="H74" s="263"/>
      <c r="I74" s="263"/>
      <c r="J74" s="263"/>
      <c r="K74" s="263"/>
      <c r="L74" s="263"/>
      <c r="M74" s="263"/>
      <c r="N74" s="264"/>
      <c r="O74" s="232" t="s">
        <v>477</v>
      </c>
      <c r="P74" s="233"/>
      <c r="Q74" s="233"/>
      <c r="R74" s="233"/>
      <c r="S74" s="234"/>
      <c r="T74" s="262">
        <v>45437</v>
      </c>
      <c r="U74" s="263"/>
      <c r="V74" s="263"/>
      <c r="W74" s="263"/>
      <c r="X74" s="263"/>
      <c r="Y74" s="263"/>
      <c r="Z74" s="263"/>
      <c r="AA74" s="264"/>
      <c r="AB74" s="232" t="s">
        <v>494</v>
      </c>
      <c r="AC74" s="233"/>
      <c r="AD74" s="233"/>
      <c r="AE74" s="233"/>
      <c r="AF74" s="233"/>
      <c r="AG74" s="233"/>
      <c r="AH74" s="234"/>
      <c r="AI74" s="258">
        <v>-108483</v>
      </c>
      <c r="AJ74" s="259"/>
      <c r="AK74" s="259"/>
      <c r="AL74" s="259"/>
      <c r="AM74" s="259"/>
      <c r="AN74" s="259"/>
      <c r="AO74" s="259"/>
      <c r="AP74" s="259"/>
      <c r="AQ74" s="260"/>
      <c r="AR74" s="258">
        <v>-33847</v>
      </c>
      <c r="AS74" s="259"/>
      <c r="AT74" s="259"/>
      <c r="AU74" s="259"/>
      <c r="AV74" s="259"/>
      <c r="AW74" s="259"/>
      <c r="AX74" s="259"/>
      <c r="AY74" s="260"/>
      <c r="AZ74" s="258">
        <v>-33847</v>
      </c>
      <c r="BA74" s="259"/>
      <c r="BB74" s="260"/>
    </row>
    <row r="75" spans="1:55" ht="12" customHeight="1" x14ac:dyDescent="0.25">
      <c r="A75" s="201">
        <v>7</v>
      </c>
      <c r="B75" s="202"/>
      <c r="C75" s="272">
        <v>195</v>
      </c>
      <c r="D75" s="273"/>
      <c r="E75" s="274"/>
      <c r="F75" s="262">
        <v>45382</v>
      </c>
      <c r="G75" s="263"/>
      <c r="H75" s="263"/>
      <c r="I75" s="263"/>
      <c r="J75" s="263"/>
      <c r="K75" s="263"/>
      <c r="L75" s="263"/>
      <c r="M75" s="263"/>
      <c r="N75" s="264"/>
      <c r="O75" s="232" t="s">
        <v>477</v>
      </c>
      <c r="P75" s="233"/>
      <c r="Q75" s="233"/>
      <c r="R75" s="233"/>
      <c r="S75" s="234"/>
      <c r="T75" s="262">
        <v>45437</v>
      </c>
      <c r="U75" s="263"/>
      <c r="V75" s="263"/>
      <c r="W75" s="263"/>
      <c r="X75" s="263"/>
      <c r="Y75" s="263"/>
      <c r="Z75" s="263"/>
      <c r="AA75" s="264"/>
      <c r="AB75" s="232" t="s">
        <v>478</v>
      </c>
      <c r="AC75" s="233"/>
      <c r="AD75" s="233"/>
      <c r="AE75" s="233"/>
      <c r="AF75" s="233"/>
      <c r="AG75" s="233"/>
      <c r="AH75" s="234"/>
      <c r="AI75" s="258">
        <v>12398</v>
      </c>
      <c r="AJ75" s="259"/>
      <c r="AK75" s="259"/>
      <c r="AL75" s="259"/>
      <c r="AM75" s="259"/>
      <c r="AN75" s="259"/>
      <c r="AO75" s="259"/>
      <c r="AP75" s="259"/>
      <c r="AQ75" s="260"/>
      <c r="AR75" s="258">
        <v>3868</v>
      </c>
      <c r="AS75" s="259"/>
      <c r="AT75" s="259"/>
      <c r="AU75" s="259"/>
      <c r="AV75" s="259"/>
      <c r="AW75" s="259"/>
      <c r="AX75" s="259"/>
      <c r="AY75" s="260"/>
      <c r="AZ75" s="258">
        <v>3868</v>
      </c>
      <c r="BA75" s="259"/>
      <c r="BB75" s="260"/>
    </row>
    <row r="76" spans="1:55" ht="12" customHeight="1" x14ac:dyDescent="0.25">
      <c r="A76" s="201">
        <v>8</v>
      </c>
      <c r="B76" s="202"/>
      <c r="C76" s="272">
        <v>195</v>
      </c>
      <c r="D76" s="273"/>
      <c r="E76" s="274"/>
      <c r="F76" s="262">
        <v>45382</v>
      </c>
      <c r="G76" s="263"/>
      <c r="H76" s="263"/>
      <c r="I76" s="263"/>
      <c r="J76" s="263"/>
      <c r="K76" s="263"/>
      <c r="L76" s="263"/>
      <c r="M76" s="263"/>
      <c r="N76" s="264"/>
      <c r="O76" s="232" t="s">
        <v>477</v>
      </c>
      <c r="P76" s="233"/>
      <c r="Q76" s="233"/>
      <c r="R76" s="233"/>
      <c r="S76" s="234"/>
      <c r="T76" s="262">
        <v>45437</v>
      </c>
      <c r="U76" s="263"/>
      <c r="V76" s="263"/>
      <c r="W76" s="263"/>
      <c r="X76" s="263"/>
      <c r="Y76" s="263"/>
      <c r="Z76" s="263"/>
      <c r="AA76" s="264"/>
      <c r="AB76" s="232" t="s">
        <v>494</v>
      </c>
      <c r="AC76" s="233"/>
      <c r="AD76" s="233"/>
      <c r="AE76" s="233"/>
      <c r="AF76" s="233"/>
      <c r="AG76" s="233"/>
      <c r="AH76" s="234"/>
      <c r="AI76" s="258">
        <v>-12398</v>
      </c>
      <c r="AJ76" s="259"/>
      <c r="AK76" s="259"/>
      <c r="AL76" s="259"/>
      <c r="AM76" s="259"/>
      <c r="AN76" s="259"/>
      <c r="AO76" s="259"/>
      <c r="AP76" s="259"/>
      <c r="AQ76" s="260"/>
      <c r="AR76" s="258">
        <v>-3868</v>
      </c>
      <c r="AS76" s="259"/>
      <c r="AT76" s="259"/>
      <c r="AU76" s="259"/>
      <c r="AV76" s="259"/>
      <c r="AW76" s="259"/>
      <c r="AX76" s="259"/>
      <c r="AY76" s="260"/>
      <c r="AZ76" s="258">
        <v>-3868</v>
      </c>
      <c r="BA76" s="259"/>
      <c r="BB76" s="260"/>
    </row>
    <row r="77" spans="1:55" ht="12" customHeight="1" x14ac:dyDescent="0.25">
      <c r="A77" s="201">
        <v>9</v>
      </c>
      <c r="B77" s="202"/>
      <c r="C77" s="272">
        <v>195</v>
      </c>
      <c r="D77" s="273"/>
      <c r="E77" s="274"/>
      <c r="F77" s="262">
        <v>45382</v>
      </c>
      <c r="G77" s="263"/>
      <c r="H77" s="263"/>
      <c r="I77" s="263"/>
      <c r="J77" s="263"/>
      <c r="K77" s="263"/>
      <c r="L77" s="263"/>
      <c r="M77" s="263"/>
      <c r="N77" s="264"/>
      <c r="O77" s="232" t="s">
        <v>477</v>
      </c>
      <c r="P77" s="233"/>
      <c r="Q77" s="233"/>
      <c r="R77" s="233"/>
      <c r="S77" s="234"/>
      <c r="T77" s="262">
        <v>45437</v>
      </c>
      <c r="U77" s="263"/>
      <c r="V77" s="263"/>
      <c r="W77" s="263"/>
      <c r="X77" s="263"/>
      <c r="Y77" s="263"/>
      <c r="Z77" s="263"/>
      <c r="AA77" s="264"/>
      <c r="AB77" s="232" t="s">
        <v>478</v>
      </c>
      <c r="AC77" s="233"/>
      <c r="AD77" s="233"/>
      <c r="AE77" s="233"/>
      <c r="AF77" s="233"/>
      <c r="AG77" s="233"/>
      <c r="AH77" s="234"/>
      <c r="AI77" s="258">
        <v>6072</v>
      </c>
      <c r="AJ77" s="259"/>
      <c r="AK77" s="259"/>
      <c r="AL77" s="259"/>
      <c r="AM77" s="259"/>
      <c r="AN77" s="259"/>
      <c r="AO77" s="259"/>
      <c r="AP77" s="259"/>
      <c r="AQ77" s="260"/>
      <c r="AR77" s="258">
        <v>1894</v>
      </c>
      <c r="AS77" s="259"/>
      <c r="AT77" s="259"/>
      <c r="AU77" s="259"/>
      <c r="AV77" s="259"/>
      <c r="AW77" s="259"/>
      <c r="AX77" s="259"/>
      <c r="AY77" s="260"/>
      <c r="AZ77" s="258">
        <v>1894</v>
      </c>
      <c r="BA77" s="259"/>
      <c r="BB77" s="260"/>
    </row>
    <row r="78" spans="1:55" ht="12" customHeight="1" x14ac:dyDescent="0.25">
      <c r="A78" s="201">
        <v>10</v>
      </c>
      <c r="B78" s="202"/>
      <c r="C78" s="272">
        <v>195</v>
      </c>
      <c r="D78" s="273"/>
      <c r="E78" s="274"/>
      <c r="F78" s="262">
        <v>45382</v>
      </c>
      <c r="G78" s="263"/>
      <c r="H78" s="263"/>
      <c r="I78" s="263"/>
      <c r="J78" s="263"/>
      <c r="K78" s="263"/>
      <c r="L78" s="263"/>
      <c r="M78" s="263"/>
      <c r="N78" s="264"/>
      <c r="O78" s="232" t="s">
        <v>477</v>
      </c>
      <c r="P78" s="233"/>
      <c r="Q78" s="233"/>
      <c r="R78" s="233"/>
      <c r="S78" s="234"/>
      <c r="T78" s="262">
        <v>45437</v>
      </c>
      <c r="U78" s="263"/>
      <c r="V78" s="263"/>
      <c r="W78" s="263"/>
      <c r="X78" s="263"/>
      <c r="Y78" s="263"/>
      <c r="Z78" s="263"/>
      <c r="AA78" s="264"/>
      <c r="AB78" s="232" t="s">
        <v>494</v>
      </c>
      <c r="AC78" s="233"/>
      <c r="AD78" s="233"/>
      <c r="AE78" s="233"/>
      <c r="AF78" s="233"/>
      <c r="AG78" s="233"/>
      <c r="AH78" s="234"/>
      <c r="AI78" s="258">
        <v>-6072</v>
      </c>
      <c r="AJ78" s="259"/>
      <c r="AK78" s="259"/>
      <c r="AL78" s="259"/>
      <c r="AM78" s="259"/>
      <c r="AN78" s="259"/>
      <c r="AO78" s="259"/>
      <c r="AP78" s="259"/>
      <c r="AQ78" s="260"/>
      <c r="AR78" s="258">
        <v>-1894</v>
      </c>
      <c r="AS78" s="259"/>
      <c r="AT78" s="259"/>
      <c r="AU78" s="259"/>
      <c r="AV78" s="259"/>
      <c r="AW78" s="259"/>
      <c r="AX78" s="259"/>
      <c r="AY78" s="260"/>
      <c r="AZ78" s="258">
        <v>-1894</v>
      </c>
      <c r="BA78" s="259"/>
      <c r="BB78" s="260"/>
    </row>
    <row r="79" spans="1:55" ht="12" customHeight="1" x14ac:dyDescent="0.25">
      <c r="A79" s="201">
        <v>11</v>
      </c>
      <c r="B79" s="202"/>
      <c r="C79" s="272">
        <v>195</v>
      </c>
      <c r="D79" s="273"/>
      <c r="E79" s="274"/>
      <c r="F79" s="262">
        <v>45382</v>
      </c>
      <c r="G79" s="263"/>
      <c r="H79" s="263"/>
      <c r="I79" s="263"/>
      <c r="J79" s="263"/>
      <c r="K79" s="263"/>
      <c r="L79" s="263"/>
      <c r="M79" s="263"/>
      <c r="N79" s="264"/>
      <c r="O79" s="232" t="s">
        <v>477</v>
      </c>
      <c r="P79" s="233"/>
      <c r="Q79" s="233"/>
      <c r="R79" s="233"/>
      <c r="S79" s="234"/>
      <c r="T79" s="262">
        <v>45437</v>
      </c>
      <c r="U79" s="263"/>
      <c r="V79" s="263"/>
      <c r="W79" s="263"/>
      <c r="X79" s="263"/>
      <c r="Y79" s="263"/>
      <c r="Z79" s="263"/>
      <c r="AA79" s="264"/>
      <c r="AB79" s="232" t="s">
        <v>478</v>
      </c>
      <c r="AC79" s="233"/>
      <c r="AD79" s="233"/>
      <c r="AE79" s="233"/>
      <c r="AF79" s="233"/>
      <c r="AG79" s="233"/>
      <c r="AH79" s="234"/>
      <c r="AI79" s="258">
        <v>5692</v>
      </c>
      <c r="AJ79" s="259"/>
      <c r="AK79" s="259"/>
      <c r="AL79" s="259"/>
      <c r="AM79" s="259"/>
      <c r="AN79" s="259"/>
      <c r="AO79" s="259"/>
      <c r="AP79" s="259"/>
      <c r="AQ79" s="260"/>
      <c r="AR79" s="258">
        <v>1776</v>
      </c>
      <c r="AS79" s="259"/>
      <c r="AT79" s="259"/>
      <c r="AU79" s="259"/>
      <c r="AV79" s="259"/>
      <c r="AW79" s="259"/>
      <c r="AX79" s="259"/>
      <c r="AY79" s="260"/>
      <c r="AZ79" s="258">
        <v>1776</v>
      </c>
      <c r="BA79" s="259"/>
      <c r="BB79" s="260"/>
    </row>
    <row r="80" spans="1:55" ht="12" customHeight="1" x14ac:dyDescent="0.25">
      <c r="A80" s="201">
        <v>12</v>
      </c>
      <c r="B80" s="202"/>
      <c r="C80" s="272">
        <v>195</v>
      </c>
      <c r="D80" s="273"/>
      <c r="E80" s="274"/>
      <c r="F80" s="262">
        <v>45382</v>
      </c>
      <c r="G80" s="263"/>
      <c r="H80" s="263"/>
      <c r="I80" s="263"/>
      <c r="J80" s="263"/>
      <c r="K80" s="263"/>
      <c r="L80" s="263"/>
      <c r="M80" s="263"/>
      <c r="N80" s="264"/>
      <c r="O80" s="232" t="s">
        <v>477</v>
      </c>
      <c r="P80" s="233"/>
      <c r="Q80" s="233"/>
      <c r="R80" s="233"/>
      <c r="S80" s="234"/>
      <c r="T80" s="262">
        <v>45437</v>
      </c>
      <c r="U80" s="263"/>
      <c r="V80" s="263"/>
      <c r="W80" s="263"/>
      <c r="X80" s="263"/>
      <c r="Y80" s="263"/>
      <c r="Z80" s="263"/>
      <c r="AA80" s="264"/>
      <c r="AB80" s="232" t="s">
        <v>494</v>
      </c>
      <c r="AC80" s="233"/>
      <c r="AD80" s="233"/>
      <c r="AE80" s="233"/>
      <c r="AF80" s="233"/>
      <c r="AG80" s="233"/>
      <c r="AH80" s="234"/>
      <c r="AI80" s="258">
        <v>-5692</v>
      </c>
      <c r="AJ80" s="259"/>
      <c r="AK80" s="259"/>
      <c r="AL80" s="259"/>
      <c r="AM80" s="259"/>
      <c r="AN80" s="259"/>
      <c r="AO80" s="259"/>
      <c r="AP80" s="259"/>
      <c r="AQ80" s="260"/>
      <c r="AR80" s="258">
        <v>-1776</v>
      </c>
      <c r="AS80" s="259"/>
      <c r="AT80" s="259"/>
      <c r="AU80" s="259"/>
      <c r="AV80" s="259"/>
      <c r="AW80" s="259"/>
      <c r="AX80" s="259"/>
      <c r="AY80" s="260"/>
      <c r="AZ80" s="258">
        <v>-1776</v>
      </c>
      <c r="BA80" s="259"/>
      <c r="BB80" s="260"/>
    </row>
    <row r="81" spans="1:54" ht="12" customHeight="1" x14ac:dyDescent="0.25">
      <c r="A81" s="201">
        <v>13</v>
      </c>
      <c r="B81" s="202"/>
      <c r="C81" s="272">
        <v>195</v>
      </c>
      <c r="D81" s="273"/>
      <c r="E81" s="274"/>
      <c r="F81" s="262">
        <v>45382</v>
      </c>
      <c r="G81" s="263"/>
      <c r="H81" s="263"/>
      <c r="I81" s="263"/>
      <c r="J81" s="263"/>
      <c r="K81" s="263"/>
      <c r="L81" s="263"/>
      <c r="M81" s="263"/>
      <c r="N81" s="264"/>
      <c r="O81" s="232" t="s">
        <v>477</v>
      </c>
      <c r="P81" s="233"/>
      <c r="Q81" s="233"/>
      <c r="R81" s="233"/>
      <c r="S81" s="234"/>
      <c r="T81" s="262">
        <v>45437</v>
      </c>
      <c r="U81" s="263"/>
      <c r="V81" s="263"/>
      <c r="W81" s="263"/>
      <c r="X81" s="263"/>
      <c r="Y81" s="263"/>
      <c r="Z81" s="263"/>
      <c r="AA81" s="264"/>
      <c r="AB81" s="232" t="s">
        <v>478</v>
      </c>
      <c r="AC81" s="233"/>
      <c r="AD81" s="233"/>
      <c r="AE81" s="233"/>
      <c r="AF81" s="233"/>
      <c r="AG81" s="233"/>
      <c r="AH81" s="234"/>
      <c r="AI81" s="258">
        <v>221993</v>
      </c>
      <c r="AJ81" s="259"/>
      <c r="AK81" s="259"/>
      <c r="AL81" s="259"/>
      <c r="AM81" s="259"/>
      <c r="AN81" s="259"/>
      <c r="AO81" s="259"/>
      <c r="AP81" s="259"/>
      <c r="AQ81" s="260"/>
      <c r="AR81" s="258">
        <v>221993</v>
      </c>
      <c r="AS81" s="259"/>
      <c r="AT81" s="259"/>
      <c r="AU81" s="259"/>
      <c r="AV81" s="259"/>
      <c r="AW81" s="259"/>
      <c r="AX81" s="259"/>
      <c r="AY81" s="260"/>
      <c r="AZ81" s="258">
        <v>221993</v>
      </c>
      <c r="BA81" s="259"/>
      <c r="BB81" s="260"/>
    </row>
    <row r="82" spans="1:54" ht="12" customHeight="1" x14ac:dyDescent="0.25">
      <c r="A82" s="201">
        <v>14</v>
      </c>
      <c r="B82" s="202"/>
      <c r="C82" s="272">
        <v>195</v>
      </c>
      <c r="D82" s="273"/>
      <c r="E82" s="274"/>
      <c r="F82" s="262">
        <v>45382</v>
      </c>
      <c r="G82" s="263"/>
      <c r="H82" s="263"/>
      <c r="I82" s="263"/>
      <c r="J82" s="263"/>
      <c r="K82" s="263"/>
      <c r="L82" s="263"/>
      <c r="M82" s="263"/>
      <c r="N82" s="264"/>
      <c r="O82" s="232" t="s">
        <v>477</v>
      </c>
      <c r="P82" s="233"/>
      <c r="Q82" s="233"/>
      <c r="R82" s="233"/>
      <c r="S82" s="234"/>
      <c r="T82" s="262">
        <v>45437</v>
      </c>
      <c r="U82" s="263"/>
      <c r="V82" s="263"/>
      <c r="W82" s="263"/>
      <c r="X82" s="263"/>
      <c r="Y82" s="263"/>
      <c r="Z82" s="263"/>
      <c r="AA82" s="264"/>
      <c r="AB82" s="232" t="s">
        <v>494</v>
      </c>
      <c r="AC82" s="233"/>
      <c r="AD82" s="233"/>
      <c r="AE82" s="233"/>
      <c r="AF82" s="233"/>
      <c r="AG82" s="233"/>
      <c r="AH82" s="234"/>
      <c r="AI82" s="258">
        <v>-221993</v>
      </c>
      <c r="AJ82" s="259"/>
      <c r="AK82" s="259"/>
      <c r="AL82" s="259"/>
      <c r="AM82" s="259"/>
      <c r="AN82" s="259"/>
      <c r="AO82" s="259"/>
      <c r="AP82" s="259"/>
      <c r="AQ82" s="260"/>
      <c r="AR82" s="258">
        <v>-221993</v>
      </c>
      <c r="AS82" s="259"/>
      <c r="AT82" s="259"/>
      <c r="AU82" s="259"/>
      <c r="AV82" s="259"/>
      <c r="AW82" s="259"/>
      <c r="AX82" s="259"/>
      <c r="AY82" s="260"/>
      <c r="AZ82" s="258">
        <v>-221993</v>
      </c>
      <c r="BA82" s="259"/>
      <c r="BB82" s="260"/>
    </row>
    <row r="83" spans="1:54" ht="12" customHeight="1" x14ac:dyDescent="0.25">
      <c r="A83" s="201">
        <v>15</v>
      </c>
      <c r="B83" s="202"/>
      <c r="C83" s="272">
        <v>195</v>
      </c>
      <c r="D83" s="273"/>
      <c r="E83" s="274"/>
      <c r="F83" s="262">
        <v>45382</v>
      </c>
      <c r="G83" s="263"/>
      <c r="H83" s="263"/>
      <c r="I83" s="263"/>
      <c r="J83" s="263"/>
      <c r="K83" s="263"/>
      <c r="L83" s="263"/>
      <c r="M83" s="263"/>
      <c r="N83" s="264"/>
      <c r="O83" s="232" t="s">
        <v>477</v>
      </c>
      <c r="P83" s="233"/>
      <c r="Q83" s="233"/>
      <c r="R83" s="233"/>
      <c r="S83" s="234"/>
      <c r="T83" s="262">
        <v>45437</v>
      </c>
      <c r="U83" s="263"/>
      <c r="V83" s="263"/>
      <c r="W83" s="263"/>
      <c r="X83" s="263"/>
      <c r="Y83" s="263"/>
      <c r="Z83" s="263"/>
      <c r="AA83" s="264"/>
      <c r="AB83" s="232" t="s">
        <v>478</v>
      </c>
      <c r="AC83" s="233"/>
      <c r="AD83" s="233"/>
      <c r="AE83" s="233"/>
      <c r="AF83" s="233"/>
      <c r="AG83" s="233"/>
      <c r="AH83" s="234"/>
      <c r="AI83" s="258">
        <v>108483</v>
      </c>
      <c r="AJ83" s="259"/>
      <c r="AK83" s="259"/>
      <c r="AL83" s="259"/>
      <c r="AM83" s="259"/>
      <c r="AN83" s="259"/>
      <c r="AO83" s="259"/>
      <c r="AP83" s="259"/>
      <c r="AQ83" s="260"/>
      <c r="AR83" s="258">
        <v>101589.2</v>
      </c>
      <c r="AS83" s="259"/>
      <c r="AT83" s="259"/>
      <c r="AU83" s="259"/>
      <c r="AV83" s="259"/>
      <c r="AW83" s="259"/>
      <c r="AX83" s="259"/>
      <c r="AY83" s="260"/>
      <c r="AZ83" s="258">
        <v>101589.2</v>
      </c>
      <c r="BA83" s="259"/>
      <c r="BB83" s="260"/>
    </row>
    <row r="84" spans="1:54" ht="12" customHeight="1" x14ac:dyDescent="0.25">
      <c r="A84" s="201">
        <v>16</v>
      </c>
      <c r="B84" s="202"/>
      <c r="C84" s="272">
        <v>195</v>
      </c>
      <c r="D84" s="273"/>
      <c r="E84" s="274"/>
      <c r="F84" s="262">
        <v>45382</v>
      </c>
      <c r="G84" s="263"/>
      <c r="H84" s="263"/>
      <c r="I84" s="263"/>
      <c r="J84" s="263"/>
      <c r="K84" s="263"/>
      <c r="L84" s="263"/>
      <c r="M84" s="263"/>
      <c r="N84" s="264"/>
      <c r="O84" s="232" t="s">
        <v>477</v>
      </c>
      <c r="P84" s="233"/>
      <c r="Q84" s="233"/>
      <c r="R84" s="233"/>
      <c r="S84" s="234"/>
      <c r="T84" s="262">
        <v>45437</v>
      </c>
      <c r="U84" s="263"/>
      <c r="V84" s="263"/>
      <c r="W84" s="263"/>
      <c r="X84" s="263"/>
      <c r="Y84" s="263"/>
      <c r="Z84" s="263"/>
      <c r="AA84" s="264"/>
      <c r="AB84" s="232" t="s">
        <v>494</v>
      </c>
      <c r="AC84" s="233"/>
      <c r="AD84" s="233"/>
      <c r="AE84" s="233"/>
      <c r="AF84" s="233"/>
      <c r="AG84" s="233"/>
      <c r="AH84" s="234"/>
      <c r="AI84" s="258">
        <v>-108483</v>
      </c>
      <c r="AJ84" s="259"/>
      <c r="AK84" s="259"/>
      <c r="AL84" s="259"/>
      <c r="AM84" s="259"/>
      <c r="AN84" s="259"/>
      <c r="AO84" s="259"/>
      <c r="AP84" s="259"/>
      <c r="AQ84" s="260"/>
      <c r="AR84" s="258">
        <v>-101589.2</v>
      </c>
      <c r="AS84" s="259"/>
      <c r="AT84" s="259"/>
      <c r="AU84" s="259"/>
      <c r="AV84" s="259"/>
      <c r="AW84" s="259"/>
      <c r="AX84" s="259"/>
      <c r="AY84" s="260"/>
      <c r="AZ84" s="258">
        <v>-101589.2</v>
      </c>
      <c r="BA84" s="259"/>
      <c r="BB84" s="260"/>
    </row>
    <row r="85" spans="1:54" ht="11.1" customHeight="1" x14ac:dyDescent="0.25">
      <c r="A85" s="201">
        <v>17</v>
      </c>
      <c r="B85" s="202"/>
      <c r="C85" s="272">
        <v>195</v>
      </c>
      <c r="D85" s="273"/>
      <c r="E85" s="274"/>
      <c r="F85" s="262">
        <v>45382</v>
      </c>
      <c r="G85" s="263"/>
      <c r="H85" s="263"/>
      <c r="I85" s="263"/>
      <c r="J85" s="263"/>
      <c r="K85" s="263"/>
      <c r="L85" s="263"/>
      <c r="M85" s="263"/>
      <c r="N85" s="264"/>
      <c r="O85" s="232" t="s">
        <v>477</v>
      </c>
      <c r="P85" s="233"/>
      <c r="Q85" s="233"/>
      <c r="R85" s="233"/>
      <c r="S85" s="234"/>
      <c r="T85" s="262">
        <v>45437</v>
      </c>
      <c r="U85" s="263"/>
      <c r="V85" s="263"/>
      <c r="W85" s="263"/>
      <c r="X85" s="263"/>
      <c r="Y85" s="263"/>
      <c r="Z85" s="263"/>
      <c r="AA85" s="264"/>
      <c r="AB85" s="232" t="s">
        <v>478</v>
      </c>
      <c r="AC85" s="233"/>
      <c r="AD85" s="233"/>
      <c r="AE85" s="233"/>
      <c r="AF85" s="233"/>
      <c r="AG85" s="233"/>
      <c r="AH85" s="234"/>
      <c r="AI85" s="258">
        <v>108483</v>
      </c>
      <c r="AJ85" s="259"/>
      <c r="AK85" s="259"/>
      <c r="AL85" s="259"/>
      <c r="AM85" s="259"/>
      <c r="AN85" s="259"/>
      <c r="AO85" s="259"/>
      <c r="AP85" s="259"/>
      <c r="AQ85" s="260"/>
      <c r="AR85" s="258">
        <v>33847</v>
      </c>
      <c r="AS85" s="259"/>
      <c r="AT85" s="259"/>
      <c r="AU85" s="259"/>
      <c r="AV85" s="259"/>
      <c r="AW85" s="259"/>
      <c r="AX85" s="259"/>
      <c r="AY85" s="260"/>
      <c r="AZ85" s="258">
        <v>33847</v>
      </c>
      <c r="BA85" s="259"/>
      <c r="BB85" s="260"/>
    </row>
    <row r="86" spans="1:54" ht="12.2" customHeight="1" x14ac:dyDescent="0.25">
      <c r="A86" s="201">
        <v>18</v>
      </c>
      <c r="B86" s="202"/>
      <c r="C86" s="272">
        <v>195</v>
      </c>
      <c r="D86" s="273"/>
      <c r="E86" s="274"/>
      <c r="F86" s="262">
        <v>45382</v>
      </c>
      <c r="G86" s="263"/>
      <c r="H86" s="263"/>
      <c r="I86" s="263"/>
      <c r="J86" s="263"/>
      <c r="K86" s="263"/>
      <c r="L86" s="263"/>
      <c r="M86" s="263"/>
      <c r="N86" s="264"/>
      <c r="O86" s="232" t="s">
        <v>477</v>
      </c>
      <c r="P86" s="233"/>
      <c r="Q86" s="233"/>
      <c r="R86" s="233"/>
      <c r="S86" s="234"/>
      <c r="T86" s="262">
        <v>45437</v>
      </c>
      <c r="U86" s="263"/>
      <c r="V86" s="263"/>
      <c r="W86" s="263"/>
      <c r="X86" s="263"/>
      <c r="Y86" s="263"/>
      <c r="Z86" s="263"/>
      <c r="AA86" s="264"/>
      <c r="AB86" s="232" t="s">
        <v>494</v>
      </c>
      <c r="AC86" s="233"/>
      <c r="AD86" s="233"/>
      <c r="AE86" s="233"/>
      <c r="AF86" s="233"/>
      <c r="AG86" s="233"/>
      <c r="AH86" s="234"/>
      <c r="AI86" s="258">
        <v>-108483</v>
      </c>
      <c r="AJ86" s="259"/>
      <c r="AK86" s="259"/>
      <c r="AL86" s="259"/>
      <c r="AM86" s="259"/>
      <c r="AN86" s="259"/>
      <c r="AO86" s="259"/>
      <c r="AP86" s="259"/>
      <c r="AQ86" s="260"/>
      <c r="AR86" s="258">
        <v>-33847</v>
      </c>
      <c r="AS86" s="259"/>
      <c r="AT86" s="259"/>
      <c r="AU86" s="259"/>
      <c r="AV86" s="259"/>
      <c r="AW86" s="259"/>
      <c r="AX86" s="259"/>
      <c r="AY86" s="260"/>
      <c r="AZ86" s="258">
        <v>-33847</v>
      </c>
      <c r="BA86" s="259"/>
      <c r="BB86" s="260"/>
    </row>
    <row r="87" spans="1:54" ht="12" customHeight="1" x14ac:dyDescent="0.25">
      <c r="A87" s="201">
        <v>19</v>
      </c>
      <c r="B87" s="202"/>
      <c r="C87" s="201">
        <v>195</v>
      </c>
      <c r="D87" s="261"/>
      <c r="E87" s="202"/>
      <c r="F87" s="262">
        <v>45382</v>
      </c>
      <c r="G87" s="263"/>
      <c r="H87" s="263"/>
      <c r="I87" s="263"/>
      <c r="J87" s="263"/>
      <c r="K87" s="263"/>
      <c r="L87" s="263"/>
      <c r="M87" s="263"/>
      <c r="N87" s="264"/>
      <c r="O87" s="232" t="s">
        <v>477</v>
      </c>
      <c r="P87" s="233"/>
      <c r="Q87" s="233"/>
      <c r="R87" s="233"/>
      <c r="S87" s="234"/>
      <c r="T87" s="262">
        <v>45437</v>
      </c>
      <c r="U87" s="263"/>
      <c r="V87" s="263"/>
      <c r="W87" s="263"/>
      <c r="X87" s="263"/>
      <c r="Y87" s="263"/>
      <c r="Z87" s="263"/>
      <c r="AA87" s="264"/>
      <c r="AB87" s="232" t="s">
        <v>478</v>
      </c>
      <c r="AC87" s="233"/>
      <c r="AD87" s="233"/>
      <c r="AE87" s="233"/>
      <c r="AF87" s="233"/>
      <c r="AG87" s="233"/>
      <c r="AH87" s="234"/>
      <c r="AI87" s="258">
        <v>12398</v>
      </c>
      <c r="AJ87" s="259"/>
      <c r="AK87" s="259"/>
      <c r="AL87" s="259"/>
      <c r="AM87" s="259"/>
      <c r="AN87" s="259"/>
      <c r="AO87" s="259"/>
      <c r="AP87" s="259"/>
      <c r="AQ87" s="260"/>
      <c r="AR87" s="258">
        <v>3868</v>
      </c>
      <c r="AS87" s="259"/>
      <c r="AT87" s="259"/>
      <c r="AU87" s="259"/>
      <c r="AV87" s="259"/>
      <c r="AW87" s="259"/>
      <c r="AX87" s="259"/>
      <c r="AY87" s="260"/>
      <c r="AZ87" s="258">
        <v>3868</v>
      </c>
      <c r="BA87" s="259"/>
      <c r="BB87" s="260"/>
    </row>
    <row r="88" spans="1:54" ht="12" customHeight="1" x14ac:dyDescent="0.25">
      <c r="A88" s="201">
        <v>20</v>
      </c>
      <c r="B88" s="202"/>
      <c r="C88" s="201">
        <v>195</v>
      </c>
      <c r="D88" s="261"/>
      <c r="E88" s="202"/>
      <c r="F88" s="262">
        <v>45382</v>
      </c>
      <c r="G88" s="263"/>
      <c r="H88" s="263"/>
      <c r="I88" s="263"/>
      <c r="J88" s="263"/>
      <c r="K88" s="263"/>
      <c r="L88" s="263"/>
      <c r="M88" s="263"/>
      <c r="N88" s="264"/>
      <c r="O88" s="232" t="s">
        <v>477</v>
      </c>
      <c r="P88" s="233"/>
      <c r="Q88" s="233"/>
      <c r="R88" s="233"/>
      <c r="S88" s="234"/>
      <c r="T88" s="262">
        <v>45437</v>
      </c>
      <c r="U88" s="263"/>
      <c r="V88" s="263"/>
      <c r="W88" s="263"/>
      <c r="X88" s="263"/>
      <c r="Y88" s="263"/>
      <c r="Z88" s="263"/>
      <c r="AA88" s="264"/>
      <c r="AB88" s="232" t="s">
        <v>494</v>
      </c>
      <c r="AC88" s="233"/>
      <c r="AD88" s="233"/>
      <c r="AE88" s="233"/>
      <c r="AF88" s="233"/>
      <c r="AG88" s="233"/>
      <c r="AH88" s="234"/>
      <c r="AI88" s="258">
        <v>-12398</v>
      </c>
      <c r="AJ88" s="259"/>
      <c r="AK88" s="259"/>
      <c r="AL88" s="259"/>
      <c r="AM88" s="259"/>
      <c r="AN88" s="259"/>
      <c r="AO88" s="259"/>
      <c r="AP88" s="259"/>
      <c r="AQ88" s="260"/>
      <c r="AR88" s="258">
        <v>-3868</v>
      </c>
      <c r="AS88" s="259"/>
      <c r="AT88" s="259"/>
      <c r="AU88" s="259"/>
      <c r="AV88" s="259"/>
      <c r="AW88" s="259"/>
      <c r="AX88" s="259"/>
      <c r="AY88" s="260"/>
      <c r="AZ88" s="258">
        <v>-3868</v>
      </c>
      <c r="BA88" s="259"/>
      <c r="BB88" s="260"/>
    </row>
    <row r="89" spans="1:54" ht="12" customHeight="1" x14ac:dyDescent="0.25">
      <c r="A89" s="201">
        <v>21</v>
      </c>
      <c r="B89" s="202"/>
      <c r="C89" s="201">
        <v>195</v>
      </c>
      <c r="D89" s="261"/>
      <c r="E89" s="202"/>
      <c r="F89" s="262">
        <v>45382</v>
      </c>
      <c r="G89" s="263"/>
      <c r="H89" s="263"/>
      <c r="I89" s="263"/>
      <c r="J89" s="263"/>
      <c r="K89" s="263"/>
      <c r="L89" s="263"/>
      <c r="M89" s="263"/>
      <c r="N89" s="264"/>
      <c r="O89" s="232" t="s">
        <v>477</v>
      </c>
      <c r="P89" s="233"/>
      <c r="Q89" s="233"/>
      <c r="R89" s="233"/>
      <c r="S89" s="234"/>
      <c r="T89" s="262">
        <v>45437</v>
      </c>
      <c r="U89" s="263"/>
      <c r="V89" s="263"/>
      <c r="W89" s="263"/>
      <c r="X89" s="263"/>
      <c r="Y89" s="263"/>
      <c r="Z89" s="263"/>
      <c r="AA89" s="264"/>
      <c r="AB89" s="232" t="s">
        <v>478</v>
      </c>
      <c r="AC89" s="233"/>
      <c r="AD89" s="233"/>
      <c r="AE89" s="233"/>
      <c r="AF89" s="233"/>
      <c r="AG89" s="233"/>
      <c r="AH89" s="234"/>
      <c r="AI89" s="258">
        <v>6072</v>
      </c>
      <c r="AJ89" s="259"/>
      <c r="AK89" s="259"/>
      <c r="AL89" s="259"/>
      <c r="AM89" s="259"/>
      <c r="AN89" s="259"/>
      <c r="AO89" s="259"/>
      <c r="AP89" s="259"/>
      <c r="AQ89" s="260"/>
      <c r="AR89" s="258">
        <v>1894</v>
      </c>
      <c r="AS89" s="259"/>
      <c r="AT89" s="259"/>
      <c r="AU89" s="259"/>
      <c r="AV89" s="259"/>
      <c r="AW89" s="259"/>
      <c r="AX89" s="259"/>
      <c r="AY89" s="260"/>
      <c r="AZ89" s="258">
        <v>1894</v>
      </c>
      <c r="BA89" s="259"/>
      <c r="BB89" s="260"/>
    </row>
    <row r="90" spans="1:54" ht="12" customHeight="1" x14ac:dyDescent="0.25">
      <c r="A90" s="201">
        <v>22</v>
      </c>
      <c r="B90" s="202"/>
      <c r="C90" s="201">
        <v>195</v>
      </c>
      <c r="D90" s="261"/>
      <c r="E90" s="202"/>
      <c r="F90" s="262">
        <v>45382</v>
      </c>
      <c r="G90" s="263"/>
      <c r="H90" s="263"/>
      <c r="I90" s="263"/>
      <c r="J90" s="263"/>
      <c r="K90" s="263"/>
      <c r="L90" s="263"/>
      <c r="M90" s="263"/>
      <c r="N90" s="264"/>
      <c r="O90" s="232" t="s">
        <v>477</v>
      </c>
      <c r="P90" s="233"/>
      <c r="Q90" s="233"/>
      <c r="R90" s="233"/>
      <c r="S90" s="234"/>
      <c r="T90" s="262">
        <v>45437</v>
      </c>
      <c r="U90" s="263"/>
      <c r="V90" s="263"/>
      <c r="W90" s="263"/>
      <c r="X90" s="263"/>
      <c r="Y90" s="263"/>
      <c r="Z90" s="263"/>
      <c r="AA90" s="264"/>
      <c r="AB90" s="232" t="s">
        <v>494</v>
      </c>
      <c r="AC90" s="233"/>
      <c r="AD90" s="233"/>
      <c r="AE90" s="233"/>
      <c r="AF90" s="233"/>
      <c r="AG90" s="233"/>
      <c r="AH90" s="234"/>
      <c r="AI90" s="258">
        <v>-6072</v>
      </c>
      <c r="AJ90" s="259"/>
      <c r="AK90" s="259"/>
      <c r="AL90" s="259"/>
      <c r="AM90" s="259"/>
      <c r="AN90" s="259"/>
      <c r="AO90" s="259"/>
      <c r="AP90" s="259"/>
      <c r="AQ90" s="260"/>
      <c r="AR90" s="258">
        <v>-1894</v>
      </c>
      <c r="AS90" s="259"/>
      <c r="AT90" s="259"/>
      <c r="AU90" s="259"/>
      <c r="AV90" s="259"/>
      <c r="AW90" s="259"/>
      <c r="AX90" s="259"/>
      <c r="AY90" s="260"/>
      <c r="AZ90" s="258">
        <v>-1894</v>
      </c>
      <c r="BA90" s="259"/>
      <c r="BB90" s="260"/>
    </row>
    <row r="91" spans="1:54" ht="12" customHeight="1" x14ac:dyDescent="0.25">
      <c r="A91" s="201">
        <v>23</v>
      </c>
      <c r="B91" s="202"/>
      <c r="C91" s="201">
        <v>195</v>
      </c>
      <c r="D91" s="261"/>
      <c r="E91" s="202"/>
      <c r="F91" s="262">
        <v>45382</v>
      </c>
      <c r="G91" s="263"/>
      <c r="H91" s="263"/>
      <c r="I91" s="263"/>
      <c r="J91" s="263"/>
      <c r="K91" s="263"/>
      <c r="L91" s="263"/>
      <c r="M91" s="263"/>
      <c r="N91" s="264"/>
      <c r="O91" s="232" t="s">
        <v>477</v>
      </c>
      <c r="P91" s="233"/>
      <c r="Q91" s="233"/>
      <c r="R91" s="233"/>
      <c r="S91" s="234"/>
      <c r="T91" s="262">
        <v>45437</v>
      </c>
      <c r="U91" s="263"/>
      <c r="V91" s="263"/>
      <c r="W91" s="263"/>
      <c r="X91" s="263"/>
      <c r="Y91" s="263"/>
      <c r="Z91" s="263"/>
      <c r="AA91" s="264"/>
      <c r="AB91" s="232" t="s">
        <v>478</v>
      </c>
      <c r="AC91" s="233"/>
      <c r="AD91" s="233"/>
      <c r="AE91" s="233"/>
      <c r="AF91" s="233"/>
      <c r="AG91" s="233"/>
      <c r="AH91" s="234"/>
      <c r="AI91" s="258">
        <v>5692</v>
      </c>
      <c r="AJ91" s="259"/>
      <c r="AK91" s="259"/>
      <c r="AL91" s="259"/>
      <c r="AM91" s="259"/>
      <c r="AN91" s="259"/>
      <c r="AO91" s="259"/>
      <c r="AP91" s="259"/>
      <c r="AQ91" s="260"/>
      <c r="AR91" s="258">
        <v>1776</v>
      </c>
      <c r="AS91" s="259"/>
      <c r="AT91" s="259"/>
      <c r="AU91" s="259"/>
      <c r="AV91" s="259"/>
      <c r="AW91" s="259"/>
      <c r="AX91" s="259"/>
      <c r="AY91" s="260"/>
      <c r="AZ91" s="258">
        <v>1776</v>
      </c>
      <c r="BA91" s="259"/>
      <c r="BB91" s="260"/>
    </row>
    <row r="92" spans="1:54" ht="12" customHeight="1" x14ac:dyDescent="0.25">
      <c r="A92" s="201">
        <v>24</v>
      </c>
      <c r="B92" s="202"/>
      <c r="C92" s="201">
        <v>195</v>
      </c>
      <c r="D92" s="261"/>
      <c r="E92" s="202"/>
      <c r="F92" s="262">
        <v>45382</v>
      </c>
      <c r="G92" s="263"/>
      <c r="H92" s="263"/>
      <c r="I92" s="263"/>
      <c r="J92" s="263"/>
      <c r="K92" s="263"/>
      <c r="L92" s="263"/>
      <c r="M92" s="263"/>
      <c r="N92" s="264"/>
      <c r="O92" s="232" t="s">
        <v>477</v>
      </c>
      <c r="P92" s="233"/>
      <c r="Q92" s="233"/>
      <c r="R92" s="233"/>
      <c r="S92" s="234"/>
      <c r="T92" s="262">
        <v>45437</v>
      </c>
      <c r="U92" s="263"/>
      <c r="V92" s="263"/>
      <c r="W92" s="263"/>
      <c r="X92" s="263"/>
      <c r="Y92" s="263"/>
      <c r="Z92" s="263"/>
      <c r="AA92" s="264"/>
      <c r="AB92" s="232" t="s">
        <v>494</v>
      </c>
      <c r="AC92" s="233"/>
      <c r="AD92" s="233"/>
      <c r="AE92" s="233"/>
      <c r="AF92" s="233"/>
      <c r="AG92" s="233"/>
      <c r="AH92" s="234"/>
      <c r="AI92" s="258">
        <v>-5692</v>
      </c>
      <c r="AJ92" s="259"/>
      <c r="AK92" s="259"/>
      <c r="AL92" s="259"/>
      <c r="AM92" s="259"/>
      <c r="AN92" s="259"/>
      <c r="AO92" s="259"/>
      <c r="AP92" s="259"/>
      <c r="AQ92" s="260"/>
      <c r="AR92" s="258">
        <v>-1776</v>
      </c>
      <c r="AS92" s="259"/>
      <c r="AT92" s="259"/>
      <c r="AU92" s="259"/>
      <c r="AV92" s="259"/>
      <c r="AW92" s="259"/>
      <c r="AX92" s="259"/>
      <c r="AY92" s="260"/>
      <c r="AZ92" s="258">
        <v>-1776</v>
      </c>
      <c r="BA92" s="259"/>
      <c r="BB92" s="260"/>
    </row>
    <row r="93" spans="1:54" ht="12" customHeight="1" x14ac:dyDescent="0.25">
      <c r="A93" s="201">
        <v>25</v>
      </c>
      <c r="B93" s="202"/>
      <c r="C93" s="201">
        <v>195</v>
      </c>
      <c r="D93" s="261"/>
      <c r="E93" s="202"/>
      <c r="F93" s="262">
        <v>45382</v>
      </c>
      <c r="G93" s="263"/>
      <c r="H93" s="263"/>
      <c r="I93" s="263"/>
      <c r="J93" s="263"/>
      <c r="K93" s="263"/>
      <c r="L93" s="263"/>
      <c r="M93" s="263"/>
      <c r="N93" s="264"/>
      <c r="O93" s="232" t="s">
        <v>477</v>
      </c>
      <c r="P93" s="233"/>
      <c r="Q93" s="233"/>
      <c r="R93" s="233"/>
      <c r="S93" s="234"/>
      <c r="T93" s="262">
        <v>45437</v>
      </c>
      <c r="U93" s="263"/>
      <c r="V93" s="263"/>
      <c r="W93" s="263"/>
      <c r="X93" s="263"/>
      <c r="Y93" s="263"/>
      <c r="Z93" s="263"/>
      <c r="AA93" s="264"/>
      <c r="AB93" s="232" t="s">
        <v>478</v>
      </c>
      <c r="AC93" s="233"/>
      <c r="AD93" s="233"/>
      <c r="AE93" s="233"/>
      <c r="AF93" s="233"/>
      <c r="AG93" s="233"/>
      <c r="AH93" s="234"/>
      <c r="AI93" s="258">
        <v>221993</v>
      </c>
      <c r="AJ93" s="259"/>
      <c r="AK93" s="259"/>
      <c r="AL93" s="259"/>
      <c r="AM93" s="259"/>
      <c r="AN93" s="259"/>
      <c r="AO93" s="259"/>
      <c r="AP93" s="259"/>
      <c r="AQ93" s="260"/>
      <c r="AR93" s="258">
        <v>221993</v>
      </c>
      <c r="AS93" s="259"/>
      <c r="AT93" s="259"/>
      <c r="AU93" s="259"/>
      <c r="AV93" s="259"/>
      <c r="AW93" s="259"/>
      <c r="AX93" s="259"/>
      <c r="AY93" s="260"/>
      <c r="AZ93" s="258">
        <v>221993</v>
      </c>
      <c r="BA93" s="259"/>
      <c r="BB93" s="260"/>
    </row>
    <row r="94" spans="1:54" ht="11.1" customHeight="1" x14ac:dyDescent="0.25">
      <c r="A94" s="201">
        <v>26</v>
      </c>
      <c r="B94" s="202"/>
      <c r="C94" s="201">
        <v>195</v>
      </c>
      <c r="D94" s="261"/>
      <c r="E94" s="202"/>
      <c r="F94" s="262">
        <v>45382</v>
      </c>
      <c r="G94" s="263"/>
      <c r="H94" s="263"/>
      <c r="I94" s="263"/>
      <c r="J94" s="263"/>
      <c r="K94" s="263"/>
      <c r="L94" s="263"/>
      <c r="M94" s="263"/>
      <c r="N94" s="264"/>
      <c r="O94" s="232" t="s">
        <v>477</v>
      </c>
      <c r="P94" s="233"/>
      <c r="Q94" s="233"/>
      <c r="R94" s="233"/>
      <c r="S94" s="234"/>
      <c r="T94" s="262">
        <v>45437</v>
      </c>
      <c r="U94" s="263"/>
      <c r="V94" s="263"/>
      <c r="W94" s="263"/>
      <c r="X94" s="263"/>
      <c r="Y94" s="263"/>
      <c r="Z94" s="263"/>
      <c r="AA94" s="264"/>
      <c r="AB94" s="232" t="s">
        <v>494</v>
      </c>
      <c r="AC94" s="233"/>
      <c r="AD94" s="233"/>
      <c r="AE94" s="233"/>
      <c r="AF94" s="233"/>
      <c r="AG94" s="233"/>
      <c r="AH94" s="234"/>
      <c r="AI94" s="258">
        <v>-221993</v>
      </c>
      <c r="AJ94" s="259"/>
      <c r="AK94" s="259"/>
      <c r="AL94" s="259"/>
      <c r="AM94" s="259"/>
      <c r="AN94" s="259"/>
      <c r="AO94" s="259"/>
      <c r="AP94" s="259"/>
      <c r="AQ94" s="260"/>
      <c r="AR94" s="258">
        <v>-221993</v>
      </c>
      <c r="AS94" s="259"/>
      <c r="AT94" s="259"/>
      <c r="AU94" s="259"/>
      <c r="AV94" s="259"/>
      <c r="AW94" s="259"/>
      <c r="AX94" s="259"/>
      <c r="AY94" s="260"/>
      <c r="AZ94" s="258">
        <v>-221993</v>
      </c>
      <c r="BA94" s="259"/>
      <c r="BB94" s="260"/>
    </row>
    <row r="95" spans="1:54" ht="12" customHeight="1" x14ac:dyDescent="0.25">
      <c r="A95" s="201">
        <v>27</v>
      </c>
      <c r="B95" s="202"/>
      <c r="C95" s="201">
        <v>195</v>
      </c>
      <c r="D95" s="261"/>
      <c r="E95" s="202"/>
      <c r="F95" s="262">
        <v>45382</v>
      </c>
      <c r="G95" s="263"/>
      <c r="H95" s="263"/>
      <c r="I95" s="263"/>
      <c r="J95" s="263"/>
      <c r="K95" s="263"/>
      <c r="L95" s="263"/>
      <c r="M95" s="263"/>
      <c r="N95" s="264"/>
      <c r="O95" s="232" t="s">
        <v>477</v>
      </c>
      <c r="P95" s="233"/>
      <c r="Q95" s="233"/>
      <c r="R95" s="233"/>
      <c r="S95" s="234"/>
      <c r="T95" s="262">
        <v>45437</v>
      </c>
      <c r="U95" s="263"/>
      <c r="V95" s="263"/>
      <c r="W95" s="263"/>
      <c r="X95" s="263"/>
      <c r="Y95" s="263"/>
      <c r="Z95" s="263"/>
      <c r="AA95" s="264"/>
      <c r="AB95" s="232" t="s">
        <v>478</v>
      </c>
      <c r="AC95" s="233"/>
      <c r="AD95" s="233"/>
      <c r="AE95" s="233"/>
      <c r="AF95" s="233"/>
      <c r="AG95" s="233"/>
      <c r="AH95" s="234"/>
      <c r="AI95" s="258">
        <v>108483</v>
      </c>
      <c r="AJ95" s="259"/>
      <c r="AK95" s="259"/>
      <c r="AL95" s="259"/>
      <c r="AM95" s="259"/>
      <c r="AN95" s="259"/>
      <c r="AO95" s="259"/>
      <c r="AP95" s="259"/>
      <c r="AQ95" s="260"/>
      <c r="AR95" s="258">
        <v>101589.2</v>
      </c>
      <c r="AS95" s="259"/>
      <c r="AT95" s="259"/>
      <c r="AU95" s="259"/>
      <c r="AV95" s="259"/>
      <c r="AW95" s="259"/>
      <c r="AX95" s="259"/>
      <c r="AY95" s="260"/>
      <c r="AZ95" s="258">
        <v>101589.2</v>
      </c>
      <c r="BA95" s="259"/>
      <c r="BB95" s="260"/>
    </row>
    <row r="96" spans="1:54" ht="12" customHeight="1" x14ac:dyDescent="0.25">
      <c r="A96" s="201">
        <v>28</v>
      </c>
      <c r="B96" s="202"/>
      <c r="C96" s="201">
        <v>195</v>
      </c>
      <c r="D96" s="261"/>
      <c r="E96" s="202"/>
      <c r="F96" s="262">
        <v>45382</v>
      </c>
      <c r="G96" s="263"/>
      <c r="H96" s="263"/>
      <c r="I96" s="263"/>
      <c r="J96" s="263"/>
      <c r="K96" s="263"/>
      <c r="L96" s="263"/>
      <c r="M96" s="263"/>
      <c r="N96" s="264"/>
      <c r="O96" s="232" t="s">
        <v>477</v>
      </c>
      <c r="P96" s="233"/>
      <c r="Q96" s="233"/>
      <c r="R96" s="233"/>
      <c r="S96" s="234"/>
      <c r="T96" s="262">
        <v>45437</v>
      </c>
      <c r="U96" s="263"/>
      <c r="V96" s="263"/>
      <c r="W96" s="263"/>
      <c r="X96" s="263"/>
      <c r="Y96" s="263"/>
      <c r="Z96" s="263"/>
      <c r="AA96" s="264"/>
      <c r="AB96" s="232" t="s">
        <v>494</v>
      </c>
      <c r="AC96" s="233"/>
      <c r="AD96" s="233"/>
      <c r="AE96" s="233"/>
      <c r="AF96" s="233"/>
      <c r="AG96" s="233"/>
      <c r="AH96" s="234"/>
      <c r="AI96" s="258">
        <v>-108483</v>
      </c>
      <c r="AJ96" s="259"/>
      <c r="AK96" s="259"/>
      <c r="AL96" s="259"/>
      <c r="AM96" s="259"/>
      <c r="AN96" s="259"/>
      <c r="AO96" s="259"/>
      <c r="AP96" s="259"/>
      <c r="AQ96" s="260"/>
      <c r="AR96" s="258">
        <v>-101589.2</v>
      </c>
      <c r="AS96" s="259"/>
      <c r="AT96" s="259"/>
      <c r="AU96" s="259"/>
      <c r="AV96" s="259"/>
      <c r="AW96" s="259"/>
      <c r="AX96" s="259"/>
      <c r="AY96" s="260"/>
      <c r="AZ96" s="258">
        <v>-101589.2</v>
      </c>
      <c r="BA96" s="259"/>
      <c r="BB96" s="260"/>
    </row>
    <row r="97" spans="1:54" ht="12" customHeight="1" x14ac:dyDescent="0.25">
      <c r="A97" s="201">
        <v>29</v>
      </c>
      <c r="B97" s="202"/>
      <c r="C97" s="201">
        <v>195</v>
      </c>
      <c r="D97" s="261"/>
      <c r="E97" s="202"/>
      <c r="F97" s="262">
        <v>45382</v>
      </c>
      <c r="G97" s="263"/>
      <c r="H97" s="263"/>
      <c r="I97" s="263"/>
      <c r="J97" s="263"/>
      <c r="K97" s="263"/>
      <c r="L97" s="263"/>
      <c r="M97" s="263"/>
      <c r="N97" s="264"/>
      <c r="O97" s="232" t="s">
        <v>477</v>
      </c>
      <c r="P97" s="233"/>
      <c r="Q97" s="233"/>
      <c r="R97" s="233"/>
      <c r="S97" s="234"/>
      <c r="T97" s="262">
        <v>45437</v>
      </c>
      <c r="U97" s="263"/>
      <c r="V97" s="263"/>
      <c r="W97" s="263"/>
      <c r="X97" s="263"/>
      <c r="Y97" s="263"/>
      <c r="Z97" s="263"/>
      <c r="AA97" s="264"/>
      <c r="AB97" s="232" t="s">
        <v>478</v>
      </c>
      <c r="AC97" s="233"/>
      <c r="AD97" s="233"/>
      <c r="AE97" s="233"/>
      <c r="AF97" s="233"/>
      <c r="AG97" s="233"/>
      <c r="AH97" s="234"/>
      <c r="AI97" s="258">
        <v>108483</v>
      </c>
      <c r="AJ97" s="259"/>
      <c r="AK97" s="259"/>
      <c r="AL97" s="259"/>
      <c r="AM97" s="259"/>
      <c r="AN97" s="259"/>
      <c r="AO97" s="259"/>
      <c r="AP97" s="259"/>
      <c r="AQ97" s="260"/>
      <c r="AR97" s="258">
        <v>33847</v>
      </c>
      <c r="AS97" s="259"/>
      <c r="AT97" s="259"/>
      <c r="AU97" s="259"/>
      <c r="AV97" s="259"/>
      <c r="AW97" s="259"/>
      <c r="AX97" s="259"/>
      <c r="AY97" s="260"/>
      <c r="AZ97" s="258">
        <v>33847</v>
      </c>
      <c r="BA97" s="259"/>
      <c r="BB97" s="260"/>
    </row>
    <row r="98" spans="1:54" ht="12" customHeight="1" x14ac:dyDescent="0.25">
      <c r="A98" s="201">
        <v>30</v>
      </c>
      <c r="B98" s="202"/>
      <c r="C98" s="201">
        <v>195</v>
      </c>
      <c r="D98" s="261"/>
      <c r="E98" s="202"/>
      <c r="F98" s="262">
        <v>45382</v>
      </c>
      <c r="G98" s="263"/>
      <c r="H98" s="263"/>
      <c r="I98" s="263"/>
      <c r="J98" s="263"/>
      <c r="K98" s="263"/>
      <c r="L98" s="263"/>
      <c r="M98" s="263"/>
      <c r="N98" s="264"/>
      <c r="O98" s="232" t="s">
        <v>477</v>
      </c>
      <c r="P98" s="233"/>
      <c r="Q98" s="233"/>
      <c r="R98" s="233"/>
      <c r="S98" s="234"/>
      <c r="T98" s="262">
        <v>45437</v>
      </c>
      <c r="U98" s="263"/>
      <c r="V98" s="263"/>
      <c r="W98" s="263"/>
      <c r="X98" s="263"/>
      <c r="Y98" s="263"/>
      <c r="Z98" s="263"/>
      <c r="AA98" s="264"/>
      <c r="AB98" s="232" t="s">
        <v>494</v>
      </c>
      <c r="AC98" s="233"/>
      <c r="AD98" s="233"/>
      <c r="AE98" s="233"/>
      <c r="AF98" s="233"/>
      <c r="AG98" s="233"/>
      <c r="AH98" s="234"/>
      <c r="AI98" s="258">
        <v>-108483</v>
      </c>
      <c r="AJ98" s="259"/>
      <c r="AK98" s="259"/>
      <c r="AL98" s="259"/>
      <c r="AM98" s="259"/>
      <c r="AN98" s="259"/>
      <c r="AO98" s="259"/>
      <c r="AP98" s="259"/>
      <c r="AQ98" s="260"/>
      <c r="AR98" s="258">
        <v>-33847</v>
      </c>
      <c r="AS98" s="259"/>
      <c r="AT98" s="259"/>
      <c r="AU98" s="259"/>
      <c r="AV98" s="259"/>
      <c r="AW98" s="259"/>
      <c r="AX98" s="259"/>
      <c r="AY98" s="260"/>
      <c r="AZ98" s="258">
        <v>-33847</v>
      </c>
      <c r="BA98" s="259"/>
      <c r="BB98" s="260"/>
    </row>
    <row r="99" spans="1:54" ht="12" customHeight="1" x14ac:dyDescent="0.25">
      <c r="A99" s="201">
        <v>31</v>
      </c>
      <c r="B99" s="202"/>
      <c r="C99" s="201">
        <v>195</v>
      </c>
      <c r="D99" s="261"/>
      <c r="E99" s="202"/>
      <c r="F99" s="262">
        <v>45382</v>
      </c>
      <c r="G99" s="263"/>
      <c r="H99" s="263"/>
      <c r="I99" s="263"/>
      <c r="J99" s="263"/>
      <c r="K99" s="263"/>
      <c r="L99" s="263"/>
      <c r="M99" s="263"/>
      <c r="N99" s="264"/>
      <c r="O99" s="232" t="s">
        <v>477</v>
      </c>
      <c r="P99" s="233"/>
      <c r="Q99" s="233"/>
      <c r="R99" s="233"/>
      <c r="S99" s="234"/>
      <c r="T99" s="262">
        <v>45437</v>
      </c>
      <c r="U99" s="263"/>
      <c r="V99" s="263"/>
      <c r="W99" s="263"/>
      <c r="X99" s="263"/>
      <c r="Y99" s="263"/>
      <c r="Z99" s="263"/>
      <c r="AA99" s="264"/>
      <c r="AB99" s="232" t="s">
        <v>478</v>
      </c>
      <c r="AC99" s="233"/>
      <c r="AD99" s="233"/>
      <c r="AE99" s="233"/>
      <c r="AF99" s="233"/>
      <c r="AG99" s="233"/>
      <c r="AH99" s="234"/>
      <c r="AI99" s="258">
        <v>12398</v>
      </c>
      <c r="AJ99" s="259"/>
      <c r="AK99" s="259"/>
      <c r="AL99" s="259"/>
      <c r="AM99" s="259"/>
      <c r="AN99" s="259"/>
      <c r="AO99" s="259"/>
      <c r="AP99" s="259"/>
      <c r="AQ99" s="260"/>
      <c r="AR99" s="258">
        <v>3868</v>
      </c>
      <c r="AS99" s="259"/>
      <c r="AT99" s="259"/>
      <c r="AU99" s="259"/>
      <c r="AV99" s="259"/>
      <c r="AW99" s="259"/>
      <c r="AX99" s="259"/>
      <c r="AY99" s="260"/>
      <c r="AZ99" s="258">
        <v>3868</v>
      </c>
      <c r="BA99" s="259"/>
      <c r="BB99" s="260"/>
    </row>
    <row r="100" spans="1:54" ht="12" customHeight="1" x14ac:dyDescent="0.25">
      <c r="A100" s="201">
        <v>32</v>
      </c>
      <c r="B100" s="202"/>
      <c r="C100" s="201">
        <v>195</v>
      </c>
      <c r="D100" s="261"/>
      <c r="E100" s="202"/>
      <c r="F100" s="262">
        <v>45382</v>
      </c>
      <c r="G100" s="263"/>
      <c r="H100" s="263"/>
      <c r="I100" s="263"/>
      <c r="J100" s="263"/>
      <c r="K100" s="263"/>
      <c r="L100" s="263"/>
      <c r="M100" s="263"/>
      <c r="N100" s="264"/>
      <c r="O100" s="232" t="s">
        <v>477</v>
      </c>
      <c r="P100" s="233"/>
      <c r="Q100" s="233"/>
      <c r="R100" s="233"/>
      <c r="S100" s="234"/>
      <c r="T100" s="262">
        <v>45437</v>
      </c>
      <c r="U100" s="263"/>
      <c r="V100" s="263"/>
      <c r="W100" s="263"/>
      <c r="X100" s="263"/>
      <c r="Y100" s="263"/>
      <c r="Z100" s="263"/>
      <c r="AA100" s="264"/>
      <c r="AB100" s="232" t="s">
        <v>494</v>
      </c>
      <c r="AC100" s="233"/>
      <c r="AD100" s="233"/>
      <c r="AE100" s="233"/>
      <c r="AF100" s="233"/>
      <c r="AG100" s="233"/>
      <c r="AH100" s="234"/>
      <c r="AI100" s="258">
        <v>-12398</v>
      </c>
      <c r="AJ100" s="259"/>
      <c r="AK100" s="259"/>
      <c r="AL100" s="259"/>
      <c r="AM100" s="259"/>
      <c r="AN100" s="259"/>
      <c r="AO100" s="259"/>
      <c r="AP100" s="259"/>
      <c r="AQ100" s="260"/>
      <c r="AR100" s="258">
        <v>-3868</v>
      </c>
      <c r="AS100" s="259"/>
      <c r="AT100" s="259"/>
      <c r="AU100" s="259"/>
      <c r="AV100" s="259"/>
      <c r="AW100" s="259"/>
      <c r="AX100" s="259"/>
      <c r="AY100" s="260"/>
      <c r="AZ100" s="258">
        <v>-3868</v>
      </c>
      <c r="BA100" s="259"/>
      <c r="BB100" s="260"/>
    </row>
    <row r="101" spans="1:54" ht="12" customHeight="1" x14ac:dyDescent="0.25">
      <c r="A101" s="201">
        <v>33</v>
      </c>
      <c r="B101" s="202"/>
      <c r="C101" s="201">
        <v>195</v>
      </c>
      <c r="D101" s="261"/>
      <c r="E101" s="202"/>
      <c r="F101" s="262">
        <v>45382</v>
      </c>
      <c r="G101" s="263"/>
      <c r="H101" s="263"/>
      <c r="I101" s="263"/>
      <c r="J101" s="263"/>
      <c r="K101" s="263"/>
      <c r="L101" s="263"/>
      <c r="M101" s="263"/>
      <c r="N101" s="264"/>
      <c r="O101" s="232" t="s">
        <v>477</v>
      </c>
      <c r="P101" s="233"/>
      <c r="Q101" s="233"/>
      <c r="R101" s="233"/>
      <c r="S101" s="234"/>
      <c r="T101" s="262">
        <v>45437</v>
      </c>
      <c r="U101" s="263"/>
      <c r="V101" s="263"/>
      <c r="W101" s="263"/>
      <c r="X101" s="263"/>
      <c r="Y101" s="263"/>
      <c r="Z101" s="263"/>
      <c r="AA101" s="264"/>
      <c r="AB101" s="232" t="s">
        <v>478</v>
      </c>
      <c r="AC101" s="233"/>
      <c r="AD101" s="233"/>
      <c r="AE101" s="233"/>
      <c r="AF101" s="233"/>
      <c r="AG101" s="233"/>
      <c r="AH101" s="234"/>
      <c r="AI101" s="258">
        <v>6072</v>
      </c>
      <c r="AJ101" s="259"/>
      <c r="AK101" s="259"/>
      <c r="AL101" s="259"/>
      <c r="AM101" s="259"/>
      <c r="AN101" s="259"/>
      <c r="AO101" s="259"/>
      <c r="AP101" s="259"/>
      <c r="AQ101" s="260"/>
      <c r="AR101" s="258">
        <v>1894</v>
      </c>
      <c r="AS101" s="259"/>
      <c r="AT101" s="259"/>
      <c r="AU101" s="259"/>
      <c r="AV101" s="259"/>
      <c r="AW101" s="259"/>
      <c r="AX101" s="259"/>
      <c r="AY101" s="260"/>
      <c r="AZ101" s="258">
        <v>1894</v>
      </c>
      <c r="BA101" s="259"/>
      <c r="BB101" s="260"/>
    </row>
    <row r="102" spans="1:54" ht="12" customHeight="1" x14ac:dyDescent="0.25">
      <c r="A102" s="201">
        <v>34</v>
      </c>
      <c r="B102" s="202"/>
      <c r="C102" s="201">
        <v>195</v>
      </c>
      <c r="D102" s="261"/>
      <c r="E102" s="202"/>
      <c r="F102" s="262">
        <v>45382</v>
      </c>
      <c r="G102" s="263"/>
      <c r="H102" s="263"/>
      <c r="I102" s="263"/>
      <c r="J102" s="263"/>
      <c r="K102" s="263"/>
      <c r="L102" s="263"/>
      <c r="M102" s="263"/>
      <c r="N102" s="264"/>
      <c r="O102" s="232" t="s">
        <v>477</v>
      </c>
      <c r="P102" s="233"/>
      <c r="Q102" s="233"/>
      <c r="R102" s="233"/>
      <c r="S102" s="234"/>
      <c r="T102" s="262">
        <v>45437</v>
      </c>
      <c r="U102" s="263"/>
      <c r="V102" s="263"/>
      <c r="W102" s="263"/>
      <c r="X102" s="263"/>
      <c r="Y102" s="263"/>
      <c r="Z102" s="263"/>
      <c r="AA102" s="264"/>
      <c r="AB102" s="232" t="s">
        <v>494</v>
      </c>
      <c r="AC102" s="233"/>
      <c r="AD102" s="233"/>
      <c r="AE102" s="233"/>
      <c r="AF102" s="233"/>
      <c r="AG102" s="233"/>
      <c r="AH102" s="234"/>
      <c r="AI102" s="258">
        <v>-6072</v>
      </c>
      <c r="AJ102" s="259"/>
      <c r="AK102" s="259"/>
      <c r="AL102" s="259"/>
      <c r="AM102" s="259"/>
      <c r="AN102" s="259"/>
      <c r="AO102" s="259"/>
      <c r="AP102" s="259"/>
      <c r="AQ102" s="260"/>
      <c r="AR102" s="258">
        <v>-1894</v>
      </c>
      <c r="AS102" s="259"/>
      <c r="AT102" s="259"/>
      <c r="AU102" s="259"/>
      <c r="AV102" s="259"/>
      <c r="AW102" s="259"/>
      <c r="AX102" s="259"/>
      <c r="AY102" s="260"/>
      <c r="AZ102" s="258">
        <v>-1894</v>
      </c>
      <c r="BA102" s="259"/>
      <c r="BB102" s="260"/>
    </row>
    <row r="103" spans="1:54" ht="12" customHeight="1" x14ac:dyDescent="0.25">
      <c r="A103" s="201">
        <v>35</v>
      </c>
      <c r="B103" s="202"/>
      <c r="C103" s="201">
        <v>195</v>
      </c>
      <c r="D103" s="261"/>
      <c r="E103" s="202"/>
      <c r="F103" s="262">
        <v>45382</v>
      </c>
      <c r="G103" s="263"/>
      <c r="H103" s="263"/>
      <c r="I103" s="263"/>
      <c r="J103" s="263"/>
      <c r="K103" s="263"/>
      <c r="L103" s="263"/>
      <c r="M103" s="263"/>
      <c r="N103" s="264"/>
      <c r="O103" s="232" t="s">
        <v>477</v>
      </c>
      <c r="P103" s="233"/>
      <c r="Q103" s="233"/>
      <c r="R103" s="233"/>
      <c r="S103" s="234"/>
      <c r="T103" s="262">
        <v>45437</v>
      </c>
      <c r="U103" s="263"/>
      <c r="V103" s="263"/>
      <c r="W103" s="263"/>
      <c r="X103" s="263"/>
      <c r="Y103" s="263"/>
      <c r="Z103" s="263"/>
      <c r="AA103" s="264"/>
      <c r="AB103" s="232" t="s">
        <v>478</v>
      </c>
      <c r="AC103" s="233"/>
      <c r="AD103" s="233"/>
      <c r="AE103" s="233"/>
      <c r="AF103" s="233"/>
      <c r="AG103" s="233"/>
      <c r="AH103" s="234"/>
      <c r="AI103" s="258">
        <v>5692</v>
      </c>
      <c r="AJ103" s="259"/>
      <c r="AK103" s="259"/>
      <c r="AL103" s="259"/>
      <c r="AM103" s="259"/>
      <c r="AN103" s="259"/>
      <c r="AO103" s="259"/>
      <c r="AP103" s="259"/>
      <c r="AQ103" s="260"/>
      <c r="AR103" s="258">
        <v>1776</v>
      </c>
      <c r="AS103" s="259"/>
      <c r="AT103" s="259"/>
      <c r="AU103" s="259"/>
      <c r="AV103" s="259"/>
      <c r="AW103" s="259"/>
      <c r="AX103" s="259"/>
      <c r="AY103" s="260"/>
      <c r="AZ103" s="258">
        <v>1776</v>
      </c>
      <c r="BA103" s="259"/>
      <c r="BB103" s="260"/>
    </row>
    <row r="104" spans="1:54" ht="12" customHeight="1" x14ac:dyDescent="0.25">
      <c r="A104" s="201">
        <v>36</v>
      </c>
      <c r="B104" s="202"/>
      <c r="C104" s="201">
        <v>195</v>
      </c>
      <c r="D104" s="261"/>
      <c r="E104" s="202"/>
      <c r="F104" s="262">
        <v>45382</v>
      </c>
      <c r="G104" s="263"/>
      <c r="H104" s="263"/>
      <c r="I104" s="263"/>
      <c r="J104" s="263"/>
      <c r="K104" s="263"/>
      <c r="L104" s="263"/>
      <c r="M104" s="263"/>
      <c r="N104" s="264"/>
      <c r="O104" s="232" t="s">
        <v>477</v>
      </c>
      <c r="P104" s="233"/>
      <c r="Q104" s="233"/>
      <c r="R104" s="233"/>
      <c r="S104" s="234"/>
      <c r="T104" s="262">
        <v>45437</v>
      </c>
      <c r="U104" s="263"/>
      <c r="V104" s="263"/>
      <c r="W104" s="263"/>
      <c r="X104" s="263"/>
      <c r="Y104" s="263"/>
      <c r="Z104" s="263"/>
      <c r="AA104" s="264"/>
      <c r="AB104" s="232" t="s">
        <v>494</v>
      </c>
      <c r="AC104" s="233"/>
      <c r="AD104" s="233"/>
      <c r="AE104" s="233"/>
      <c r="AF104" s="233"/>
      <c r="AG104" s="233"/>
      <c r="AH104" s="234"/>
      <c r="AI104" s="258">
        <v>-5692</v>
      </c>
      <c r="AJ104" s="259"/>
      <c r="AK104" s="259"/>
      <c r="AL104" s="259"/>
      <c r="AM104" s="259"/>
      <c r="AN104" s="259"/>
      <c r="AO104" s="259"/>
      <c r="AP104" s="259"/>
      <c r="AQ104" s="260"/>
      <c r="AR104" s="258">
        <v>-1776</v>
      </c>
      <c r="AS104" s="259"/>
      <c r="AT104" s="259"/>
      <c r="AU104" s="259"/>
      <c r="AV104" s="259"/>
      <c r="AW104" s="259"/>
      <c r="AX104" s="259"/>
      <c r="AY104" s="260"/>
      <c r="AZ104" s="258">
        <v>-1776</v>
      </c>
      <c r="BA104" s="259"/>
      <c r="BB104" s="260"/>
    </row>
    <row r="105" spans="1:54" ht="11.1" customHeight="1" x14ac:dyDescent="0.25">
      <c r="A105" s="201">
        <v>37</v>
      </c>
      <c r="B105" s="202"/>
      <c r="C105" s="201">
        <v>195</v>
      </c>
      <c r="D105" s="261"/>
      <c r="E105" s="202"/>
      <c r="F105" s="262">
        <v>45382</v>
      </c>
      <c r="G105" s="263"/>
      <c r="H105" s="263"/>
      <c r="I105" s="263"/>
      <c r="J105" s="263"/>
      <c r="K105" s="263"/>
      <c r="L105" s="263"/>
      <c r="M105" s="263"/>
      <c r="N105" s="264"/>
      <c r="O105" s="232" t="s">
        <v>477</v>
      </c>
      <c r="P105" s="233"/>
      <c r="Q105" s="233"/>
      <c r="R105" s="233"/>
      <c r="S105" s="234"/>
      <c r="T105" s="262">
        <v>45437</v>
      </c>
      <c r="U105" s="263"/>
      <c r="V105" s="263"/>
      <c r="W105" s="263"/>
      <c r="X105" s="263"/>
      <c r="Y105" s="263"/>
      <c r="Z105" s="263"/>
      <c r="AA105" s="264"/>
      <c r="AB105" s="232" t="s">
        <v>478</v>
      </c>
      <c r="AC105" s="233"/>
      <c r="AD105" s="233"/>
      <c r="AE105" s="233"/>
      <c r="AF105" s="233"/>
      <c r="AG105" s="233"/>
      <c r="AH105" s="234"/>
      <c r="AI105" s="258">
        <v>221993</v>
      </c>
      <c r="AJ105" s="259"/>
      <c r="AK105" s="259"/>
      <c r="AL105" s="259"/>
      <c r="AM105" s="259"/>
      <c r="AN105" s="259"/>
      <c r="AO105" s="259"/>
      <c r="AP105" s="259"/>
      <c r="AQ105" s="260"/>
      <c r="AR105" s="258">
        <v>221993</v>
      </c>
      <c r="AS105" s="259"/>
      <c r="AT105" s="259"/>
      <c r="AU105" s="259"/>
      <c r="AV105" s="259"/>
      <c r="AW105" s="259"/>
      <c r="AX105" s="259"/>
      <c r="AY105" s="260"/>
      <c r="AZ105" s="258">
        <v>221993</v>
      </c>
      <c r="BA105" s="259"/>
      <c r="BB105" s="260"/>
    </row>
    <row r="106" spans="1:54" ht="12" customHeight="1" x14ac:dyDescent="0.25">
      <c r="A106" s="201">
        <v>38</v>
      </c>
      <c r="B106" s="202"/>
      <c r="C106" s="201">
        <v>195</v>
      </c>
      <c r="D106" s="261"/>
      <c r="E106" s="202"/>
      <c r="F106" s="262">
        <v>45382</v>
      </c>
      <c r="G106" s="263"/>
      <c r="H106" s="263"/>
      <c r="I106" s="263"/>
      <c r="J106" s="263"/>
      <c r="K106" s="263"/>
      <c r="L106" s="263"/>
      <c r="M106" s="263"/>
      <c r="N106" s="264"/>
      <c r="O106" s="232" t="s">
        <v>477</v>
      </c>
      <c r="P106" s="233"/>
      <c r="Q106" s="233"/>
      <c r="R106" s="233"/>
      <c r="S106" s="234"/>
      <c r="T106" s="262">
        <v>45437</v>
      </c>
      <c r="U106" s="263"/>
      <c r="V106" s="263"/>
      <c r="W106" s="263"/>
      <c r="X106" s="263"/>
      <c r="Y106" s="263"/>
      <c r="Z106" s="263"/>
      <c r="AA106" s="264"/>
      <c r="AB106" s="232" t="s">
        <v>478</v>
      </c>
      <c r="AC106" s="233"/>
      <c r="AD106" s="233"/>
      <c r="AE106" s="233"/>
      <c r="AF106" s="233"/>
      <c r="AG106" s="233"/>
      <c r="AH106" s="234"/>
      <c r="AI106" s="258">
        <v>108483</v>
      </c>
      <c r="AJ106" s="259"/>
      <c r="AK106" s="259"/>
      <c r="AL106" s="259"/>
      <c r="AM106" s="259"/>
      <c r="AN106" s="259"/>
      <c r="AO106" s="259"/>
      <c r="AP106" s="259"/>
      <c r="AQ106" s="260"/>
      <c r="AR106" s="258">
        <v>101589.2</v>
      </c>
      <c r="AS106" s="259"/>
      <c r="AT106" s="259"/>
      <c r="AU106" s="259"/>
      <c r="AV106" s="259"/>
      <c r="AW106" s="259"/>
      <c r="AX106" s="259"/>
      <c r="AY106" s="260"/>
      <c r="AZ106" s="258">
        <v>101589.2</v>
      </c>
      <c r="BA106" s="259"/>
      <c r="BB106" s="260"/>
    </row>
    <row r="107" spans="1:54" ht="12" customHeight="1" x14ac:dyDescent="0.25">
      <c r="A107" s="201">
        <v>39</v>
      </c>
      <c r="B107" s="202"/>
      <c r="C107" s="201">
        <v>195</v>
      </c>
      <c r="D107" s="261"/>
      <c r="E107" s="202"/>
      <c r="F107" s="262">
        <v>45382</v>
      </c>
      <c r="G107" s="263"/>
      <c r="H107" s="263"/>
      <c r="I107" s="263"/>
      <c r="J107" s="263"/>
      <c r="K107" s="263"/>
      <c r="L107" s="263"/>
      <c r="M107" s="263"/>
      <c r="N107" s="264"/>
      <c r="O107" s="232" t="s">
        <v>477</v>
      </c>
      <c r="P107" s="233"/>
      <c r="Q107" s="233"/>
      <c r="R107" s="233"/>
      <c r="S107" s="234"/>
      <c r="T107" s="262">
        <v>45437</v>
      </c>
      <c r="U107" s="263"/>
      <c r="V107" s="263"/>
      <c r="W107" s="263"/>
      <c r="X107" s="263"/>
      <c r="Y107" s="263"/>
      <c r="Z107" s="263"/>
      <c r="AA107" s="264"/>
      <c r="AB107" s="232" t="s">
        <v>478</v>
      </c>
      <c r="AC107" s="233"/>
      <c r="AD107" s="233"/>
      <c r="AE107" s="233"/>
      <c r="AF107" s="233"/>
      <c r="AG107" s="233"/>
      <c r="AH107" s="234"/>
      <c r="AI107" s="258">
        <v>108483</v>
      </c>
      <c r="AJ107" s="259"/>
      <c r="AK107" s="259"/>
      <c r="AL107" s="259"/>
      <c r="AM107" s="259"/>
      <c r="AN107" s="259"/>
      <c r="AO107" s="259"/>
      <c r="AP107" s="259"/>
      <c r="AQ107" s="260"/>
      <c r="AR107" s="258">
        <v>33847</v>
      </c>
      <c r="AS107" s="259"/>
      <c r="AT107" s="259"/>
      <c r="AU107" s="259"/>
      <c r="AV107" s="259"/>
      <c r="AW107" s="259"/>
      <c r="AX107" s="259"/>
      <c r="AY107" s="260"/>
      <c r="AZ107" s="258">
        <v>33847</v>
      </c>
      <c r="BA107" s="259"/>
      <c r="BB107" s="260"/>
    </row>
    <row r="108" spans="1:54" ht="12" customHeight="1" x14ac:dyDescent="0.25">
      <c r="A108" s="201">
        <v>40</v>
      </c>
      <c r="B108" s="202"/>
      <c r="C108" s="201">
        <v>195</v>
      </c>
      <c r="D108" s="261"/>
      <c r="E108" s="202"/>
      <c r="F108" s="262">
        <v>45382</v>
      </c>
      <c r="G108" s="263"/>
      <c r="H108" s="263"/>
      <c r="I108" s="263"/>
      <c r="J108" s="263"/>
      <c r="K108" s="263"/>
      <c r="L108" s="263"/>
      <c r="M108" s="263"/>
      <c r="N108" s="264"/>
      <c r="O108" s="232" t="s">
        <v>477</v>
      </c>
      <c r="P108" s="233"/>
      <c r="Q108" s="233"/>
      <c r="R108" s="233"/>
      <c r="S108" s="234"/>
      <c r="T108" s="262">
        <v>45437</v>
      </c>
      <c r="U108" s="263"/>
      <c r="V108" s="263"/>
      <c r="W108" s="263"/>
      <c r="X108" s="263"/>
      <c r="Y108" s="263"/>
      <c r="Z108" s="263"/>
      <c r="AA108" s="264"/>
      <c r="AB108" s="232" t="s">
        <v>478</v>
      </c>
      <c r="AC108" s="233"/>
      <c r="AD108" s="233"/>
      <c r="AE108" s="233"/>
      <c r="AF108" s="233"/>
      <c r="AG108" s="233"/>
      <c r="AH108" s="234"/>
      <c r="AI108" s="258">
        <v>12398</v>
      </c>
      <c r="AJ108" s="259"/>
      <c r="AK108" s="259"/>
      <c r="AL108" s="259"/>
      <c r="AM108" s="259"/>
      <c r="AN108" s="259"/>
      <c r="AO108" s="259"/>
      <c r="AP108" s="259"/>
      <c r="AQ108" s="260"/>
      <c r="AR108" s="258">
        <v>3868</v>
      </c>
      <c r="AS108" s="259"/>
      <c r="AT108" s="259"/>
      <c r="AU108" s="259"/>
      <c r="AV108" s="259"/>
      <c r="AW108" s="259"/>
      <c r="AX108" s="259"/>
      <c r="AY108" s="260"/>
      <c r="AZ108" s="258">
        <v>3868</v>
      </c>
      <c r="BA108" s="259"/>
      <c r="BB108" s="260"/>
    </row>
    <row r="109" spans="1:54" ht="12" customHeight="1" x14ac:dyDescent="0.25">
      <c r="A109" s="201">
        <v>41</v>
      </c>
      <c r="B109" s="202"/>
      <c r="C109" s="201">
        <v>195</v>
      </c>
      <c r="D109" s="261"/>
      <c r="E109" s="202"/>
      <c r="F109" s="262">
        <v>45382</v>
      </c>
      <c r="G109" s="263"/>
      <c r="H109" s="263"/>
      <c r="I109" s="263"/>
      <c r="J109" s="263"/>
      <c r="K109" s="263"/>
      <c r="L109" s="263"/>
      <c r="M109" s="263"/>
      <c r="N109" s="264"/>
      <c r="O109" s="232" t="s">
        <v>477</v>
      </c>
      <c r="P109" s="233"/>
      <c r="Q109" s="233"/>
      <c r="R109" s="233"/>
      <c r="S109" s="234"/>
      <c r="T109" s="262">
        <v>45437</v>
      </c>
      <c r="U109" s="263"/>
      <c r="V109" s="263"/>
      <c r="W109" s="263"/>
      <c r="X109" s="263"/>
      <c r="Y109" s="263"/>
      <c r="Z109" s="263"/>
      <c r="AA109" s="264"/>
      <c r="AB109" s="232" t="s">
        <v>478</v>
      </c>
      <c r="AC109" s="233"/>
      <c r="AD109" s="233"/>
      <c r="AE109" s="233"/>
      <c r="AF109" s="233"/>
      <c r="AG109" s="233"/>
      <c r="AH109" s="234"/>
      <c r="AI109" s="258">
        <v>6072</v>
      </c>
      <c r="AJ109" s="259"/>
      <c r="AK109" s="259"/>
      <c r="AL109" s="259"/>
      <c r="AM109" s="259"/>
      <c r="AN109" s="259"/>
      <c r="AO109" s="259"/>
      <c r="AP109" s="259"/>
      <c r="AQ109" s="260"/>
      <c r="AR109" s="258">
        <v>1894</v>
      </c>
      <c r="AS109" s="259"/>
      <c r="AT109" s="259"/>
      <c r="AU109" s="259"/>
      <c r="AV109" s="259"/>
      <c r="AW109" s="259"/>
      <c r="AX109" s="259"/>
      <c r="AY109" s="260"/>
      <c r="AZ109" s="258">
        <v>1894</v>
      </c>
      <c r="BA109" s="259"/>
      <c r="BB109" s="260"/>
    </row>
    <row r="110" spans="1:54" ht="12" customHeight="1" x14ac:dyDescent="0.25">
      <c r="A110" s="201">
        <v>42</v>
      </c>
      <c r="B110" s="202"/>
      <c r="C110" s="201">
        <v>195</v>
      </c>
      <c r="D110" s="261"/>
      <c r="E110" s="202"/>
      <c r="F110" s="262">
        <v>45382</v>
      </c>
      <c r="G110" s="263"/>
      <c r="H110" s="263"/>
      <c r="I110" s="263"/>
      <c r="J110" s="263"/>
      <c r="K110" s="263"/>
      <c r="L110" s="263"/>
      <c r="M110" s="263"/>
      <c r="N110" s="264"/>
      <c r="O110" s="232" t="s">
        <v>477</v>
      </c>
      <c r="P110" s="233"/>
      <c r="Q110" s="233"/>
      <c r="R110" s="233"/>
      <c r="S110" s="234"/>
      <c r="T110" s="262">
        <v>45437</v>
      </c>
      <c r="U110" s="263"/>
      <c r="V110" s="263"/>
      <c r="W110" s="263"/>
      <c r="X110" s="263"/>
      <c r="Y110" s="263"/>
      <c r="Z110" s="263"/>
      <c r="AA110" s="264"/>
      <c r="AB110" s="232" t="s">
        <v>478</v>
      </c>
      <c r="AC110" s="233"/>
      <c r="AD110" s="233"/>
      <c r="AE110" s="233"/>
      <c r="AF110" s="233"/>
      <c r="AG110" s="233"/>
      <c r="AH110" s="234"/>
      <c r="AI110" s="258">
        <v>5692</v>
      </c>
      <c r="AJ110" s="259"/>
      <c r="AK110" s="259"/>
      <c r="AL110" s="259"/>
      <c r="AM110" s="259"/>
      <c r="AN110" s="259"/>
      <c r="AO110" s="259"/>
      <c r="AP110" s="259"/>
      <c r="AQ110" s="260"/>
      <c r="AR110" s="258">
        <v>1776</v>
      </c>
      <c r="AS110" s="259"/>
      <c r="AT110" s="259"/>
      <c r="AU110" s="259"/>
      <c r="AV110" s="259"/>
      <c r="AW110" s="259"/>
      <c r="AX110" s="259"/>
      <c r="AY110" s="260"/>
      <c r="AZ110" s="258">
        <v>1776</v>
      </c>
      <c r="BA110" s="259"/>
      <c r="BB110" s="260"/>
    </row>
    <row r="111" spans="1:54" ht="12" customHeight="1" x14ac:dyDescent="0.25">
      <c r="A111" s="201">
        <v>43</v>
      </c>
      <c r="B111" s="202"/>
      <c r="C111" s="201">
        <v>195</v>
      </c>
      <c r="D111" s="261"/>
      <c r="E111" s="202"/>
      <c r="F111" s="262">
        <v>45381</v>
      </c>
      <c r="G111" s="263"/>
      <c r="H111" s="263"/>
      <c r="I111" s="263"/>
      <c r="J111" s="263"/>
      <c r="K111" s="263"/>
      <c r="L111" s="263"/>
      <c r="M111" s="263"/>
      <c r="N111" s="264"/>
      <c r="O111" s="232" t="s">
        <v>477</v>
      </c>
      <c r="P111" s="233"/>
      <c r="Q111" s="233"/>
      <c r="R111" s="233"/>
      <c r="S111" s="234"/>
      <c r="T111" s="262">
        <v>45437</v>
      </c>
      <c r="U111" s="263"/>
      <c r="V111" s="263"/>
      <c r="W111" s="263"/>
      <c r="X111" s="263"/>
      <c r="Y111" s="263"/>
      <c r="Z111" s="263"/>
      <c r="AA111" s="264"/>
      <c r="AB111" s="232" t="s">
        <v>478</v>
      </c>
      <c r="AC111" s="233"/>
      <c r="AD111" s="233"/>
      <c r="AE111" s="233"/>
      <c r="AF111" s="233"/>
      <c r="AG111" s="233"/>
      <c r="AH111" s="234"/>
      <c r="AI111" s="258">
        <v>15091</v>
      </c>
      <c r="AJ111" s="259"/>
      <c r="AK111" s="259"/>
      <c r="AL111" s="259"/>
      <c r="AM111" s="259"/>
      <c r="AN111" s="259"/>
      <c r="AO111" s="259"/>
      <c r="AP111" s="259"/>
      <c r="AQ111" s="260"/>
      <c r="AR111" s="258">
        <v>4708</v>
      </c>
      <c r="AS111" s="259"/>
      <c r="AT111" s="259"/>
      <c r="AU111" s="259"/>
      <c r="AV111" s="259"/>
      <c r="AW111" s="259"/>
      <c r="AX111" s="259"/>
      <c r="AY111" s="260"/>
      <c r="AZ111" s="258">
        <v>4708</v>
      </c>
      <c r="BA111" s="259"/>
      <c r="BB111" s="260"/>
    </row>
    <row r="112" spans="1:54" ht="12" customHeight="1" x14ac:dyDescent="0.25">
      <c r="A112" s="201">
        <v>44</v>
      </c>
      <c r="B112" s="202"/>
      <c r="C112" s="201">
        <v>195</v>
      </c>
      <c r="D112" s="261"/>
      <c r="E112" s="202"/>
      <c r="F112" s="262">
        <v>45381</v>
      </c>
      <c r="G112" s="263"/>
      <c r="H112" s="263"/>
      <c r="I112" s="263"/>
      <c r="J112" s="263"/>
      <c r="K112" s="263"/>
      <c r="L112" s="263"/>
      <c r="M112" s="263"/>
      <c r="N112" s="264"/>
      <c r="O112" s="232" t="s">
        <v>477</v>
      </c>
      <c r="P112" s="233"/>
      <c r="Q112" s="233"/>
      <c r="R112" s="233"/>
      <c r="S112" s="234"/>
      <c r="T112" s="262">
        <v>45437</v>
      </c>
      <c r="U112" s="263"/>
      <c r="V112" s="263"/>
      <c r="W112" s="263"/>
      <c r="X112" s="263"/>
      <c r="Y112" s="263"/>
      <c r="Z112" s="263"/>
      <c r="AA112" s="264"/>
      <c r="AB112" s="232" t="s">
        <v>478</v>
      </c>
      <c r="AC112" s="233"/>
      <c r="AD112" s="233"/>
      <c r="AE112" s="233"/>
      <c r="AF112" s="233"/>
      <c r="AG112" s="233"/>
      <c r="AH112" s="234"/>
      <c r="AI112" s="258">
        <v>286</v>
      </c>
      <c r="AJ112" s="259"/>
      <c r="AK112" s="259"/>
      <c r="AL112" s="259"/>
      <c r="AM112" s="259"/>
      <c r="AN112" s="259"/>
      <c r="AO112" s="259"/>
      <c r="AP112" s="259"/>
      <c r="AQ112" s="260"/>
      <c r="AR112" s="258">
        <v>163.80000000000001</v>
      </c>
      <c r="AS112" s="259"/>
      <c r="AT112" s="259"/>
      <c r="AU112" s="259"/>
      <c r="AV112" s="259"/>
      <c r="AW112" s="259"/>
      <c r="AX112" s="259"/>
      <c r="AY112" s="260"/>
      <c r="AZ112" s="258">
        <v>163.80000000000001</v>
      </c>
      <c r="BA112" s="259"/>
      <c r="BB112" s="260"/>
    </row>
    <row r="113" spans="1:54" ht="12" customHeight="1" x14ac:dyDescent="0.25">
      <c r="A113" s="201">
        <v>45</v>
      </c>
      <c r="B113" s="202"/>
      <c r="C113" s="201">
        <v>195</v>
      </c>
      <c r="D113" s="261"/>
      <c r="E113" s="202"/>
      <c r="F113" s="262">
        <v>45381</v>
      </c>
      <c r="G113" s="263"/>
      <c r="H113" s="263"/>
      <c r="I113" s="263"/>
      <c r="J113" s="263"/>
      <c r="K113" s="263"/>
      <c r="L113" s="263"/>
      <c r="M113" s="263"/>
      <c r="N113" s="264"/>
      <c r="O113" s="232" t="s">
        <v>477</v>
      </c>
      <c r="P113" s="233"/>
      <c r="Q113" s="233"/>
      <c r="R113" s="233"/>
      <c r="S113" s="234"/>
      <c r="T113" s="262">
        <v>45437</v>
      </c>
      <c r="U113" s="263"/>
      <c r="V113" s="263"/>
      <c r="W113" s="263"/>
      <c r="X113" s="263"/>
      <c r="Y113" s="263"/>
      <c r="Z113" s="263"/>
      <c r="AA113" s="264"/>
      <c r="AB113" s="232" t="s">
        <v>494</v>
      </c>
      <c r="AC113" s="233"/>
      <c r="AD113" s="233"/>
      <c r="AE113" s="233"/>
      <c r="AF113" s="233"/>
      <c r="AG113" s="233"/>
      <c r="AH113" s="234"/>
      <c r="AI113" s="258">
        <v>-286</v>
      </c>
      <c r="AJ113" s="259"/>
      <c r="AK113" s="259"/>
      <c r="AL113" s="259"/>
      <c r="AM113" s="259"/>
      <c r="AN113" s="259"/>
      <c r="AO113" s="259"/>
      <c r="AP113" s="259"/>
      <c r="AQ113" s="260"/>
      <c r="AR113" s="258">
        <v>-163.80000000000001</v>
      </c>
      <c r="AS113" s="259"/>
      <c r="AT113" s="259"/>
      <c r="AU113" s="259"/>
      <c r="AV113" s="259"/>
      <c r="AW113" s="259"/>
      <c r="AX113" s="259"/>
      <c r="AY113" s="260"/>
      <c r="AZ113" s="258">
        <v>-163.80000000000001</v>
      </c>
      <c r="BA113" s="259"/>
      <c r="BB113" s="260"/>
    </row>
    <row r="114" spans="1:54" ht="12" customHeight="1" x14ac:dyDescent="0.25">
      <c r="A114" s="201">
        <v>46</v>
      </c>
      <c r="B114" s="202"/>
      <c r="C114" s="201">
        <v>195</v>
      </c>
      <c r="D114" s="261"/>
      <c r="E114" s="202"/>
      <c r="F114" s="262">
        <v>45381</v>
      </c>
      <c r="G114" s="263"/>
      <c r="H114" s="263"/>
      <c r="I114" s="263"/>
      <c r="J114" s="263"/>
      <c r="K114" s="263"/>
      <c r="L114" s="263"/>
      <c r="M114" s="263"/>
      <c r="N114" s="264"/>
      <c r="O114" s="232" t="s">
        <v>477</v>
      </c>
      <c r="P114" s="233"/>
      <c r="Q114" s="233"/>
      <c r="R114" s="233"/>
      <c r="S114" s="234"/>
      <c r="T114" s="262">
        <v>45437</v>
      </c>
      <c r="U114" s="263"/>
      <c r="V114" s="263"/>
      <c r="W114" s="263"/>
      <c r="X114" s="263"/>
      <c r="Y114" s="263"/>
      <c r="Z114" s="263"/>
      <c r="AA114" s="264"/>
      <c r="AB114" s="232" t="s">
        <v>478</v>
      </c>
      <c r="AC114" s="233"/>
      <c r="AD114" s="233"/>
      <c r="AE114" s="233"/>
      <c r="AF114" s="233"/>
      <c r="AG114" s="233"/>
      <c r="AH114" s="234"/>
      <c r="AI114" s="258">
        <v>192170</v>
      </c>
      <c r="AJ114" s="259"/>
      <c r="AK114" s="259"/>
      <c r="AL114" s="259"/>
      <c r="AM114" s="259"/>
      <c r="AN114" s="259"/>
      <c r="AO114" s="259"/>
      <c r="AP114" s="259"/>
      <c r="AQ114" s="260"/>
      <c r="AR114" s="258">
        <v>74028.5</v>
      </c>
      <c r="AS114" s="259"/>
      <c r="AT114" s="259"/>
      <c r="AU114" s="259"/>
      <c r="AV114" s="259"/>
      <c r="AW114" s="259"/>
      <c r="AX114" s="259"/>
      <c r="AY114" s="260"/>
      <c r="AZ114" s="258">
        <v>74028.5</v>
      </c>
      <c r="BA114" s="259"/>
      <c r="BB114" s="260"/>
    </row>
    <row r="115" spans="1:54" ht="12" customHeight="1" x14ac:dyDescent="0.25">
      <c r="A115" s="201">
        <v>47</v>
      </c>
      <c r="B115" s="202"/>
      <c r="C115" s="201">
        <v>195</v>
      </c>
      <c r="D115" s="261"/>
      <c r="E115" s="202"/>
      <c r="F115" s="262">
        <v>45381</v>
      </c>
      <c r="G115" s="263"/>
      <c r="H115" s="263"/>
      <c r="I115" s="263"/>
      <c r="J115" s="263"/>
      <c r="K115" s="263"/>
      <c r="L115" s="263"/>
      <c r="M115" s="263"/>
      <c r="N115" s="264"/>
      <c r="O115" s="232" t="s">
        <v>477</v>
      </c>
      <c r="P115" s="233"/>
      <c r="Q115" s="233"/>
      <c r="R115" s="233"/>
      <c r="S115" s="234"/>
      <c r="T115" s="262">
        <v>45437</v>
      </c>
      <c r="U115" s="263"/>
      <c r="V115" s="263"/>
      <c r="W115" s="263"/>
      <c r="X115" s="263"/>
      <c r="Y115" s="263"/>
      <c r="Z115" s="263"/>
      <c r="AA115" s="264"/>
      <c r="AB115" s="232" t="s">
        <v>494</v>
      </c>
      <c r="AC115" s="233"/>
      <c r="AD115" s="233"/>
      <c r="AE115" s="233"/>
      <c r="AF115" s="233"/>
      <c r="AG115" s="233"/>
      <c r="AH115" s="234"/>
      <c r="AI115" s="258">
        <v>-192170</v>
      </c>
      <c r="AJ115" s="259"/>
      <c r="AK115" s="259"/>
      <c r="AL115" s="259"/>
      <c r="AM115" s="259"/>
      <c r="AN115" s="259"/>
      <c r="AO115" s="259"/>
      <c r="AP115" s="259"/>
      <c r="AQ115" s="260"/>
      <c r="AR115" s="258">
        <v>-74028.5</v>
      </c>
      <c r="AS115" s="259"/>
      <c r="AT115" s="259"/>
      <c r="AU115" s="259"/>
      <c r="AV115" s="259"/>
      <c r="AW115" s="259"/>
      <c r="AX115" s="259"/>
      <c r="AY115" s="260"/>
      <c r="AZ115" s="258">
        <v>-74028.5</v>
      </c>
      <c r="BA115" s="259"/>
      <c r="BB115" s="260"/>
    </row>
    <row r="116" spans="1:54" ht="11.1" customHeight="1" x14ac:dyDescent="0.25">
      <c r="A116" s="201">
        <v>48</v>
      </c>
      <c r="B116" s="202"/>
      <c r="C116" s="201">
        <v>195</v>
      </c>
      <c r="D116" s="261"/>
      <c r="E116" s="202"/>
      <c r="F116" s="262">
        <v>45381</v>
      </c>
      <c r="G116" s="263"/>
      <c r="H116" s="263"/>
      <c r="I116" s="263"/>
      <c r="J116" s="263"/>
      <c r="K116" s="263"/>
      <c r="L116" s="263"/>
      <c r="M116" s="263"/>
      <c r="N116" s="264"/>
      <c r="O116" s="232" t="s">
        <v>477</v>
      </c>
      <c r="P116" s="233"/>
      <c r="Q116" s="233"/>
      <c r="R116" s="233"/>
      <c r="S116" s="234"/>
      <c r="T116" s="262">
        <v>45437</v>
      </c>
      <c r="U116" s="263"/>
      <c r="V116" s="263"/>
      <c r="W116" s="263"/>
      <c r="X116" s="263"/>
      <c r="Y116" s="263"/>
      <c r="Z116" s="263"/>
      <c r="AA116" s="264"/>
      <c r="AB116" s="232" t="s">
        <v>478</v>
      </c>
      <c r="AC116" s="233"/>
      <c r="AD116" s="233"/>
      <c r="AE116" s="233"/>
      <c r="AF116" s="233"/>
      <c r="AG116" s="233"/>
      <c r="AH116" s="234"/>
      <c r="AI116" s="258">
        <v>88227</v>
      </c>
      <c r="AJ116" s="259"/>
      <c r="AK116" s="259"/>
      <c r="AL116" s="259"/>
      <c r="AM116" s="259"/>
      <c r="AN116" s="259"/>
      <c r="AO116" s="259"/>
      <c r="AP116" s="259"/>
      <c r="AQ116" s="260"/>
      <c r="AR116" s="258">
        <v>27527</v>
      </c>
      <c r="AS116" s="259"/>
      <c r="AT116" s="259"/>
      <c r="AU116" s="259"/>
      <c r="AV116" s="259"/>
      <c r="AW116" s="259"/>
      <c r="AX116" s="259"/>
      <c r="AY116" s="260"/>
      <c r="AZ116" s="258">
        <v>27527</v>
      </c>
      <c r="BA116" s="259"/>
      <c r="BB116" s="260"/>
    </row>
    <row r="117" spans="1:54" ht="12" customHeight="1" x14ac:dyDescent="0.25">
      <c r="A117" s="201">
        <v>49</v>
      </c>
      <c r="B117" s="202"/>
      <c r="C117" s="201">
        <v>195</v>
      </c>
      <c r="D117" s="261"/>
      <c r="E117" s="202"/>
      <c r="F117" s="262">
        <v>45381</v>
      </c>
      <c r="G117" s="263"/>
      <c r="H117" s="263"/>
      <c r="I117" s="263"/>
      <c r="J117" s="263"/>
      <c r="K117" s="263"/>
      <c r="L117" s="263"/>
      <c r="M117" s="263"/>
      <c r="N117" s="264"/>
      <c r="O117" s="232" t="s">
        <v>477</v>
      </c>
      <c r="P117" s="233"/>
      <c r="Q117" s="233"/>
      <c r="R117" s="233"/>
      <c r="S117" s="234"/>
      <c r="T117" s="262">
        <v>45437</v>
      </c>
      <c r="U117" s="263"/>
      <c r="V117" s="263"/>
      <c r="W117" s="263"/>
      <c r="X117" s="263"/>
      <c r="Y117" s="263"/>
      <c r="Z117" s="263"/>
      <c r="AA117" s="264"/>
      <c r="AB117" s="232" t="s">
        <v>494</v>
      </c>
      <c r="AC117" s="233"/>
      <c r="AD117" s="233"/>
      <c r="AE117" s="233"/>
      <c r="AF117" s="233"/>
      <c r="AG117" s="233"/>
      <c r="AH117" s="234"/>
      <c r="AI117" s="258">
        <v>-88227</v>
      </c>
      <c r="AJ117" s="259"/>
      <c r="AK117" s="259"/>
      <c r="AL117" s="259"/>
      <c r="AM117" s="259"/>
      <c r="AN117" s="259"/>
      <c r="AO117" s="259"/>
      <c r="AP117" s="259"/>
      <c r="AQ117" s="260"/>
      <c r="AR117" s="258">
        <v>-27527</v>
      </c>
      <c r="AS117" s="259"/>
      <c r="AT117" s="259"/>
      <c r="AU117" s="259"/>
      <c r="AV117" s="259"/>
      <c r="AW117" s="259"/>
      <c r="AX117" s="259"/>
      <c r="AY117" s="260"/>
      <c r="AZ117" s="258">
        <v>-27527</v>
      </c>
      <c r="BA117" s="259"/>
      <c r="BB117" s="260"/>
    </row>
    <row r="118" spans="1:54" ht="12" customHeight="1" x14ac:dyDescent="0.25">
      <c r="A118" s="201">
        <v>50</v>
      </c>
      <c r="B118" s="202"/>
      <c r="C118" s="201">
        <v>195</v>
      </c>
      <c r="D118" s="261"/>
      <c r="E118" s="202"/>
      <c r="F118" s="262">
        <v>45381</v>
      </c>
      <c r="G118" s="263"/>
      <c r="H118" s="263"/>
      <c r="I118" s="263"/>
      <c r="J118" s="263"/>
      <c r="K118" s="263"/>
      <c r="L118" s="263"/>
      <c r="M118" s="263"/>
      <c r="N118" s="264"/>
      <c r="O118" s="232" t="s">
        <v>477</v>
      </c>
      <c r="P118" s="233"/>
      <c r="Q118" s="233"/>
      <c r="R118" s="233"/>
      <c r="S118" s="234"/>
      <c r="T118" s="262">
        <v>45437</v>
      </c>
      <c r="U118" s="263"/>
      <c r="V118" s="263"/>
      <c r="W118" s="263"/>
      <c r="X118" s="263"/>
      <c r="Y118" s="263"/>
      <c r="Z118" s="263"/>
      <c r="AA118" s="264"/>
      <c r="AB118" s="232" t="s">
        <v>478</v>
      </c>
      <c r="AC118" s="233"/>
      <c r="AD118" s="233"/>
      <c r="AE118" s="233"/>
      <c r="AF118" s="233"/>
      <c r="AG118" s="233"/>
      <c r="AH118" s="234"/>
      <c r="AI118" s="258">
        <v>15091</v>
      </c>
      <c r="AJ118" s="259"/>
      <c r="AK118" s="259"/>
      <c r="AL118" s="259"/>
      <c r="AM118" s="259"/>
      <c r="AN118" s="259"/>
      <c r="AO118" s="259"/>
      <c r="AP118" s="259"/>
      <c r="AQ118" s="260"/>
      <c r="AR118" s="258">
        <v>4708</v>
      </c>
      <c r="AS118" s="259"/>
      <c r="AT118" s="259"/>
      <c r="AU118" s="259"/>
      <c r="AV118" s="259"/>
      <c r="AW118" s="259"/>
      <c r="AX118" s="259"/>
      <c r="AY118" s="260"/>
      <c r="AZ118" s="258">
        <v>4708</v>
      </c>
      <c r="BA118" s="259"/>
      <c r="BB118" s="260"/>
    </row>
    <row r="119" spans="1:54" ht="12" customHeight="1" x14ac:dyDescent="0.25">
      <c r="A119" s="201">
        <v>51</v>
      </c>
      <c r="B119" s="202"/>
      <c r="C119" s="201">
        <v>195</v>
      </c>
      <c r="D119" s="261"/>
      <c r="E119" s="202"/>
      <c r="F119" s="262">
        <v>45381</v>
      </c>
      <c r="G119" s="263"/>
      <c r="H119" s="263"/>
      <c r="I119" s="263"/>
      <c r="J119" s="263"/>
      <c r="K119" s="263"/>
      <c r="L119" s="263"/>
      <c r="M119" s="263"/>
      <c r="N119" s="264"/>
      <c r="O119" s="232" t="s">
        <v>477</v>
      </c>
      <c r="P119" s="233"/>
      <c r="Q119" s="233"/>
      <c r="R119" s="233"/>
      <c r="S119" s="234"/>
      <c r="T119" s="262">
        <v>45437</v>
      </c>
      <c r="U119" s="263"/>
      <c r="V119" s="263"/>
      <c r="W119" s="263"/>
      <c r="X119" s="263"/>
      <c r="Y119" s="263"/>
      <c r="Z119" s="263"/>
      <c r="AA119" s="264"/>
      <c r="AB119" s="232" t="s">
        <v>494</v>
      </c>
      <c r="AC119" s="233"/>
      <c r="AD119" s="233"/>
      <c r="AE119" s="233"/>
      <c r="AF119" s="233"/>
      <c r="AG119" s="233"/>
      <c r="AH119" s="234"/>
      <c r="AI119" s="258">
        <v>-15091</v>
      </c>
      <c r="AJ119" s="259"/>
      <c r="AK119" s="259"/>
      <c r="AL119" s="259"/>
      <c r="AM119" s="259"/>
      <c r="AN119" s="259"/>
      <c r="AO119" s="259"/>
      <c r="AP119" s="259"/>
      <c r="AQ119" s="260"/>
      <c r="AR119" s="258">
        <v>-4708</v>
      </c>
      <c r="AS119" s="259"/>
      <c r="AT119" s="259"/>
      <c r="AU119" s="259"/>
      <c r="AV119" s="259"/>
      <c r="AW119" s="259"/>
      <c r="AX119" s="259"/>
      <c r="AY119" s="260"/>
      <c r="AZ119" s="258">
        <v>-4708</v>
      </c>
      <c r="BA119" s="259"/>
      <c r="BB119" s="260"/>
    </row>
    <row r="120" spans="1:54" ht="12" customHeight="1" x14ac:dyDescent="0.25">
      <c r="A120" s="201">
        <v>52</v>
      </c>
      <c r="B120" s="202"/>
      <c r="C120" s="201">
        <v>195</v>
      </c>
      <c r="D120" s="261"/>
      <c r="E120" s="202"/>
      <c r="F120" s="262">
        <v>45381</v>
      </c>
      <c r="G120" s="263"/>
      <c r="H120" s="263"/>
      <c r="I120" s="263"/>
      <c r="J120" s="263"/>
      <c r="K120" s="263"/>
      <c r="L120" s="263"/>
      <c r="M120" s="263"/>
      <c r="N120" s="264"/>
      <c r="O120" s="232" t="s">
        <v>477</v>
      </c>
      <c r="P120" s="233"/>
      <c r="Q120" s="233"/>
      <c r="R120" s="233"/>
      <c r="S120" s="234"/>
      <c r="T120" s="262">
        <v>45437</v>
      </c>
      <c r="U120" s="263"/>
      <c r="V120" s="263"/>
      <c r="W120" s="263"/>
      <c r="X120" s="263"/>
      <c r="Y120" s="263"/>
      <c r="Z120" s="263"/>
      <c r="AA120" s="264"/>
      <c r="AB120" s="232" t="s">
        <v>478</v>
      </c>
      <c r="AC120" s="233"/>
      <c r="AD120" s="233"/>
      <c r="AE120" s="233"/>
      <c r="AF120" s="233"/>
      <c r="AG120" s="233"/>
      <c r="AH120" s="234"/>
      <c r="AI120" s="258">
        <v>286</v>
      </c>
      <c r="AJ120" s="259"/>
      <c r="AK120" s="259"/>
      <c r="AL120" s="259"/>
      <c r="AM120" s="259"/>
      <c r="AN120" s="259"/>
      <c r="AO120" s="259"/>
      <c r="AP120" s="259"/>
      <c r="AQ120" s="260"/>
      <c r="AR120" s="258">
        <v>163.80000000000001</v>
      </c>
      <c r="AS120" s="259"/>
      <c r="AT120" s="259"/>
      <c r="AU120" s="259"/>
      <c r="AV120" s="259"/>
      <c r="AW120" s="259"/>
      <c r="AX120" s="259"/>
      <c r="AY120" s="260"/>
      <c r="AZ120" s="258">
        <v>163.80000000000001</v>
      </c>
      <c r="BA120" s="259"/>
      <c r="BB120" s="260"/>
    </row>
    <row r="121" spans="1:54" ht="12" customHeight="1" x14ac:dyDescent="0.25">
      <c r="A121" s="201">
        <v>53</v>
      </c>
      <c r="B121" s="202"/>
      <c r="C121" s="201">
        <v>195</v>
      </c>
      <c r="D121" s="261"/>
      <c r="E121" s="202"/>
      <c r="F121" s="262">
        <v>45381</v>
      </c>
      <c r="G121" s="263"/>
      <c r="H121" s="263"/>
      <c r="I121" s="263"/>
      <c r="J121" s="263"/>
      <c r="K121" s="263"/>
      <c r="L121" s="263"/>
      <c r="M121" s="263"/>
      <c r="N121" s="264"/>
      <c r="O121" s="232" t="s">
        <v>477</v>
      </c>
      <c r="P121" s="233"/>
      <c r="Q121" s="233"/>
      <c r="R121" s="233"/>
      <c r="S121" s="234"/>
      <c r="T121" s="262">
        <v>45437</v>
      </c>
      <c r="U121" s="263"/>
      <c r="V121" s="263"/>
      <c r="W121" s="263"/>
      <c r="X121" s="263"/>
      <c r="Y121" s="263"/>
      <c r="Z121" s="263"/>
      <c r="AA121" s="264"/>
      <c r="AB121" s="232" t="s">
        <v>494</v>
      </c>
      <c r="AC121" s="233"/>
      <c r="AD121" s="233"/>
      <c r="AE121" s="233"/>
      <c r="AF121" s="233"/>
      <c r="AG121" s="233"/>
      <c r="AH121" s="234"/>
      <c r="AI121" s="258">
        <v>-286</v>
      </c>
      <c r="AJ121" s="259"/>
      <c r="AK121" s="259"/>
      <c r="AL121" s="259"/>
      <c r="AM121" s="259"/>
      <c r="AN121" s="259"/>
      <c r="AO121" s="259"/>
      <c r="AP121" s="259"/>
      <c r="AQ121" s="260"/>
      <c r="AR121" s="258">
        <v>-163.80000000000001</v>
      </c>
      <c r="AS121" s="259"/>
      <c r="AT121" s="259"/>
      <c r="AU121" s="259"/>
      <c r="AV121" s="259"/>
      <c r="AW121" s="259"/>
      <c r="AX121" s="259"/>
      <c r="AY121" s="260"/>
      <c r="AZ121" s="258">
        <v>-163.80000000000001</v>
      </c>
      <c r="BA121" s="259"/>
      <c r="BB121" s="260"/>
    </row>
    <row r="122" spans="1:54" ht="12" customHeight="1" x14ac:dyDescent="0.25">
      <c r="A122" s="201">
        <v>54</v>
      </c>
      <c r="B122" s="202"/>
      <c r="C122" s="201">
        <v>195</v>
      </c>
      <c r="D122" s="261"/>
      <c r="E122" s="202"/>
      <c r="F122" s="262">
        <v>45381</v>
      </c>
      <c r="G122" s="263"/>
      <c r="H122" s="263"/>
      <c r="I122" s="263"/>
      <c r="J122" s="263"/>
      <c r="K122" s="263"/>
      <c r="L122" s="263"/>
      <c r="M122" s="263"/>
      <c r="N122" s="264"/>
      <c r="O122" s="232" t="s">
        <v>477</v>
      </c>
      <c r="P122" s="233"/>
      <c r="Q122" s="233"/>
      <c r="R122" s="233"/>
      <c r="S122" s="234"/>
      <c r="T122" s="262">
        <v>45437</v>
      </c>
      <c r="U122" s="263"/>
      <c r="V122" s="263"/>
      <c r="W122" s="263"/>
      <c r="X122" s="263"/>
      <c r="Y122" s="263"/>
      <c r="Z122" s="263"/>
      <c r="AA122" s="264"/>
      <c r="AB122" s="232" t="s">
        <v>478</v>
      </c>
      <c r="AC122" s="233"/>
      <c r="AD122" s="233"/>
      <c r="AE122" s="233"/>
      <c r="AF122" s="233"/>
      <c r="AG122" s="233"/>
      <c r="AH122" s="234"/>
      <c r="AI122" s="258">
        <v>192170</v>
      </c>
      <c r="AJ122" s="259"/>
      <c r="AK122" s="259"/>
      <c r="AL122" s="259"/>
      <c r="AM122" s="259"/>
      <c r="AN122" s="259"/>
      <c r="AO122" s="259"/>
      <c r="AP122" s="259"/>
      <c r="AQ122" s="260"/>
      <c r="AR122" s="258">
        <v>74028.5</v>
      </c>
      <c r="AS122" s="259"/>
      <c r="AT122" s="259"/>
      <c r="AU122" s="259"/>
      <c r="AV122" s="259"/>
      <c r="AW122" s="259"/>
      <c r="AX122" s="259"/>
      <c r="AY122" s="260"/>
      <c r="AZ122" s="258">
        <v>74028.5</v>
      </c>
      <c r="BA122" s="259"/>
      <c r="BB122" s="260"/>
    </row>
    <row r="123" spans="1:54" ht="12" customHeight="1" x14ac:dyDescent="0.25">
      <c r="A123" s="201">
        <v>55</v>
      </c>
      <c r="B123" s="202"/>
      <c r="C123" s="201">
        <v>195</v>
      </c>
      <c r="D123" s="261"/>
      <c r="E123" s="202"/>
      <c r="F123" s="262">
        <v>45381</v>
      </c>
      <c r="G123" s="263"/>
      <c r="H123" s="263"/>
      <c r="I123" s="263"/>
      <c r="J123" s="263"/>
      <c r="K123" s="263"/>
      <c r="L123" s="263"/>
      <c r="M123" s="263"/>
      <c r="N123" s="264"/>
      <c r="O123" s="232" t="s">
        <v>477</v>
      </c>
      <c r="P123" s="233"/>
      <c r="Q123" s="233"/>
      <c r="R123" s="233"/>
      <c r="S123" s="234"/>
      <c r="T123" s="262">
        <v>45437</v>
      </c>
      <c r="U123" s="263"/>
      <c r="V123" s="263"/>
      <c r="W123" s="263"/>
      <c r="X123" s="263"/>
      <c r="Y123" s="263"/>
      <c r="Z123" s="263"/>
      <c r="AA123" s="264"/>
      <c r="AB123" s="232" t="s">
        <v>494</v>
      </c>
      <c r="AC123" s="233"/>
      <c r="AD123" s="233"/>
      <c r="AE123" s="233"/>
      <c r="AF123" s="233"/>
      <c r="AG123" s="233"/>
      <c r="AH123" s="234"/>
      <c r="AI123" s="258">
        <v>-192170</v>
      </c>
      <c r="AJ123" s="259"/>
      <c r="AK123" s="259"/>
      <c r="AL123" s="259"/>
      <c r="AM123" s="259"/>
      <c r="AN123" s="259"/>
      <c r="AO123" s="259"/>
      <c r="AP123" s="259"/>
      <c r="AQ123" s="260"/>
      <c r="AR123" s="258">
        <v>-74028.5</v>
      </c>
      <c r="AS123" s="259"/>
      <c r="AT123" s="259"/>
      <c r="AU123" s="259"/>
      <c r="AV123" s="259"/>
      <c r="AW123" s="259"/>
      <c r="AX123" s="259"/>
      <c r="AY123" s="260"/>
      <c r="AZ123" s="258">
        <v>-74028.5</v>
      </c>
      <c r="BA123" s="259"/>
      <c r="BB123" s="260"/>
    </row>
    <row r="124" spans="1:54" ht="12" customHeight="1" x14ac:dyDescent="0.25">
      <c r="A124" s="201">
        <v>56</v>
      </c>
      <c r="B124" s="202"/>
      <c r="C124" s="201">
        <v>195</v>
      </c>
      <c r="D124" s="261"/>
      <c r="E124" s="202"/>
      <c r="F124" s="262">
        <v>45381</v>
      </c>
      <c r="G124" s="263"/>
      <c r="H124" s="263"/>
      <c r="I124" s="263"/>
      <c r="J124" s="263"/>
      <c r="K124" s="263"/>
      <c r="L124" s="263"/>
      <c r="M124" s="263"/>
      <c r="N124" s="264"/>
      <c r="O124" s="232" t="s">
        <v>477</v>
      </c>
      <c r="P124" s="233"/>
      <c r="Q124" s="233"/>
      <c r="R124" s="233"/>
      <c r="S124" s="234"/>
      <c r="T124" s="262">
        <v>45437</v>
      </c>
      <c r="U124" s="263"/>
      <c r="V124" s="263"/>
      <c r="W124" s="263"/>
      <c r="X124" s="263"/>
      <c r="Y124" s="263"/>
      <c r="Z124" s="263"/>
      <c r="AA124" s="264"/>
      <c r="AB124" s="232" t="s">
        <v>478</v>
      </c>
      <c r="AC124" s="233"/>
      <c r="AD124" s="233"/>
      <c r="AE124" s="233"/>
      <c r="AF124" s="233"/>
      <c r="AG124" s="233"/>
      <c r="AH124" s="234"/>
      <c r="AI124" s="258">
        <v>88227</v>
      </c>
      <c r="AJ124" s="259"/>
      <c r="AK124" s="259"/>
      <c r="AL124" s="259"/>
      <c r="AM124" s="259"/>
      <c r="AN124" s="259"/>
      <c r="AO124" s="259"/>
      <c r="AP124" s="259"/>
      <c r="AQ124" s="260"/>
      <c r="AR124" s="258">
        <v>27527</v>
      </c>
      <c r="AS124" s="259"/>
      <c r="AT124" s="259"/>
      <c r="AU124" s="259"/>
      <c r="AV124" s="259"/>
      <c r="AW124" s="259"/>
      <c r="AX124" s="259"/>
      <c r="AY124" s="260"/>
      <c r="AZ124" s="258">
        <v>27527</v>
      </c>
      <c r="BA124" s="259"/>
      <c r="BB124" s="260"/>
    </row>
    <row r="125" spans="1:54" ht="12" customHeight="1" x14ac:dyDescent="0.25">
      <c r="A125" s="201">
        <v>57</v>
      </c>
      <c r="B125" s="202"/>
      <c r="C125" s="201">
        <v>195</v>
      </c>
      <c r="D125" s="261"/>
      <c r="E125" s="202"/>
      <c r="F125" s="262">
        <v>45381</v>
      </c>
      <c r="G125" s="263"/>
      <c r="H125" s="263"/>
      <c r="I125" s="263"/>
      <c r="J125" s="263"/>
      <c r="K125" s="263"/>
      <c r="L125" s="263"/>
      <c r="M125" s="263"/>
      <c r="N125" s="264"/>
      <c r="O125" s="232" t="s">
        <v>477</v>
      </c>
      <c r="P125" s="233"/>
      <c r="Q125" s="233"/>
      <c r="R125" s="233"/>
      <c r="S125" s="234"/>
      <c r="T125" s="262">
        <v>45437</v>
      </c>
      <c r="U125" s="263"/>
      <c r="V125" s="263"/>
      <c r="W125" s="263"/>
      <c r="X125" s="263"/>
      <c r="Y125" s="263"/>
      <c r="Z125" s="263"/>
      <c r="AA125" s="264"/>
      <c r="AB125" s="232" t="s">
        <v>494</v>
      </c>
      <c r="AC125" s="233"/>
      <c r="AD125" s="233"/>
      <c r="AE125" s="233"/>
      <c r="AF125" s="233"/>
      <c r="AG125" s="233"/>
      <c r="AH125" s="234"/>
      <c r="AI125" s="258">
        <v>-88227</v>
      </c>
      <c r="AJ125" s="259"/>
      <c r="AK125" s="259"/>
      <c r="AL125" s="259"/>
      <c r="AM125" s="259"/>
      <c r="AN125" s="259"/>
      <c r="AO125" s="259"/>
      <c r="AP125" s="259"/>
      <c r="AQ125" s="260"/>
      <c r="AR125" s="258">
        <v>-27527</v>
      </c>
      <c r="AS125" s="259"/>
      <c r="AT125" s="259"/>
      <c r="AU125" s="259"/>
      <c r="AV125" s="259"/>
      <c r="AW125" s="259"/>
      <c r="AX125" s="259"/>
      <c r="AY125" s="260"/>
      <c r="AZ125" s="258">
        <v>-27527</v>
      </c>
      <c r="BA125" s="259"/>
      <c r="BB125" s="260"/>
    </row>
    <row r="126" spans="1:54" ht="12" customHeight="1" x14ac:dyDescent="0.25">
      <c r="A126" s="201">
        <v>58</v>
      </c>
      <c r="B126" s="202"/>
      <c r="C126" s="201">
        <v>195</v>
      </c>
      <c r="D126" s="261"/>
      <c r="E126" s="202"/>
      <c r="F126" s="262">
        <v>45381</v>
      </c>
      <c r="G126" s="263"/>
      <c r="H126" s="263"/>
      <c r="I126" s="263"/>
      <c r="J126" s="263"/>
      <c r="K126" s="263"/>
      <c r="L126" s="263"/>
      <c r="M126" s="263"/>
      <c r="N126" s="264"/>
      <c r="O126" s="232" t="s">
        <v>477</v>
      </c>
      <c r="P126" s="233"/>
      <c r="Q126" s="233"/>
      <c r="R126" s="233"/>
      <c r="S126" s="234"/>
      <c r="T126" s="262">
        <v>45437</v>
      </c>
      <c r="U126" s="263"/>
      <c r="V126" s="263"/>
      <c r="W126" s="263"/>
      <c r="X126" s="263"/>
      <c r="Y126" s="263"/>
      <c r="Z126" s="263"/>
      <c r="AA126" s="264"/>
      <c r="AB126" s="232" t="s">
        <v>478</v>
      </c>
      <c r="AC126" s="233"/>
      <c r="AD126" s="233"/>
      <c r="AE126" s="233"/>
      <c r="AF126" s="233"/>
      <c r="AG126" s="233"/>
      <c r="AH126" s="234"/>
      <c r="AI126" s="258">
        <v>15091</v>
      </c>
      <c r="AJ126" s="259"/>
      <c r="AK126" s="259"/>
      <c r="AL126" s="259"/>
      <c r="AM126" s="259"/>
      <c r="AN126" s="259"/>
      <c r="AO126" s="259"/>
      <c r="AP126" s="259"/>
      <c r="AQ126" s="260"/>
      <c r="AR126" s="258">
        <v>4708</v>
      </c>
      <c r="AS126" s="259"/>
      <c r="AT126" s="259"/>
      <c r="AU126" s="259"/>
      <c r="AV126" s="259"/>
      <c r="AW126" s="259"/>
      <c r="AX126" s="259"/>
      <c r="AY126" s="260"/>
      <c r="AZ126" s="258">
        <v>4708</v>
      </c>
      <c r="BA126" s="259"/>
      <c r="BB126" s="260"/>
    </row>
    <row r="127" spans="1:54" ht="11.1" customHeight="1" x14ac:dyDescent="0.25">
      <c r="A127" s="201">
        <v>59</v>
      </c>
      <c r="B127" s="202"/>
      <c r="C127" s="201">
        <v>195</v>
      </c>
      <c r="D127" s="261"/>
      <c r="E127" s="202"/>
      <c r="F127" s="262">
        <v>45381</v>
      </c>
      <c r="G127" s="263"/>
      <c r="H127" s="263"/>
      <c r="I127" s="263"/>
      <c r="J127" s="263"/>
      <c r="K127" s="263"/>
      <c r="L127" s="263"/>
      <c r="M127" s="263"/>
      <c r="N127" s="264"/>
      <c r="O127" s="232" t="s">
        <v>477</v>
      </c>
      <c r="P127" s="233"/>
      <c r="Q127" s="233"/>
      <c r="R127" s="233"/>
      <c r="S127" s="234"/>
      <c r="T127" s="262">
        <v>45437</v>
      </c>
      <c r="U127" s="263"/>
      <c r="V127" s="263"/>
      <c r="W127" s="263"/>
      <c r="X127" s="263"/>
      <c r="Y127" s="263"/>
      <c r="Z127" s="263"/>
      <c r="AA127" s="264"/>
      <c r="AB127" s="232" t="s">
        <v>494</v>
      </c>
      <c r="AC127" s="233"/>
      <c r="AD127" s="233"/>
      <c r="AE127" s="233"/>
      <c r="AF127" s="233"/>
      <c r="AG127" s="233"/>
      <c r="AH127" s="234"/>
      <c r="AI127" s="258">
        <v>-15091</v>
      </c>
      <c r="AJ127" s="259"/>
      <c r="AK127" s="259"/>
      <c r="AL127" s="259"/>
      <c r="AM127" s="259"/>
      <c r="AN127" s="259"/>
      <c r="AO127" s="259"/>
      <c r="AP127" s="259"/>
      <c r="AQ127" s="260"/>
      <c r="AR127" s="258">
        <v>-4708</v>
      </c>
      <c r="AS127" s="259"/>
      <c r="AT127" s="259"/>
      <c r="AU127" s="259"/>
      <c r="AV127" s="259"/>
      <c r="AW127" s="259"/>
      <c r="AX127" s="259"/>
      <c r="AY127" s="260"/>
      <c r="AZ127" s="258">
        <v>-4708</v>
      </c>
      <c r="BA127" s="259"/>
      <c r="BB127" s="260"/>
    </row>
    <row r="128" spans="1:54" ht="12" customHeight="1" x14ac:dyDescent="0.25">
      <c r="A128" s="201">
        <v>60</v>
      </c>
      <c r="B128" s="202"/>
      <c r="C128" s="201">
        <v>195</v>
      </c>
      <c r="D128" s="261"/>
      <c r="E128" s="202"/>
      <c r="F128" s="262">
        <v>45381</v>
      </c>
      <c r="G128" s="263"/>
      <c r="H128" s="263"/>
      <c r="I128" s="263"/>
      <c r="J128" s="263"/>
      <c r="K128" s="263"/>
      <c r="L128" s="263"/>
      <c r="M128" s="263"/>
      <c r="N128" s="264"/>
      <c r="O128" s="232" t="s">
        <v>477</v>
      </c>
      <c r="P128" s="233"/>
      <c r="Q128" s="233"/>
      <c r="R128" s="233"/>
      <c r="S128" s="234"/>
      <c r="T128" s="262">
        <v>45437</v>
      </c>
      <c r="U128" s="263"/>
      <c r="V128" s="263"/>
      <c r="W128" s="263"/>
      <c r="X128" s="263"/>
      <c r="Y128" s="263"/>
      <c r="Z128" s="263"/>
      <c r="AA128" s="264"/>
      <c r="AB128" s="232" t="s">
        <v>478</v>
      </c>
      <c r="AC128" s="233"/>
      <c r="AD128" s="233"/>
      <c r="AE128" s="233"/>
      <c r="AF128" s="233"/>
      <c r="AG128" s="233"/>
      <c r="AH128" s="234"/>
      <c r="AI128" s="258">
        <v>286</v>
      </c>
      <c r="AJ128" s="259"/>
      <c r="AK128" s="259"/>
      <c r="AL128" s="259"/>
      <c r="AM128" s="259"/>
      <c r="AN128" s="259"/>
      <c r="AO128" s="259"/>
      <c r="AP128" s="259"/>
      <c r="AQ128" s="260"/>
      <c r="AR128" s="258">
        <v>163.80000000000001</v>
      </c>
      <c r="AS128" s="259"/>
      <c r="AT128" s="259"/>
      <c r="AU128" s="259"/>
      <c r="AV128" s="259"/>
      <c r="AW128" s="259"/>
      <c r="AX128" s="259"/>
      <c r="AY128" s="260"/>
      <c r="AZ128" s="258">
        <v>163.80000000000001</v>
      </c>
      <c r="BA128" s="259"/>
      <c r="BB128" s="260"/>
    </row>
    <row r="129" spans="1:54" ht="12" customHeight="1" x14ac:dyDescent="0.25">
      <c r="A129" s="201">
        <v>61</v>
      </c>
      <c r="B129" s="202"/>
      <c r="C129" s="201">
        <v>195</v>
      </c>
      <c r="D129" s="261"/>
      <c r="E129" s="202"/>
      <c r="F129" s="262">
        <v>45381</v>
      </c>
      <c r="G129" s="263"/>
      <c r="H129" s="263"/>
      <c r="I129" s="263"/>
      <c r="J129" s="263"/>
      <c r="K129" s="263"/>
      <c r="L129" s="263"/>
      <c r="M129" s="263"/>
      <c r="N129" s="264"/>
      <c r="O129" s="232" t="s">
        <v>477</v>
      </c>
      <c r="P129" s="233"/>
      <c r="Q129" s="233"/>
      <c r="R129" s="233"/>
      <c r="S129" s="234"/>
      <c r="T129" s="262">
        <v>45437</v>
      </c>
      <c r="U129" s="263"/>
      <c r="V129" s="263"/>
      <c r="W129" s="263"/>
      <c r="X129" s="263"/>
      <c r="Y129" s="263"/>
      <c r="Z129" s="263"/>
      <c r="AA129" s="264"/>
      <c r="AB129" s="232" t="s">
        <v>494</v>
      </c>
      <c r="AC129" s="233"/>
      <c r="AD129" s="233"/>
      <c r="AE129" s="233"/>
      <c r="AF129" s="233"/>
      <c r="AG129" s="233"/>
      <c r="AH129" s="234"/>
      <c r="AI129" s="258">
        <v>-286</v>
      </c>
      <c r="AJ129" s="259"/>
      <c r="AK129" s="259"/>
      <c r="AL129" s="259"/>
      <c r="AM129" s="259"/>
      <c r="AN129" s="259"/>
      <c r="AO129" s="259"/>
      <c r="AP129" s="259"/>
      <c r="AQ129" s="260"/>
      <c r="AR129" s="258">
        <v>-163.80000000000001</v>
      </c>
      <c r="AS129" s="259"/>
      <c r="AT129" s="259"/>
      <c r="AU129" s="259"/>
      <c r="AV129" s="259"/>
      <c r="AW129" s="259"/>
      <c r="AX129" s="259"/>
      <c r="AY129" s="260"/>
      <c r="AZ129" s="258">
        <v>-163.80000000000001</v>
      </c>
      <c r="BA129" s="259"/>
      <c r="BB129" s="260"/>
    </row>
    <row r="130" spans="1:54" ht="12" customHeight="1" x14ac:dyDescent="0.25">
      <c r="A130" s="201">
        <v>62</v>
      </c>
      <c r="B130" s="202"/>
      <c r="C130" s="201">
        <v>195</v>
      </c>
      <c r="D130" s="261"/>
      <c r="E130" s="202"/>
      <c r="F130" s="262">
        <v>45381</v>
      </c>
      <c r="G130" s="263"/>
      <c r="H130" s="263"/>
      <c r="I130" s="263"/>
      <c r="J130" s="263"/>
      <c r="K130" s="263"/>
      <c r="L130" s="263"/>
      <c r="M130" s="263"/>
      <c r="N130" s="264"/>
      <c r="O130" s="232" t="s">
        <v>477</v>
      </c>
      <c r="P130" s="233"/>
      <c r="Q130" s="233"/>
      <c r="R130" s="233"/>
      <c r="S130" s="234"/>
      <c r="T130" s="262">
        <v>45437</v>
      </c>
      <c r="U130" s="263"/>
      <c r="V130" s="263"/>
      <c r="W130" s="263"/>
      <c r="X130" s="263"/>
      <c r="Y130" s="263"/>
      <c r="Z130" s="263"/>
      <c r="AA130" s="264"/>
      <c r="AB130" s="232" t="s">
        <v>478</v>
      </c>
      <c r="AC130" s="233"/>
      <c r="AD130" s="233"/>
      <c r="AE130" s="233"/>
      <c r="AF130" s="233"/>
      <c r="AG130" s="233"/>
      <c r="AH130" s="234"/>
      <c r="AI130" s="258">
        <v>192170</v>
      </c>
      <c r="AJ130" s="259"/>
      <c r="AK130" s="259"/>
      <c r="AL130" s="259"/>
      <c r="AM130" s="259"/>
      <c r="AN130" s="259"/>
      <c r="AO130" s="259"/>
      <c r="AP130" s="259"/>
      <c r="AQ130" s="260"/>
      <c r="AR130" s="258">
        <v>74028.5</v>
      </c>
      <c r="AS130" s="259"/>
      <c r="AT130" s="259"/>
      <c r="AU130" s="259"/>
      <c r="AV130" s="259"/>
      <c r="AW130" s="259"/>
      <c r="AX130" s="259"/>
      <c r="AY130" s="260"/>
      <c r="AZ130" s="258">
        <v>74028.5</v>
      </c>
      <c r="BA130" s="259"/>
      <c r="BB130" s="260"/>
    </row>
    <row r="131" spans="1:54" ht="12" customHeight="1" x14ac:dyDescent="0.25">
      <c r="A131" s="201">
        <v>63</v>
      </c>
      <c r="B131" s="202"/>
      <c r="C131" s="201">
        <v>195</v>
      </c>
      <c r="D131" s="261"/>
      <c r="E131" s="202"/>
      <c r="F131" s="262">
        <v>45381</v>
      </c>
      <c r="G131" s="263"/>
      <c r="H131" s="263"/>
      <c r="I131" s="263"/>
      <c r="J131" s="263"/>
      <c r="K131" s="263"/>
      <c r="L131" s="263"/>
      <c r="M131" s="263"/>
      <c r="N131" s="264"/>
      <c r="O131" s="232" t="s">
        <v>477</v>
      </c>
      <c r="P131" s="233"/>
      <c r="Q131" s="233"/>
      <c r="R131" s="233"/>
      <c r="S131" s="234"/>
      <c r="T131" s="262">
        <v>45437</v>
      </c>
      <c r="U131" s="263"/>
      <c r="V131" s="263"/>
      <c r="W131" s="263"/>
      <c r="X131" s="263"/>
      <c r="Y131" s="263"/>
      <c r="Z131" s="263"/>
      <c r="AA131" s="264"/>
      <c r="AB131" s="232" t="s">
        <v>494</v>
      </c>
      <c r="AC131" s="233"/>
      <c r="AD131" s="233"/>
      <c r="AE131" s="233"/>
      <c r="AF131" s="233"/>
      <c r="AG131" s="233"/>
      <c r="AH131" s="234"/>
      <c r="AI131" s="258">
        <v>-192170</v>
      </c>
      <c r="AJ131" s="259"/>
      <c r="AK131" s="259"/>
      <c r="AL131" s="259"/>
      <c r="AM131" s="259"/>
      <c r="AN131" s="259"/>
      <c r="AO131" s="259"/>
      <c r="AP131" s="259"/>
      <c r="AQ131" s="260"/>
      <c r="AR131" s="258">
        <v>-74028.5</v>
      </c>
      <c r="AS131" s="259"/>
      <c r="AT131" s="259"/>
      <c r="AU131" s="259"/>
      <c r="AV131" s="259"/>
      <c r="AW131" s="259"/>
      <c r="AX131" s="259"/>
      <c r="AY131" s="260"/>
      <c r="AZ131" s="258">
        <v>-74028.5</v>
      </c>
      <c r="BA131" s="259"/>
      <c r="BB131" s="260"/>
    </row>
    <row r="132" spans="1:54" ht="12" customHeight="1" x14ac:dyDescent="0.25">
      <c r="A132" s="201">
        <v>64</v>
      </c>
      <c r="B132" s="202"/>
      <c r="C132" s="201">
        <v>195</v>
      </c>
      <c r="D132" s="261"/>
      <c r="E132" s="202"/>
      <c r="F132" s="262">
        <v>45381</v>
      </c>
      <c r="G132" s="263"/>
      <c r="H132" s="263"/>
      <c r="I132" s="263"/>
      <c r="J132" s="263"/>
      <c r="K132" s="263"/>
      <c r="L132" s="263"/>
      <c r="M132" s="263"/>
      <c r="N132" s="264"/>
      <c r="O132" s="232" t="s">
        <v>477</v>
      </c>
      <c r="P132" s="233"/>
      <c r="Q132" s="233"/>
      <c r="R132" s="233"/>
      <c r="S132" s="234"/>
      <c r="T132" s="262">
        <v>45437</v>
      </c>
      <c r="U132" s="263"/>
      <c r="V132" s="263"/>
      <c r="W132" s="263"/>
      <c r="X132" s="263"/>
      <c r="Y132" s="263"/>
      <c r="Z132" s="263"/>
      <c r="AA132" s="264"/>
      <c r="AB132" s="232" t="s">
        <v>478</v>
      </c>
      <c r="AC132" s="233"/>
      <c r="AD132" s="233"/>
      <c r="AE132" s="233"/>
      <c r="AF132" s="233"/>
      <c r="AG132" s="233"/>
      <c r="AH132" s="234"/>
      <c r="AI132" s="258">
        <v>88227</v>
      </c>
      <c r="AJ132" s="259"/>
      <c r="AK132" s="259"/>
      <c r="AL132" s="259"/>
      <c r="AM132" s="259"/>
      <c r="AN132" s="259"/>
      <c r="AO132" s="259"/>
      <c r="AP132" s="259"/>
      <c r="AQ132" s="260"/>
      <c r="AR132" s="258">
        <v>27527</v>
      </c>
      <c r="AS132" s="259"/>
      <c r="AT132" s="259"/>
      <c r="AU132" s="259"/>
      <c r="AV132" s="259"/>
      <c r="AW132" s="259"/>
      <c r="AX132" s="259"/>
      <c r="AY132" s="260"/>
      <c r="AZ132" s="258">
        <v>27527</v>
      </c>
      <c r="BA132" s="259"/>
      <c r="BB132" s="260"/>
    </row>
    <row r="133" spans="1:54" ht="12" customHeight="1" x14ac:dyDescent="0.25">
      <c r="A133" s="201">
        <v>65</v>
      </c>
      <c r="B133" s="202"/>
      <c r="C133" s="201">
        <v>195</v>
      </c>
      <c r="D133" s="261"/>
      <c r="E133" s="202"/>
      <c r="F133" s="262">
        <v>45381</v>
      </c>
      <c r="G133" s="263"/>
      <c r="H133" s="263"/>
      <c r="I133" s="263"/>
      <c r="J133" s="263"/>
      <c r="K133" s="263"/>
      <c r="L133" s="263"/>
      <c r="M133" s="263"/>
      <c r="N133" s="264"/>
      <c r="O133" s="232" t="s">
        <v>477</v>
      </c>
      <c r="P133" s="233"/>
      <c r="Q133" s="233"/>
      <c r="R133" s="233"/>
      <c r="S133" s="234"/>
      <c r="T133" s="262">
        <v>45437</v>
      </c>
      <c r="U133" s="263"/>
      <c r="V133" s="263"/>
      <c r="W133" s="263"/>
      <c r="X133" s="263"/>
      <c r="Y133" s="263"/>
      <c r="Z133" s="263"/>
      <c r="AA133" s="264"/>
      <c r="AB133" s="232" t="s">
        <v>494</v>
      </c>
      <c r="AC133" s="233"/>
      <c r="AD133" s="233"/>
      <c r="AE133" s="233"/>
      <c r="AF133" s="233"/>
      <c r="AG133" s="233"/>
      <c r="AH133" s="234"/>
      <c r="AI133" s="258">
        <v>-88227</v>
      </c>
      <c r="AJ133" s="259"/>
      <c r="AK133" s="259"/>
      <c r="AL133" s="259"/>
      <c r="AM133" s="259"/>
      <c r="AN133" s="259"/>
      <c r="AO133" s="259"/>
      <c r="AP133" s="259"/>
      <c r="AQ133" s="260"/>
      <c r="AR133" s="258">
        <v>-27527</v>
      </c>
      <c r="AS133" s="259"/>
      <c r="AT133" s="259"/>
      <c r="AU133" s="259"/>
      <c r="AV133" s="259"/>
      <c r="AW133" s="259"/>
      <c r="AX133" s="259"/>
      <c r="AY133" s="260"/>
      <c r="AZ133" s="258">
        <v>-27527</v>
      </c>
      <c r="BA133" s="259"/>
      <c r="BB133" s="260"/>
    </row>
    <row r="134" spans="1:54" ht="12" customHeight="1" x14ac:dyDescent="0.25">
      <c r="A134" s="201">
        <v>66</v>
      </c>
      <c r="B134" s="202"/>
      <c r="C134" s="201">
        <v>195</v>
      </c>
      <c r="D134" s="261"/>
      <c r="E134" s="202"/>
      <c r="F134" s="262">
        <v>45381</v>
      </c>
      <c r="G134" s="263"/>
      <c r="H134" s="263"/>
      <c r="I134" s="263"/>
      <c r="J134" s="263"/>
      <c r="K134" s="263"/>
      <c r="L134" s="263"/>
      <c r="M134" s="263"/>
      <c r="N134" s="264"/>
      <c r="O134" s="232" t="s">
        <v>477</v>
      </c>
      <c r="P134" s="233"/>
      <c r="Q134" s="233"/>
      <c r="R134" s="233"/>
      <c r="S134" s="234"/>
      <c r="T134" s="262">
        <v>45437</v>
      </c>
      <c r="U134" s="263"/>
      <c r="V134" s="263"/>
      <c r="W134" s="263"/>
      <c r="X134" s="263"/>
      <c r="Y134" s="263"/>
      <c r="Z134" s="263"/>
      <c r="AA134" s="264"/>
      <c r="AB134" s="232" t="s">
        <v>478</v>
      </c>
      <c r="AC134" s="233"/>
      <c r="AD134" s="233"/>
      <c r="AE134" s="233"/>
      <c r="AF134" s="233"/>
      <c r="AG134" s="233"/>
      <c r="AH134" s="234"/>
      <c r="AI134" s="258">
        <v>15091</v>
      </c>
      <c r="AJ134" s="259"/>
      <c r="AK134" s="259"/>
      <c r="AL134" s="259"/>
      <c r="AM134" s="259"/>
      <c r="AN134" s="259"/>
      <c r="AO134" s="259"/>
      <c r="AP134" s="259"/>
      <c r="AQ134" s="260"/>
      <c r="AR134" s="258">
        <v>4708</v>
      </c>
      <c r="AS134" s="259"/>
      <c r="AT134" s="259"/>
      <c r="AU134" s="259"/>
      <c r="AV134" s="259"/>
      <c r="AW134" s="259"/>
      <c r="AX134" s="259"/>
      <c r="AY134" s="260"/>
      <c r="AZ134" s="258">
        <v>4708</v>
      </c>
      <c r="BA134" s="259"/>
      <c r="BB134" s="260"/>
    </row>
    <row r="135" spans="1:54" ht="12" customHeight="1" x14ac:dyDescent="0.25">
      <c r="A135" s="201">
        <v>67</v>
      </c>
      <c r="B135" s="202"/>
      <c r="C135" s="201">
        <v>195</v>
      </c>
      <c r="D135" s="261"/>
      <c r="E135" s="202"/>
      <c r="F135" s="262">
        <v>45381</v>
      </c>
      <c r="G135" s="263"/>
      <c r="H135" s="263"/>
      <c r="I135" s="263"/>
      <c r="J135" s="263"/>
      <c r="K135" s="263"/>
      <c r="L135" s="263"/>
      <c r="M135" s="263"/>
      <c r="N135" s="264"/>
      <c r="O135" s="232" t="s">
        <v>477</v>
      </c>
      <c r="P135" s="233"/>
      <c r="Q135" s="233"/>
      <c r="R135" s="233"/>
      <c r="S135" s="234"/>
      <c r="T135" s="262">
        <v>45437</v>
      </c>
      <c r="U135" s="263"/>
      <c r="V135" s="263"/>
      <c r="W135" s="263"/>
      <c r="X135" s="263"/>
      <c r="Y135" s="263"/>
      <c r="Z135" s="263"/>
      <c r="AA135" s="264"/>
      <c r="AB135" s="232" t="s">
        <v>494</v>
      </c>
      <c r="AC135" s="233"/>
      <c r="AD135" s="233"/>
      <c r="AE135" s="233"/>
      <c r="AF135" s="233"/>
      <c r="AG135" s="233"/>
      <c r="AH135" s="234"/>
      <c r="AI135" s="258">
        <v>-15091</v>
      </c>
      <c r="AJ135" s="259"/>
      <c r="AK135" s="259"/>
      <c r="AL135" s="259"/>
      <c r="AM135" s="259"/>
      <c r="AN135" s="259"/>
      <c r="AO135" s="259"/>
      <c r="AP135" s="259"/>
      <c r="AQ135" s="260"/>
      <c r="AR135" s="258">
        <v>-4708</v>
      </c>
      <c r="AS135" s="259"/>
      <c r="AT135" s="259"/>
      <c r="AU135" s="259"/>
      <c r="AV135" s="259"/>
      <c r="AW135" s="259"/>
      <c r="AX135" s="259"/>
      <c r="AY135" s="260"/>
      <c r="AZ135" s="258">
        <v>-4708</v>
      </c>
      <c r="BA135" s="259"/>
      <c r="BB135" s="260"/>
    </row>
    <row r="136" spans="1:54" ht="12" customHeight="1" x14ac:dyDescent="0.25">
      <c r="A136" s="201">
        <v>68</v>
      </c>
      <c r="B136" s="202"/>
      <c r="C136" s="201">
        <v>195</v>
      </c>
      <c r="D136" s="261"/>
      <c r="E136" s="202"/>
      <c r="F136" s="262">
        <v>45381</v>
      </c>
      <c r="G136" s="263"/>
      <c r="H136" s="263"/>
      <c r="I136" s="263"/>
      <c r="J136" s="263"/>
      <c r="K136" s="263"/>
      <c r="L136" s="263"/>
      <c r="M136" s="263"/>
      <c r="N136" s="264"/>
      <c r="O136" s="232" t="s">
        <v>477</v>
      </c>
      <c r="P136" s="233"/>
      <c r="Q136" s="233"/>
      <c r="R136" s="233"/>
      <c r="S136" s="234"/>
      <c r="T136" s="262">
        <v>45437</v>
      </c>
      <c r="U136" s="263"/>
      <c r="V136" s="263"/>
      <c r="W136" s="263"/>
      <c r="X136" s="263"/>
      <c r="Y136" s="263"/>
      <c r="Z136" s="263"/>
      <c r="AA136" s="264"/>
      <c r="AB136" s="232" t="s">
        <v>478</v>
      </c>
      <c r="AC136" s="233"/>
      <c r="AD136" s="233"/>
      <c r="AE136" s="233"/>
      <c r="AF136" s="233"/>
      <c r="AG136" s="233"/>
      <c r="AH136" s="234"/>
      <c r="AI136" s="258">
        <v>286</v>
      </c>
      <c r="AJ136" s="259"/>
      <c r="AK136" s="259"/>
      <c r="AL136" s="259"/>
      <c r="AM136" s="259"/>
      <c r="AN136" s="259"/>
      <c r="AO136" s="259"/>
      <c r="AP136" s="259"/>
      <c r="AQ136" s="260"/>
      <c r="AR136" s="258">
        <v>163.80000000000001</v>
      </c>
      <c r="AS136" s="259"/>
      <c r="AT136" s="259"/>
      <c r="AU136" s="259"/>
      <c r="AV136" s="259"/>
      <c r="AW136" s="259"/>
      <c r="AX136" s="259"/>
      <c r="AY136" s="260"/>
      <c r="AZ136" s="258">
        <v>163.80000000000001</v>
      </c>
      <c r="BA136" s="259"/>
      <c r="BB136" s="260"/>
    </row>
    <row r="137" spans="1:54" ht="12" customHeight="1" x14ac:dyDescent="0.25">
      <c r="A137" s="201">
        <v>69</v>
      </c>
      <c r="B137" s="202"/>
      <c r="C137" s="201">
        <v>195</v>
      </c>
      <c r="D137" s="261"/>
      <c r="E137" s="202"/>
      <c r="F137" s="262">
        <v>45381</v>
      </c>
      <c r="G137" s="263"/>
      <c r="H137" s="263"/>
      <c r="I137" s="263"/>
      <c r="J137" s="263"/>
      <c r="K137" s="263"/>
      <c r="L137" s="263"/>
      <c r="M137" s="263"/>
      <c r="N137" s="264"/>
      <c r="O137" s="232" t="s">
        <v>477</v>
      </c>
      <c r="P137" s="233"/>
      <c r="Q137" s="233"/>
      <c r="R137" s="233"/>
      <c r="S137" s="234"/>
      <c r="T137" s="262">
        <v>45437</v>
      </c>
      <c r="U137" s="263"/>
      <c r="V137" s="263"/>
      <c r="W137" s="263"/>
      <c r="X137" s="263"/>
      <c r="Y137" s="263"/>
      <c r="Z137" s="263"/>
      <c r="AA137" s="264"/>
      <c r="AB137" s="232" t="s">
        <v>478</v>
      </c>
      <c r="AC137" s="233"/>
      <c r="AD137" s="233"/>
      <c r="AE137" s="233"/>
      <c r="AF137" s="233"/>
      <c r="AG137" s="233"/>
      <c r="AH137" s="234"/>
      <c r="AI137" s="258">
        <v>192170</v>
      </c>
      <c r="AJ137" s="259"/>
      <c r="AK137" s="259"/>
      <c r="AL137" s="259"/>
      <c r="AM137" s="259"/>
      <c r="AN137" s="259"/>
      <c r="AO137" s="259"/>
      <c r="AP137" s="259"/>
      <c r="AQ137" s="260"/>
      <c r="AR137" s="258">
        <v>74028.5</v>
      </c>
      <c r="AS137" s="259"/>
      <c r="AT137" s="259"/>
      <c r="AU137" s="259"/>
      <c r="AV137" s="259"/>
      <c r="AW137" s="259"/>
      <c r="AX137" s="259"/>
      <c r="AY137" s="260"/>
      <c r="AZ137" s="258">
        <v>74028.5</v>
      </c>
      <c r="BA137" s="259"/>
      <c r="BB137" s="260"/>
    </row>
    <row r="138" spans="1:54" ht="11.1" customHeight="1" x14ac:dyDescent="0.25">
      <c r="A138" s="201">
        <v>70</v>
      </c>
      <c r="B138" s="202"/>
      <c r="C138" s="201">
        <v>195</v>
      </c>
      <c r="D138" s="261"/>
      <c r="E138" s="202"/>
      <c r="F138" s="262">
        <v>45381</v>
      </c>
      <c r="G138" s="263"/>
      <c r="H138" s="263"/>
      <c r="I138" s="263"/>
      <c r="J138" s="263"/>
      <c r="K138" s="263"/>
      <c r="L138" s="263"/>
      <c r="M138" s="263"/>
      <c r="N138" s="264"/>
      <c r="O138" s="232" t="s">
        <v>477</v>
      </c>
      <c r="P138" s="233"/>
      <c r="Q138" s="233"/>
      <c r="R138" s="233"/>
      <c r="S138" s="234"/>
      <c r="T138" s="262">
        <v>45437</v>
      </c>
      <c r="U138" s="263"/>
      <c r="V138" s="263"/>
      <c r="W138" s="263"/>
      <c r="X138" s="263"/>
      <c r="Y138" s="263"/>
      <c r="Z138" s="263"/>
      <c r="AA138" s="264"/>
      <c r="AB138" s="232" t="s">
        <v>478</v>
      </c>
      <c r="AC138" s="233"/>
      <c r="AD138" s="233"/>
      <c r="AE138" s="233"/>
      <c r="AF138" s="233"/>
      <c r="AG138" s="233"/>
      <c r="AH138" s="234"/>
      <c r="AI138" s="258">
        <v>94109</v>
      </c>
      <c r="AJ138" s="259"/>
      <c r="AK138" s="259"/>
      <c r="AL138" s="259"/>
      <c r="AM138" s="259"/>
      <c r="AN138" s="259"/>
      <c r="AO138" s="259"/>
      <c r="AP138" s="259"/>
      <c r="AQ138" s="260"/>
      <c r="AR138" s="258">
        <v>29362</v>
      </c>
      <c r="AS138" s="259"/>
      <c r="AT138" s="259"/>
      <c r="AU138" s="259"/>
      <c r="AV138" s="259"/>
      <c r="AW138" s="259"/>
      <c r="AX138" s="259"/>
      <c r="AY138" s="260"/>
      <c r="AZ138" s="258">
        <v>29362</v>
      </c>
      <c r="BA138" s="259"/>
      <c r="BB138" s="260"/>
    </row>
    <row r="139" spans="1:54" ht="12" customHeight="1" x14ac:dyDescent="0.25">
      <c r="A139" s="201">
        <v>71</v>
      </c>
      <c r="B139" s="202"/>
      <c r="C139" s="201">
        <v>195</v>
      </c>
      <c r="D139" s="261"/>
      <c r="E139" s="202"/>
      <c r="F139" s="262">
        <v>45381</v>
      </c>
      <c r="G139" s="263"/>
      <c r="H139" s="263"/>
      <c r="I139" s="263"/>
      <c r="J139" s="263"/>
      <c r="K139" s="263"/>
      <c r="L139" s="263"/>
      <c r="M139" s="263"/>
      <c r="N139" s="264"/>
      <c r="O139" s="232" t="s">
        <v>477</v>
      </c>
      <c r="P139" s="233"/>
      <c r="Q139" s="233"/>
      <c r="R139" s="233"/>
      <c r="S139" s="234"/>
      <c r="T139" s="262">
        <v>45437</v>
      </c>
      <c r="U139" s="263"/>
      <c r="V139" s="263"/>
      <c r="W139" s="263"/>
      <c r="X139" s="263"/>
      <c r="Y139" s="263"/>
      <c r="Z139" s="263"/>
      <c r="AA139" s="264"/>
      <c r="AB139" s="232" t="s">
        <v>478</v>
      </c>
      <c r="AC139" s="233"/>
      <c r="AD139" s="233"/>
      <c r="AE139" s="233"/>
      <c r="AF139" s="233"/>
      <c r="AG139" s="233"/>
      <c r="AH139" s="234"/>
      <c r="AI139" s="258">
        <v>88227</v>
      </c>
      <c r="AJ139" s="259"/>
      <c r="AK139" s="259"/>
      <c r="AL139" s="259"/>
      <c r="AM139" s="259"/>
      <c r="AN139" s="259"/>
      <c r="AO139" s="259"/>
      <c r="AP139" s="259"/>
      <c r="AQ139" s="260"/>
      <c r="AR139" s="258">
        <v>27527</v>
      </c>
      <c r="AS139" s="259"/>
      <c r="AT139" s="259"/>
      <c r="AU139" s="259"/>
      <c r="AV139" s="259"/>
      <c r="AW139" s="259"/>
      <c r="AX139" s="259"/>
      <c r="AY139" s="260"/>
      <c r="AZ139" s="258">
        <v>27527</v>
      </c>
      <c r="BA139" s="259"/>
      <c r="BB139" s="260"/>
    </row>
    <row r="140" spans="1:54" ht="12" customHeight="1" x14ac:dyDescent="0.25">
      <c r="A140" s="201">
        <v>72</v>
      </c>
      <c r="B140" s="202"/>
      <c r="C140" s="201">
        <v>195</v>
      </c>
      <c r="D140" s="261"/>
      <c r="E140" s="202"/>
      <c r="F140" s="262">
        <v>45355</v>
      </c>
      <c r="G140" s="263"/>
      <c r="H140" s="263"/>
      <c r="I140" s="263"/>
      <c r="J140" s="263"/>
      <c r="K140" s="263"/>
      <c r="L140" s="263"/>
      <c r="M140" s="263"/>
      <c r="N140" s="264"/>
      <c r="O140" s="232" t="s">
        <v>477</v>
      </c>
      <c r="P140" s="233"/>
      <c r="Q140" s="233"/>
      <c r="R140" s="233"/>
      <c r="S140" s="234"/>
      <c r="T140" s="262">
        <v>45437</v>
      </c>
      <c r="U140" s="263"/>
      <c r="V140" s="263"/>
      <c r="W140" s="263"/>
      <c r="X140" s="263"/>
      <c r="Y140" s="263"/>
      <c r="Z140" s="263"/>
      <c r="AA140" s="264"/>
      <c r="AB140" s="232" t="s">
        <v>478</v>
      </c>
      <c r="AC140" s="233"/>
      <c r="AD140" s="233"/>
      <c r="AE140" s="233"/>
      <c r="AF140" s="233"/>
      <c r="AG140" s="233"/>
      <c r="AH140" s="234"/>
      <c r="AI140" s="258">
        <v>120106</v>
      </c>
      <c r="AJ140" s="259"/>
      <c r="AK140" s="259"/>
      <c r="AL140" s="259"/>
      <c r="AM140" s="259"/>
      <c r="AN140" s="259"/>
      <c r="AO140" s="259"/>
      <c r="AP140" s="259"/>
      <c r="AQ140" s="260"/>
      <c r="AR140" s="258">
        <v>37473</v>
      </c>
      <c r="AS140" s="259"/>
      <c r="AT140" s="259"/>
      <c r="AU140" s="259"/>
      <c r="AV140" s="259"/>
      <c r="AW140" s="259"/>
      <c r="AX140" s="259"/>
      <c r="AY140" s="260"/>
      <c r="AZ140" s="258">
        <v>37473</v>
      </c>
      <c r="BA140" s="259"/>
      <c r="BB140" s="260"/>
    </row>
    <row r="141" spans="1:54" ht="12" customHeight="1" x14ac:dyDescent="0.25">
      <c r="A141" s="201">
        <v>73</v>
      </c>
      <c r="B141" s="202"/>
      <c r="C141" s="201">
        <v>195</v>
      </c>
      <c r="D141" s="261"/>
      <c r="E141" s="202"/>
      <c r="F141" s="262">
        <v>45355</v>
      </c>
      <c r="G141" s="263"/>
      <c r="H141" s="263"/>
      <c r="I141" s="263"/>
      <c r="J141" s="263"/>
      <c r="K141" s="263"/>
      <c r="L141" s="263"/>
      <c r="M141" s="263"/>
      <c r="N141" s="264"/>
      <c r="O141" s="232" t="s">
        <v>477</v>
      </c>
      <c r="P141" s="233"/>
      <c r="Q141" s="233"/>
      <c r="R141" s="233"/>
      <c r="S141" s="234"/>
      <c r="T141" s="262">
        <v>45437</v>
      </c>
      <c r="U141" s="263"/>
      <c r="V141" s="263"/>
      <c r="W141" s="263"/>
      <c r="X141" s="263"/>
      <c r="Y141" s="263"/>
      <c r="Z141" s="263"/>
      <c r="AA141" s="264"/>
      <c r="AB141" s="232" t="s">
        <v>478</v>
      </c>
      <c r="AC141" s="233"/>
      <c r="AD141" s="233"/>
      <c r="AE141" s="233"/>
      <c r="AF141" s="233"/>
      <c r="AG141" s="233"/>
      <c r="AH141" s="234"/>
      <c r="AI141" s="258">
        <v>120106</v>
      </c>
      <c r="AJ141" s="259"/>
      <c r="AK141" s="259"/>
      <c r="AL141" s="259"/>
      <c r="AM141" s="259"/>
      <c r="AN141" s="259"/>
      <c r="AO141" s="259"/>
      <c r="AP141" s="259"/>
      <c r="AQ141" s="260"/>
      <c r="AR141" s="258">
        <v>37473</v>
      </c>
      <c r="AS141" s="259"/>
      <c r="AT141" s="259"/>
      <c r="AU141" s="259"/>
      <c r="AV141" s="259"/>
      <c r="AW141" s="259"/>
      <c r="AX141" s="259"/>
      <c r="AY141" s="260"/>
      <c r="AZ141" s="258">
        <v>37473</v>
      </c>
      <c r="BA141" s="259"/>
      <c r="BB141" s="260"/>
    </row>
    <row r="142" spans="1:54" ht="12" customHeight="1" x14ac:dyDescent="0.25">
      <c r="A142" s="201">
        <v>74</v>
      </c>
      <c r="B142" s="202"/>
      <c r="C142" s="201">
        <v>195</v>
      </c>
      <c r="D142" s="261"/>
      <c r="E142" s="202"/>
      <c r="F142" s="262">
        <v>45355</v>
      </c>
      <c r="G142" s="263"/>
      <c r="H142" s="263"/>
      <c r="I142" s="263"/>
      <c r="J142" s="263"/>
      <c r="K142" s="263"/>
      <c r="L142" s="263"/>
      <c r="M142" s="263"/>
      <c r="N142" s="264"/>
      <c r="O142" s="232" t="s">
        <v>477</v>
      </c>
      <c r="P142" s="233"/>
      <c r="Q142" s="233"/>
      <c r="R142" s="233"/>
      <c r="S142" s="234"/>
      <c r="T142" s="262">
        <v>45437</v>
      </c>
      <c r="U142" s="263"/>
      <c r="V142" s="263"/>
      <c r="W142" s="263"/>
      <c r="X142" s="263"/>
      <c r="Y142" s="263"/>
      <c r="Z142" s="263"/>
      <c r="AA142" s="264"/>
      <c r="AB142" s="232" t="s">
        <v>494</v>
      </c>
      <c r="AC142" s="233"/>
      <c r="AD142" s="233"/>
      <c r="AE142" s="233"/>
      <c r="AF142" s="233"/>
      <c r="AG142" s="233"/>
      <c r="AH142" s="234"/>
      <c r="AI142" s="258">
        <v>-120106</v>
      </c>
      <c r="AJ142" s="259"/>
      <c r="AK142" s="259"/>
      <c r="AL142" s="259"/>
      <c r="AM142" s="259"/>
      <c r="AN142" s="259"/>
      <c r="AO142" s="259"/>
      <c r="AP142" s="259"/>
      <c r="AQ142" s="260"/>
      <c r="AR142" s="258">
        <v>-37473</v>
      </c>
      <c r="AS142" s="259"/>
      <c r="AT142" s="259"/>
      <c r="AU142" s="259"/>
      <c r="AV142" s="259"/>
      <c r="AW142" s="259"/>
      <c r="AX142" s="259"/>
      <c r="AY142" s="260"/>
      <c r="AZ142" s="258">
        <v>-37473</v>
      </c>
      <c r="BA142" s="259"/>
      <c r="BB142" s="260"/>
    </row>
    <row r="143" spans="1:54" ht="12" customHeight="1" x14ac:dyDescent="0.25">
      <c r="A143" s="201">
        <v>75</v>
      </c>
      <c r="B143" s="202"/>
      <c r="C143" s="201">
        <v>195</v>
      </c>
      <c r="D143" s="261"/>
      <c r="E143" s="202"/>
      <c r="F143" s="262">
        <v>45355</v>
      </c>
      <c r="G143" s="263"/>
      <c r="H143" s="263"/>
      <c r="I143" s="263"/>
      <c r="J143" s="263"/>
      <c r="K143" s="263"/>
      <c r="L143" s="263"/>
      <c r="M143" s="263"/>
      <c r="N143" s="264"/>
      <c r="O143" s="232" t="s">
        <v>477</v>
      </c>
      <c r="P143" s="233"/>
      <c r="Q143" s="233"/>
      <c r="R143" s="233"/>
      <c r="S143" s="234"/>
      <c r="T143" s="262">
        <v>45437</v>
      </c>
      <c r="U143" s="263"/>
      <c r="V143" s="263"/>
      <c r="W143" s="263"/>
      <c r="X143" s="263"/>
      <c r="Y143" s="263"/>
      <c r="Z143" s="263"/>
      <c r="AA143" s="264"/>
      <c r="AB143" s="232" t="s">
        <v>478</v>
      </c>
      <c r="AC143" s="233"/>
      <c r="AD143" s="233"/>
      <c r="AE143" s="233"/>
      <c r="AF143" s="233"/>
      <c r="AG143" s="233"/>
      <c r="AH143" s="234"/>
      <c r="AI143" s="258">
        <v>120106</v>
      </c>
      <c r="AJ143" s="259"/>
      <c r="AK143" s="259"/>
      <c r="AL143" s="259"/>
      <c r="AM143" s="259"/>
      <c r="AN143" s="259"/>
      <c r="AO143" s="259"/>
      <c r="AP143" s="259"/>
      <c r="AQ143" s="260"/>
      <c r="AR143" s="258">
        <v>37473</v>
      </c>
      <c r="AS143" s="259"/>
      <c r="AT143" s="259"/>
      <c r="AU143" s="259"/>
      <c r="AV143" s="259"/>
      <c r="AW143" s="259"/>
      <c r="AX143" s="259"/>
      <c r="AY143" s="260"/>
      <c r="AZ143" s="258">
        <v>37473</v>
      </c>
      <c r="BA143" s="259"/>
      <c r="BB143" s="260"/>
    </row>
    <row r="144" spans="1:54" ht="12" customHeight="1" x14ac:dyDescent="0.25">
      <c r="A144" s="201">
        <v>76</v>
      </c>
      <c r="B144" s="202"/>
      <c r="C144" s="201">
        <v>195</v>
      </c>
      <c r="D144" s="261"/>
      <c r="E144" s="202"/>
      <c r="F144" s="262">
        <v>45355</v>
      </c>
      <c r="G144" s="263"/>
      <c r="H144" s="263"/>
      <c r="I144" s="263"/>
      <c r="J144" s="263"/>
      <c r="K144" s="263"/>
      <c r="L144" s="263"/>
      <c r="M144" s="263"/>
      <c r="N144" s="264"/>
      <c r="O144" s="232" t="s">
        <v>477</v>
      </c>
      <c r="P144" s="233"/>
      <c r="Q144" s="233"/>
      <c r="R144" s="233"/>
      <c r="S144" s="234"/>
      <c r="T144" s="262">
        <v>45437</v>
      </c>
      <c r="U144" s="263"/>
      <c r="V144" s="263"/>
      <c r="W144" s="263"/>
      <c r="X144" s="263"/>
      <c r="Y144" s="263"/>
      <c r="Z144" s="263"/>
      <c r="AA144" s="264"/>
      <c r="AB144" s="232" t="s">
        <v>494</v>
      </c>
      <c r="AC144" s="233"/>
      <c r="AD144" s="233"/>
      <c r="AE144" s="233"/>
      <c r="AF144" s="233"/>
      <c r="AG144" s="233"/>
      <c r="AH144" s="234"/>
      <c r="AI144" s="258">
        <v>-120106</v>
      </c>
      <c r="AJ144" s="259"/>
      <c r="AK144" s="259"/>
      <c r="AL144" s="259"/>
      <c r="AM144" s="259"/>
      <c r="AN144" s="259"/>
      <c r="AO144" s="259"/>
      <c r="AP144" s="259"/>
      <c r="AQ144" s="260"/>
      <c r="AR144" s="258">
        <v>-37473</v>
      </c>
      <c r="AS144" s="259"/>
      <c r="AT144" s="259"/>
      <c r="AU144" s="259"/>
      <c r="AV144" s="259"/>
      <c r="AW144" s="259"/>
      <c r="AX144" s="259"/>
      <c r="AY144" s="260"/>
      <c r="AZ144" s="258">
        <v>-37473</v>
      </c>
      <c r="BA144" s="259"/>
      <c r="BB144" s="260"/>
    </row>
    <row r="145" spans="1:54" ht="12" customHeight="1" x14ac:dyDescent="0.25">
      <c r="A145" s="201">
        <v>77</v>
      </c>
      <c r="B145" s="202"/>
      <c r="C145" s="201">
        <v>195</v>
      </c>
      <c r="D145" s="261"/>
      <c r="E145" s="202"/>
      <c r="F145" s="262">
        <v>45355</v>
      </c>
      <c r="G145" s="263"/>
      <c r="H145" s="263"/>
      <c r="I145" s="263"/>
      <c r="J145" s="263"/>
      <c r="K145" s="263"/>
      <c r="L145" s="263"/>
      <c r="M145" s="263"/>
      <c r="N145" s="264"/>
      <c r="O145" s="232" t="s">
        <v>477</v>
      </c>
      <c r="P145" s="233"/>
      <c r="Q145" s="233"/>
      <c r="R145" s="233"/>
      <c r="S145" s="234"/>
      <c r="T145" s="262">
        <v>45437</v>
      </c>
      <c r="U145" s="263"/>
      <c r="V145" s="263"/>
      <c r="W145" s="263"/>
      <c r="X145" s="263"/>
      <c r="Y145" s="263"/>
      <c r="Z145" s="263"/>
      <c r="AA145" s="264"/>
      <c r="AB145" s="232" t="s">
        <v>478</v>
      </c>
      <c r="AC145" s="233"/>
      <c r="AD145" s="233"/>
      <c r="AE145" s="233"/>
      <c r="AF145" s="233"/>
      <c r="AG145" s="233"/>
      <c r="AH145" s="234"/>
      <c r="AI145" s="258">
        <v>120106</v>
      </c>
      <c r="AJ145" s="259"/>
      <c r="AK145" s="259"/>
      <c r="AL145" s="259"/>
      <c r="AM145" s="259"/>
      <c r="AN145" s="259"/>
      <c r="AO145" s="259"/>
      <c r="AP145" s="259"/>
      <c r="AQ145" s="260"/>
      <c r="AR145" s="258">
        <v>37473</v>
      </c>
      <c r="AS145" s="259"/>
      <c r="AT145" s="259"/>
      <c r="AU145" s="259"/>
      <c r="AV145" s="259"/>
      <c r="AW145" s="259"/>
      <c r="AX145" s="259"/>
      <c r="AY145" s="260"/>
      <c r="AZ145" s="258">
        <v>37473</v>
      </c>
      <c r="BA145" s="259"/>
      <c r="BB145" s="260"/>
    </row>
    <row r="146" spans="1:54" ht="12" customHeight="1" x14ac:dyDescent="0.25">
      <c r="A146" s="201">
        <v>78</v>
      </c>
      <c r="B146" s="202"/>
      <c r="C146" s="201">
        <v>195</v>
      </c>
      <c r="D146" s="261"/>
      <c r="E146" s="202"/>
      <c r="F146" s="262">
        <v>45355</v>
      </c>
      <c r="G146" s="263"/>
      <c r="H146" s="263"/>
      <c r="I146" s="263"/>
      <c r="J146" s="263"/>
      <c r="K146" s="263"/>
      <c r="L146" s="263"/>
      <c r="M146" s="263"/>
      <c r="N146" s="264"/>
      <c r="O146" s="232" t="s">
        <v>477</v>
      </c>
      <c r="P146" s="233"/>
      <c r="Q146" s="233"/>
      <c r="R146" s="233"/>
      <c r="S146" s="234"/>
      <c r="T146" s="262">
        <v>45437</v>
      </c>
      <c r="U146" s="263"/>
      <c r="V146" s="263"/>
      <c r="W146" s="263"/>
      <c r="X146" s="263"/>
      <c r="Y146" s="263"/>
      <c r="Z146" s="263"/>
      <c r="AA146" s="264"/>
      <c r="AB146" s="232" t="s">
        <v>494</v>
      </c>
      <c r="AC146" s="233"/>
      <c r="AD146" s="233"/>
      <c r="AE146" s="233"/>
      <c r="AF146" s="233"/>
      <c r="AG146" s="233"/>
      <c r="AH146" s="234"/>
      <c r="AI146" s="258">
        <v>-120106</v>
      </c>
      <c r="AJ146" s="259"/>
      <c r="AK146" s="259"/>
      <c r="AL146" s="259"/>
      <c r="AM146" s="259"/>
      <c r="AN146" s="259"/>
      <c r="AO146" s="259"/>
      <c r="AP146" s="259"/>
      <c r="AQ146" s="260"/>
      <c r="AR146" s="258">
        <v>-37473</v>
      </c>
      <c r="AS146" s="259"/>
      <c r="AT146" s="259"/>
      <c r="AU146" s="259"/>
      <c r="AV146" s="259"/>
      <c r="AW146" s="259"/>
      <c r="AX146" s="259"/>
      <c r="AY146" s="260"/>
      <c r="AZ146" s="258">
        <v>-37473</v>
      </c>
      <c r="BA146" s="259"/>
      <c r="BB146" s="260"/>
    </row>
    <row r="147" spans="1:54" ht="12" customHeight="1" x14ac:dyDescent="0.25">
      <c r="A147" s="201">
        <v>79</v>
      </c>
      <c r="B147" s="202"/>
      <c r="C147" s="201">
        <v>195</v>
      </c>
      <c r="D147" s="261"/>
      <c r="E147" s="202"/>
      <c r="F147" s="262">
        <v>45355</v>
      </c>
      <c r="G147" s="263"/>
      <c r="H147" s="263"/>
      <c r="I147" s="263"/>
      <c r="J147" s="263"/>
      <c r="K147" s="263"/>
      <c r="L147" s="263"/>
      <c r="M147" s="263"/>
      <c r="N147" s="264"/>
      <c r="O147" s="232" t="s">
        <v>477</v>
      </c>
      <c r="P147" s="233"/>
      <c r="Q147" s="233"/>
      <c r="R147" s="233"/>
      <c r="S147" s="234"/>
      <c r="T147" s="262">
        <v>45437</v>
      </c>
      <c r="U147" s="263"/>
      <c r="V147" s="263"/>
      <c r="W147" s="263"/>
      <c r="X147" s="263"/>
      <c r="Y147" s="263"/>
      <c r="Z147" s="263"/>
      <c r="AA147" s="264"/>
      <c r="AB147" s="232" t="s">
        <v>478</v>
      </c>
      <c r="AC147" s="233"/>
      <c r="AD147" s="233"/>
      <c r="AE147" s="233"/>
      <c r="AF147" s="233"/>
      <c r="AG147" s="233"/>
      <c r="AH147" s="234"/>
      <c r="AI147" s="258">
        <v>120106</v>
      </c>
      <c r="AJ147" s="259"/>
      <c r="AK147" s="259"/>
      <c r="AL147" s="259"/>
      <c r="AM147" s="259"/>
      <c r="AN147" s="259"/>
      <c r="AO147" s="259"/>
      <c r="AP147" s="259"/>
      <c r="AQ147" s="260"/>
      <c r="AR147" s="258">
        <v>37473</v>
      </c>
      <c r="AS147" s="259"/>
      <c r="AT147" s="259"/>
      <c r="AU147" s="259"/>
      <c r="AV147" s="259"/>
      <c r="AW147" s="259"/>
      <c r="AX147" s="259"/>
      <c r="AY147" s="260"/>
      <c r="AZ147" s="258">
        <v>37473</v>
      </c>
      <c r="BA147" s="259"/>
      <c r="BB147" s="260"/>
    </row>
    <row r="148" spans="1:54" ht="12" customHeight="1" x14ac:dyDescent="0.25">
      <c r="A148" s="201">
        <v>80</v>
      </c>
      <c r="B148" s="202"/>
      <c r="C148" s="201">
        <v>195</v>
      </c>
      <c r="D148" s="261"/>
      <c r="E148" s="202"/>
      <c r="F148" s="262">
        <v>45355</v>
      </c>
      <c r="G148" s="263"/>
      <c r="H148" s="263"/>
      <c r="I148" s="263"/>
      <c r="J148" s="263"/>
      <c r="K148" s="263"/>
      <c r="L148" s="263"/>
      <c r="M148" s="263"/>
      <c r="N148" s="264"/>
      <c r="O148" s="232" t="s">
        <v>477</v>
      </c>
      <c r="P148" s="233"/>
      <c r="Q148" s="233"/>
      <c r="R148" s="233"/>
      <c r="S148" s="234"/>
      <c r="T148" s="262">
        <v>45437</v>
      </c>
      <c r="U148" s="263"/>
      <c r="V148" s="263"/>
      <c r="W148" s="263"/>
      <c r="X148" s="263"/>
      <c r="Y148" s="263"/>
      <c r="Z148" s="263"/>
      <c r="AA148" s="264"/>
      <c r="AB148" s="232" t="s">
        <v>494</v>
      </c>
      <c r="AC148" s="233"/>
      <c r="AD148" s="233"/>
      <c r="AE148" s="233"/>
      <c r="AF148" s="233"/>
      <c r="AG148" s="233"/>
      <c r="AH148" s="234"/>
      <c r="AI148" s="258">
        <v>-120106</v>
      </c>
      <c r="AJ148" s="259"/>
      <c r="AK148" s="259"/>
      <c r="AL148" s="259"/>
      <c r="AM148" s="259"/>
      <c r="AN148" s="259"/>
      <c r="AO148" s="259"/>
      <c r="AP148" s="259"/>
      <c r="AQ148" s="260"/>
      <c r="AR148" s="258">
        <v>-37473</v>
      </c>
      <c r="AS148" s="259"/>
      <c r="AT148" s="259"/>
      <c r="AU148" s="259"/>
      <c r="AV148" s="259"/>
      <c r="AW148" s="259"/>
      <c r="AX148" s="259"/>
      <c r="AY148" s="260"/>
      <c r="AZ148" s="258">
        <v>-37473</v>
      </c>
      <c r="BA148" s="259"/>
      <c r="BB148" s="260"/>
    </row>
    <row r="149" spans="1:54" ht="11.1" customHeight="1" x14ac:dyDescent="0.25">
      <c r="A149" s="201">
        <v>81</v>
      </c>
      <c r="B149" s="202"/>
      <c r="C149" s="201">
        <v>195</v>
      </c>
      <c r="D149" s="261"/>
      <c r="E149" s="202"/>
      <c r="F149" s="262">
        <v>45355</v>
      </c>
      <c r="G149" s="263"/>
      <c r="H149" s="263"/>
      <c r="I149" s="263"/>
      <c r="J149" s="263"/>
      <c r="K149" s="263"/>
      <c r="L149" s="263"/>
      <c r="M149" s="263"/>
      <c r="N149" s="264"/>
      <c r="O149" s="232" t="s">
        <v>477</v>
      </c>
      <c r="P149" s="233"/>
      <c r="Q149" s="233"/>
      <c r="R149" s="233"/>
      <c r="S149" s="234"/>
      <c r="T149" s="262">
        <v>45437</v>
      </c>
      <c r="U149" s="263"/>
      <c r="V149" s="263"/>
      <c r="W149" s="263"/>
      <c r="X149" s="263"/>
      <c r="Y149" s="263"/>
      <c r="Z149" s="263"/>
      <c r="AA149" s="264"/>
      <c r="AB149" s="232" t="s">
        <v>478</v>
      </c>
      <c r="AC149" s="233"/>
      <c r="AD149" s="233"/>
      <c r="AE149" s="233"/>
      <c r="AF149" s="233"/>
      <c r="AG149" s="233"/>
      <c r="AH149" s="234"/>
      <c r="AI149" s="258">
        <v>120106</v>
      </c>
      <c r="AJ149" s="259"/>
      <c r="AK149" s="259"/>
      <c r="AL149" s="259"/>
      <c r="AM149" s="259"/>
      <c r="AN149" s="259"/>
      <c r="AO149" s="259"/>
      <c r="AP149" s="259"/>
      <c r="AQ149" s="260"/>
      <c r="AR149" s="258">
        <v>37473</v>
      </c>
      <c r="AS149" s="259"/>
      <c r="AT149" s="259"/>
      <c r="AU149" s="259"/>
      <c r="AV149" s="259"/>
      <c r="AW149" s="259"/>
      <c r="AX149" s="259"/>
      <c r="AY149" s="260"/>
      <c r="AZ149" s="258">
        <v>37473</v>
      </c>
      <c r="BA149" s="259"/>
      <c r="BB149" s="260"/>
    </row>
    <row r="150" spans="1:54" ht="12" customHeight="1" x14ac:dyDescent="0.25">
      <c r="A150" s="201">
        <v>82</v>
      </c>
      <c r="B150" s="202"/>
      <c r="C150" s="201">
        <v>195</v>
      </c>
      <c r="D150" s="261"/>
      <c r="E150" s="202"/>
      <c r="F150" s="262">
        <v>45355</v>
      </c>
      <c r="G150" s="263"/>
      <c r="H150" s="263"/>
      <c r="I150" s="263"/>
      <c r="J150" s="263"/>
      <c r="K150" s="263"/>
      <c r="L150" s="263"/>
      <c r="M150" s="263"/>
      <c r="N150" s="264"/>
      <c r="O150" s="232" t="s">
        <v>477</v>
      </c>
      <c r="P150" s="233"/>
      <c r="Q150" s="233"/>
      <c r="R150" s="233"/>
      <c r="S150" s="234"/>
      <c r="T150" s="262">
        <v>45437</v>
      </c>
      <c r="U150" s="263"/>
      <c r="V150" s="263"/>
      <c r="W150" s="263"/>
      <c r="X150" s="263"/>
      <c r="Y150" s="263"/>
      <c r="Z150" s="263"/>
      <c r="AA150" s="264"/>
      <c r="AB150" s="232" t="s">
        <v>494</v>
      </c>
      <c r="AC150" s="233"/>
      <c r="AD150" s="233"/>
      <c r="AE150" s="233"/>
      <c r="AF150" s="233"/>
      <c r="AG150" s="233"/>
      <c r="AH150" s="234"/>
      <c r="AI150" s="258">
        <v>-120106</v>
      </c>
      <c r="AJ150" s="259"/>
      <c r="AK150" s="259"/>
      <c r="AL150" s="259"/>
      <c r="AM150" s="259"/>
      <c r="AN150" s="259"/>
      <c r="AO150" s="259"/>
      <c r="AP150" s="259"/>
      <c r="AQ150" s="260"/>
      <c r="AR150" s="258">
        <v>-37473</v>
      </c>
      <c r="AS150" s="259"/>
      <c r="AT150" s="259"/>
      <c r="AU150" s="259"/>
      <c r="AV150" s="259"/>
      <c r="AW150" s="259"/>
      <c r="AX150" s="259"/>
      <c r="AY150" s="260"/>
      <c r="AZ150" s="258">
        <v>-37473</v>
      </c>
      <c r="BA150" s="259"/>
      <c r="BB150" s="260"/>
    </row>
    <row r="151" spans="1:54" ht="12" customHeight="1" x14ac:dyDescent="0.25">
      <c r="A151" s="201">
        <v>83</v>
      </c>
      <c r="B151" s="202"/>
      <c r="C151" s="201">
        <v>195</v>
      </c>
      <c r="D151" s="261"/>
      <c r="E151" s="202"/>
      <c r="F151" s="262">
        <v>45355</v>
      </c>
      <c r="G151" s="263"/>
      <c r="H151" s="263"/>
      <c r="I151" s="263"/>
      <c r="J151" s="263"/>
      <c r="K151" s="263"/>
      <c r="L151" s="263"/>
      <c r="M151" s="263"/>
      <c r="N151" s="264"/>
      <c r="O151" s="232" t="s">
        <v>477</v>
      </c>
      <c r="P151" s="233"/>
      <c r="Q151" s="233"/>
      <c r="R151" s="233"/>
      <c r="S151" s="234"/>
      <c r="T151" s="262">
        <v>45437</v>
      </c>
      <c r="U151" s="263"/>
      <c r="V151" s="263"/>
      <c r="W151" s="263"/>
      <c r="X151" s="263"/>
      <c r="Y151" s="263"/>
      <c r="Z151" s="263"/>
      <c r="AA151" s="264"/>
      <c r="AB151" s="232" t="s">
        <v>478</v>
      </c>
      <c r="AC151" s="233"/>
      <c r="AD151" s="233"/>
      <c r="AE151" s="233"/>
      <c r="AF151" s="233"/>
      <c r="AG151" s="233"/>
      <c r="AH151" s="234"/>
      <c r="AI151" s="258">
        <v>120106</v>
      </c>
      <c r="AJ151" s="259"/>
      <c r="AK151" s="259"/>
      <c r="AL151" s="259"/>
      <c r="AM151" s="259"/>
      <c r="AN151" s="259"/>
      <c r="AO151" s="259"/>
      <c r="AP151" s="259"/>
      <c r="AQ151" s="260"/>
      <c r="AR151" s="258">
        <v>37473</v>
      </c>
      <c r="AS151" s="259"/>
      <c r="AT151" s="259"/>
      <c r="AU151" s="259"/>
      <c r="AV151" s="259"/>
      <c r="AW151" s="259"/>
      <c r="AX151" s="259"/>
      <c r="AY151" s="260"/>
      <c r="AZ151" s="258">
        <v>37473</v>
      </c>
      <c r="BA151" s="259"/>
      <c r="BB151" s="260"/>
    </row>
    <row r="152" spans="1:54" ht="12.2" customHeight="1" x14ac:dyDescent="0.25">
      <c r="A152" s="201">
        <v>84</v>
      </c>
      <c r="B152" s="202"/>
      <c r="C152" s="201">
        <v>195</v>
      </c>
      <c r="D152" s="261"/>
      <c r="E152" s="202"/>
      <c r="F152" s="262">
        <v>45355</v>
      </c>
      <c r="G152" s="263"/>
      <c r="H152" s="263"/>
      <c r="I152" s="263"/>
      <c r="J152" s="263"/>
      <c r="K152" s="263"/>
      <c r="L152" s="263"/>
      <c r="M152" s="263"/>
      <c r="N152" s="264"/>
      <c r="O152" s="232" t="s">
        <v>477</v>
      </c>
      <c r="P152" s="233"/>
      <c r="Q152" s="233"/>
      <c r="R152" s="233"/>
      <c r="S152" s="234"/>
      <c r="T152" s="262">
        <v>45437</v>
      </c>
      <c r="U152" s="263"/>
      <c r="V152" s="263"/>
      <c r="W152" s="263"/>
      <c r="X152" s="263"/>
      <c r="Y152" s="263"/>
      <c r="Z152" s="263"/>
      <c r="AA152" s="264"/>
      <c r="AB152" s="232" t="s">
        <v>494</v>
      </c>
      <c r="AC152" s="233"/>
      <c r="AD152" s="233"/>
      <c r="AE152" s="233"/>
      <c r="AF152" s="233"/>
      <c r="AG152" s="233"/>
      <c r="AH152" s="234"/>
      <c r="AI152" s="258">
        <v>-120106</v>
      </c>
      <c r="AJ152" s="259"/>
      <c r="AK152" s="259"/>
      <c r="AL152" s="259"/>
      <c r="AM152" s="259"/>
      <c r="AN152" s="259"/>
      <c r="AO152" s="259"/>
      <c r="AP152" s="259"/>
      <c r="AQ152" s="260"/>
      <c r="AR152" s="258">
        <v>-37473</v>
      </c>
      <c r="AS152" s="259"/>
      <c r="AT152" s="259"/>
      <c r="AU152" s="259"/>
      <c r="AV152" s="259"/>
      <c r="AW152" s="259"/>
      <c r="AX152" s="259"/>
      <c r="AY152" s="260"/>
      <c r="AZ152" s="258">
        <v>-37473</v>
      </c>
      <c r="BA152" s="259"/>
      <c r="BB152" s="260"/>
    </row>
    <row r="153" spans="1:54" ht="12" customHeight="1" x14ac:dyDescent="0.25">
      <c r="A153" s="278">
        <v>85</v>
      </c>
      <c r="B153" s="279"/>
      <c r="C153" s="201">
        <v>195</v>
      </c>
      <c r="D153" s="261"/>
      <c r="E153" s="202"/>
      <c r="F153" s="262">
        <v>45355</v>
      </c>
      <c r="G153" s="263"/>
      <c r="H153" s="263"/>
      <c r="I153" s="263"/>
      <c r="J153" s="263"/>
      <c r="K153" s="263"/>
      <c r="L153" s="263"/>
      <c r="M153" s="263"/>
      <c r="N153" s="264"/>
      <c r="O153" s="232" t="s">
        <v>477</v>
      </c>
      <c r="P153" s="233"/>
      <c r="Q153" s="233"/>
      <c r="R153" s="233"/>
      <c r="S153" s="234"/>
      <c r="T153" s="262">
        <v>45437</v>
      </c>
      <c r="U153" s="263"/>
      <c r="V153" s="263"/>
      <c r="W153" s="263"/>
      <c r="X153" s="263"/>
      <c r="Y153" s="263"/>
      <c r="Z153" s="263"/>
      <c r="AA153" s="264"/>
      <c r="AB153" s="232" t="s">
        <v>478</v>
      </c>
      <c r="AC153" s="233"/>
      <c r="AD153" s="233"/>
      <c r="AE153" s="233"/>
      <c r="AF153" s="233"/>
      <c r="AG153" s="233"/>
      <c r="AH153" s="234"/>
      <c r="AI153" s="258">
        <v>120106</v>
      </c>
      <c r="AJ153" s="259"/>
      <c r="AK153" s="259"/>
      <c r="AL153" s="259"/>
      <c r="AM153" s="259"/>
      <c r="AN153" s="259"/>
      <c r="AO153" s="259"/>
      <c r="AP153" s="259"/>
      <c r="AQ153" s="260"/>
      <c r="AR153" s="258">
        <v>37473</v>
      </c>
      <c r="AS153" s="259"/>
      <c r="AT153" s="259"/>
      <c r="AU153" s="259"/>
      <c r="AV153" s="259"/>
      <c r="AW153" s="259"/>
      <c r="AX153" s="259"/>
      <c r="AY153" s="260"/>
      <c r="AZ153" s="258">
        <v>37473</v>
      </c>
      <c r="BA153" s="259"/>
      <c r="BB153" s="260"/>
    </row>
    <row r="154" spans="1:54" ht="12" customHeight="1" x14ac:dyDescent="0.25">
      <c r="A154" s="278">
        <v>86</v>
      </c>
      <c r="B154" s="279"/>
      <c r="C154" s="201">
        <v>195</v>
      </c>
      <c r="D154" s="261"/>
      <c r="E154" s="202"/>
      <c r="F154" s="262">
        <v>45351</v>
      </c>
      <c r="G154" s="263"/>
      <c r="H154" s="263"/>
      <c r="I154" s="263"/>
      <c r="J154" s="263"/>
      <c r="K154" s="263"/>
      <c r="L154" s="263"/>
      <c r="M154" s="263"/>
      <c r="N154" s="264"/>
      <c r="O154" s="232" t="s">
        <v>477</v>
      </c>
      <c r="P154" s="233"/>
      <c r="Q154" s="233"/>
      <c r="R154" s="233"/>
      <c r="S154" s="234"/>
      <c r="T154" s="262">
        <v>45437</v>
      </c>
      <c r="U154" s="263"/>
      <c r="V154" s="263"/>
      <c r="W154" s="263"/>
      <c r="X154" s="263"/>
      <c r="Y154" s="263"/>
      <c r="Z154" s="263"/>
      <c r="AA154" s="264"/>
      <c r="AB154" s="232" t="s">
        <v>478</v>
      </c>
      <c r="AC154" s="233"/>
      <c r="AD154" s="233"/>
      <c r="AE154" s="233"/>
      <c r="AF154" s="233"/>
      <c r="AG154" s="233"/>
      <c r="AH154" s="234"/>
      <c r="AI154" s="258">
        <v>88227</v>
      </c>
      <c r="AJ154" s="259"/>
      <c r="AK154" s="259"/>
      <c r="AL154" s="259"/>
      <c r="AM154" s="259"/>
      <c r="AN154" s="259"/>
      <c r="AO154" s="259"/>
      <c r="AP154" s="259"/>
      <c r="AQ154" s="260"/>
      <c r="AR154" s="258">
        <v>27527</v>
      </c>
      <c r="AS154" s="259"/>
      <c r="AT154" s="259"/>
      <c r="AU154" s="259"/>
      <c r="AV154" s="259"/>
      <c r="AW154" s="259"/>
      <c r="AX154" s="259"/>
      <c r="AY154" s="260"/>
      <c r="AZ154" s="258">
        <v>27527</v>
      </c>
      <c r="BA154" s="259"/>
      <c r="BB154" s="260"/>
    </row>
    <row r="155" spans="1:54" ht="12" customHeight="1" x14ac:dyDescent="0.25">
      <c r="A155" s="278">
        <v>87</v>
      </c>
      <c r="B155" s="279"/>
      <c r="C155" s="201">
        <v>195</v>
      </c>
      <c r="D155" s="261"/>
      <c r="E155" s="202"/>
      <c r="F155" s="262">
        <v>45351</v>
      </c>
      <c r="G155" s="263"/>
      <c r="H155" s="263"/>
      <c r="I155" s="263"/>
      <c r="J155" s="263"/>
      <c r="K155" s="263"/>
      <c r="L155" s="263"/>
      <c r="M155" s="263"/>
      <c r="N155" s="264"/>
      <c r="O155" s="232" t="s">
        <v>477</v>
      </c>
      <c r="P155" s="233"/>
      <c r="Q155" s="233"/>
      <c r="R155" s="233"/>
      <c r="S155" s="234"/>
      <c r="T155" s="262">
        <v>45437</v>
      </c>
      <c r="U155" s="263"/>
      <c r="V155" s="263"/>
      <c r="W155" s="263"/>
      <c r="X155" s="263"/>
      <c r="Y155" s="263"/>
      <c r="Z155" s="263"/>
      <c r="AA155" s="264"/>
      <c r="AB155" s="232" t="s">
        <v>494</v>
      </c>
      <c r="AC155" s="233"/>
      <c r="AD155" s="233"/>
      <c r="AE155" s="233"/>
      <c r="AF155" s="233"/>
      <c r="AG155" s="233"/>
      <c r="AH155" s="234"/>
      <c r="AI155" s="258">
        <v>-88227</v>
      </c>
      <c r="AJ155" s="259"/>
      <c r="AK155" s="259"/>
      <c r="AL155" s="259"/>
      <c r="AM155" s="259"/>
      <c r="AN155" s="259"/>
      <c r="AO155" s="259"/>
      <c r="AP155" s="259"/>
      <c r="AQ155" s="260"/>
      <c r="AR155" s="258">
        <v>-27527</v>
      </c>
      <c r="AS155" s="259"/>
      <c r="AT155" s="259"/>
      <c r="AU155" s="259"/>
      <c r="AV155" s="259"/>
      <c r="AW155" s="259"/>
      <c r="AX155" s="259"/>
      <c r="AY155" s="260"/>
      <c r="AZ155" s="258">
        <v>-27527</v>
      </c>
      <c r="BA155" s="259"/>
      <c r="BB155" s="260"/>
    </row>
    <row r="156" spans="1:54" ht="12" customHeight="1" x14ac:dyDescent="0.25">
      <c r="A156" s="278">
        <v>88</v>
      </c>
      <c r="B156" s="279"/>
      <c r="C156" s="201">
        <v>195</v>
      </c>
      <c r="D156" s="261"/>
      <c r="E156" s="202"/>
      <c r="F156" s="262">
        <v>45351</v>
      </c>
      <c r="G156" s="263"/>
      <c r="H156" s="263"/>
      <c r="I156" s="263"/>
      <c r="J156" s="263"/>
      <c r="K156" s="263"/>
      <c r="L156" s="263"/>
      <c r="M156" s="263"/>
      <c r="N156" s="264"/>
      <c r="O156" s="232" t="s">
        <v>477</v>
      </c>
      <c r="P156" s="233"/>
      <c r="Q156" s="233"/>
      <c r="R156" s="233"/>
      <c r="S156" s="234"/>
      <c r="T156" s="262">
        <v>45437</v>
      </c>
      <c r="U156" s="263"/>
      <c r="V156" s="263"/>
      <c r="W156" s="263"/>
      <c r="X156" s="263"/>
      <c r="Y156" s="263"/>
      <c r="Z156" s="263"/>
      <c r="AA156" s="264"/>
      <c r="AB156" s="232" t="s">
        <v>478</v>
      </c>
      <c r="AC156" s="233"/>
      <c r="AD156" s="233"/>
      <c r="AE156" s="233"/>
      <c r="AF156" s="233"/>
      <c r="AG156" s="233"/>
      <c r="AH156" s="234"/>
      <c r="AI156" s="258">
        <v>88227</v>
      </c>
      <c r="AJ156" s="259"/>
      <c r="AK156" s="259"/>
      <c r="AL156" s="259"/>
      <c r="AM156" s="259"/>
      <c r="AN156" s="259"/>
      <c r="AO156" s="259"/>
      <c r="AP156" s="259"/>
      <c r="AQ156" s="260"/>
      <c r="AR156" s="258">
        <v>27527</v>
      </c>
      <c r="AS156" s="259"/>
      <c r="AT156" s="259"/>
      <c r="AU156" s="259"/>
      <c r="AV156" s="259"/>
      <c r="AW156" s="259"/>
      <c r="AX156" s="259"/>
      <c r="AY156" s="260"/>
      <c r="AZ156" s="258">
        <v>27527</v>
      </c>
      <c r="BA156" s="259"/>
      <c r="BB156" s="260"/>
    </row>
    <row r="157" spans="1:54" ht="12" customHeight="1" x14ac:dyDescent="0.25">
      <c r="A157" s="278">
        <v>89</v>
      </c>
      <c r="B157" s="279"/>
      <c r="C157" s="201">
        <v>195</v>
      </c>
      <c r="D157" s="261"/>
      <c r="E157" s="202"/>
      <c r="F157" s="262">
        <v>45351</v>
      </c>
      <c r="G157" s="263"/>
      <c r="H157" s="263"/>
      <c r="I157" s="263"/>
      <c r="J157" s="263"/>
      <c r="K157" s="263"/>
      <c r="L157" s="263"/>
      <c r="M157" s="263"/>
      <c r="N157" s="264"/>
      <c r="O157" s="232" t="s">
        <v>477</v>
      </c>
      <c r="P157" s="233"/>
      <c r="Q157" s="233"/>
      <c r="R157" s="233"/>
      <c r="S157" s="234"/>
      <c r="T157" s="262">
        <v>45437</v>
      </c>
      <c r="U157" s="263"/>
      <c r="V157" s="263"/>
      <c r="W157" s="263"/>
      <c r="X157" s="263"/>
      <c r="Y157" s="263"/>
      <c r="Z157" s="263"/>
      <c r="AA157" s="264"/>
      <c r="AB157" s="232" t="s">
        <v>494</v>
      </c>
      <c r="AC157" s="233"/>
      <c r="AD157" s="233"/>
      <c r="AE157" s="233"/>
      <c r="AF157" s="233"/>
      <c r="AG157" s="233"/>
      <c r="AH157" s="234"/>
      <c r="AI157" s="258">
        <v>-88227</v>
      </c>
      <c r="AJ157" s="259"/>
      <c r="AK157" s="259"/>
      <c r="AL157" s="259"/>
      <c r="AM157" s="259"/>
      <c r="AN157" s="259"/>
      <c r="AO157" s="259"/>
      <c r="AP157" s="259"/>
      <c r="AQ157" s="260"/>
      <c r="AR157" s="258">
        <v>-27527</v>
      </c>
      <c r="AS157" s="259"/>
      <c r="AT157" s="259"/>
      <c r="AU157" s="259"/>
      <c r="AV157" s="259"/>
      <c r="AW157" s="259"/>
      <c r="AX157" s="259"/>
      <c r="AY157" s="260"/>
      <c r="AZ157" s="258">
        <v>-27527</v>
      </c>
      <c r="BA157" s="259"/>
      <c r="BB157" s="260"/>
    </row>
    <row r="158" spans="1:54" ht="12" customHeight="1" x14ac:dyDescent="0.25">
      <c r="A158" s="278">
        <v>90</v>
      </c>
      <c r="B158" s="279"/>
      <c r="C158" s="201">
        <v>195</v>
      </c>
      <c r="D158" s="261"/>
      <c r="E158" s="202"/>
      <c r="F158" s="262">
        <v>45351</v>
      </c>
      <c r="G158" s="263"/>
      <c r="H158" s="263"/>
      <c r="I158" s="263"/>
      <c r="J158" s="263"/>
      <c r="K158" s="263"/>
      <c r="L158" s="263"/>
      <c r="M158" s="263"/>
      <c r="N158" s="264"/>
      <c r="O158" s="232" t="s">
        <v>477</v>
      </c>
      <c r="P158" s="233"/>
      <c r="Q158" s="233"/>
      <c r="R158" s="233"/>
      <c r="S158" s="234"/>
      <c r="T158" s="262">
        <v>45437</v>
      </c>
      <c r="U158" s="263"/>
      <c r="V158" s="263"/>
      <c r="W158" s="263"/>
      <c r="X158" s="263"/>
      <c r="Y158" s="263"/>
      <c r="Z158" s="263"/>
      <c r="AA158" s="264"/>
      <c r="AB158" s="232" t="s">
        <v>478</v>
      </c>
      <c r="AC158" s="233"/>
      <c r="AD158" s="233"/>
      <c r="AE158" s="233"/>
      <c r="AF158" s="233"/>
      <c r="AG158" s="233"/>
      <c r="AH158" s="234"/>
      <c r="AI158" s="258">
        <v>88227</v>
      </c>
      <c r="AJ158" s="259"/>
      <c r="AK158" s="259"/>
      <c r="AL158" s="259"/>
      <c r="AM158" s="259"/>
      <c r="AN158" s="259"/>
      <c r="AO158" s="259"/>
      <c r="AP158" s="259"/>
      <c r="AQ158" s="260"/>
      <c r="AR158" s="258">
        <v>27527</v>
      </c>
      <c r="AS158" s="259"/>
      <c r="AT158" s="259"/>
      <c r="AU158" s="259"/>
      <c r="AV158" s="259"/>
      <c r="AW158" s="259"/>
      <c r="AX158" s="259"/>
      <c r="AY158" s="260"/>
      <c r="AZ158" s="258">
        <v>27527</v>
      </c>
      <c r="BA158" s="259"/>
      <c r="BB158" s="260"/>
    </row>
    <row r="159" spans="1:54" ht="12" customHeight="1" x14ac:dyDescent="0.25">
      <c r="A159" s="278">
        <v>91</v>
      </c>
      <c r="B159" s="279"/>
      <c r="C159" s="201">
        <v>195</v>
      </c>
      <c r="D159" s="261"/>
      <c r="E159" s="202"/>
      <c r="F159" s="262">
        <v>45351</v>
      </c>
      <c r="G159" s="263"/>
      <c r="H159" s="263"/>
      <c r="I159" s="263"/>
      <c r="J159" s="263"/>
      <c r="K159" s="263"/>
      <c r="L159" s="263"/>
      <c r="M159" s="263"/>
      <c r="N159" s="264"/>
      <c r="O159" s="232" t="s">
        <v>477</v>
      </c>
      <c r="P159" s="233"/>
      <c r="Q159" s="233"/>
      <c r="R159" s="233"/>
      <c r="S159" s="234"/>
      <c r="T159" s="262">
        <v>45437</v>
      </c>
      <c r="U159" s="263"/>
      <c r="V159" s="263"/>
      <c r="W159" s="263"/>
      <c r="X159" s="263"/>
      <c r="Y159" s="263"/>
      <c r="Z159" s="263"/>
      <c r="AA159" s="264"/>
      <c r="AB159" s="232" t="s">
        <v>494</v>
      </c>
      <c r="AC159" s="233"/>
      <c r="AD159" s="233"/>
      <c r="AE159" s="233"/>
      <c r="AF159" s="233"/>
      <c r="AG159" s="233"/>
      <c r="AH159" s="234"/>
      <c r="AI159" s="258">
        <v>-88227</v>
      </c>
      <c r="AJ159" s="259"/>
      <c r="AK159" s="259"/>
      <c r="AL159" s="259"/>
      <c r="AM159" s="259"/>
      <c r="AN159" s="259"/>
      <c r="AO159" s="259"/>
      <c r="AP159" s="259"/>
      <c r="AQ159" s="260"/>
      <c r="AR159" s="258">
        <v>-27527</v>
      </c>
      <c r="AS159" s="259"/>
      <c r="AT159" s="259"/>
      <c r="AU159" s="259"/>
      <c r="AV159" s="259"/>
      <c r="AW159" s="259"/>
      <c r="AX159" s="259"/>
      <c r="AY159" s="260"/>
      <c r="AZ159" s="258">
        <v>-27527</v>
      </c>
      <c r="BA159" s="259"/>
      <c r="BB159" s="260"/>
    </row>
    <row r="160" spans="1:54" ht="11.1" customHeight="1" x14ac:dyDescent="0.25">
      <c r="A160" s="278">
        <v>92</v>
      </c>
      <c r="B160" s="279"/>
      <c r="C160" s="201">
        <v>195</v>
      </c>
      <c r="D160" s="261"/>
      <c r="E160" s="202"/>
      <c r="F160" s="262">
        <v>45351</v>
      </c>
      <c r="G160" s="263"/>
      <c r="H160" s="263"/>
      <c r="I160" s="263"/>
      <c r="J160" s="263"/>
      <c r="K160" s="263"/>
      <c r="L160" s="263"/>
      <c r="M160" s="263"/>
      <c r="N160" s="264"/>
      <c r="O160" s="232" t="s">
        <v>477</v>
      </c>
      <c r="P160" s="233"/>
      <c r="Q160" s="233"/>
      <c r="R160" s="233"/>
      <c r="S160" s="234"/>
      <c r="T160" s="262">
        <v>45437</v>
      </c>
      <c r="U160" s="263"/>
      <c r="V160" s="263"/>
      <c r="W160" s="263"/>
      <c r="X160" s="263"/>
      <c r="Y160" s="263"/>
      <c r="Z160" s="263"/>
      <c r="AA160" s="264"/>
      <c r="AB160" s="232" t="s">
        <v>478</v>
      </c>
      <c r="AC160" s="233"/>
      <c r="AD160" s="233"/>
      <c r="AE160" s="233"/>
      <c r="AF160" s="233"/>
      <c r="AG160" s="233"/>
      <c r="AH160" s="234"/>
      <c r="AI160" s="258">
        <v>192170</v>
      </c>
      <c r="AJ160" s="259"/>
      <c r="AK160" s="259"/>
      <c r="AL160" s="259"/>
      <c r="AM160" s="259"/>
      <c r="AN160" s="259"/>
      <c r="AO160" s="259"/>
      <c r="AP160" s="259"/>
      <c r="AQ160" s="260"/>
      <c r="AR160" s="258">
        <v>59957</v>
      </c>
      <c r="AS160" s="259"/>
      <c r="AT160" s="259"/>
      <c r="AU160" s="259"/>
      <c r="AV160" s="259"/>
      <c r="AW160" s="259"/>
      <c r="AX160" s="259"/>
      <c r="AY160" s="260"/>
      <c r="AZ160" s="258">
        <v>59957</v>
      </c>
      <c r="BA160" s="259"/>
      <c r="BB160" s="260"/>
    </row>
    <row r="161" spans="1:54" ht="12" customHeight="1" x14ac:dyDescent="0.25">
      <c r="A161" s="278">
        <v>93</v>
      </c>
      <c r="B161" s="279"/>
      <c r="C161" s="201">
        <v>195</v>
      </c>
      <c r="D161" s="261"/>
      <c r="E161" s="202"/>
      <c r="F161" s="262">
        <v>45351</v>
      </c>
      <c r="G161" s="263"/>
      <c r="H161" s="263"/>
      <c r="I161" s="263"/>
      <c r="J161" s="263"/>
      <c r="K161" s="263"/>
      <c r="L161" s="263"/>
      <c r="M161" s="263"/>
      <c r="N161" s="264"/>
      <c r="O161" s="232" t="s">
        <v>477</v>
      </c>
      <c r="P161" s="233"/>
      <c r="Q161" s="233"/>
      <c r="R161" s="233"/>
      <c r="S161" s="234"/>
      <c r="T161" s="262">
        <v>45437</v>
      </c>
      <c r="U161" s="263"/>
      <c r="V161" s="263"/>
      <c r="W161" s="263"/>
      <c r="X161" s="263"/>
      <c r="Y161" s="263"/>
      <c r="Z161" s="263"/>
      <c r="AA161" s="264"/>
      <c r="AB161" s="232" t="s">
        <v>478</v>
      </c>
      <c r="AC161" s="233"/>
      <c r="AD161" s="233"/>
      <c r="AE161" s="233"/>
      <c r="AF161" s="233"/>
      <c r="AG161" s="233"/>
      <c r="AH161" s="234"/>
      <c r="AI161" s="258">
        <v>88227</v>
      </c>
      <c r="AJ161" s="259"/>
      <c r="AK161" s="259"/>
      <c r="AL161" s="259"/>
      <c r="AM161" s="259"/>
      <c r="AN161" s="259"/>
      <c r="AO161" s="259"/>
      <c r="AP161" s="259"/>
      <c r="AQ161" s="260"/>
      <c r="AR161" s="258">
        <v>27527</v>
      </c>
      <c r="AS161" s="259"/>
      <c r="AT161" s="259"/>
      <c r="AU161" s="259"/>
      <c r="AV161" s="259"/>
      <c r="AW161" s="259"/>
      <c r="AX161" s="259"/>
      <c r="AY161" s="260"/>
      <c r="AZ161" s="258">
        <v>27527</v>
      </c>
      <c r="BA161" s="259"/>
      <c r="BB161" s="260"/>
    </row>
    <row r="162" spans="1:54" ht="12" customHeight="1" x14ac:dyDescent="0.25">
      <c r="A162" s="278">
        <v>94</v>
      </c>
      <c r="B162" s="279"/>
      <c r="C162" s="201">
        <v>195</v>
      </c>
      <c r="D162" s="261"/>
      <c r="E162" s="202"/>
      <c r="F162" s="262">
        <v>45351</v>
      </c>
      <c r="G162" s="263"/>
      <c r="H162" s="263"/>
      <c r="I162" s="263"/>
      <c r="J162" s="263"/>
      <c r="K162" s="263"/>
      <c r="L162" s="263"/>
      <c r="M162" s="263"/>
      <c r="N162" s="264"/>
      <c r="O162" s="232" t="s">
        <v>477</v>
      </c>
      <c r="P162" s="233"/>
      <c r="Q162" s="233"/>
      <c r="R162" s="233"/>
      <c r="S162" s="234"/>
      <c r="T162" s="262">
        <v>45437</v>
      </c>
      <c r="U162" s="263"/>
      <c r="V162" s="263"/>
      <c r="W162" s="263"/>
      <c r="X162" s="263"/>
      <c r="Y162" s="263"/>
      <c r="Z162" s="263"/>
      <c r="AA162" s="264"/>
      <c r="AB162" s="232" t="s">
        <v>478</v>
      </c>
      <c r="AC162" s="233"/>
      <c r="AD162" s="233"/>
      <c r="AE162" s="233"/>
      <c r="AF162" s="233"/>
      <c r="AG162" s="233"/>
      <c r="AH162" s="234"/>
      <c r="AI162" s="258">
        <v>94109</v>
      </c>
      <c r="AJ162" s="259"/>
      <c r="AK162" s="259"/>
      <c r="AL162" s="259"/>
      <c r="AM162" s="259"/>
      <c r="AN162" s="259"/>
      <c r="AO162" s="259"/>
      <c r="AP162" s="259"/>
      <c r="AQ162" s="260"/>
      <c r="AR162" s="258">
        <v>29362</v>
      </c>
      <c r="AS162" s="259"/>
      <c r="AT162" s="259"/>
      <c r="AU162" s="259"/>
      <c r="AV162" s="259"/>
      <c r="AW162" s="259"/>
      <c r="AX162" s="259"/>
      <c r="AY162" s="260"/>
      <c r="AZ162" s="258">
        <v>29362</v>
      </c>
      <c r="BA162" s="259"/>
      <c r="BB162" s="260"/>
    </row>
    <row r="163" spans="1:54" ht="12" customHeight="1" x14ac:dyDescent="0.25">
      <c r="A163" s="278">
        <v>95</v>
      </c>
      <c r="B163" s="279"/>
      <c r="C163" s="201">
        <v>195</v>
      </c>
      <c r="D163" s="261"/>
      <c r="E163" s="202"/>
      <c r="F163" s="262">
        <v>45327</v>
      </c>
      <c r="G163" s="263"/>
      <c r="H163" s="263"/>
      <c r="I163" s="263"/>
      <c r="J163" s="263"/>
      <c r="K163" s="263"/>
      <c r="L163" s="263"/>
      <c r="M163" s="263"/>
      <c r="N163" s="264"/>
      <c r="O163" s="232" t="s">
        <v>477</v>
      </c>
      <c r="P163" s="233"/>
      <c r="Q163" s="233"/>
      <c r="R163" s="233"/>
      <c r="S163" s="234"/>
      <c r="T163" s="262">
        <v>45437</v>
      </c>
      <c r="U163" s="263"/>
      <c r="V163" s="263"/>
      <c r="W163" s="263"/>
      <c r="X163" s="263"/>
      <c r="Y163" s="263"/>
      <c r="Z163" s="263"/>
      <c r="AA163" s="264"/>
      <c r="AB163" s="232" t="s">
        <v>478</v>
      </c>
      <c r="AC163" s="233"/>
      <c r="AD163" s="233"/>
      <c r="AE163" s="233"/>
      <c r="AF163" s="233"/>
      <c r="AG163" s="233"/>
      <c r="AH163" s="234"/>
      <c r="AI163" s="258">
        <v>120106</v>
      </c>
      <c r="AJ163" s="259"/>
      <c r="AK163" s="259"/>
      <c r="AL163" s="259"/>
      <c r="AM163" s="259"/>
      <c r="AN163" s="259"/>
      <c r="AO163" s="259"/>
      <c r="AP163" s="259"/>
      <c r="AQ163" s="260"/>
      <c r="AR163" s="258">
        <v>37473</v>
      </c>
      <c r="AS163" s="259"/>
      <c r="AT163" s="259"/>
      <c r="AU163" s="259"/>
      <c r="AV163" s="259"/>
      <c r="AW163" s="259"/>
      <c r="AX163" s="259"/>
      <c r="AY163" s="260"/>
      <c r="AZ163" s="258">
        <v>37473</v>
      </c>
      <c r="BA163" s="259"/>
      <c r="BB163" s="260"/>
    </row>
    <row r="164" spans="1:54" ht="12" customHeight="1" x14ac:dyDescent="0.25">
      <c r="A164" s="278">
        <v>96</v>
      </c>
      <c r="B164" s="279"/>
      <c r="C164" s="201">
        <v>195</v>
      </c>
      <c r="D164" s="261"/>
      <c r="E164" s="202"/>
      <c r="F164" s="262">
        <v>45327</v>
      </c>
      <c r="G164" s="263"/>
      <c r="H164" s="263"/>
      <c r="I164" s="263"/>
      <c r="J164" s="263"/>
      <c r="K164" s="263"/>
      <c r="L164" s="263"/>
      <c r="M164" s="263"/>
      <c r="N164" s="264"/>
      <c r="O164" s="232" t="s">
        <v>477</v>
      </c>
      <c r="P164" s="233"/>
      <c r="Q164" s="233"/>
      <c r="R164" s="233"/>
      <c r="S164" s="234"/>
      <c r="T164" s="262">
        <v>45437</v>
      </c>
      <c r="U164" s="263"/>
      <c r="V164" s="263"/>
      <c r="W164" s="263"/>
      <c r="X164" s="263"/>
      <c r="Y164" s="263"/>
      <c r="Z164" s="263"/>
      <c r="AA164" s="264"/>
      <c r="AB164" s="232" t="s">
        <v>494</v>
      </c>
      <c r="AC164" s="233"/>
      <c r="AD164" s="233"/>
      <c r="AE164" s="233"/>
      <c r="AF164" s="233"/>
      <c r="AG164" s="233"/>
      <c r="AH164" s="234"/>
      <c r="AI164" s="258">
        <v>-120106</v>
      </c>
      <c r="AJ164" s="259"/>
      <c r="AK164" s="259"/>
      <c r="AL164" s="259"/>
      <c r="AM164" s="259"/>
      <c r="AN164" s="259"/>
      <c r="AO164" s="259"/>
      <c r="AP164" s="259"/>
      <c r="AQ164" s="260"/>
      <c r="AR164" s="258">
        <v>-37473</v>
      </c>
      <c r="AS164" s="259"/>
      <c r="AT164" s="259"/>
      <c r="AU164" s="259"/>
      <c r="AV164" s="259"/>
      <c r="AW164" s="259"/>
      <c r="AX164" s="259"/>
      <c r="AY164" s="260"/>
      <c r="AZ164" s="258">
        <v>-37473</v>
      </c>
      <c r="BA164" s="259"/>
      <c r="BB164" s="260"/>
    </row>
    <row r="165" spans="1:54" ht="12" customHeight="1" x14ac:dyDescent="0.25">
      <c r="A165" s="278">
        <v>97</v>
      </c>
      <c r="B165" s="279"/>
      <c r="C165" s="201">
        <v>195</v>
      </c>
      <c r="D165" s="261"/>
      <c r="E165" s="202"/>
      <c r="F165" s="262">
        <v>45327</v>
      </c>
      <c r="G165" s="263"/>
      <c r="H165" s="263"/>
      <c r="I165" s="263"/>
      <c r="J165" s="263"/>
      <c r="K165" s="263"/>
      <c r="L165" s="263"/>
      <c r="M165" s="263"/>
      <c r="N165" s="264"/>
      <c r="O165" s="232" t="s">
        <v>477</v>
      </c>
      <c r="P165" s="233"/>
      <c r="Q165" s="233"/>
      <c r="R165" s="233"/>
      <c r="S165" s="234"/>
      <c r="T165" s="262">
        <v>45437</v>
      </c>
      <c r="U165" s="263"/>
      <c r="V165" s="263"/>
      <c r="W165" s="263"/>
      <c r="X165" s="263"/>
      <c r="Y165" s="263"/>
      <c r="Z165" s="263"/>
      <c r="AA165" s="264"/>
      <c r="AB165" s="232" t="s">
        <v>478</v>
      </c>
      <c r="AC165" s="233"/>
      <c r="AD165" s="233"/>
      <c r="AE165" s="233"/>
      <c r="AF165" s="233"/>
      <c r="AG165" s="233"/>
      <c r="AH165" s="234"/>
      <c r="AI165" s="258">
        <v>120106</v>
      </c>
      <c r="AJ165" s="259"/>
      <c r="AK165" s="259"/>
      <c r="AL165" s="259"/>
      <c r="AM165" s="259"/>
      <c r="AN165" s="259"/>
      <c r="AO165" s="259"/>
      <c r="AP165" s="259"/>
      <c r="AQ165" s="260"/>
      <c r="AR165" s="258">
        <v>37473</v>
      </c>
      <c r="AS165" s="259"/>
      <c r="AT165" s="259"/>
      <c r="AU165" s="259"/>
      <c r="AV165" s="259"/>
      <c r="AW165" s="259"/>
      <c r="AX165" s="259"/>
      <c r="AY165" s="260"/>
      <c r="AZ165" s="258">
        <v>37473</v>
      </c>
      <c r="BA165" s="259"/>
      <c r="BB165" s="260"/>
    </row>
    <row r="166" spans="1:54" ht="12" customHeight="1" x14ac:dyDescent="0.25">
      <c r="A166" s="278">
        <v>98</v>
      </c>
      <c r="B166" s="279"/>
      <c r="C166" s="201">
        <v>195</v>
      </c>
      <c r="D166" s="261"/>
      <c r="E166" s="202"/>
      <c r="F166" s="262">
        <v>45327</v>
      </c>
      <c r="G166" s="263"/>
      <c r="H166" s="263"/>
      <c r="I166" s="263"/>
      <c r="J166" s="263"/>
      <c r="K166" s="263"/>
      <c r="L166" s="263"/>
      <c r="M166" s="263"/>
      <c r="N166" s="264"/>
      <c r="O166" s="232" t="s">
        <v>477</v>
      </c>
      <c r="P166" s="233"/>
      <c r="Q166" s="233"/>
      <c r="R166" s="233"/>
      <c r="S166" s="234"/>
      <c r="T166" s="262">
        <v>45437</v>
      </c>
      <c r="U166" s="263"/>
      <c r="V166" s="263"/>
      <c r="W166" s="263"/>
      <c r="X166" s="263"/>
      <c r="Y166" s="263"/>
      <c r="Z166" s="263"/>
      <c r="AA166" s="264"/>
      <c r="AB166" s="232" t="s">
        <v>494</v>
      </c>
      <c r="AC166" s="233"/>
      <c r="AD166" s="233"/>
      <c r="AE166" s="233"/>
      <c r="AF166" s="233"/>
      <c r="AG166" s="233"/>
      <c r="AH166" s="234"/>
      <c r="AI166" s="258">
        <v>-120106</v>
      </c>
      <c r="AJ166" s="259"/>
      <c r="AK166" s="259"/>
      <c r="AL166" s="259"/>
      <c r="AM166" s="259"/>
      <c r="AN166" s="259"/>
      <c r="AO166" s="259"/>
      <c r="AP166" s="259"/>
      <c r="AQ166" s="260"/>
      <c r="AR166" s="258">
        <v>-37473</v>
      </c>
      <c r="AS166" s="259"/>
      <c r="AT166" s="259"/>
      <c r="AU166" s="259"/>
      <c r="AV166" s="259"/>
      <c r="AW166" s="259"/>
      <c r="AX166" s="259"/>
      <c r="AY166" s="260"/>
      <c r="AZ166" s="258">
        <v>-37473</v>
      </c>
      <c r="BA166" s="259"/>
      <c r="BB166" s="260"/>
    </row>
    <row r="167" spans="1:54" ht="12" customHeight="1" x14ac:dyDescent="0.25">
      <c r="A167" s="278">
        <v>99</v>
      </c>
      <c r="B167" s="279"/>
      <c r="C167" s="201">
        <v>195</v>
      </c>
      <c r="D167" s="261"/>
      <c r="E167" s="202"/>
      <c r="F167" s="262">
        <v>45327</v>
      </c>
      <c r="G167" s="263"/>
      <c r="H167" s="263"/>
      <c r="I167" s="263"/>
      <c r="J167" s="263"/>
      <c r="K167" s="263"/>
      <c r="L167" s="263"/>
      <c r="M167" s="263"/>
      <c r="N167" s="264"/>
      <c r="O167" s="232" t="s">
        <v>477</v>
      </c>
      <c r="P167" s="233"/>
      <c r="Q167" s="233"/>
      <c r="R167" s="233"/>
      <c r="S167" s="234"/>
      <c r="T167" s="262">
        <v>45437</v>
      </c>
      <c r="U167" s="263"/>
      <c r="V167" s="263"/>
      <c r="W167" s="263"/>
      <c r="X167" s="263"/>
      <c r="Y167" s="263"/>
      <c r="Z167" s="263"/>
      <c r="AA167" s="264"/>
      <c r="AB167" s="232" t="s">
        <v>478</v>
      </c>
      <c r="AC167" s="233"/>
      <c r="AD167" s="233"/>
      <c r="AE167" s="233"/>
      <c r="AF167" s="233"/>
      <c r="AG167" s="233"/>
      <c r="AH167" s="234"/>
      <c r="AI167" s="258">
        <v>120106</v>
      </c>
      <c r="AJ167" s="259"/>
      <c r="AK167" s="259"/>
      <c r="AL167" s="259"/>
      <c r="AM167" s="259"/>
      <c r="AN167" s="259"/>
      <c r="AO167" s="259"/>
      <c r="AP167" s="259"/>
      <c r="AQ167" s="260"/>
      <c r="AR167" s="258">
        <v>37473</v>
      </c>
      <c r="AS167" s="259"/>
      <c r="AT167" s="259"/>
      <c r="AU167" s="259"/>
      <c r="AV167" s="259"/>
      <c r="AW167" s="259"/>
      <c r="AX167" s="259"/>
      <c r="AY167" s="260"/>
      <c r="AZ167" s="258">
        <v>37473</v>
      </c>
      <c r="BA167" s="259"/>
      <c r="BB167" s="260"/>
    </row>
    <row r="168" spans="1:54" ht="12" customHeight="1" x14ac:dyDescent="0.25">
      <c r="A168" s="278">
        <v>100</v>
      </c>
      <c r="B168" s="279"/>
      <c r="C168" s="201">
        <v>195</v>
      </c>
      <c r="D168" s="261"/>
      <c r="E168" s="202"/>
      <c r="F168" s="262">
        <v>45327</v>
      </c>
      <c r="G168" s="263"/>
      <c r="H168" s="263"/>
      <c r="I168" s="263"/>
      <c r="J168" s="263"/>
      <c r="K168" s="263"/>
      <c r="L168" s="263"/>
      <c r="M168" s="263"/>
      <c r="N168" s="264"/>
      <c r="O168" s="232" t="s">
        <v>477</v>
      </c>
      <c r="P168" s="233"/>
      <c r="Q168" s="233"/>
      <c r="R168" s="233"/>
      <c r="S168" s="234"/>
      <c r="T168" s="262">
        <v>45437</v>
      </c>
      <c r="U168" s="263"/>
      <c r="V168" s="263"/>
      <c r="W168" s="263"/>
      <c r="X168" s="263"/>
      <c r="Y168" s="263"/>
      <c r="Z168" s="263"/>
      <c r="AA168" s="264"/>
      <c r="AB168" s="232" t="s">
        <v>494</v>
      </c>
      <c r="AC168" s="233"/>
      <c r="AD168" s="233"/>
      <c r="AE168" s="233"/>
      <c r="AF168" s="233"/>
      <c r="AG168" s="233"/>
      <c r="AH168" s="234"/>
      <c r="AI168" s="258">
        <v>-120106</v>
      </c>
      <c r="AJ168" s="259"/>
      <c r="AK168" s="259"/>
      <c r="AL168" s="259"/>
      <c r="AM168" s="259"/>
      <c r="AN168" s="259"/>
      <c r="AO168" s="259"/>
      <c r="AP168" s="259"/>
      <c r="AQ168" s="260"/>
      <c r="AR168" s="258">
        <v>-37473</v>
      </c>
      <c r="AS168" s="259"/>
      <c r="AT168" s="259"/>
      <c r="AU168" s="259"/>
      <c r="AV168" s="259"/>
      <c r="AW168" s="259"/>
      <c r="AX168" s="259"/>
      <c r="AY168" s="260"/>
      <c r="AZ168" s="258">
        <v>-37473</v>
      </c>
      <c r="BA168" s="259"/>
      <c r="BB168" s="260"/>
    </row>
    <row r="169" spans="1:54" ht="12" customHeight="1" x14ac:dyDescent="0.25">
      <c r="A169" s="278">
        <v>101</v>
      </c>
      <c r="B169" s="279"/>
      <c r="C169" s="201">
        <v>195</v>
      </c>
      <c r="D169" s="261"/>
      <c r="E169" s="202"/>
      <c r="F169" s="262">
        <v>45327</v>
      </c>
      <c r="G169" s="263"/>
      <c r="H169" s="263"/>
      <c r="I169" s="263"/>
      <c r="J169" s="263"/>
      <c r="K169" s="263"/>
      <c r="L169" s="263"/>
      <c r="M169" s="263"/>
      <c r="N169" s="264"/>
      <c r="O169" s="232" t="s">
        <v>477</v>
      </c>
      <c r="P169" s="233"/>
      <c r="Q169" s="233"/>
      <c r="R169" s="233"/>
      <c r="S169" s="234"/>
      <c r="T169" s="262">
        <v>45437</v>
      </c>
      <c r="U169" s="263"/>
      <c r="V169" s="263"/>
      <c r="W169" s="263"/>
      <c r="X169" s="263"/>
      <c r="Y169" s="263"/>
      <c r="Z169" s="263"/>
      <c r="AA169" s="264"/>
      <c r="AB169" s="232" t="s">
        <v>478</v>
      </c>
      <c r="AC169" s="233"/>
      <c r="AD169" s="233"/>
      <c r="AE169" s="233"/>
      <c r="AF169" s="233"/>
      <c r="AG169" s="233"/>
      <c r="AH169" s="234"/>
      <c r="AI169" s="258">
        <v>120106</v>
      </c>
      <c r="AJ169" s="259"/>
      <c r="AK169" s="259"/>
      <c r="AL169" s="259"/>
      <c r="AM169" s="259"/>
      <c r="AN169" s="259"/>
      <c r="AO169" s="259"/>
      <c r="AP169" s="259"/>
      <c r="AQ169" s="260"/>
      <c r="AR169" s="258">
        <v>37473</v>
      </c>
      <c r="AS169" s="259"/>
      <c r="AT169" s="259"/>
      <c r="AU169" s="259"/>
      <c r="AV169" s="259"/>
      <c r="AW169" s="259"/>
      <c r="AX169" s="259"/>
      <c r="AY169" s="260"/>
      <c r="AZ169" s="258">
        <v>37473</v>
      </c>
      <c r="BA169" s="259"/>
      <c r="BB169" s="260"/>
    </row>
    <row r="170" spans="1:54" ht="12" customHeight="1" x14ac:dyDescent="0.25">
      <c r="A170" s="278">
        <v>102</v>
      </c>
      <c r="B170" s="279"/>
      <c r="C170" s="201">
        <v>195</v>
      </c>
      <c r="D170" s="261"/>
      <c r="E170" s="202"/>
      <c r="F170" s="262">
        <v>45327</v>
      </c>
      <c r="G170" s="263"/>
      <c r="H170" s="263"/>
      <c r="I170" s="263"/>
      <c r="J170" s="263"/>
      <c r="K170" s="263"/>
      <c r="L170" s="263"/>
      <c r="M170" s="263"/>
      <c r="N170" s="264"/>
      <c r="O170" s="232" t="s">
        <v>477</v>
      </c>
      <c r="P170" s="233"/>
      <c r="Q170" s="233"/>
      <c r="R170" s="233"/>
      <c r="S170" s="234"/>
      <c r="T170" s="262">
        <v>45437</v>
      </c>
      <c r="U170" s="263"/>
      <c r="V170" s="263"/>
      <c r="W170" s="263"/>
      <c r="X170" s="263"/>
      <c r="Y170" s="263"/>
      <c r="Z170" s="263"/>
      <c r="AA170" s="264"/>
      <c r="AB170" s="232" t="s">
        <v>494</v>
      </c>
      <c r="AC170" s="233"/>
      <c r="AD170" s="233"/>
      <c r="AE170" s="233"/>
      <c r="AF170" s="233"/>
      <c r="AG170" s="233"/>
      <c r="AH170" s="234"/>
      <c r="AI170" s="258">
        <v>-120106</v>
      </c>
      <c r="AJ170" s="259"/>
      <c r="AK170" s="259"/>
      <c r="AL170" s="259"/>
      <c r="AM170" s="259"/>
      <c r="AN170" s="259"/>
      <c r="AO170" s="259"/>
      <c r="AP170" s="259"/>
      <c r="AQ170" s="260"/>
      <c r="AR170" s="258">
        <v>-37473</v>
      </c>
      <c r="AS170" s="259"/>
      <c r="AT170" s="259"/>
      <c r="AU170" s="259"/>
      <c r="AV170" s="259"/>
      <c r="AW170" s="259"/>
      <c r="AX170" s="259"/>
      <c r="AY170" s="260"/>
      <c r="AZ170" s="258">
        <v>-37473</v>
      </c>
      <c r="BA170" s="259"/>
      <c r="BB170" s="260"/>
    </row>
    <row r="171" spans="1:54" ht="11.1" customHeight="1" x14ac:dyDescent="0.25">
      <c r="A171" s="278">
        <v>103</v>
      </c>
      <c r="B171" s="279"/>
      <c r="C171" s="201">
        <v>195</v>
      </c>
      <c r="D171" s="261"/>
      <c r="E171" s="202"/>
      <c r="F171" s="262">
        <v>45327</v>
      </c>
      <c r="G171" s="263"/>
      <c r="H171" s="263"/>
      <c r="I171" s="263"/>
      <c r="J171" s="263"/>
      <c r="K171" s="263"/>
      <c r="L171" s="263"/>
      <c r="M171" s="263"/>
      <c r="N171" s="264"/>
      <c r="O171" s="232" t="s">
        <v>477</v>
      </c>
      <c r="P171" s="233"/>
      <c r="Q171" s="233"/>
      <c r="R171" s="233"/>
      <c r="S171" s="234"/>
      <c r="T171" s="262">
        <v>45437</v>
      </c>
      <c r="U171" s="263"/>
      <c r="V171" s="263"/>
      <c r="W171" s="263"/>
      <c r="X171" s="263"/>
      <c r="Y171" s="263"/>
      <c r="Z171" s="263"/>
      <c r="AA171" s="264"/>
      <c r="AB171" s="232" t="s">
        <v>478</v>
      </c>
      <c r="AC171" s="233"/>
      <c r="AD171" s="233"/>
      <c r="AE171" s="233"/>
      <c r="AF171" s="233"/>
      <c r="AG171" s="233"/>
      <c r="AH171" s="234"/>
      <c r="AI171" s="258">
        <v>120106</v>
      </c>
      <c r="AJ171" s="259"/>
      <c r="AK171" s="259"/>
      <c r="AL171" s="259"/>
      <c r="AM171" s="259"/>
      <c r="AN171" s="259"/>
      <c r="AO171" s="259"/>
      <c r="AP171" s="259"/>
      <c r="AQ171" s="260"/>
      <c r="AR171" s="258">
        <v>37473</v>
      </c>
      <c r="AS171" s="259"/>
      <c r="AT171" s="259"/>
      <c r="AU171" s="259"/>
      <c r="AV171" s="259"/>
      <c r="AW171" s="259"/>
      <c r="AX171" s="259"/>
      <c r="AY171" s="260"/>
      <c r="AZ171" s="258">
        <v>37473</v>
      </c>
      <c r="BA171" s="259"/>
      <c r="BB171" s="260"/>
    </row>
    <row r="172" spans="1:54" ht="12" customHeight="1" x14ac:dyDescent="0.25">
      <c r="A172" s="278">
        <v>104</v>
      </c>
      <c r="B172" s="279"/>
      <c r="C172" s="201">
        <v>195</v>
      </c>
      <c r="D172" s="261"/>
      <c r="E172" s="202"/>
      <c r="F172" s="262">
        <v>45327</v>
      </c>
      <c r="G172" s="263"/>
      <c r="H172" s="263"/>
      <c r="I172" s="263"/>
      <c r="J172" s="263"/>
      <c r="K172" s="263"/>
      <c r="L172" s="263"/>
      <c r="M172" s="263"/>
      <c r="N172" s="264"/>
      <c r="O172" s="232" t="s">
        <v>477</v>
      </c>
      <c r="P172" s="233"/>
      <c r="Q172" s="233"/>
      <c r="R172" s="233"/>
      <c r="S172" s="234"/>
      <c r="T172" s="262">
        <v>45437</v>
      </c>
      <c r="U172" s="263"/>
      <c r="V172" s="263"/>
      <c r="W172" s="263"/>
      <c r="X172" s="263"/>
      <c r="Y172" s="263"/>
      <c r="Z172" s="263"/>
      <c r="AA172" s="264"/>
      <c r="AB172" s="232" t="s">
        <v>494</v>
      </c>
      <c r="AC172" s="233"/>
      <c r="AD172" s="233"/>
      <c r="AE172" s="233"/>
      <c r="AF172" s="233"/>
      <c r="AG172" s="233"/>
      <c r="AH172" s="234"/>
      <c r="AI172" s="258">
        <v>-120106</v>
      </c>
      <c r="AJ172" s="259"/>
      <c r="AK172" s="259"/>
      <c r="AL172" s="259"/>
      <c r="AM172" s="259"/>
      <c r="AN172" s="259"/>
      <c r="AO172" s="259"/>
      <c r="AP172" s="259"/>
      <c r="AQ172" s="260"/>
      <c r="AR172" s="258">
        <v>-37473</v>
      </c>
      <c r="AS172" s="259"/>
      <c r="AT172" s="259"/>
      <c r="AU172" s="259"/>
      <c r="AV172" s="259"/>
      <c r="AW172" s="259"/>
      <c r="AX172" s="259"/>
      <c r="AY172" s="260"/>
      <c r="AZ172" s="258">
        <v>-37473</v>
      </c>
      <c r="BA172" s="259"/>
      <c r="BB172" s="260"/>
    </row>
    <row r="173" spans="1:54" ht="12" customHeight="1" x14ac:dyDescent="0.25">
      <c r="A173" s="278">
        <v>105</v>
      </c>
      <c r="B173" s="279"/>
      <c r="C173" s="201">
        <v>195</v>
      </c>
      <c r="D173" s="261"/>
      <c r="E173" s="202"/>
      <c r="F173" s="262">
        <v>45327</v>
      </c>
      <c r="G173" s="263"/>
      <c r="H173" s="263"/>
      <c r="I173" s="263"/>
      <c r="J173" s="263"/>
      <c r="K173" s="263"/>
      <c r="L173" s="263"/>
      <c r="M173" s="263"/>
      <c r="N173" s="264"/>
      <c r="O173" s="232" t="s">
        <v>477</v>
      </c>
      <c r="P173" s="233"/>
      <c r="Q173" s="233"/>
      <c r="R173" s="233"/>
      <c r="S173" s="234"/>
      <c r="T173" s="262">
        <v>45437</v>
      </c>
      <c r="U173" s="263"/>
      <c r="V173" s="263"/>
      <c r="W173" s="263"/>
      <c r="X173" s="263"/>
      <c r="Y173" s="263"/>
      <c r="Z173" s="263"/>
      <c r="AA173" s="264"/>
      <c r="AB173" s="232" t="s">
        <v>478</v>
      </c>
      <c r="AC173" s="233"/>
      <c r="AD173" s="233"/>
      <c r="AE173" s="233"/>
      <c r="AF173" s="233"/>
      <c r="AG173" s="233"/>
      <c r="AH173" s="234"/>
      <c r="AI173" s="258">
        <v>120106</v>
      </c>
      <c r="AJ173" s="259"/>
      <c r="AK173" s="259"/>
      <c r="AL173" s="259"/>
      <c r="AM173" s="259"/>
      <c r="AN173" s="259"/>
      <c r="AO173" s="259"/>
      <c r="AP173" s="259"/>
      <c r="AQ173" s="260"/>
      <c r="AR173" s="258">
        <v>37473</v>
      </c>
      <c r="AS173" s="259"/>
      <c r="AT173" s="259"/>
      <c r="AU173" s="259"/>
      <c r="AV173" s="259"/>
      <c r="AW173" s="259"/>
      <c r="AX173" s="259"/>
      <c r="AY173" s="260"/>
      <c r="AZ173" s="258">
        <v>37473</v>
      </c>
      <c r="BA173" s="259"/>
      <c r="BB173" s="260"/>
    </row>
    <row r="174" spans="1:54" ht="12" customHeight="1" x14ac:dyDescent="0.25">
      <c r="A174" s="278">
        <v>106</v>
      </c>
      <c r="B174" s="279"/>
      <c r="C174" s="201">
        <v>195</v>
      </c>
      <c r="D174" s="261"/>
      <c r="E174" s="202"/>
      <c r="F174" s="262">
        <v>45327</v>
      </c>
      <c r="G174" s="263"/>
      <c r="H174" s="263"/>
      <c r="I174" s="263"/>
      <c r="J174" s="263"/>
      <c r="K174" s="263"/>
      <c r="L174" s="263"/>
      <c r="M174" s="263"/>
      <c r="N174" s="264"/>
      <c r="O174" s="232" t="s">
        <v>477</v>
      </c>
      <c r="P174" s="233"/>
      <c r="Q174" s="233"/>
      <c r="R174" s="233"/>
      <c r="S174" s="234"/>
      <c r="T174" s="262">
        <v>45437</v>
      </c>
      <c r="U174" s="263"/>
      <c r="V174" s="263"/>
      <c r="W174" s="263"/>
      <c r="X174" s="263"/>
      <c r="Y174" s="263"/>
      <c r="Z174" s="263"/>
      <c r="AA174" s="264"/>
      <c r="AB174" s="232" t="s">
        <v>494</v>
      </c>
      <c r="AC174" s="233"/>
      <c r="AD174" s="233"/>
      <c r="AE174" s="233"/>
      <c r="AF174" s="233"/>
      <c r="AG174" s="233"/>
      <c r="AH174" s="234"/>
      <c r="AI174" s="258">
        <v>-120106</v>
      </c>
      <c r="AJ174" s="259"/>
      <c r="AK174" s="259"/>
      <c r="AL174" s="259"/>
      <c r="AM174" s="259"/>
      <c r="AN174" s="259"/>
      <c r="AO174" s="259"/>
      <c r="AP174" s="259"/>
      <c r="AQ174" s="260"/>
      <c r="AR174" s="258">
        <v>-37473</v>
      </c>
      <c r="AS174" s="259"/>
      <c r="AT174" s="259"/>
      <c r="AU174" s="259"/>
      <c r="AV174" s="259"/>
      <c r="AW174" s="259"/>
      <c r="AX174" s="259"/>
      <c r="AY174" s="260"/>
      <c r="AZ174" s="258">
        <v>-37473</v>
      </c>
      <c r="BA174" s="259"/>
      <c r="BB174" s="260"/>
    </row>
    <row r="175" spans="1:54" ht="12" customHeight="1" x14ac:dyDescent="0.25">
      <c r="A175" s="278">
        <v>107</v>
      </c>
      <c r="B175" s="279"/>
      <c r="C175" s="201">
        <v>195</v>
      </c>
      <c r="D175" s="261"/>
      <c r="E175" s="202"/>
      <c r="F175" s="262">
        <v>45327</v>
      </c>
      <c r="G175" s="263"/>
      <c r="H175" s="263"/>
      <c r="I175" s="263"/>
      <c r="J175" s="263"/>
      <c r="K175" s="263"/>
      <c r="L175" s="263"/>
      <c r="M175" s="263"/>
      <c r="N175" s="264"/>
      <c r="O175" s="232" t="s">
        <v>477</v>
      </c>
      <c r="P175" s="233"/>
      <c r="Q175" s="233"/>
      <c r="R175" s="233"/>
      <c r="S175" s="234"/>
      <c r="T175" s="262">
        <v>45437</v>
      </c>
      <c r="U175" s="263"/>
      <c r="V175" s="263"/>
      <c r="W175" s="263"/>
      <c r="X175" s="263"/>
      <c r="Y175" s="263"/>
      <c r="Z175" s="263"/>
      <c r="AA175" s="264"/>
      <c r="AB175" s="232" t="s">
        <v>478</v>
      </c>
      <c r="AC175" s="233"/>
      <c r="AD175" s="233"/>
      <c r="AE175" s="233"/>
      <c r="AF175" s="233"/>
      <c r="AG175" s="233"/>
      <c r="AH175" s="234"/>
      <c r="AI175" s="258">
        <v>120106</v>
      </c>
      <c r="AJ175" s="259"/>
      <c r="AK175" s="259"/>
      <c r="AL175" s="259"/>
      <c r="AM175" s="259"/>
      <c r="AN175" s="259"/>
      <c r="AO175" s="259"/>
      <c r="AP175" s="259"/>
      <c r="AQ175" s="260"/>
      <c r="AR175" s="258">
        <v>37473</v>
      </c>
      <c r="AS175" s="259"/>
      <c r="AT175" s="259"/>
      <c r="AU175" s="259"/>
      <c r="AV175" s="259"/>
      <c r="AW175" s="259"/>
      <c r="AX175" s="259"/>
      <c r="AY175" s="260"/>
      <c r="AZ175" s="258">
        <v>37473</v>
      </c>
      <c r="BA175" s="259"/>
      <c r="BB175" s="260"/>
    </row>
    <row r="176" spans="1:54" ht="12" customHeight="1" x14ac:dyDescent="0.25">
      <c r="A176" s="278">
        <v>108</v>
      </c>
      <c r="B176" s="279"/>
      <c r="C176" s="201">
        <v>195</v>
      </c>
      <c r="D176" s="261"/>
      <c r="E176" s="202"/>
      <c r="F176" s="262">
        <v>45327</v>
      </c>
      <c r="G176" s="263"/>
      <c r="H176" s="263"/>
      <c r="I176" s="263"/>
      <c r="J176" s="263"/>
      <c r="K176" s="263"/>
      <c r="L176" s="263"/>
      <c r="M176" s="263"/>
      <c r="N176" s="264"/>
      <c r="O176" s="232" t="s">
        <v>477</v>
      </c>
      <c r="P176" s="233"/>
      <c r="Q176" s="233"/>
      <c r="R176" s="233"/>
      <c r="S176" s="234"/>
      <c r="T176" s="262">
        <v>45437</v>
      </c>
      <c r="U176" s="263"/>
      <c r="V176" s="263"/>
      <c r="W176" s="263"/>
      <c r="X176" s="263"/>
      <c r="Y176" s="263"/>
      <c r="Z176" s="263"/>
      <c r="AA176" s="264"/>
      <c r="AB176" s="232" t="s">
        <v>478</v>
      </c>
      <c r="AC176" s="233"/>
      <c r="AD176" s="233"/>
      <c r="AE176" s="233"/>
      <c r="AF176" s="233"/>
      <c r="AG176" s="233"/>
      <c r="AH176" s="234"/>
      <c r="AI176" s="258">
        <v>120106</v>
      </c>
      <c r="AJ176" s="259"/>
      <c r="AK176" s="259"/>
      <c r="AL176" s="259"/>
      <c r="AM176" s="259"/>
      <c r="AN176" s="259"/>
      <c r="AO176" s="259"/>
      <c r="AP176" s="259"/>
      <c r="AQ176" s="260"/>
      <c r="AR176" s="258">
        <v>37473</v>
      </c>
      <c r="AS176" s="259"/>
      <c r="AT176" s="259"/>
      <c r="AU176" s="259"/>
      <c r="AV176" s="259"/>
      <c r="AW176" s="259"/>
      <c r="AX176" s="259"/>
      <c r="AY176" s="260"/>
      <c r="AZ176" s="258">
        <v>37473</v>
      </c>
      <c r="BA176" s="259"/>
      <c r="BB176" s="260"/>
    </row>
    <row r="177" spans="1:54" ht="12" customHeight="1" x14ac:dyDescent="0.25">
      <c r="A177" s="278">
        <v>109</v>
      </c>
      <c r="B177" s="279"/>
      <c r="C177" s="201">
        <v>195</v>
      </c>
      <c r="D177" s="261"/>
      <c r="E177" s="202"/>
      <c r="F177" s="262">
        <v>45321</v>
      </c>
      <c r="G177" s="263"/>
      <c r="H177" s="263"/>
      <c r="I177" s="263"/>
      <c r="J177" s="263"/>
      <c r="K177" s="263"/>
      <c r="L177" s="263"/>
      <c r="M177" s="263"/>
      <c r="N177" s="264"/>
      <c r="O177" s="232" t="s">
        <v>477</v>
      </c>
      <c r="P177" s="233"/>
      <c r="Q177" s="233"/>
      <c r="R177" s="233"/>
      <c r="S177" s="234"/>
      <c r="T177" s="262">
        <v>45437</v>
      </c>
      <c r="U177" s="263"/>
      <c r="V177" s="263"/>
      <c r="W177" s="263"/>
      <c r="X177" s="263"/>
      <c r="Y177" s="263"/>
      <c r="Z177" s="263"/>
      <c r="AA177" s="264"/>
      <c r="AB177" s="232" t="s">
        <v>478</v>
      </c>
      <c r="AC177" s="233"/>
      <c r="AD177" s="233"/>
      <c r="AE177" s="233"/>
      <c r="AF177" s="233"/>
      <c r="AG177" s="233"/>
      <c r="AH177" s="234"/>
      <c r="AI177" s="258">
        <v>88227</v>
      </c>
      <c r="AJ177" s="259"/>
      <c r="AK177" s="259"/>
      <c r="AL177" s="259"/>
      <c r="AM177" s="259"/>
      <c r="AN177" s="259"/>
      <c r="AO177" s="259"/>
      <c r="AP177" s="259"/>
      <c r="AQ177" s="260"/>
      <c r="AR177" s="258">
        <v>27527</v>
      </c>
      <c r="AS177" s="259"/>
      <c r="AT177" s="259"/>
      <c r="AU177" s="259"/>
      <c r="AV177" s="259"/>
      <c r="AW177" s="259"/>
      <c r="AX177" s="259"/>
      <c r="AY177" s="260"/>
      <c r="AZ177" s="258">
        <v>27527</v>
      </c>
      <c r="BA177" s="259"/>
      <c r="BB177" s="260"/>
    </row>
    <row r="178" spans="1:54" ht="12" customHeight="1" x14ac:dyDescent="0.25">
      <c r="A178" s="278">
        <v>110</v>
      </c>
      <c r="B178" s="279"/>
      <c r="C178" s="201">
        <v>195</v>
      </c>
      <c r="D178" s="261"/>
      <c r="E178" s="202"/>
      <c r="F178" s="262">
        <v>45321</v>
      </c>
      <c r="G178" s="263"/>
      <c r="H178" s="263"/>
      <c r="I178" s="263"/>
      <c r="J178" s="263"/>
      <c r="K178" s="263"/>
      <c r="L178" s="263"/>
      <c r="M178" s="263"/>
      <c r="N178" s="264"/>
      <c r="O178" s="232" t="s">
        <v>477</v>
      </c>
      <c r="P178" s="233"/>
      <c r="Q178" s="233"/>
      <c r="R178" s="233"/>
      <c r="S178" s="234"/>
      <c r="T178" s="262">
        <v>45437</v>
      </c>
      <c r="U178" s="263"/>
      <c r="V178" s="263"/>
      <c r="W178" s="263"/>
      <c r="X178" s="263"/>
      <c r="Y178" s="263"/>
      <c r="Z178" s="263"/>
      <c r="AA178" s="264"/>
      <c r="AB178" s="232" t="s">
        <v>478</v>
      </c>
      <c r="AC178" s="233"/>
      <c r="AD178" s="233"/>
      <c r="AE178" s="233"/>
      <c r="AF178" s="233"/>
      <c r="AG178" s="233"/>
      <c r="AH178" s="234"/>
      <c r="AI178" s="258">
        <v>88227</v>
      </c>
      <c r="AJ178" s="259"/>
      <c r="AK178" s="259"/>
      <c r="AL178" s="259"/>
      <c r="AM178" s="259"/>
      <c r="AN178" s="259"/>
      <c r="AO178" s="259"/>
      <c r="AP178" s="259"/>
      <c r="AQ178" s="260"/>
      <c r="AR178" s="258">
        <v>27527</v>
      </c>
      <c r="AS178" s="259"/>
      <c r="AT178" s="259"/>
      <c r="AU178" s="259"/>
      <c r="AV178" s="259"/>
      <c r="AW178" s="259"/>
      <c r="AX178" s="259"/>
      <c r="AY178" s="260"/>
      <c r="AZ178" s="258">
        <v>27527</v>
      </c>
      <c r="BA178" s="259"/>
      <c r="BB178" s="260"/>
    </row>
    <row r="179" spans="1:54" ht="12" customHeight="1" x14ac:dyDescent="0.25">
      <c r="A179" s="278">
        <v>111</v>
      </c>
      <c r="B179" s="279"/>
      <c r="C179" s="201">
        <v>195</v>
      </c>
      <c r="D179" s="261"/>
      <c r="E179" s="202"/>
      <c r="F179" s="262">
        <v>45321</v>
      </c>
      <c r="G179" s="263"/>
      <c r="H179" s="263"/>
      <c r="I179" s="263"/>
      <c r="J179" s="263"/>
      <c r="K179" s="263"/>
      <c r="L179" s="263"/>
      <c r="M179" s="263"/>
      <c r="N179" s="264"/>
      <c r="O179" s="232" t="s">
        <v>477</v>
      </c>
      <c r="P179" s="233"/>
      <c r="Q179" s="233"/>
      <c r="R179" s="233"/>
      <c r="S179" s="234"/>
      <c r="T179" s="262">
        <v>45437</v>
      </c>
      <c r="U179" s="263"/>
      <c r="V179" s="263"/>
      <c r="W179" s="263"/>
      <c r="X179" s="263"/>
      <c r="Y179" s="263"/>
      <c r="Z179" s="263"/>
      <c r="AA179" s="264"/>
      <c r="AB179" s="232" t="s">
        <v>494</v>
      </c>
      <c r="AC179" s="233"/>
      <c r="AD179" s="233"/>
      <c r="AE179" s="233"/>
      <c r="AF179" s="233"/>
      <c r="AG179" s="233"/>
      <c r="AH179" s="234"/>
      <c r="AI179" s="258">
        <v>-88227</v>
      </c>
      <c r="AJ179" s="259"/>
      <c r="AK179" s="259"/>
      <c r="AL179" s="259"/>
      <c r="AM179" s="259"/>
      <c r="AN179" s="259"/>
      <c r="AO179" s="259"/>
      <c r="AP179" s="259"/>
      <c r="AQ179" s="260"/>
      <c r="AR179" s="258">
        <v>-27527</v>
      </c>
      <c r="AS179" s="259"/>
      <c r="AT179" s="259"/>
      <c r="AU179" s="259"/>
      <c r="AV179" s="259"/>
      <c r="AW179" s="259"/>
      <c r="AX179" s="259"/>
      <c r="AY179" s="260"/>
      <c r="AZ179" s="258">
        <v>-27527</v>
      </c>
      <c r="BA179" s="259"/>
      <c r="BB179" s="260"/>
    </row>
    <row r="180" spans="1:54" ht="12" customHeight="1" x14ac:dyDescent="0.25">
      <c r="A180" s="278">
        <v>112</v>
      </c>
      <c r="B180" s="279"/>
      <c r="C180" s="201">
        <v>195</v>
      </c>
      <c r="D180" s="261"/>
      <c r="E180" s="202"/>
      <c r="F180" s="262">
        <v>45321</v>
      </c>
      <c r="G180" s="263"/>
      <c r="H180" s="263"/>
      <c r="I180" s="263"/>
      <c r="J180" s="263"/>
      <c r="K180" s="263"/>
      <c r="L180" s="263"/>
      <c r="M180" s="263"/>
      <c r="N180" s="264"/>
      <c r="O180" s="232" t="s">
        <v>477</v>
      </c>
      <c r="P180" s="233"/>
      <c r="Q180" s="233"/>
      <c r="R180" s="233"/>
      <c r="S180" s="234"/>
      <c r="T180" s="262">
        <v>45437</v>
      </c>
      <c r="U180" s="263"/>
      <c r="V180" s="263"/>
      <c r="W180" s="263"/>
      <c r="X180" s="263"/>
      <c r="Y180" s="263"/>
      <c r="Z180" s="263"/>
      <c r="AA180" s="264"/>
      <c r="AB180" s="232" t="s">
        <v>478</v>
      </c>
      <c r="AC180" s="233"/>
      <c r="AD180" s="233"/>
      <c r="AE180" s="233"/>
      <c r="AF180" s="233"/>
      <c r="AG180" s="233"/>
      <c r="AH180" s="234"/>
      <c r="AI180" s="258">
        <v>88227</v>
      </c>
      <c r="AJ180" s="259"/>
      <c r="AK180" s="259"/>
      <c r="AL180" s="259"/>
      <c r="AM180" s="259"/>
      <c r="AN180" s="259"/>
      <c r="AO180" s="259"/>
      <c r="AP180" s="259"/>
      <c r="AQ180" s="260"/>
      <c r="AR180" s="258">
        <v>27527</v>
      </c>
      <c r="AS180" s="259"/>
      <c r="AT180" s="259"/>
      <c r="AU180" s="259"/>
      <c r="AV180" s="259"/>
      <c r="AW180" s="259"/>
      <c r="AX180" s="259"/>
      <c r="AY180" s="260"/>
      <c r="AZ180" s="258">
        <v>27527</v>
      </c>
      <c r="BA180" s="259"/>
      <c r="BB180" s="260"/>
    </row>
    <row r="181" spans="1:54" ht="12" customHeight="1" x14ac:dyDescent="0.25">
      <c r="A181" s="278">
        <v>113</v>
      </c>
      <c r="B181" s="279"/>
      <c r="C181" s="201">
        <v>195</v>
      </c>
      <c r="D181" s="261"/>
      <c r="E181" s="202"/>
      <c r="F181" s="262">
        <v>45321</v>
      </c>
      <c r="G181" s="263"/>
      <c r="H181" s="263"/>
      <c r="I181" s="263"/>
      <c r="J181" s="263"/>
      <c r="K181" s="263"/>
      <c r="L181" s="263"/>
      <c r="M181" s="263"/>
      <c r="N181" s="264"/>
      <c r="O181" s="232" t="s">
        <v>477</v>
      </c>
      <c r="P181" s="233"/>
      <c r="Q181" s="233"/>
      <c r="R181" s="233"/>
      <c r="S181" s="234"/>
      <c r="T181" s="262">
        <v>45437</v>
      </c>
      <c r="U181" s="263"/>
      <c r="V181" s="263"/>
      <c r="W181" s="263"/>
      <c r="X181" s="263"/>
      <c r="Y181" s="263"/>
      <c r="Z181" s="263"/>
      <c r="AA181" s="264"/>
      <c r="AB181" s="232" t="s">
        <v>494</v>
      </c>
      <c r="AC181" s="233"/>
      <c r="AD181" s="233"/>
      <c r="AE181" s="233"/>
      <c r="AF181" s="233"/>
      <c r="AG181" s="233"/>
      <c r="AH181" s="234"/>
      <c r="AI181" s="258">
        <v>-88227</v>
      </c>
      <c r="AJ181" s="259"/>
      <c r="AK181" s="259"/>
      <c r="AL181" s="259"/>
      <c r="AM181" s="259"/>
      <c r="AN181" s="259"/>
      <c r="AO181" s="259"/>
      <c r="AP181" s="259"/>
      <c r="AQ181" s="260"/>
      <c r="AR181" s="258">
        <v>-27527</v>
      </c>
      <c r="AS181" s="259"/>
      <c r="AT181" s="259"/>
      <c r="AU181" s="259"/>
      <c r="AV181" s="259"/>
      <c r="AW181" s="259"/>
      <c r="AX181" s="259"/>
      <c r="AY181" s="260"/>
      <c r="AZ181" s="258">
        <v>-27527</v>
      </c>
      <c r="BA181" s="259"/>
      <c r="BB181" s="260"/>
    </row>
    <row r="182" spans="1:54" ht="11.1" customHeight="1" x14ac:dyDescent="0.25">
      <c r="A182" s="278">
        <v>114</v>
      </c>
      <c r="B182" s="279"/>
      <c r="C182" s="201">
        <v>195</v>
      </c>
      <c r="D182" s="261"/>
      <c r="E182" s="202"/>
      <c r="F182" s="262">
        <v>45321</v>
      </c>
      <c r="G182" s="263"/>
      <c r="H182" s="263"/>
      <c r="I182" s="263"/>
      <c r="J182" s="263"/>
      <c r="K182" s="263"/>
      <c r="L182" s="263"/>
      <c r="M182" s="263"/>
      <c r="N182" s="264"/>
      <c r="O182" s="232" t="s">
        <v>477</v>
      </c>
      <c r="P182" s="233"/>
      <c r="Q182" s="233"/>
      <c r="R182" s="233"/>
      <c r="S182" s="234"/>
      <c r="T182" s="262">
        <v>45437</v>
      </c>
      <c r="U182" s="263"/>
      <c r="V182" s="263"/>
      <c r="W182" s="263"/>
      <c r="X182" s="263"/>
      <c r="Y182" s="263"/>
      <c r="Z182" s="263"/>
      <c r="AA182" s="264"/>
      <c r="AB182" s="232" t="s">
        <v>478</v>
      </c>
      <c r="AC182" s="233"/>
      <c r="AD182" s="233"/>
      <c r="AE182" s="233"/>
      <c r="AF182" s="233"/>
      <c r="AG182" s="233"/>
      <c r="AH182" s="234"/>
      <c r="AI182" s="258">
        <v>88227</v>
      </c>
      <c r="AJ182" s="259"/>
      <c r="AK182" s="259"/>
      <c r="AL182" s="259"/>
      <c r="AM182" s="259"/>
      <c r="AN182" s="259"/>
      <c r="AO182" s="259"/>
      <c r="AP182" s="259"/>
      <c r="AQ182" s="260"/>
      <c r="AR182" s="258">
        <v>27527</v>
      </c>
      <c r="AS182" s="259"/>
      <c r="AT182" s="259"/>
      <c r="AU182" s="259"/>
      <c r="AV182" s="259"/>
      <c r="AW182" s="259"/>
      <c r="AX182" s="259"/>
      <c r="AY182" s="260"/>
      <c r="AZ182" s="258">
        <v>27527</v>
      </c>
      <c r="BA182" s="259"/>
      <c r="BB182" s="260"/>
    </row>
    <row r="183" spans="1:54" ht="12" customHeight="1" x14ac:dyDescent="0.25">
      <c r="A183" s="278">
        <v>115</v>
      </c>
      <c r="B183" s="279"/>
      <c r="C183" s="201">
        <v>195</v>
      </c>
      <c r="D183" s="261"/>
      <c r="E183" s="202"/>
      <c r="F183" s="262">
        <v>45321</v>
      </c>
      <c r="G183" s="263"/>
      <c r="H183" s="263"/>
      <c r="I183" s="263"/>
      <c r="J183" s="263"/>
      <c r="K183" s="263"/>
      <c r="L183" s="263"/>
      <c r="M183" s="263"/>
      <c r="N183" s="264"/>
      <c r="O183" s="232" t="s">
        <v>477</v>
      </c>
      <c r="P183" s="233"/>
      <c r="Q183" s="233"/>
      <c r="R183" s="233"/>
      <c r="S183" s="234"/>
      <c r="T183" s="262">
        <v>45437</v>
      </c>
      <c r="U183" s="263"/>
      <c r="V183" s="263"/>
      <c r="W183" s="263"/>
      <c r="X183" s="263"/>
      <c r="Y183" s="263"/>
      <c r="Z183" s="263"/>
      <c r="AA183" s="264"/>
      <c r="AB183" s="232" t="s">
        <v>494</v>
      </c>
      <c r="AC183" s="233"/>
      <c r="AD183" s="233"/>
      <c r="AE183" s="233"/>
      <c r="AF183" s="233"/>
      <c r="AG183" s="233"/>
      <c r="AH183" s="234"/>
      <c r="AI183" s="258">
        <v>-88227</v>
      </c>
      <c r="AJ183" s="259"/>
      <c r="AK183" s="259"/>
      <c r="AL183" s="259"/>
      <c r="AM183" s="259"/>
      <c r="AN183" s="259"/>
      <c r="AO183" s="259"/>
      <c r="AP183" s="259"/>
      <c r="AQ183" s="260"/>
      <c r="AR183" s="258">
        <v>-27527</v>
      </c>
      <c r="AS183" s="259"/>
      <c r="AT183" s="259"/>
      <c r="AU183" s="259"/>
      <c r="AV183" s="259"/>
      <c r="AW183" s="259"/>
      <c r="AX183" s="259"/>
      <c r="AY183" s="260"/>
      <c r="AZ183" s="258">
        <v>-27527</v>
      </c>
      <c r="BA183" s="259"/>
      <c r="BB183" s="260"/>
    </row>
    <row r="184" spans="1:54" ht="12" customHeight="1" x14ac:dyDescent="0.25">
      <c r="A184" s="278">
        <v>116</v>
      </c>
      <c r="B184" s="279"/>
      <c r="C184" s="201">
        <v>195</v>
      </c>
      <c r="D184" s="261"/>
      <c r="E184" s="202"/>
      <c r="F184" s="262">
        <v>45321</v>
      </c>
      <c r="G184" s="263"/>
      <c r="H184" s="263"/>
      <c r="I184" s="263"/>
      <c r="J184" s="263"/>
      <c r="K184" s="263"/>
      <c r="L184" s="263"/>
      <c r="M184" s="263"/>
      <c r="N184" s="264"/>
      <c r="O184" s="232" t="s">
        <v>477</v>
      </c>
      <c r="P184" s="233"/>
      <c r="Q184" s="233"/>
      <c r="R184" s="233"/>
      <c r="S184" s="234"/>
      <c r="T184" s="262">
        <v>45437</v>
      </c>
      <c r="U184" s="263"/>
      <c r="V184" s="263"/>
      <c r="W184" s="263"/>
      <c r="X184" s="263"/>
      <c r="Y184" s="263"/>
      <c r="Z184" s="263"/>
      <c r="AA184" s="264"/>
      <c r="AB184" s="232" t="s">
        <v>478</v>
      </c>
      <c r="AC184" s="233"/>
      <c r="AD184" s="233"/>
      <c r="AE184" s="233"/>
      <c r="AF184" s="233"/>
      <c r="AG184" s="233"/>
      <c r="AH184" s="234"/>
      <c r="AI184" s="258">
        <v>192170</v>
      </c>
      <c r="AJ184" s="259"/>
      <c r="AK184" s="259"/>
      <c r="AL184" s="259"/>
      <c r="AM184" s="259"/>
      <c r="AN184" s="259"/>
      <c r="AO184" s="259"/>
      <c r="AP184" s="259"/>
      <c r="AQ184" s="260"/>
      <c r="AR184" s="258">
        <v>59957</v>
      </c>
      <c r="AS184" s="259"/>
      <c r="AT184" s="259"/>
      <c r="AU184" s="259"/>
      <c r="AV184" s="259"/>
      <c r="AW184" s="259"/>
      <c r="AX184" s="259"/>
      <c r="AY184" s="260"/>
      <c r="AZ184" s="258">
        <v>59957</v>
      </c>
      <c r="BA184" s="259"/>
      <c r="BB184" s="260"/>
    </row>
    <row r="185" spans="1:54" ht="12" customHeight="1" x14ac:dyDescent="0.25">
      <c r="A185" s="278">
        <v>117</v>
      </c>
      <c r="B185" s="279"/>
      <c r="C185" s="201">
        <v>195</v>
      </c>
      <c r="D185" s="261"/>
      <c r="E185" s="202"/>
      <c r="F185" s="262">
        <v>45321</v>
      </c>
      <c r="G185" s="263"/>
      <c r="H185" s="263"/>
      <c r="I185" s="263"/>
      <c r="J185" s="263"/>
      <c r="K185" s="263"/>
      <c r="L185" s="263"/>
      <c r="M185" s="263"/>
      <c r="N185" s="264"/>
      <c r="O185" s="232" t="s">
        <v>477</v>
      </c>
      <c r="P185" s="233"/>
      <c r="Q185" s="233"/>
      <c r="R185" s="233"/>
      <c r="S185" s="234"/>
      <c r="T185" s="262">
        <v>45437</v>
      </c>
      <c r="U185" s="263"/>
      <c r="V185" s="263"/>
      <c r="W185" s="263"/>
      <c r="X185" s="263"/>
      <c r="Y185" s="263"/>
      <c r="Z185" s="263"/>
      <c r="AA185" s="264"/>
      <c r="AB185" s="232" t="s">
        <v>478</v>
      </c>
      <c r="AC185" s="233"/>
      <c r="AD185" s="233"/>
      <c r="AE185" s="233"/>
      <c r="AF185" s="233"/>
      <c r="AG185" s="233"/>
      <c r="AH185" s="234"/>
      <c r="AI185" s="258">
        <v>94109</v>
      </c>
      <c r="AJ185" s="259"/>
      <c r="AK185" s="259"/>
      <c r="AL185" s="259"/>
      <c r="AM185" s="259"/>
      <c r="AN185" s="259"/>
      <c r="AO185" s="259"/>
      <c r="AP185" s="259"/>
      <c r="AQ185" s="260"/>
      <c r="AR185" s="258">
        <v>29362</v>
      </c>
      <c r="AS185" s="259"/>
      <c r="AT185" s="259"/>
      <c r="AU185" s="259"/>
      <c r="AV185" s="259"/>
      <c r="AW185" s="259"/>
      <c r="AX185" s="259"/>
      <c r="AY185" s="260"/>
      <c r="AZ185" s="258">
        <v>29362</v>
      </c>
      <c r="BA185" s="259"/>
      <c r="BB185" s="260"/>
    </row>
    <row r="186" spans="1:54" ht="12" customHeight="1" x14ac:dyDescent="0.25">
      <c r="A186" s="278">
        <v>118</v>
      </c>
      <c r="B186" s="279"/>
      <c r="C186" s="201">
        <v>195</v>
      </c>
      <c r="D186" s="261"/>
      <c r="E186" s="202"/>
      <c r="F186" s="262">
        <v>45295</v>
      </c>
      <c r="G186" s="263"/>
      <c r="H186" s="263"/>
      <c r="I186" s="263"/>
      <c r="J186" s="263"/>
      <c r="K186" s="263"/>
      <c r="L186" s="263"/>
      <c r="M186" s="263"/>
      <c r="N186" s="264"/>
      <c r="O186" s="232" t="s">
        <v>477</v>
      </c>
      <c r="P186" s="233"/>
      <c r="Q186" s="233"/>
      <c r="R186" s="233"/>
      <c r="S186" s="234"/>
      <c r="T186" s="262">
        <v>45437</v>
      </c>
      <c r="U186" s="263"/>
      <c r="V186" s="263"/>
      <c r="W186" s="263"/>
      <c r="X186" s="263"/>
      <c r="Y186" s="263"/>
      <c r="Z186" s="263"/>
      <c r="AA186" s="264"/>
      <c r="AB186" s="232" t="s">
        <v>478</v>
      </c>
      <c r="AC186" s="233"/>
      <c r="AD186" s="233"/>
      <c r="AE186" s="233"/>
      <c r="AF186" s="233"/>
      <c r="AG186" s="233"/>
      <c r="AH186" s="234"/>
      <c r="AI186" s="258">
        <v>120106</v>
      </c>
      <c r="AJ186" s="259"/>
      <c r="AK186" s="259"/>
      <c r="AL186" s="259"/>
      <c r="AM186" s="259"/>
      <c r="AN186" s="259"/>
      <c r="AO186" s="259"/>
      <c r="AP186" s="259"/>
      <c r="AQ186" s="260"/>
      <c r="AR186" s="258">
        <v>37473</v>
      </c>
      <c r="AS186" s="259"/>
      <c r="AT186" s="259"/>
      <c r="AU186" s="259"/>
      <c r="AV186" s="259"/>
      <c r="AW186" s="259"/>
      <c r="AX186" s="259"/>
      <c r="AY186" s="260"/>
      <c r="AZ186" s="258">
        <v>37473</v>
      </c>
      <c r="BA186" s="259"/>
      <c r="BB186" s="260"/>
    </row>
    <row r="187" spans="1:54" ht="12" customHeight="1" x14ac:dyDescent="0.25">
      <c r="A187" s="278">
        <v>119</v>
      </c>
      <c r="B187" s="279"/>
      <c r="C187" s="201">
        <v>195</v>
      </c>
      <c r="D187" s="261"/>
      <c r="E187" s="202"/>
      <c r="F187" s="262">
        <v>45295</v>
      </c>
      <c r="G187" s="263"/>
      <c r="H187" s="263"/>
      <c r="I187" s="263"/>
      <c r="J187" s="263"/>
      <c r="K187" s="263"/>
      <c r="L187" s="263"/>
      <c r="M187" s="263"/>
      <c r="N187" s="264"/>
      <c r="O187" s="232" t="s">
        <v>477</v>
      </c>
      <c r="P187" s="233"/>
      <c r="Q187" s="233"/>
      <c r="R187" s="233"/>
      <c r="S187" s="234"/>
      <c r="T187" s="262">
        <v>45437</v>
      </c>
      <c r="U187" s="263"/>
      <c r="V187" s="263"/>
      <c r="W187" s="263"/>
      <c r="X187" s="263"/>
      <c r="Y187" s="263"/>
      <c r="Z187" s="263"/>
      <c r="AA187" s="264"/>
      <c r="AB187" s="232" t="s">
        <v>478</v>
      </c>
      <c r="AC187" s="233"/>
      <c r="AD187" s="233"/>
      <c r="AE187" s="233"/>
      <c r="AF187" s="233"/>
      <c r="AG187" s="233"/>
      <c r="AH187" s="234"/>
      <c r="AI187" s="258">
        <v>120106</v>
      </c>
      <c r="AJ187" s="259"/>
      <c r="AK187" s="259"/>
      <c r="AL187" s="259"/>
      <c r="AM187" s="259"/>
      <c r="AN187" s="259"/>
      <c r="AO187" s="259"/>
      <c r="AP187" s="259"/>
      <c r="AQ187" s="260"/>
      <c r="AR187" s="258">
        <v>37473</v>
      </c>
      <c r="AS187" s="259"/>
      <c r="AT187" s="259"/>
      <c r="AU187" s="259"/>
      <c r="AV187" s="259"/>
      <c r="AW187" s="259"/>
      <c r="AX187" s="259"/>
      <c r="AY187" s="260"/>
      <c r="AZ187" s="258">
        <v>37473</v>
      </c>
      <c r="BA187" s="259"/>
      <c r="BB187" s="260"/>
    </row>
    <row r="188" spans="1:54" ht="12" customHeight="1" x14ac:dyDescent="0.25">
      <c r="A188" s="278">
        <v>120</v>
      </c>
      <c r="B188" s="279"/>
      <c r="C188" s="201">
        <v>195</v>
      </c>
      <c r="D188" s="261"/>
      <c r="E188" s="202"/>
      <c r="F188" s="262">
        <v>45295</v>
      </c>
      <c r="G188" s="263"/>
      <c r="H188" s="263"/>
      <c r="I188" s="263"/>
      <c r="J188" s="263"/>
      <c r="K188" s="263"/>
      <c r="L188" s="263"/>
      <c r="M188" s="263"/>
      <c r="N188" s="264"/>
      <c r="O188" s="232" t="s">
        <v>477</v>
      </c>
      <c r="P188" s="233"/>
      <c r="Q188" s="233"/>
      <c r="R188" s="233"/>
      <c r="S188" s="234"/>
      <c r="T188" s="262">
        <v>45437</v>
      </c>
      <c r="U188" s="263"/>
      <c r="V188" s="263"/>
      <c r="W188" s="263"/>
      <c r="X188" s="263"/>
      <c r="Y188" s="263"/>
      <c r="Z188" s="263"/>
      <c r="AA188" s="264"/>
      <c r="AB188" s="232" t="s">
        <v>494</v>
      </c>
      <c r="AC188" s="233"/>
      <c r="AD188" s="233"/>
      <c r="AE188" s="233"/>
      <c r="AF188" s="233"/>
      <c r="AG188" s="233"/>
      <c r="AH188" s="234"/>
      <c r="AI188" s="258">
        <v>-120106</v>
      </c>
      <c r="AJ188" s="259"/>
      <c r="AK188" s="259"/>
      <c r="AL188" s="259"/>
      <c r="AM188" s="259"/>
      <c r="AN188" s="259"/>
      <c r="AO188" s="259"/>
      <c r="AP188" s="259"/>
      <c r="AQ188" s="260"/>
      <c r="AR188" s="258">
        <v>-37473</v>
      </c>
      <c r="AS188" s="259"/>
      <c r="AT188" s="259"/>
      <c r="AU188" s="259"/>
      <c r="AV188" s="259"/>
      <c r="AW188" s="259"/>
      <c r="AX188" s="259"/>
      <c r="AY188" s="260"/>
      <c r="AZ188" s="258">
        <v>-37473</v>
      </c>
      <c r="BA188" s="259"/>
      <c r="BB188" s="260"/>
    </row>
    <row r="189" spans="1:54" ht="12" customHeight="1" x14ac:dyDescent="0.25">
      <c r="A189" s="278">
        <v>121</v>
      </c>
      <c r="B189" s="279"/>
      <c r="C189" s="201">
        <v>195</v>
      </c>
      <c r="D189" s="261"/>
      <c r="E189" s="202"/>
      <c r="F189" s="262">
        <v>45295</v>
      </c>
      <c r="G189" s="263"/>
      <c r="H189" s="263"/>
      <c r="I189" s="263"/>
      <c r="J189" s="263"/>
      <c r="K189" s="263"/>
      <c r="L189" s="263"/>
      <c r="M189" s="263"/>
      <c r="N189" s="264"/>
      <c r="O189" s="232" t="s">
        <v>477</v>
      </c>
      <c r="P189" s="233"/>
      <c r="Q189" s="233"/>
      <c r="R189" s="233"/>
      <c r="S189" s="234"/>
      <c r="T189" s="262">
        <v>45437</v>
      </c>
      <c r="U189" s="263"/>
      <c r="V189" s="263"/>
      <c r="W189" s="263"/>
      <c r="X189" s="263"/>
      <c r="Y189" s="263"/>
      <c r="Z189" s="263"/>
      <c r="AA189" s="264"/>
      <c r="AB189" s="232" t="s">
        <v>478</v>
      </c>
      <c r="AC189" s="233"/>
      <c r="AD189" s="233"/>
      <c r="AE189" s="233"/>
      <c r="AF189" s="233"/>
      <c r="AG189" s="233"/>
      <c r="AH189" s="234"/>
      <c r="AI189" s="258">
        <v>120106</v>
      </c>
      <c r="AJ189" s="259"/>
      <c r="AK189" s="259"/>
      <c r="AL189" s="259"/>
      <c r="AM189" s="259"/>
      <c r="AN189" s="259"/>
      <c r="AO189" s="259"/>
      <c r="AP189" s="259"/>
      <c r="AQ189" s="260"/>
      <c r="AR189" s="258">
        <v>37473</v>
      </c>
      <c r="AS189" s="259"/>
      <c r="AT189" s="259"/>
      <c r="AU189" s="259"/>
      <c r="AV189" s="259"/>
      <c r="AW189" s="259"/>
      <c r="AX189" s="259"/>
      <c r="AY189" s="260"/>
      <c r="AZ189" s="258">
        <v>37473</v>
      </c>
      <c r="BA189" s="259"/>
      <c r="BB189" s="260"/>
    </row>
    <row r="190" spans="1:54" ht="12" customHeight="1" x14ac:dyDescent="0.25">
      <c r="A190" s="278">
        <v>122</v>
      </c>
      <c r="B190" s="279"/>
      <c r="C190" s="201">
        <v>195</v>
      </c>
      <c r="D190" s="261"/>
      <c r="E190" s="202"/>
      <c r="F190" s="262">
        <v>45295</v>
      </c>
      <c r="G190" s="263"/>
      <c r="H190" s="263"/>
      <c r="I190" s="263"/>
      <c r="J190" s="263"/>
      <c r="K190" s="263"/>
      <c r="L190" s="263"/>
      <c r="M190" s="263"/>
      <c r="N190" s="264"/>
      <c r="O190" s="232" t="s">
        <v>477</v>
      </c>
      <c r="P190" s="233"/>
      <c r="Q190" s="233"/>
      <c r="R190" s="233"/>
      <c r="S190" s="234"/>
      <c r="T190" s="262">
        <v>45437</v>
      </c>
      <c r="U190" s="263"/>
      <c r="V190" s="263"/>
      <c r="W190" s="263"/>
      <c r="X190" s="263"/>
      <c r="Y190" s="263"/>
      <c r="Z190" s="263"/>
      <c r="AA190" s="264"/>
      <c r="AB190" s="232" t="s">
        <v>494</v>
      </c>
      <c r="AC190" s="233"/>
      <c r="AD190" s="233"/>
      <c r="AE190" s="233"/>
      <c r="AF190" s="233"/>
      <c r="AG190" s="233"/>
      <c r="AH190" s="234"/>
      <c r="AI190" s="258">
        <v>-120106</v>
      </c>
      <c r="AJ190" s="259"/>
      <c r="AK190" s="259"/>
      <c r="AL190" s="259"/>
      <c r="AM190" s="259"/>
      <c r="AN190" s="259"/>
      <c r="AO190" s="259"/>
      <c r="AP190" s="259"/>
      <c r="AQ190" s="260"/>
      <c r="AR190" s="258">
        <v>-37473</v>
      </c>
      <c r="AS190" s="259"/>
      <c r="AT190" s="259"/>
      <c r="AU190" s="259"/>
      <c r="AV190" s="259"/>
      <c r="AW190" s="259"/>
      <c r="AX190" s="259"/>
      <c r="AY190" s="260"/>
      <c r="AZ190" s="258">
        <v>-37473</v>
      </c>
      <c r="BA190" s="259"/>
      <c r="BB190" s="260"/>
    </row>
    <row r="191" spans="1:54" ht="12" customHeight="1" x14ac:dyDescent="0.25">
      <c r="A191" s="278">
        <v>123</v>
      </c>
      <c r="B191" s="279"/>
      <c r="C191" s="201">
        <v>195</v>
      </c>
      <c r="D191" s="261"/>
      <c r="E191" s="202"/>
      <c r="F191" s="262">
        <v>45295</v>
      </c>
      <c r="G191" s="263"/>
      <c r="H191" s="263"/>
      <c r="I191" s="263"/>
      <c r="J191" s="263"/>
      <c r="K191" s="263"/>
      <c r="L191" s="263"/>
      <c r="M191" s="263"/>
      <c r="N191" s="264"/>
      <c r="O191" s="232" t="s">
        <v>477</v>
      </c>
      <c r="P191" s="233"/>
      <c r="Q191" s="233"/>
      <c r="R191" s="233"/>
      <c r="S191" s="234"/>
      <c r="T191" s="262">
        <v>45437</v>
      </c>
      <c r="U191" s="263"/>
      <c r="V191" s="263"/>
      <c r="W191" s="263"/>
      <c r="X191" s="263"/>
      <c r="Y191" s="263"/>
      <c r="Z191" s="263"/>
      <c r="AA191" s="264"/>
      <c r="AB191" s="232" t="s">
        <v>478</v>
      </c>
      <c r="AC191" s="233"/>
      <c r="AD191" s="233"/>
      <c r="AE191" s="233"/>
      <c r="AF191" s="233"/>
      <c r="AG191" s="233"/>
      <c r="AH191" s="234"/>
      <c r="AI191" s="258">
        <v>120106</v>
      </c>
      <c r="AJ191" s="259"/>
      <c r="AK191" s="259"/>
      <c r="AL191" s="259"/>
      <c r="AM191" s="259"/>
      <c r="AN191" s="259"/>
      <c r="AO191" s="259"/>
      <c r="AP191" s="259"/>
      <c r="AQ191" s="260"/>
      <c r="AR191" s="258">
        <v>37473</v>
      </c>
      <c r="AS191" s="259"/>
      <c r="AT191" s="259"/>
      <c r="AU191" s="259"/>
      <c r="AV191" s="259"/>
      <c r="AW191" s="259"/>
      <c r="AX191" s="259"/>
      <c r="AY191" s="260"/>
      <c r="AZ191" s="258">
        <v>37473</v>
      </c>
      <c r="BA191" s="259"/>
      <c r="BB191" s="260"/>
    </row>
    <row r="192" spans="1:54" ht="12" customHeight="1" x14ac:dyDescent="0.25">
      <c r="A192" s="278">
        <v>124</v>
      </c>
      <c r="B192" s="279"/>
      <c r="C192" s="201">
        <v>195</v>
      </c>
      <c r="D192" s="261"/>
      <c r="E192" s="202"/>
      <c r="F192" s="262">
        <v>45295</v>
      </c>
      <c r="G192" s="263"/>
      <c r="H192" s="263"/>
      <c r="I192" s="263"/>
      <c r="J192" s="263"/>
      <c r="K192" s="263"/>
      <c r="L192" s="263"/>
      <c r="M192" s="263"/>
      <c r="N192" s="264"/>
      <c r="O192" s="232" t="s">
        <v>477</v>
      </c>
      <c r="P192" s="233"/>
      <c r="Q192" s="233"/>
      <c r="R192" s="233"/>
      <c r="S192" s="234"/>
      <c r="T192" s="262">
        <v>45437</v>
      </c>
      <c r="U192" s="263"/>
      <c r="V192" s="263"/>
      <c r="W192" s="263"/>
      <c r="X192" s="263"/>
      <c r="Y192" s="263"/>
      <c r="Z192" s="263"/>
      <c r="AA192" s="264"/>
      <c r="AB192" s="232" t="s">
        <v>494</v>
      </c>
      <c r="AC192" s="233"/>
      <c r="AD192" s="233"/>
      <c r="AE192" s="233"/>
      <c r="AF192" s="233"/>
      <c r="AG192" s="233"/>
      <c r="AH192" s="234"/>
      <c r="AI192" s="258">
        <v>-120106</v>
      </c>
      <c r="AJ192" s="259"/>
      <c r="AK192" s="259"/>
      <c r="AL192" s="259"/>
      <c r="AM192" s="259"/>
      <c r="AN192" s="259"/>
      <c r="AO192" s="259"/>
      <c r="AP192" s="259"/>
      <c r="AQ192" s="260"/>
      <c r="AR192" s="258">
        <v>-37473</v>
      </c>
      <c r="AS192" s="259"/>
      <c r="AT192" s="259"/>
      <c r="AU192" s="259"/>
      <c r="AV192" s="259"/>
      <c r="AW192" s="259"/>
      <c r="AX192" s="259"/>
      <c r="AY192" s="260"/>
      <c r="AZ192" s="258">
        <v>-37473</v>
      </c>
      <c r="BA192" s="259"/>
      <c r="BB192" s="260"/>
    </row>
    <row r="193" spans="1:54" ht="11.1" customHeight="1" x14ac:dyDescent="0.25">
      <c r="A193" s="278">
        <v>125</v>
      </c>
      <c r="B193" s="279"/>
      <c r="C193" s="201">
        <v>195</v>
      </c>
      <c r="D193" s="261"/>
      <c r="E193" s="202"/>
      <c r="F193" s="262">
        <v>45295</v>
      </c>
      <c r="G193" s="263"/>
      <c r="H193" s="263"/>
      <c r="I193" s="263"/>
      <c r="J193" s="263"/>
      <c r="K193" s="263"/>
      <c r="L193" s="263"/>
      <c r="M193" s="263"/>
      <c r="N193" s="264"/>
      <c r="O193" s="232" t="s">
        <v>477</v>
      </c>
      <c r="P193" s="233"/>
      <c r="Q193" s="233"/>
      <c r="R193" s="233"/>
      <c r="S193" s="234"/>
      <c r="T193" s="262">
        <v>45437</v>
      </c>
      <c r="U193" s="263"/>
      <c r="V193" s="263"/>
      <c r="W193" s="263"/>
      <c r="X193" s="263"/>
      <c r="Y193" s="263"/>
      <c r="Z193" s="263"/>
      <c r="AA193" s="264"/>
      <c r="AB193" s="232" t="s">
        <v>478</v>
      </c>
      <c r="AC193" s="233"/>
      <c r="AD193" s="233"/>
      <c r="AE193" s="233"/>
      <c r="AF193" s="233"/>
      <c r="AG193" s="233"/>
      <c r="AH193" s="234"/>
      <c r="AI193" s="258">
        <v>120106</v>
      </c>
      <c r="AJ193" s="259"/>
      <c r="AK193" s="259"/>
      <c r="AL193" s="259"/>
      <c r="AM193" s="259"/>
      <c r="AN193" s="259"/>
      <c r="AO193" s="259"/>
      <c r="AP193" s="259"/>
      <c r="AQ193" s="260"/>
      <c r="AR193" s="258">
        <v>37473</v>
      </c>
      <c r="AS193" s="259"/>
      <c r="AT193" s="259"/>
      <c r="AU193" s="259"/>
      <c r="AV193" s="259"/>
      <c r="AW193" s="259"/>
      <c r="AX193" s="259"/>
      <c r="AY193" s="260"/>
      <c r="AZ193" s="258">
        <v>37473</v>
      </c>
      <c r="BA193" s="259"/>
      <c r="BB193" s="260"/>
    </row>
    <row r="194" spans="1:54" ht="12" customHeight="1" x14ac:dyDescent="0.25">
      <c r="A194" s="278">
        <v>126</v>
      </c>
      <c r="B194" s="279"/>
      <c r="C194" s="201">
        <v>195</v>
      </c>
      <c r="D194" s="261"/>
      <c r="E194" s="202"/>
      <c r="F194" s="262">
        <v>45295</v>
      </c>
      <c r="G194" s="263"/>
      <c r="H194" s="263"/>
      <c r="I194" s="263"/>
      <c r="J194" s="263"/>
      <c r="K194" s="263"/>
      <c r="L194" s="263"/>
      <c r="M194" s="263"/>
      <c r="N194" s="264"/>
      <c r="O194" s="232" t="s">
        <v>477</v>
      </c>
      <c r="P194" s="233"/>
      <c r="Q194" s="233"/>
      <c r="R194" s="233"/>
      <c r="S194" s="234"/>
      <c r="T194" s="262">
        <v>45437</v>
      </c>
      <c r="U194" s="263"/>
      <c r="V194" s="263"/>
      <c r="W194" s="263"/>
      <c r="X194" s="263"/>
      <c r="Y194" s="263"/>
      <c r="Z194" s="263"/>
      <c r="AA194" s="264"/>
      <c r="AB194" s="232" t="s">
        <v>494</v>
      </c>
      <c r="AC194" s="233"/>
      <c r="AD194" s="233"/>
      <c r="AE194" s="233"/>
      <c r="AF194" s="233"/>
      <c r="AG194" s="233"/>
      <c r="AH194" s="234"/>
      <c r="AI194" s="258">
        <v>-120106</v>
      </c>
      <c r="AJ194" s="259"/>
      <c r="AK194" s="259"/>
      <c r="AL194" s="259"/>
      <c r="AM194" s="259"/>
      <c r="AN194" s="259"/>
      <c r="AO194" s="259"/>
      <c r="AP194" s="259"/>
      <c r="AQ194" s="260"/>
      <c r="AR194" s="258">
        <v>-37473</v>
      </c>
      <c r="AS194" s="259"/>
      <c r="AT194" s="259"/>
      <c r="AU194" s="259"/>
      <c r="AV194" s="259"/>
      <c r="AW194" s="259"/>
      <c r="AX194" s="259"/>
      <c r="AY194" s="260"/>
      <c r="AZ194" s="258">
        <v>-37473</v>
      </c>
      <c r="BA194" s="259"/>
      <c r="BB194" s="260"/>
    </row>
    <row r="195" spans="1:54" ht="12" customHeight="1" x14ac:dyDescent="0.25">
      <c r="A195" s="278">
        <v>127</v>
      </c>
      <c r="B195" s="279"/>
      <c r="C195" s="201">
        <v>195</v>
      </c>
      <c r="D195" s="261"/>
      <c r="E195" s="202"/>
      <c r="F195" s="262">
        <v>45295</v>
      </c>
      <c r="G195" s="263"/>
      <c r="H195" s="263"/>
      <c r="I195" s="263"/>
      <c r="J195" s="263"/>
      <c r="K195" s="263"/>
      <c r="L195" s="263"/>
      <c r="M195" s="263"/>
      <c r="N195" s="264"/>
      <c r="O195" s="232" t="s">
        <v>477</v>
      </c>
      <c r="P195" s="233"/>
      <c r="Q195" s="233"/>
      <c r="R195" s="233"/>
      <c r="S195" s="234"/>
      <c r="T195" s="262">
        <v>45437</v>
      </c>
      <c r="U195" s="263"/>
      <c r="V195" s="263"/>
      <c r="W195" s="263"/>
      <c r="X195" s="263"/>
      <c r="Y195" s="263"/>
      <c r="Z195" s="263"/>
      <c r="AA195" s="264"/>
      <c r="AB195" s="232" t="s">
        <v>478</v>
      </c>
      <c r="AC195" s="233"/>
      <c r="AD195" s="233"/>
      <c r="AE195" s="233"/>
      <c r="AF195" s="233"/>
      <c r="AG195" s="233"/>
      <c r="AH195" s="234"/>
      <c r="AI195" s="258">
        <v>120106</v>
      </c>
      <c r="AJ195" s="259"/>
      <c r="AK195" s="259"/>
      <c r="AL195" s="259"/>
      <c r="AM195" s="259"/>
      <c r="AN195" s="259"/>
      <c r="AO195" s="259"/>
      <c r="AP195" s="259"/>
      <c r="AQ195" s="260"/>
      <c r="AR195" s="258">
        <v>37473</v>
      </c>
      <c r="AS195" s="259"/>
      <c r="AT195" s="259"/>
      <c r="AU195" s="259"/>
      <c r="AV195" s="259"/>
      <c r="AW195" s="259"/>
      <c r="AX195" s="259"/>
      <c r="AY195" s="260"/>
      <c r="AZ195" s="258">
        <v>37473</v>
      </c>
      <c r="BA195" s="259"/>
      <c r="BB195" s="260"/>
    </row>
    <row r="196" spans="1:54" ht="12" customHeight="1" x14ac:dyDescent="0.25">
      <c r="A196" s="278">
        <v>128</v>
      </c>
      <c r="B196" s="279"/>
      <c r="C196" s="201">
        <v>195</v>
      </c>
      <c r="D196" s="261"/>
      <c r="E196" s="202"/>
      <c r="F196" s="262">
        <v>45295</v>
      </c>
      <c r="G196" s="263"/>
      <c r="H196" s="263"/>
      <c r="I196" s="263"/>
      <c r="J196" s="263"/>
      <c r="K196" s="263"/>
      <c r="L196" s="263"/>
      <c r="M196" s="263"/>
      <c r="N196" s="264"/>
      <c r="O196" s="232" t="s">
        <v>477</v>
      </c>
      <c r="P196" s="233"/>
      <c r="Q196" s="233"/>
      <c r="R196" s="233"/>
      <c r="S196" s="234"/>
      <c r="T196" s="262">
        <v>45437</v>
      </c>
      <c r="U196" s="263"/>
      <c r="V196" s="263"/>
      <c r="W196" s="263"/>
      <c r="X196" s="263"/>
      <c r="Y196" s="263"/>
      <c r="Z196" s="263"/>
      <c r="AA196" s="264"/>
      <c r="AB196" s="232" t="s">
        <v>494</v>
      </c>
      <c r="AC196" s="233"/>
      <c r="AD196" s="233"/>
      <c r="AE196" s="233"/>
      <c r="AF196" s="233"/>
      <c r="AG196" s="233"/>
      <c r="AH196" s="234"/>
      <c r="AI196" s="258">
        <v>-120106</v>
      </c>
      <c r="AJ196" s="259"/>
      <c r="AK196" s="259"/>
      <c r="AL196" s="259"/>
      <c r="AM196" s="259"/>
      <c r="AN196" s="259"/>
      <c r="AO196" s="259"/>
      <c r="AP196" s="259"/>
      <c r="AQ196" s="260"/>
      <c r="AR196" s="258">
        <v>-37473</v>
      </c>
      <c r="AS196" s="259"/>
      <c r="AT196" s="259"/>
      <c r="AU196" s="259"/>
      <c r="AV196" s="259"/>
      <c r="AW196" s="259"/>
      <c r="AX196" s="259"/>
      <c r="AY196" s="260"/>
      <c r="AZ196" s="258">
        <v>-37473</v>
      </c>
      <c r="BA196" s="259"/>
      <c r="BB196" s="260"/>
    </row>
    <row r="197" spans="1:54" ht="12" customHeight="1" x14ac:dyDescent="0.25">
      <c r="A197" s="278">
        <v>129</v>
      </c>
      <c r="B197" s="279"/>
      <c r="C197" s="201">
        <v>195</v>
      </c>
      <c r="D197" s="261"/>
      <c r="E197" s="202"/>
      <c r="F197" s="262">
        <v>45295</v>
      </c>
      <c r="G197" s="263"/>
      <c r="H197" s="263"/>
      <c r="I197" s="263"/>
      <c r="J197" s="263"/>
      <c r="K197" s="263"/>
      <c r="L197" s="263"/>
      <c r="M197" s="263"/>
      <c r="N197" s="264"/>
      <c r="O197" s="232" t="s">
        <v>477</v>
      </c>
      <c r="P197" s="233"/>
      <c r="Q197" s="233"/>
      <c r="R197" s="233"/>
      <c r="S197" s="234"/>
      <c r="T197" s="262">
        <v>45437</v>
      </c>
      <c r="U197" s="263"/>
      <c r="V197" s="263"/>
      <c r="W197" s="263"/>
      <c r="X197" s="263"/>
      <c r="Y197" s="263"/>
      <c r="Z197" s="263"/>
      <c r="AA197" s="264"/>
      <c r="AB197" s="232" t="s">
        <v>478</v>
      </c>
      <c r="AC197" s="233"/>
      <c r="AD197" s="233"/>
      <c r="AE197" s="233"/>
      <c r="AF197" s="233"/>
      <c r="AG197" s="233"/>
      <c r="AH197" s="234"/>
      <c r="AI197" s="258">
        <v>120106</v>
      </c>
      <c r="AJ197" s="259"/>
      <c r="AK197" s="259"/>
      <c r="AL197" s="259"/>
      <c r="AM197" s="259"/>
      <c r="AN197" s="259"/>
      <c r="AO197" s="259"/>
      <c r="AP197" s="259"/>
      <c r="AQ197" s="260"/>
      <c r="AR197" s="258">
        <v>37473</v>
      </c>
      <c r="AS197" s="259"/>
      <c r="AT197" s="259"/>
      <c r="AU197" s="259"/>
      <c r="AV197" s="259"/>
      <c r="AW197" s="259"/>
      <c r="AX197" s="259"/>
      <c r="AY197" s="260"/>
      <c r="AZ197" s="258">
        <v>37473</v>
      </c>
      <c r="BA197" s="259"/>
      <c r="BB197" s="260"/>
    </row>
    <row r="198" spans="1:54" ht="12" customHeight="1" x14ac:dyDescent="0.25">
      <c r="A198" s="278">
        <v>130</v>
      </c>
      <c r="B198" s="279"/>
      <c r="C198" s="201">
        <v>195</v>
      </c>
      <c r="D198" s="261"/>
      <c r="E198" s="202"/>
      <c r="F198" s="262">
        <v>45295</v>
      </c>
      <c r="G198" s="263"/>
      <c r="H198" s="263"/>
      <c r="I198" s="263"/>
      <c r="J198" s="263"/>
      <c r="K198" s="263"/>
      <c r="L198" s="263"/>
      <c r="M198" s="263"/>
      <c r="N198" s="264"/>
      <c r="O198" s="232" t="s">
        <v>477</v>
      </c>
      <c r="P198" s="233"/>
      <c r="Q198" s="233"/>
      <c r="R198" s="233"/>
      <c r="S198" s="234"/>
      <c r="T198" s="262">
        <v>45437</v>
      </c>
      <c r="U198" s="263"/>
      <c r="V198" s="263"/>
      <c r="W198" s="263"/>
      <c r="X198" s="263"/>
      <c r="Y198" s="263"/>
      <c r="Z198" s="263"/>
      <c r="AA198" s="264"/>
      <c r="AB198" s="232" t="s">
        <v>494</v>
      </c>
      <c r="AC198" s="233"/>
      <c r="AD198" s="233"/>
      <c r="AE198" s="233"/>
      <c r="AF198" s="233"/>
      <c r="AG198" s="233"/>
      <c r="AH198" s="234"/>
      <c r="AI198" s="258">
        <v>-120106</v>
      </c>
      <c r="AJ198" s="259"/>
      <c r="AK198" s="259"/>
      <c r="AL198" s="259"/>
      <c r="AM198" s="259"/>
      <c r="AN198" s="259"/>
      <c r="AO198" s="259"/>
      <c r="AP198" s="259"/>
      <c r="AQ198" s="260"/>
      <c r="AR198" s="258">
        <v>-37473</v>
      </c>
      <c r="AS198" s="259"/>
      <c r="AT198" s="259"/>
      <c r="AU198" s="259"/>
      <c r="AV198" s="259"/>
      <c r="AW198" s="259"/>
      <c r="AX198" s="259"/>
      <c r="AY198" s="260"/>
      <c r="AZ198" s="258">
        <v>-37473</v>
      </c>
      <c r="BA198" s="259"/>
      <c r="BB198" s="260"/>
    </row>
    <row r="199" spans="1:54" ht="12" customHeight="1" x14ac:dyDescent="0.25">
      <c r="A199" s="278">
        <v>131</v>
      </c>
      <c r="B199" s="279"/>
      <c r="C199" s="201">
        <v>195</v>
      </c>
      <c r="D199" s="261"/>
      <c r="E199" s="202"/>
      <c r="F199" s="262">
        <v>45295</v>
      </c>
      <c r="G199" s="263"/>
      <c r="H199" s="263"/>
      <c r="I199" s="263"/>
      <c r="J199" s="263"/>
      <c r="K199" s="263"/>
      <c r="L199" s="263"/>
      <c r="M199" s="263"/>
      <c r="N199" s="264"/>
      <c r="O199" s="232" t="s">
        <v>477</v>
      </c>
      <c r="P199" s="233"/>
      <c r="Q199" s="233"/>
      <c r="R199" s="233"/>
      <c r="S199" s="234"/>
      <c r="T199" s="262">
        <v>45437</v>
      </c>
      <c r="U199" s="263"/>
      <c r="V199" s="263"/>
      <c r="W199" s="263"/>
      <c r="X199" s="263"/>
      <c r="Y199" s="263"/>
      <c r="Z199" s="263"/>
      <c r="AA199" s="264"/>
      <c r="AB199" s="232" t="s">
        <v>478</v>
      </c>
      <c r="AC199" s="233"/>
      <c r="AD199" s="233"/>
      <c r="AE199" s="233"/>
      <c r="AF199" s="233"/>
      <c r="AG199" s="233"/>
      <c r="AH199" s="234"/>
      <c r="AI199" s="258">
        <v>120106</v>
      </c>
      <c r="AJ199" s="259"/>
      <c r="AK199" s="259"/>
      <c r="AL199" s="259"/>
      <c r="AM199" s="259"/>
      <c r="AN199" s="259"/>
      <c r="AO199" s="259"/>
      <c r="AP199" s="259"/>
      <c r="AQ199" s="260"/>
      <c r="AR199" s="258">
        <v>37473</v>
      </c>
      <c r="AS199" s="259"/>
      <c r="AT199" s="259"/>
      <c r="AU199" s="259"/>
      <c r="AV199" s="259"/>
      <c r="AW199" s="259"/>
      <c r="AX199" s="259"/>
      <c r="AY199" s="260"/>
      <c r="AZ199" s="258">
        <v>37473</v>
      </c>
      <c r="BA199" s="259"/>
      <c r="BB199" s="260"/>
    </row>
    <row r="200" spans="1:54" ht="20.100000000000001" customHeight="1" x14ac:dyDescent="0.25">
      <c r="A200" s="81"/>
      <c r="B200" s="82"/>
      <c r="C200" s="83"/>
      <c r="D200" s="84"/>
      <c r="E200" s="84"/>
      <c r="F200" s="85"/>
      <c r="G200" s="81"/>
      <c r="H200" s="106"/>
      <c r="I200" s="106"/>
      <c r="J200" s="106"/>
      <c r="K200" s="106"/>
      <c r="L200" s="106"/>
      <c r="M200" s="82"/>
      <c r="N200" s="81"/>
      <c r="O200" s="106"/>
      <c r="P200" s="106"/>
      <c r="Q200" s="82"/>
      <c r="R200" s="81"/>
      <c r="S200" s="106"/>
      <c r="T200" s="106"/>
      <c r="U200" s="106"/>
      <c r="V200" s="106"/>
      <c r="W200" s="106"/>
      <c r="X200" s="106"/>
      <c r="Y200" s="82"/>
      <c r="Z200" s="81"/>
      <c r="AA200" s="106"/>
      <c r="AB200" s="106"/>
      <c r="AC200" s="106"/>
      <c r="AD200" s="106"/>
      <c r="AE200" s="106"/>
      <c r="AF200" s="82"/>
      <c r="AG200" s="89"/>
      <c r="AH200" s="90"/>
      <c r="AI200" s="90"/>
      <c r="AJ200" s="90"/>
      <c r="AK200" s="90"/>
      <c r="AL200" s="90"/>
      <c r="AM200" s="91"/>
      <c r="AN200" s="83"/>
      <c r="AO200" s="84"/>
      <c r="AP200" s="84"/>
      <c r="AQ200" s="84"/>
      <c r="AR200" s="84"/>
      <c r="AS200" s="84"/>
      <c r="AT200" s="85"/>
      <c r="AU200" s="86"/>
      <c r="AV200" s="87"/>
      <c r="AW200" s="87"/>
      <c r="AX200" s="88"/>
    </row>
    <row r="201" spans="1:54" ht="12" customHeight="1" x14ac:dyDescent="0.25">
      <c r="A201" s="201"/>
      <c r="B201" s="202"/>
      <c r="C201" s="272"/>
      <c r="D201" s="273"/>
      <c r="E201" s="273"/>
      <c r="F201" s="274"/>
      <c r="G201" s="262"/>
      <c r="H201" s="263"/>
      <c r="I201" s="263"/>
      <c r="J201" s="263"/>
      <c r="K201" s="263"/>
      <c r="L201" s="263"/>
      <c r="M201" s="264"/>
      <c r="N201" s="232"/>
      <c r="O201" s="233"/>
      <c r="P201" s="233"/>
      <c r="Q201" s="234"/>
      <c r="R201" s="262"/>
      <c r="S201" s="263"/>
      <c r="T201" s="263"/>
      <c r="U201" s="263"/>
      <c r="V201" s="263"/>
      <c r="W201" s="263"/>
      <c r="X201" s="263"/>
      <c r="Y201" s="264"/>
      <c r="Z201" s="232"/>
      <c r="AA201" s="233"/>
      <c r="AB201" s="233"/>
      <c r="AC201" s="233"/>
      <c r="AD201" s="233"/>
      <c r="AE201" s="233"/>
      <c r="AF201" s="234"/>
      <c r="AG201" s="258"/>
      <c r="AH201" s="259"/>
      <c r="AI201" s="259"/>
      <c r="AJ201" s="259"/>
      <c r="AK201" s="259"/>
      <c r="AL201" s="259"/>
      <c r="AM201" s="260"/>
      <c r="AN201" s="258"/>
      <c r="AO201" s="259"/>
      <c r="AP201" s="259"/>
      <c r="AQ201" s="259"/>
      <c r="AR201" s="259"/>
      <c r="AS201" s="259"/>
      <c r="AT201" s="260"/>
      <c r="AU201" s="258"/>
      <c r="AV201" s="259"/>
      <c r="AW201" s="259"/>
      <c r="AX201" s="260"/>
    </row>
    <row r="202" spans="1:54" ht="12" customHeight="1" x14ac:dyDescent="0.25">
      <c r="A202" s="201">
        <v>21</v>
      </c>
      <c r="B202" s="202"/>
      <c r="C202" s="272">
        <v>195</v>
      </c>
      <c r="D202" s="273"/>
      <c r="E202" s="273"/>
      <c r="F202" s="274"/>
      <c r="G202" s="262">
        <v>45657</v>
      </c>
      <c r="H202" s="263"/>
      <c r="I202" s="263"/>
      <c r="J202" s="263"/>
      <c r="K202" s="263"/>
      <c r="L202" s="263"/>
      <c r="M202" s="264"/>
      <c r="N202" s="232" t="s">
        <v>477</v>
      </c>
      <c r="O202" s="233"/>
      <c r="P202" s="233"/>
      <c r="Q202" s="234"/>
      <c r="R202" s="262">
        <v>45679</v>
      </c>
      <c r="S202" s="263"/>
      <c r="T202" s="263"/>
      <c r="U202" s="263"/>
      <c r="V202" s="263"/>
      <c r="W202" s="263"/>
      <c r="X202" s="263"/>
      <c r="Y202" s="264"/>
      <c r="Z202" s="232" t="s">
        <v>478</v>
      </c>
      <c r="AA202" s="233"/>
      <c r="AB202" s="233"/>
      <c r="AC202" s="233"/>
      <c r="AD202" s="233"/>
      <c r="AE202" s="233"/>
      <c r="AF202" s="234"/>
      <c r="AG202" s="258">
        <v>2395</v>
      </c>
      <c r="AH202" s="259"/>
      <c r="AI202" s="259"/>
      <c r="AJ202" s="259"/>
      <c r="AK202" s="259"/>
      <c r="AL202" s="259"/>
      <c r="AM202" s="260"/>
      <c r="AN202" s="258">
        <v>747</v>
      </c>
      <c r="AO202" s="259"/>
      <c r="AP202" s="259"/>
      <c r="AQ202" s="259"/>
      <c r="AR202" s="259"/>
      <c r="AS202" s="259"/>
      <c r="AT202" s="260"/>
      <c r="AU202" s="258">
        <v>747</v>
      </c>
      <c r="AV202" s="259"/>
      <c r="AW202" s="259"/>
      <c r="AX202" s="260"/>
    </row>
    <row r="203" spans="1:54" ht="12" customHeight="1" x14ac:dyDescent="0.25">
      <c r="A203" s="201">
        <v>22</v>
      </c>
      <c r="B203" s="202"/>
      <c r="C203" s="272">
        <v>195</v>
      </c>
      <c r="D203" s="273"/>
      <c r="E203" s="273"/>
      <c r="F203" s="274"/>
      <c r="G203" s="262">
        <v>45657</v>
      </c>
      <c r="H203" s="263"/>
      <c r="I203" s="263"/>
      <c r="J203" s="263"/>
      <c r="K203" s="263"/>
      <c r="L203" s="263"/>
      <c r="M203" s="264"/>
      <c r="N203" s="232" t="s">
        <v>477</v>
      </c>
      <c r="O203" s="233"/>
      <c r="P203" s="233"/>
      <c r="Q203" s="234"/>
      <c r="R203" s="262">
        <v>45679</v>
      </c>
      <c r="S203" s="263"/>
      <c r="T203" s="263"/>
      <c r="U203" s="263"/>
      <c r="V203" s="263"/>
      <c r="W203" s="263"/>
      <c r="X203" s="263"/>
      <c r="Y203" s="264"/>
      <c r="Z203" s="232" t="s">
        <v>478</v>
      </c>
      <c r="AA203" s="233"/>
      <c r="AB203" s="233"/>
      <c r="AC203" s="233"/>
      <c r="AD203" s="233"/>
      <c r="AE203" s="233"/>
      <c r="AF203" s="234"/>
      <c r="AG203" s="258">
        <v>23</v>
      </c>
      <c r="AH203" s="259"/>
      <c r="AI203" s="259"/>
      <c r="AJ203" s="259"/>
      <c r="AK203" s="259"/>
      <c r="AL203" s="259"/>
      <c r="AM203" s="260"/>
      <c r="AN203" s="258">
        <v>7</v>
      </c>
      <c r="AO203" s="259"/>
      <c r="AP203" s="259"/>
      <c r="AQ203" s="259"/>
      <c r="AR203" s="259"/>
      <c r="AS203" s="259"/>
      <c r="AT203" s="260"/>
      <c r="AU203" s="258">
        <v>7</v>
      </c>
      <c r="AV203" s="259"/>
      <c r="AW203" s="259"/>
      <c r="AX203" s="260"/>
    </row>
    <row r="204" spans="1:54" ht="12" customHeight="1" x14ac:dyDescent="0.25">
      <c r="A204" s="201">
        <v>23</v>
      </c>
      <c r="B204" s="202"/>
      <c r="C204" s="272">
        <v>195</v>
      </c>
      <c r="D204" s="273"/>
      <c r="E204" s="273"/>
      <c r="F204" s="274"/>
      <c r="G204" s="262">
        <v>45657</v>
      </c>
      <c r="H204" s="263"/>
      <c r="I204" s="263"/>
      <c r="J204" s="263"/>
      <c r="K204" s="263"/>
      <c r="L204" s="263"/>
      <c r="M204" s="264"/>
      <c r="N204" s="232" t="s">
        <v>477</v>
      </c>
      <c r="O204" s="233"/>
      <c r="P204" s="233"/>
      <c r="Q204" s="234"/>
      <c r="R204" s="262">
        <v>45679</v>
      </c>
      <c r="S204" s="263"/>
      <c r="T204" s="263"/>
      <c r="U204" s="263"/>
      <c r="V204" s="263"/>
      <c r="W204" s="263"/>
      <c r="X204" s="263"/>
      <c r="Y204" s="264"/>
      <c r="Z204" s="232" t="s">
        <v>478</v>
      </c>
      <c r="AA204" s="233"/>
      <c r="AB204" s="233"/>
      <c r="AC204" s="233"/>
      <c r="AD204" s="233"/>
      <c r="AE204" s="233"/>
      <c r="AF204" s="234"/>
      <c r="AG204" s="258">
        <v>312806</v>
      </c>
      <c r="AH204" s="259"/>
      <c r="AI204" s="259"/>
      <c r="AJ204" s="259"/>
      <c r="AK204" s="259"/>
      <c r="AL204" s="259"/>
      <c r="AM204" s="260"/>
      <c r="AN204" s="258">
        <v>97595</v>
      </c>
      <c r="AO204" s="259"/>
      <c r="AP204" s="259"/>
      <c r="AQ204" s="259"/>
      <c r="AR204" s="259"/>
      <c r="AS204" s="259"/>
      <c r="AT204" s="260"/>
      <c r="AU204" s="258">
        <v>97595</v>
      </c>
      <c r="AV204" s="259"/>
      <c r="AW204" s="259"/>
      <c r="AX204" s="260"/>
    </row>
    <row r="205" spans="1:54" ht="12" customHeight="1" x14ac:dyDescent="0.25">
      <c r="A205" s="201">
        <v>24</v>
      </c>
      <c r="B205" s="202"/>
      <c r="C205" s="272">
        <v>195</v>
      </c>
      <c r="D205" s="273"/>
      <c r="E205" s="273"/>
      <c r="F205" s="274"/>
      <c r="G205" s="262">
        <v>45656</v>
      </c>
      <c r="H205" s="263"/>
      <c r="I205" s="263"/>
      <c r="J205" s="263"/>
      <c r="K205" s="263"/>
      <c r="L205" s="263"/>
      <c r="M205" s="264"/>
      <c r="N205" s="232" t="s">
        <v>477</v>
      </c>
      <c r="O205" s="233"/>
      <c r="P205" s="233"/>
      <c r="Q205" s="234"/>
      <c r="R205" s="262">
        <v>45679</v>
      </c>
      <c r="S205" s="263"/>
      <c r="T205" s="263"/>
      <c r="U205" s="263"/>
      <c r="V205" s="263"/>
      <c r="W205" s="263"/>
      <c r="X205" s="263"/>
      <c r="Y205" s="264"/>
      <c r="Z205" s="232" t="s">
        <v>478</v>
      </c>
      <c r="AA205" s="233"/>
      <c r="AB205" s="233"/>
      <c r="AC205" s="233"/>
      <c r="AD205" s="233"/>
      <c r="AE205" s="233"/>
      <c r="AF205" s="234"/>
      <c r="AG205" s="258">
        <v>88217</v>
      </c>
      <c r="AH205" s="259"/>
      <c r="AI205" s="259"/>
      <c r="AJ205" s="259"/>
      <c r="AK205" s="259"/>
      <c r="AL205" s="259"/>
      <c r="AM205" s="260"/>
      <c r="AN205" s="258">
        <v>27524</v>
      </c>
      <c r="AO205" s="259"/>
      <c r="AP205" s="259"/>
      <c r="AQ205" s="259"/>
      <c r="AR205" s="259"/>
      <c r="AS205" s="259"/>
      <c r="AT205" s="260"/>
      <c r="AU205" s="258">
        <v>27524</v>
      </c>
      <c r="AV205" s="259"/>
      <c r="AW205" s="259"/>
      <c r="AX205" s="260"/>
    </row>
    <row r="206" spans="1:54" ht="12" customHeight="1" x14ac:dyDescent="0.25">
      <c r="A206" s="201">
        <v>25</v>
      </c>
      <c r="B206" s="202"/>
      <c r="C206" s="272">
        <v>195</v>
      </c>
      <c r="D206" s="273"/>
      <c r="E206" s="273"/>
      <c r="F206" s="274"/>
      <c r="G206" s="262">
        <v>45656</v>
      </c>
      <c r="H206" s="263"/>
      <c r="I206" s="263"/>
      <c r="J206" s="263"/>
      <c r="K206" s="263"/>
      <c r="L206" s="263"/>
      <c r="M206" s="264"/>
      <c r="N206" s="232" t="s">
        <v>477</v>
      </c>
      <c r="O206" s="233"/>
      <c r="P206" s="233"/>
      <c r="Q206" s="234"/>
      <c r="R206" s="262">
        <v>45679</v>
      </c>
      <c r="S206" s="263"/>
      <c r="T206" s="263"/>
      <c r="U206" s="263"/>
      <c r="V206" s="263"/>
      <c r="W206" s="263"/>
      <c r="X206" s="263"/>
      <c r="Y206" s="264"/>
      <c r="Z206" s="232" t="s">
        <v>478</v>
      </c>
      <c r="AA206" s="233"/>
      <c r="AB206" s="233"/>
      <c r="AC206" s="233"/>
      <c r="AD206" s="233"/>
      <c r="AE206" s="233"/>
      <c r="AF206" s="234"/>
      <c r="AG206" s="258">
        <v>94098</v>
      </c>
      <c r="AH206" s="259"/>
      <c r="AI206" s="259"/>
      <c r="AJ206" s="259"/>
      <c r="AK206" s="259"/>
      <c r="AL206" s="259"/>
      <c r="AM206" s="260"/>
      <c r="AN206" s="258">
        <v>29359</v>
      </c>
      <c r="AO206" s="259"/>
      <c r="AP206" s="259"/>
      <c r="AQ206" s="259"/>
      <c r="AR206" s="259"/>
      <c r="AS206" s="259"/>
      <c r="AT206" s="260"/>
      <c r="AU206" s="258">
        <v>29359</v>
      </c>
      <c r="AV206" s="259"/>
      <c r="AW206" s="259"/>
      <c r="AX206" s="260"/>
    </row>
    <row r="207" spans="1:54" ht="12" customHeight="1" x14ac:dyDescent="0.25">
      <c r="A207" s="201">
        <v>26</v>
      </c>
      <c r="B207" s="202"/>
      <c r="C207" s="272">
        <v>195</v>
      </c>
      <c r="D207" s="273"/>
      <c r="E207" s="273"/>
      <c r="F207" s="274"/>
      <c r="G207" s="262">
        <v>45653</v>
      </c>
      <c r="H207" s="263"/>
      <c r="I207" s="263"/>
      <c r="J207" s="263"/>
      <c r="K207" s="263"/>
      <c r="L207" s="263"/>
      <c r="M207" s="264"/>
      <c r="N207" s="232" t="s">
        <v>477</v>
      </c>
      <c r="O207" s="233"/>
      <c r="P207" s="233"/>
      <c r="Q207" s="234"/>
      <c r="R207" s="262">
        <v>45679</v>
      </c>
      <c r="S207" s="263"/>
      <c r="T207" s="263"/>
      <c r="U207" s="263"/>
      <c r="V207" s="263"/>
      <c r="W207" s="263"/>
      <c r="X207" s="263"/>
      <c r="Y207" s="264"/>
      <c r="Z207" s="232" t="s">
        <v>478</v>
      </c>
      <c r="AA207" s="233"/>
      <c r="AB207" s="233"/>
      <c r="AC207" s="233"/>
      <c r="AD207" s="233"/>
      <c r="AE207" s="233"/>
      <c r="AF207" s="234"/>
      <c r="AG207" s="258">
        <v>192170</v>
      </c>
      <c r="AH207" s="259"/>
      <c r="AI207" s="259"/>
      <c r="AJ207" s="259"/>
      <c r="AK207" s="259"/>
      <c r="AL207" s="259"/>
      <c r="AM207" s="260"/>
      <c r="AN207" s="258">
        <v>59957</v>
      </c>
      <c r="AO207" s="259"/>
      <c r="AP207" s="259"/>
      <c r="AQ207" s="259"/>
      <c r="AR207" s="259"/>
      <c r="AS207" s="259"/>
      <c r="AT207" s="260"/>
      <c r="AU207" s="258">
        <v>59957</v>
      </c>
      <c r="AV207" s="259"/>
      <c r="AW207" s="259"/>
      <c r="AX207" s="260"/>
    </row>
    <row r="208" spans="1:54" ht="12" customHeight="1" x14ac:dyDescent="0.25">
      <c r="A208" s="201">
        <v>27</v>
      </c>
      <c r="B208" s="202"/>
      <c r="C208" s="272">
        <v>195</v>
      </c>
      <c r="D208" s="273"/>
      <c r="E208" s="273"/>
      <c r="F208" s="274"/>
      <c r="G208" s="262">
        <v>45626</v>
      </c>
      <c r="H208" s="263"/>
      <c r="I208" s="263"/>
      <c r="J208" s="263"/>
      <c r="K208" s="263"/>
      <c r="L208" s="263"/>
      <c r="M208" s="264"/>
      <c r="N208" s="232" t="s">
        <v>477</v>
      </c>
      <c r="O208" s="233"/>
      <c r="P208" s="233"/>
      <c r="Q208" s="234"/>
      <c r="R208" s="262">
        <v>45679</v>
      </c>
      <c r="S208" s="263"/>
      <c r="T208" s="263"/>
      <c r="U208" s="263"/>
      <c r="V208" s="263"/>
      <c r="W208" s="263"/>
      <c r="X208" s="263"/>
      <c r="Y208" s="264"/>
      <c r="Z208" s="232" t="s">
        <v>478</v>
      </c>
      <c r="AA208" s="233"/>
      <c r="AB208" s="233"/>
      <c r="AC208" s="233"/>
      <c r="AD208" s="233"/>
      <c r="AE208" s="233"/>
      <c r="AF208" s="234"/>
      <c r="AG208" s="258">
        <v>94098</v>
      </c>
      <c r="AH208" s="259"/>
      <c r="AI208" s="259"/>
      <c r="AJ208" s="259"/>
      <c r="AK208" s="259"/>
      <c r="AL208" s="259"/>
      <c r="AM208" s="260"/>
      <c r="AN208" s="258">
        <v>29359</v>
      </c>
      <c r="AO208" s="259"/>
      <c r="AP208" s="259"/>
      <c r="AQ208" s="259"/>
      <c r="AR208" s="259"/>
      <c r="AS208" s="259"/>
      <c r="AT208" s="260"/>
      <c r="AU208" s="258">
        <v>29359</v>
      </c>
      <c r="AV208" s="259"/>
      <c r="AW208" s="259"/>
      <c r="AX208" s="260"/>
    </row>
    <row r="209" spans="1:50" ht="11.1" customHeight="1" x14ac:dyDescent="0.25">
      <c r="A209" s="201">
        <v>28</v>
      </c>
      <c r="B209" s="202"/>
      <c r="C209" s="272">
        <v>195</v>
      </c>
      <c r="D209" s="273"/>
      <c r="E209" s="273"/>
      <c r="F209" s="274"/>
      <c r="G209" s="262">
        <v>45626</v>
      </c>
      <c r="H209" s="263"/>
      <c r="I209" s="263"/>
      <c r="J209" s="263"/>
      <c r="K209" s="263"/>
      <c r="L209" s="263"/>
      <c r="M209" s="264"/>
      <c r="N209" s="232" t="s">
        <v>477</v>
      </c>
      <c r="O209" s="233"/>
      <c r="P209" s="233"/>
      <c r="Q209" s="234"/>
      <c r="R209" s="262">
        <v>45679</v>
      </c>
      <c r="S209" s="263"/>
      <c r="T209" s="263"/>
      <c r="U209" s="263"/>
      <c r="V209" s="263"/>
      <c r="W209" s="263"/>
      <c r="X209" s="263"/>
      <c r="Y209" s="264"/>
      <c r="Z209" s="232" t="s">
        <v>478</v>
      </c>
      <c r="AA209" s="233"/>
      <c r="AB209" s="233"/>
      <c r="AC209" s="233"/>
      <c r="AD209" s="233"/>
      <c r="AE209" s="233"/>
      <c r="AF209" s="234"/>
      <c r="AG209" s="258">
        <v>88217</v>
      </c>
      <c r="AH209" s="259"/>
      <c r="AI209" s="259"/>
      <c r="AJ209" s="259"/>
      <c r="AK209" s="259"/>
      <c r="AL209" s="259"/>
      <c r="AM209" s="260"/>
      <c r="AN209" s="258">
        <v>27524</v>
      </c>
      <c r="AO209" s="259"/>
      <c r="AP209" s="259"/>
      <c r="AQ209" s="259"/>
      <c r="AR209" s="259"/>
      <c r="AS209" s="259"/>
      <c r="AT209" s="260"/>
      <c r="AU209" s="258">
        <v>27524</v>
      </c>
      <c r="AV209" s="259"/>
      <c r="AW209" s="259"/>
      <c r="AX209" s="260"/>
    </row>
    <row r="210" spans="1:50" ht="12" customHeight="1" x14ac:dyDescent="0.25">
      <c r="A210" s="201">
        <v>29</v>
      </c>
      <c r="B210" s="202"/>
      <c r="C210" s="272">
        <v>195</v>
      </c>
      <c r="D210" s="273"/>
      <c r="E210" s="273"/>
      <c r="F210" s="274"/>
      <c r="G210" s="262">
        <v>45623</v>
      </c>
      <c r="H210" s="263"/>
      <c r="I210" s="263"/>
      <c r="J210" s="263"/>
      <c r="K210" s="263"/>
      <c r="L210" s="263"/>
      <c r="M210" s="264"/>
      <c r="N210" s="232" t="s">
        <v>477</v>
      </c>
      <c r="O210" s="233"/>
      <c r="P210" s="233"/>
      <c r="Q210" s="234"/>
      <c r="R210" s="262">
        <v>45679</v>
      </c>
      <c r="S210" s="263"/>
      <c r="T210" s="263"/>
      <c r="U210" s="263"/>
      <c r="V210" s="263"/>
      <c r="W210" s="263"/>
      <c r="X210" s="263"/>
      <c r="Y210" s="264"/>
      <c r="Z210" s="232" t="s">
        <v>478</v>
      </c>
      <c r="AA210" s="233"/>
      <c r="AB210" s="233"/>
      <c r="AC210" s="233"/>
      <c r="AD210" s="233"/>
      <c r="AE210" s="233"/>
      <c r="AF210" s="234"/>
      <c r="AG210" s="258">
        <v>192170</v>
      </c>
      <c r="AH210" s="259"/>
      <c r="AI210" s="259"/>
      <c r="AJ210" s="259"/>
      <c r="AK210" s="259"/>
      <c r="AL210" s="259"/>
      <c r="AM210" s="260"/>
      <c r="AN210" s="258">
        <v>59957</v>
      </c>
      <c r="AO210" s="259"/>
      <c r="AP210" s="259"/>
      <c r="AQ210" s="259"/>
      <c r="AR210" s="259"/>
      <c r="AS210" s="259"/>
      <c r="AT210" s="260"/>
      <c r="AU210" s="258">
        <v>59957</v>
      </c>
      <c r="AV210" s="259"/>
      <c r="AW210" s="259"/>
      <c r="AX210" s="260"/>
    </row>
    <row r="211" spans="1:50" ht="12" customHeight="1" x14ac:dyDescent="0.25">
      <c r="A211" s="201">
        <v>30</v>
      </c>
      <c r="B211" s="202"/>
      <c r="C211" s="272">
        <v>195</v>
      </c>
      <c r="D211" s="273"/>
      <c r="E211" s="273"/>
      <c r="F211" s="274"/>
      <c r="G211" s="262">
        <v>45595</v>
      </c>
      <c r="H211" s="263"/>
      <c r="I211" s="263"/>
      <c r="J211" s="263"/>
      <c r="K211" s="263"/>
      <c r="L211" s="263"/>
      <c r="M211" s="264"/>
      <c r="N211" s="232" t="s">
        <v>477</v>
      </c>
      <c r="O211" s="233"/>
      <c r="P211" s="233"/>
      <c r="Q211" s="234"/>
      <c r="R211" s="262">
        <v>45679</v>
      </c>
      <c r="S211" s="263"/>
      <c r="T211" s="263"/>
      <c r="U211" s="263"/>
      <c r="V211" s="263"/>
      <c r="W211" s="263"/>
      <c r="X211" s="263"/>
      <c r="Y211" s="264"/>
      <c r="Z211" s="232" t="s">
        <v>478</v>
      </c>
      <c r="AA211" s="233"/>
      <c r="AB211" s="233"/>
      <c r="AC211" s="233"/>
      <c r="AD211" s="233"/>
      <c r="AE211" s="233"/>
      <c r="AF211" s="234"/>
      <c r="AG211" s="258">
        <v>88217</v>
      </c>
      <c r="AH211" s="259"/>
      <c r="AI211" s="259"/>
      <c r="AJ211" s="259"/>
      <c r="AK211" s="259"/>
      <c r="AL211" s="259"/>
      <c r="AM211" s="260"/>
      <c r="AN211" s="258">
        <v>27524</v>
      </c>
      <c r="AO211" s="259"/>
      <c r="AP211" s="259"/>
      <c r="AQ211" s="259"/>
      <c r="AR211" s="259"/>
      <c r="AS211" s="259"/>
      <c r="AT211" s="260"/>
      <c r="AU211" s="258">
        <v>27524</v>
      </c>
      <c r="AV211" s="259"/>
      <c r="AW211" s="259"/>
      <c r="AX211" s="260"/>
    </row>
    <row r="212" spans="1:50" ht="12" customHeight="1" x14ac:dyDescent="0.25">
      <c r="A212" s="201">
        <v>31</v>
      </c>
      <c r="B212" s="202"/>
      <c r="C212" s="272">
        <v>195</v>
      </c>
      <c r="D212" s="273"/>
      <c r="E212" s="273"/>
      <c r="F212" s="274"/>
      <c r="G212" s="262">
        <v>45595</v>
      </c>
      <c r="H212" s="263"/>
      <c r="I212" s="263"/>
      <c r="J212" s="263"/>
      <c r="K212" s="263"/>
      <c r="L212" s="263"/>
      <c r="M212" s="264"/>
      <c r="N212" s="232" t="s">
        <v>477</v>
      </c>
      <c r="O212" s="233"/>
      <c r="P212" s="233"/>
      <c r="Q212" s="234"/>
      <c r="R212" s="262">
        <v>45679</v>
      </c>
      <c r="S212" s="263"/>
      <c r="T212" s="263"/>
      <c r="U212" s="263"/>
      <c r="V212" s="263"/>
      <c r="W212" s="263"/>
      <c r="X212" s="263"/>
      <c r="Y212" s="264"/>
      <c r="Z212" s="232" t="s">
        <v>478</v>
      </c>
      <c r="AA212" s="233"/>
      <c r="AB212" s="233"/>
      <c r="AC212" s="233"/>
      <c r="AD212" s="233"/>
      <c r="AE212" s="233"/>
      <c r="AF212" s="234"/>
      <c r="AG212" s="258">
        <v>94098</v>
      </c>
      <c r="AH212" s="259"/>
      <c r="AI212" s="259"/>
      <c r="AJ212" s="259"/>
      <c r="AK212" s="259"/>
      <c r="AL212" s="259"/>
      <c r="AM212" s="260"/>
      <c r="AN212" s="258">
        <v>29359</v>
      </c>
      <c r="AO212" s="259"/>
      <c r="AP212" s="259"/>
      <c r="AQ212" s="259"/>
      <c r="AR212" s="259"/>
      <c r="AS212" s="259"/>
      <c r="AT212" s="260"/>
      <c r="AU212" s="258">
        <v>29359</v>
      </c>
      <c r="AV212" s="259"/>
      <c r="AW212" s="259"/>
      <c r="AX212" s="260"/>
    </row>
    <row r="213" spans="1:50" ht="12" customHeight="1" x14ac:dyDescent="0.25">
      <c r="A213" s="201">
        <v>32</v>
      </c>
      <c r="B213" s="202"/>
      <c r="C213" s="272">
        <v>195</v>
      </c>
      <c r="D213" s="273"/>
      <c r="E213" s="273"/>
      <c r="F213" s="274"/>
      <c r="G213" s="262">
        <v>45592</v>
      </c>
      <c r="H213" s="263"/>
      <c r="I213" s="263"/>
      <c r="J213" s="263"/>
      <c r="K213" s="263"/>
      <c r="L213" s="263"/>
      <c r="M213" s="264"/>
      <c r="N213" s="232" t="s">
        <v>477</v>
      </c>
      <c r="O213" s="233"/>
      <c r="P213" s="233"/>
      <c r="Q213" s="234"/>
      <c r="R213" s="262">
        <v>45679</v>
      </c>
      <c r="S213" s="263"/>
      <c r="T213" s="263"/>
      <c r="U213" s="263"/>
      <c r="V213" s="263"/>
      <c r="W213" s="263"/>
      <c r="X213" s="263"/>
      <c r="Y213" s="264"/>
      <c r="Z213" s="232" t="s">
        <v>478</v>
      </c>
      <c r="AA213" s="233"/>
      <c r="AB213" s="233"/>
      <c r="AC213" s="233"/>
      <c r="AD213" s="233"/>
      <c r="AE213" s="233"/>
      <c r="AF213" s="234"/>
      <c r="AG213" s="258">
        <v>192170</v>
      </c>
      <c r="AH213" s="259"/>
      <c r="AI213" s="259"/>
      <c r="AJ213" s="259"/>
      <c r="AK213" s="259"/>
      <c r="AL213" s="259"/>
      <c r="AM213" s="260"/>
      <c r="AN213" s="258">
        <v>59957</v>
      </c>
      <c r="AO213" s="259"/>
      <c r="AP213" s="259"/>
      <c r="AQ213" s="259"/>
      <c r="AR213" s="259"/>
      <c r="AS213" s="259"/>
      <c r="AT213" s="260"/>
      <c r="AU213" s="258">
        <v>59957</v>
      </c>
      <c r="AV213" s="259"/>
      <c r="AW213" s="259"/>
      <c r="AX213" s="260"/>
    </row>
    <row r="214" spans="1:50" ht="12" customHeight="1" x14ac:dyDescent="0.25">
      <c r="A214" s="201">
        <v>33</v>
      </c>
      <c r="B214" s="202"/>
      <c r="C214" s="272">
        <v>195</v>
      </c>
      <c r="D214" s="273"/>
      <c r="E214" s="273"/>
      <c r="F214" s="274"/>
      <c r="G214" s="262">
        <v>45567</v>
      </c>
      <c r="H214" s="263"/>
      <c r="I214" s="263"/>
      <c r="J214" s="263"/>
      <c r="K214" s="263"/>
      <c r="L214" s="263"/>
      <c r="M214" s="264"/>
      <c r="N214" s="232" t="s">
        <v>477</v>
      </c>
      <c r="O214" s="233"/>
      <c r="P214" s="233"/>
      <c r="Q214" s="234"/>
      <c r="R214" s="262">
        <v>45679</v>
      </c>
      <c r="S214" s="263"/>
      <c r="T214" s="263"/>
      <c r="U214" s="263"/>
      <c r="V214" s="263"/>
      <c r="W214" s="263"/>
      <c r="X214" s="263"/>
      <c r="Y214" s="264"/>
      <c r="Z214" s="232" t="s">
        <v>478</v>
      </c>
      <c r="AA214" s="233"/>
      <c r="AB214" s="233"/>
      <c r="AC214" s="233"/>
      <c r="AD214" s="233"/>
      <c r="AE214" s="233"/>
      <c r="AF214" s="234"/>
      <c r="AG214" s="258">
        <v>110376</v>
      </c>
      <c r="AH214" s="259"/>
      <c r="AI214" s="259"/>
      <c r="AJ214" s="259"/>
      <c r="AK214" s="259"/>
      <c r="AL214" s="259"/>
      <c r="AM214" s="260"/>
      <c r="AN214" s="258">
        <v>34437</v>
      </c>
      <c r="AO214" s="259"/>
      <c r="AP214" s="259"/>
      <c r="AQ214" s="259"/>
      <c r="AR214" s="259"/>
      <c r="AS214" s="259"/>
      <c r="AT214" s="260"/>
      <c r="AU214" s="258">
        <v>34437</v>
      </c>
      <c r="AV214" s="259"/>
      <c r="AW214" s="259"/>
      <c r="AX214" s="260"/>
    </row>
    <row r="215" spans="1:50" ht="12" customHeight="1" x14ac:dyDescent="0.25">
      <c r="A215" s="201">
        <v>34</v>
      </c>
      <c r="B215" s="202"/>
      <c r="C215" s="272">
        <v>195</v>
      </c>
      <c r="D215" s="273"/>
      <c r="E215" s="273"/>
      <c r="F215" s="274"/>
      <c r="G215" s="262">
        <v>45567</v>
      </c>
      <c r="H215" s="263"/>
      <c r="I215" s="263"/>
      <c r="J215" s="263"/>
      <c r="K215" s="263"/>
      <c r="L215" s="263"/>
      <c r="M215" s="264"/>
      <c r="N215" s="232" t="s">
        <v>477</v>
      </c>
      <c r="O215" s="233"/>
      <c r="P215" s="233"/>
      <c r="Q215" s="234"/>
      <c r="R215" s="262">
        <v>45679</v>
      </c>
      <c r="S215" s="263"/>
      <c r="T215" s="263"/>
      <c r="U215" s="263"/>
      <c r="V215" s="263"/>
      <c r="W215" s="263"/>
      <c r="X215" s="263"/>
      <c r="Y215" s="264"/>
      <c r="Z215" s="232" t="s">
        <v>478</v>
      </c>
      <c r="AA215" s="233"/>
      <c r="AB215" s="233"/>
      <c r="AC215" s="233"/>
      <c r="AD215" s="233"/>
      <c r="AE215" s="233"/>
      <c r="AF215" s="234"/>
      <c r="AG215" s="258">
        <v>110376</v>
      </c>
      <c r="AH215" s="259"/>
      <c r="AI215" s="259"/>
      <c r="AJ215" s="259"/>
      <c r="AK215" s="259"/>
      <c r="AL215" s="259"/>
      <c r="AM215" s="260"/>
      <c r="AN215" s="258">
        <v>34437</v>
      </c>
      <c r="AO215" s="259"/>
      <c r="AP215" s="259"/>
      <c r="AQ215" s="259"/>
      <c r="AR215" s="259"/>
      <c r="AS215" s="259"/>
      <c r="AT215" s="260"/>
      <c r="AU215" s="258">
        <v>34437</v>
      </c>
      <c r="AV215" s="259"/>
      <c r="AW215" s="259"/>
      <c r="AX215" s="260"/>
    </row>
    <row r="216" spans="1:50" ht="12" customHeight="1" x14ac:dyDescent="0.25">
      <c r="A216" s="201">
        <v>35</v>
      </c>
      <c r="B216" s="202"/>
      <c r="C216" s="272">
        <v>195</v>
      </c>
      <c r="D216" s="273"/>
      <c r="E216" s="273"/>
      <c r="F216" s="274"/>
      <c r="G216" s="262">
        <v>45565</v>
      </c>
      <c r="H216" s="263"/>
      <c r="I216" s="263"/>
      <c r="J216" s="263"/>
      <c r="K216" s="263"/>
      <c r="L216" s="263"/>
      <c r="M216" s="264"/>
      <c r="N216" s="232" t="s">
        <v>477</v>
      </c>
      <c r="O216" s="233"/>
      <c r="P216" s="233"/>
      <c r="Q216" s="234"/>
      <c r="R216" s="262">
        <v>45594</v>
      </c>
      <c r="S216" s="263"/>
      <c r="T216" s="263"/>
      <c r="U216" s="263"/>
      <c r="V216" s="263"/>
      <c r="W216" s="263"/>
      <c r="X216" s="263"/>
      <c r="Y216" s="264"/>
      <c r="Z216" s="232" t="s">
        <v>478</v>
      </c>
      <c r="AA216" s="233"/>
      <c r="AB216" s="233"/>
      <c r="AC216" s="233"/>
      <c r="AD216" s="233"/>
      <c r="AE216" s="233"/>
      <c r="AF216" s="234"/>
      <c r="AG216" s="258">
        <v>1115</v>
      </c>
      <c r="AH216" s="259"/>
      <c r="AI216" s="259"/>
      <c r="AJ216" s="259"/>
      <c r="AK216" s="259"/>
      <c r="AL216" s="259"/>
      <c r="AM216" s="260"/>
      <c r="AN216" s="258">
        <v>348</v>
      </c>
      <c r="AO216" s="259"/>
      <c r="AP216" s="259"/>
      <c r="AQ216" s="259"/>
      <c r="AR216" s="259"/>
      <c r="AS216" s="259"/>
      <c r="AT216" s="260"/>
      <c r="AU216" s="258">
        <v>348</v>
      </c>
      <c r="AV216" s="259"/>
      <c r="AW216" s="259"/>
      <c r="AX216" s="260"/>
    </row>
    <row r="217" spans="1:50" ht="12" customHeight="1" x14ac:dyDescent="0.25">
      <c r="A217" s="201">
        <v>36</v>
      </c>
      <c r="B217" s="202"/>
      <c r="C217" s="272">
        <v>195</v>
      </c>
      <c r="D217" s="273"/>
      <c r="E217" s="273"/>
      <c r="F217" s="274"/>
      <c r="G217" s="262">
        <v>45565</v>
      </c>
      <c r="H217" s="263"/>
      <c r="I217" s="263"/>
      <c r="J217" s="263"/>
      <c r="K217" s="263"/>
      <c r="L217" s="263"/>
      <c r="M217" s="264"/>
      <c r="N217" s="232" t="s">
        <v>477</v>
      </c>
      <c r="O217" s="233"/>
      <c r="P217" s="233"/>
      <c r="Q217" s="234"/>
      <c r="R217" s="262">
        <v>45594</v>
      </c>
      <c r="S217" s="263"/>
      <c r="T217" s="263"/>
      <c r="U217" s="263"/>
      <c r="V217" s="263"/>
      <c r="W217" s="263"/>
      <c r="X217" s="263"/>
      <c r="Y217" s="264"/>
      <c r="Z217" s="232" t="s">
        <v>478</v>
      </c>
      <c r="AA217" s="233"/>
      <c r="AB217" s="233"/>
      <c r="AC217" s="233"/>
      <c r="AD217" s="233"/>
      <c r="AE217" s="233"/>
      <c r="AF217" s="234"/>
      <c r="AG217" s="258">
        <v>556</v>
      </c>
      <c r="AH217" s="259"/>
      <c r="AI217" s="259"/>
      <c r="AJ217" s="259"/>
      <c r="AK217" s="259"/>
      <c r="AL217" s="259"/>
      <c r="AM217" s="260"/>
      <c r="AN217" s="258">
        <v>173</v>
      </c>
      <c r="AO217" s="259"/>
      <c r="AP217" s="259"/>
      <c r="AQ217" s="259"/>
      <c r="AR217" s="259"/>
      <c r="AS217" s="259"/>
      <c r="AT217" s="260"/>
      <c r="AU217" s="258">
        <v>173</v>
      </c>
      <c r="AV217" s="259"/>
      <c r="AW217" s="259"/>
      <c r="AX217" s="260"/>
    </row>
    <row r="218" spans="1:50" ht="12" customHeight="1" x14ac:dyDescent="0.25">
      <c r="A218" s="201">
        <v>37</v>
      </c>
      <c r="B218" s="202"/>
      <c r="C218" s="272">
        <v>195</v>
      </c>
      <c r="D218" s="273"/>
      <c r="E218" s="273"/>
      <c r="F218" s="274"/>
      <c r="G218" s="262">
        <v>45565</v>
      </c>
      <c r="H218" s="263"/>
      <c r="I218" s="263"/>
      <c r="J218" s="263"/>
      <c r="K218" s="263"/>
      <c r="L218" s="263"/>
      <c r="M218" s="264"/>
      <c r="N218" s="232" t="s">
        <v>477</v>
      </c>
      <c r="O218" s="233"/>
      <c r="P218" s="233"/>
      <c r="Q218" s="234"/>
      <c r="R218" s="262">
        <v>45594</v>
      </c>
      <c r="S218" s="263"/>
      <c r="T218" s="263"/>
      <c r="U218" s="263"/>
      <c r="V218" s="263"/>
      <c r="W218" s="263"/>
      <c r="X218" s="263"/>
      <c r="Y218" s="264"/>
      <c r="Z218" s="232" t="s">
        <v>478</v>
      </c>
      <c r="AA218" s="233"/>
      <c r="AB218" s="233"/>
      <c r="AC218" s="233"/>
      <c r="AD218" s="233"/>
      <c r="AE218" s="233"/>
      <c r="AF218" s="234"/>
      <c r="AG218" s="258">
        <v>88217</v>
      </c>
      <c r="AH218" s="259"/>
      <c r="AI218" s="259"/>
      <c r="AJ218" s="259"/>
      <c r="AK218" s="259"/>
      <c r="AL218" s="259"/>
      <c r="AM218" s="260"/>
      <c r="AN218" s="258">
        <v>27524</v>
      </c>
      <c r="AO218" s="259"/>
      <c r="AP218" s="259"/>
      <c r="AQ218" s="259"/>
      <c r="AR218" s="259"/>
      <c r="AS218" s="259"/>
      <c r="AT218" s="260"/>
      <c r="AU218" s="258">
        <v>27524</v>
      </c>
      <c r="AV218" s="259"/>
      <c r="AW218" s="259"/>
      <c r="AX218" s="260"/>
    </row>
    <row r="219" spans="1:50" ht="12" customHeight="1" x14ac:dyDescent="0.25">
      <c r="A219" s="201">
        <v>38</v>
      </c>
      <c r="B219" s="202"/>
      <c r="C219" s="272">
        <v>195</v>
      </c>
      <c r="D219" s="273"/>
      <c r="E219" s="273"/>
      <c r="F219" s="274"/>
      <c r="G219" s="262">
        <v>45565</v>
      </c>
      <c r="H219" s="263"/>
      <c r="I219" s="263"/>
      <c r="J219" s="263"/>
      <c r="K219" s="263"/>
      <c r="L219" s="263"/>
      <c r="M219" s="264"/>
      <c r="N219" s="232" t="s">
        <v>477</v>
      </c>
      <c r="O219" s="233"/>
      <c r="P219" s="233"/>
      <c r="Q219" s="234"/>
      <c r="R219" s="262">
        <v>45594</v>
      </c>
      <c r="S219" s="263"/>
      <c r="T219" s="263"/>
      <c r="U219" s="263"/>
      <c r="V219" s="263"/>
      <c r="W219" s="263"/>
      <c r="X219" s="263"/>
      <c r="Y219" s="264"/>
      <c r="Z219" s="232" t="s">
        <v>478</v>
      </c>
      <c r="AA219" s="233"/>
      <c r="AB219" s="233"/>
      <c r="AC219" s="233"/>
      <c r="AD219" s="233"/>
      <c r="AE219" s="233"/>
      <c r="AF219" s="234"/>
      <c r="AG219" s="258">
        <v>94098</v>
      </c>
      <c r="AH219" s="259"/>
      <c r="AI219" s="259"/>
      <c r="AJ219" s="259"/>
      <c r="AK219" s="259"/>
      <c r="AL219" s="259"/>
      <c r="AM219" s="260"/>
      <c r="AN219" s="258">
        <v>29359</v>
      </c>
      <c r="AO219" s="259"/>
      <c r="AP219" s="259"/>
      <c r="AQ219" s="259"/>
      <c r="AR219" s="259"/>
      <c r="AS219" s="259"/>
      <c r="AT219" s="260"/>
      <c r="AU219" s="258">
        <v>29359</v>
      </c>
      <c r="AV219" s="259"/>
      <c r="AW219" s="259"/>
      <c r="AX219" s="260"/>
    </row>
    <row r="220" spans="1:50" ht="12" customHeight="1" x14ac:dyDescent="0.25">
      <c r="A220" s="201">
        <v>39</v>
      </c>
      <c r="B220" s="202"/>
      <c r="C220" s="272">
        <v>195</v>
      </c>
      <c r="D220" s="273"/>
      <c r="E220" s="273"/>
      <c r="F220" s="274"/>
      <c r="G220" s="262">
        <v>45565</v>
      </c>
      <c r="H220" s="263"/>
      <c r="I220" s="263"/>
      <c r="J220" s="263"/>
      <c r="K220" s="263"/>
      <c r="L220" s="263"/>
      <c r="M220" s="264"/>
      <c r="N220" s="232" t="s">
        <v>477</v>
      </c>
      <c r="O220" s="233"/>
      <c r="P220" s="233"/>
      <c r="Q220" s="234"/>
      <c r="R220" s="262">
        <v>45594</v>
      </c>
      <c r="S220" s="263"/>
      <c r="T220" s="263"/>
      <c r="U220" s="263"/>
      <c r="V220" s="263"/>
      <c r="W220" s="263"/>
      <c r="X220" s="263"/>
      <c r="Y220" s="264"/>
      <c r="Z220" s="232" t="s">
        <v>478</v>
      </c>
      <c r="AA220" s="233"/>
      <c r="AB220" s="233"/>
      <c r="AC220" s="233"/>
      <c r="AD220" s="233"/>
      <c r="AE220" s="233"/>
      <c r="AF220" s="234"/>
      <c r="AG220" s="258">
        <v>11607</v>
      </c>
      <c r="AH220" s="259"/>
      <c r="AI220" s="259"/>
      <c r="AJ220" s="259"/>
      <c r="AK220" s="259"/>
      <c r="AL220" s="259"/>
      <c r="AM220" s="260"/>
      <c r="AN220" s="258">
        <v>3621</v>
      </c>
      <c r="AO220" s="259"/>
      <c r="AP220" s="259"/>
      <c r="AQ220" s="259"/>
      <c r="AR220" s="259"/>
      <c r="AS220" s="259"/>
      <c r="AT220" s="260"/>
      <c r="AU220" s="258">
        <v>3621</v>
      </c>
      <c r="AV220" s="259"/>
      <c r="AW220" s="259"/>
      <c r="AX220" s="260"/>
    </row>
    <row r="221" spans="1:50" ht="11.1" customHeight="1" x14ac:dyDescent="0.25">
      <c r="A221" s="201">
        <v>40</v>
      </c>
      <c r="B221" s="202"/>
      <c r="C221" s="272">
        <v>195</v>
      </c>
      <c r="D221" s="273"/>
      <c r="E221" s="273"/>
      <c r="F221" s="274"/>
      <c r="G221" s="262">
        <v>45562</v>
      </c>
      <c r="H221" s="263"/>
      <c r="I221" s="263"/>
      <c r="J221" s="263"/>
      <c r="K221" s="263"/>
      <c r="L221" s="263"/>
      <c r="M221" s="264"/>
      <c r="N221" s="232" t="s">
        <v>477</v>
      </c>
      <c r="O221" s="233"/>
      <c r="P221" s="233"/>
      <c r="Q221" s="234"/>
      <c r="R221" s="262">
        <v>45594</v>
      </c>
      <c r="S221" s="263"/>
      <c r="T221" s="263"/>
      <c r="U221" s="263"/>
      <c r="V221" s="263"/>
      <c r="W221" s="263"/>
      <c r="X221" s="263"/>
      <c r="Y221" s="264"/>
      <c r="Z221" s="232" t="s">
        <v>478</v>
      </c>
      <c r="AA221" s="233"/>
      <c r="AB221" s="233"/>
      <c r="AC221" s="233"/>
      <c r="AD221" s="233"/>
      <c r="AE221" s="233"/>
      <c r="AF221" s="234"/>
      <c r="AG221" s="258">
        <v>176880</v>
      </c>
      <c r="AH221" s="259"/>
      <c r="AI221" s="259"/>
      <c r="AJ221" s="259"/>
      <c r="AK221" s="259"/>
      <c r="AL221" s="259"/>
      <c r="AM221" s="260"/>
      <c r="AN221" s="258">
        <v>55187</v>
      </c>
      <c r="AO221" s="259"/>
      <c r="AP221" s="259"/>
      <c r="AQ221" s="259"/>
      <c r="AR221" s="259"/>
      <c r="AS221" s="259"/>
      <c r="AT221" s="260"/>
      <c r="AU221" s="258">
        <v>55187</v>
      </c>
      <c r="AV221" s="259"/>
      <c r="AW221" s="259"/>
      <c r="AX221" s="260"/>
    </row>
    <row r="222" spans="1:50" ht="12" customHeight="1" x14ac:dyDescent="0.25">
      <c r="A222" s="201">
        <v>41</v>
      </c>
      <c r="B222" s="202"/>
      <c r="C222" s="272">
        <v>195</v>
      </c>
      <c r="D222" s="273"/>
      <c r="E222" s="273"/>
      <c r="F222" s="274"/>
      <c r="G222" s="262">
        <v>45539</v>
      </c>
      <c r="H222" s="263"/>
      <c r="I222" s="263"/>
      <c r="J222" s="263"/>
      <c r="K222" s="263"/>
      <c r="L222" s="263"/>
      <c r="M222" s="264"/>
      <c r="N222" s="232" t="s">
        <v>477</v>
      </c>
      <c r="O222" s="233"/>
      <c r="P222" s="233"/>
      <c r="Q222" s="234"/>
      <c r="R222" s="262">
        <v>45594</v>
      </c>
      <c r="S222" s="263"/>
      <c r="T222" s="263"/>
      <c r="U222" s="263"/>
      <c r="V222" s="263"/>
      <c r="W222" s="263"/>
      <c r="X222" s="263"/>
      <c r="Y222" s="264"/>
      <c r="Z222" s="232" t="s">
        <v>478</v>
      </c>
      <c r="AA222" s="233"/>
      <c r="AB222" s="233"/>
      <c r="AC222" s="233"/>
      <c r="AD222" s="233"/>
      <c r="AE222" s="233"/>
      <c r="AF222" s="234"/>
      <c r="AG222" s="258">
        <v>119903</v>
      </c>
      <c r="AH222" s="259"/>
      <c r="AI222" s="259"/>
      <c r="AJ222" s="259"/>
      <c r="AK222" s="259"/>
      <c r="AL222" s="259"/>
      <c r="AM222" s="260"/>
      <c r="AN222" s="258">
        <v>37410</v>
      </c>
      <c r="AO222" s="259"/>
      <c r="AP222" s="259"/>
      <c r="AQ222" s="259"/>
      <c r="AR222" s="259"/>
      <c r="AS222" s="259"/>
      <c r="AT222" s="260"/>
      <c r="AU222" s="258">
        <v>37410</v>
      </c>
      <c r="AV222" s="259"/>
      <c r="AW222" s="259"/>
      <c r="AX222" s="260"/>
    </row>
    <row r="223" spans="1:50" ht="12" customHeight="1" x14ac:dyDescent="0.25">
      <c r="A223" s="201">
        <v>42</v>
      </c>
      <c r="B223" s="202"/>
      <c r="C223" s="272">
        <v>195</v>
      </c>
      <c r="D223" s="273"/>
      <c r="E223" s="273"/>
      <c r="F223" s="274"/>
      <c r="G223" s="262">
        <v>45539</v>
      </c>
      <c r="H223" s="263"/>
      <c r="I223" s="263"/>
      <c r="J223" s="263"/>
      <c r="K223" s="263"/>
      <c r="L223" s="263"/>
      <c r="M223" s="264"/>
      <c r="N223" s="232" t="s">
        <v>477</v>
      </c>
      <c r="O223" s="233"/>
      <c r="P223" s="233"/>
      <c r="Q223" s="234"/>
      <c r="R223" s="262">
        <v>45594</v>
      </c>
      <c r="S223" s="263"/>
      <c r="T223" s="263"/>
      <c r="U223" s="263"/>
      <c r="V223" s="263"/>
      <c r="W223" s="263"/>
      <c r="X223" s="263"/>
      <c r="Y223" s="264"/>
      <c r="Z223" s="232" t="s">
        <v>478</v>
      </c>
      <c r="AA223" s="233"/>
      <c r="AB223" s="233"/>
      <c r="AC223" s="233"/>
      <c r="AD223" s="233"/>
      <c r="AE223" s="233"/>
      <c r="AF223" s="234"/>
      <c r="AG223" s="258">
        <v>119903</v>
      </c>
      <c r="AH223" s="259"/>
      <c r="AI223" s="259"/>
      <c r="AJ223" s="259"/>
      <c r="AK223" s="259"/>
      <c r="AL223" s="259"/>
      <c r="AM223" s="260"/>
      <c r="AN223" s="258">
        <v>37410</v>
      </c>
      <c r="AO223" s="259"/>
      <c r="AP223" s="259"/>
      <c r="AQ223" s="259"/>
      <c r="AR223" s="259"/>
      <c r="AS223" s="259"/>
      <c r="AT223" s="260"/>
      <c r="AU223" s="258">
        <v>37410</v>
      </c>
      <c r="AV223" s="259"/>
      <c r="AW223" s="259"/>
      <c r="AX223" s="260"/>
    </row>
    <row r="224" spans="1:50" ht="12" customHeight="1" x14ac:dyDescent="0.25">
      <c r="A224" s="201">
        <v>43</v>
      </c>
      <c r="B224" s="202"/>
      <c r="C224" s="272">
        <v>195</v>
      </c>
      <c r="D224" s="273"/>
      <c r="E224" s="273"/>
      <c r="F224" s="274"/>
      <c r="G224" s="262">
        <v>45534</v>
      </c>
      <c r="H224" s="263"/>
      <c r="I224" s="263"/>
      <c r="J224" s="263"/>
      <c r="K224" s="263"/>
      <c r="L224" s="263"/>
      <c r="M224" s="264"/>
      <c r="N224" s="232" t="s">
        <v>477</v>
      </c>
      <c r="O224" s="233"/>
      <c r="P224" s="233"/>
      <c r="Q224" s="234"/>
      <c r="R224" s="262">
        <v>45594</v>
      </c>
      <c r="S224" s="263"/>
      <c r="T224" s="263"/>
      <c r="U224" s="263"/>
      <c r="V224" s="263"/>
      <c r="W224" s="263"/>
      <c r="X224" s="263"/>
      <c r="Y224" s="264"/>
      <c r="Z224" s="232" t="s">
        <v>478</v>
      </c>
      <c r="AA224" s="233"/>
      <c r="AB224" s="233"/>
      <c r="AC224" s="233"/>
      <c r="AD224" s="233"/>
      <c r="AE224" s="233"/>
      <c r="AF224" s="234"/>
      <c r="AG224" s="258">
        <v>192147</v>
      </c>
      <c r="AH224" s="259"/>
      <c r="AI224" s="259"/>
      <c r="AJ224" s="259"/>
      <c r="AK224" s="259"/>
      <c r="AL224" s="259"/>
      <c r="AM224" s="260"/>
      <c r="AN224" s="258">
        <v>59950</v>
      </c>
      <c r="AO224" s="259"/>
      <c r="AP224" s="259"/>
      <c r="AQ224" s="259"/>
      <c r="AR224" s="259"/>
      <c r="AS224" s="259"/>
      <c r="AT224" s="260"/>
      <c r="AU224" s="258">
        <v>59950</v>
      </c>
      <c r="AV224" s="259"/>
      <c r="AW224" s="259"/>
      <c r="AX224" s="260"/>
    </row>
    <row r="225" spans="1:51" ht="12" customHeight="1" x14ac:dyDescent="0.25">
      <c r="A225" s="201">
        <v>44</v>
      </c>
      <c r="B225" s="202"/>
      <c r="C225" s="272">
        <v>195</v>
      </c>
      <c r="D225" s="273"/>
      <c r="E225" s="273"/>
      <c r="F225" s="274"/>
      <c r="G225" s="262">
        <v>45534</v>
      </c>
      <c r="H225" s="263"/>
      <c r="I225" s="263"/>
      <c r="J225" s="263"/>
      <c r="K225" s="263"/>
      <c r="L225" s="263"/>
      <c r="M225" s="264"/>
      <c r="N225" s="232" t="s">
        <v>477</v>
      </c>
      <c r="O225" s="233"/>
      <c r="P225" s="233"/>
      <c r="Q225" s="234"/>
      <c r="R225" s="262">
        <v>45594</v>
      </c>
      <c r="S225" s="263"/>
      <c r="T225" s="263"/>
      <c r="U225" s="263"/>
      <c r="V225" s="263"/>
      <c r="W225" s="263"/>
      <c r="X225" s="263"/>
      <c r="Y225" s="264"/>
      <c r="Z225" s="232" t="s">
        <v>478</v>
      </c>
      <c r="AA225" s="233"/>
      <c r="AB225" s="233"/>
      <c r="AC225" s="233"/>
      <c r="AD225" s="233"/>
      <c r="AE225" s="233"/>
      <c r="AF225" s="234"/>
      <c r="AG225" s="258">
        <v>88217</v>
      </c>
      <c r="AH225" s="259"/>
      <c r="AI225" s="259"/>
      <c r="AJ225" s="259"/>
      <c r="AK225" s="259"/>
      <c r="AL225" s="259"/>
      <c r="AM225" s="260"/>
      <c r="AN225" s="258">
        <v>27524</v>
      </c>
      <c r="AO225" s="259"/>
      <c r="AP225" s="259"/>
      <c r="AQ225" s="259"/>
      <c r="AR225" s="259"/>
      <c r="AS225" s="259"/>
      <c r="AT225" s="260"/>
      <c r="AU225" s="258">
        <v>27524</v>
      </c>
      <c r="AV225" s="259"/>
      <c r="AW225" s="259"/>
      <c r="AX225" s="260"/>
    </row>
    <row r="226" spans="1:51" ht="12" customHeight="1" x14ac:dyDescent="0.25">
      <c r="A226" s="201">
        <v>45</v>
      </c>
      <c r="B226" s="202"/>
      <c r="C226" s="272">
        <v>195</v>
      </c>
      <c r="D226" s="273"/>
      <c r="E226" s="273"/>
      <c r="F226" s="274"/>
      <c r="G226" s="262">
        <v>45534</v>
      </c>
      <c r="H226" s="263"/>
      <c r="I226" s="263"/>
      <c r="J226" s="263"/>
      <c r="K226" s="263"/>
      <c r="L226" s="263"/>
      <c r="M226" s="264"/>
      <c r="N226" s="232" t="s">
        <v>477</v>
      </c>
      <c r="O226" s="233"/>
      <c r="P226" s="233"/>
      <c r="Q226" s="234"/>
      <c r="R226" s="262">
        <v>45594</v>
      </c>
      <c r="S226" s="263"/>
      <c r="T226" s="263"/>
      <c r="U226" s="263"/>
      <c r="V226" s="263"/>
      <c r="W226" s="263"/>
      <c r="X226" s="263"/>
      <c r="Y226" s="264"/>
      <c r="Z226" s="232" t="s">
        <v>478</v>
      </c>
      <c r="AA226" s="233"/>
      <c r="AB226" s="233"/>
      <c r="AC226" s="233"/>
      <c r="AD226" s="233"/>
      <c r="AE226" s="233"/>
      <c r="AF226" s="234"/>
      <c r="AG226" s="258">
        <v>94098</v>
      </c>
      <c r="AH226" s="259"/>
      <c r="AI226" s="259"/>
      <c r="AJ226" s="259"/>
      <c r="AK226" s="259"/>
      <c r="AL226" s="259"/>
      <c r="AM226" s="260"/>
      <c r="AN226" s="258">
        <v>29359</v>
      </c>
      <c r="AO226" s="259"/>
      <c r="AP226" s="259"/>
      <c r="AQ226" s="259"/>
      <c r="AR226" s="259"/>
      <c r="AS226" s="259"/>
      <c r="AT226" s="260"/>
      <c r="AU226" s="258">
        <v>29359</v>
      </c>
      <c r="AV226" s="259"/>
      <c r="AW226" s="259"/>
      <c r="AX226" s="260"/>
    </row>
    <row r="227" spans="1:51" ht="12" customHeight="1" x14ac:dyDescent="0.25">
      <c r="A227" s="201">
        <v>46</v>
      </c>
      <c r="B227" s="202"/>
      <c r="C227" s="272">
        <v>195</v>
      </c>
      <c r="D227" s="273"/>
      <c r="E227" s="273"/>
      <c r="F227" s="274"/>
      <c r="G227" s="262">
        <v>45508</v>
      </c>
      <c r="H227" s="263"/>
      <c r="I227" s="263"/>
      <c r="J227" s="263"/>
      <c r="K227" s="263"/>
      <c r="L227" s="263"/>
      <c r="M227" s="264"/>
      <c r="N227" s="232" t="s">
        <v>477</v>
      </c>
      <c r="O227" s="233"/>
      <c r="P227" s="233"/>
      <c r="Q227" s="234"/>
      <c r="R227" s="262">
        <v>45594</v>
      </c>
      <c r="S227" s="263"/>
      <c r="T227" s="263"/>
      <c r="U227" s="263"/>
      <c r="V227" s="263"/>
      <c r="W227" s="263"/>
      <c r="X227" s="263"/>
      <c r="Y227" s="264"/>
      <c r="Z227" s="232" t="s">
        <v>478</v>
      </c>
      <c r="AA227" s="233"/>
      <c r="AB227" s="233"/>
      <c r="AC227" s="233"/>
      <c r="AD227" s="233"/>
      <c r="AE227" s="233"/>
      <c r="AF227" s="234"/>
      <c r="AG227" s="258">
        <v>119903</v>
      </c>
      <c r="AH227" s="259"/>
      <c r="AI227" s="259"/>
      <c r="AJ227" s="259"/>
      <c r="AK227" s="259"/>
      <c r="AL227" s="259"/>
      <c r="AM227" s="260"/>
      <c r="AN227" s="258">
        <v>37410</v>
      </c>
      <c r="AO227" s="259"/>
      <c r="AP227" s="259"/>
      <c r="AQ227" s="259"/>
      <c r="AR227" s="259"/>
      <c r="AS227" s="259"/>
      <c r="AT227" s="260"/>
      <c r="AU227" s="258">
        <v>37410</v>
      </c>
      <c r="AV227" s="259"/>
      <c r="AW227" s="259"/>
      <c r="AX227" s="260"/>
    </row>
    <row r="228" spans="1:51" ht="12" customHeight="1" x14ac:dyDescent="0.25">
      <c r="A228" s="201">
        <v>47</v>
      </c>
      <c r="B228" s="202"/>
      <c r="C228" s="272">
        <v>195</v>
      </c>
      <c r="D228" s="273"/>
      <c r="E228" s="273"/>
      <c r="F228" s="274"/>
      <c r="G228" s="262">
        <v>45508</v>
      </c>
      <c r="H228" s="263"/>
      <c r="I228" s="263"/>
      <c r="J228" s="263"/>
      <c r="K228" s="263"/>
      <c r="L228" s="263"/>
      <c r="M228" s="264"/>
      <c r="N228" s="232" t="s">
        <v>477</v>
      </c>
      <c r="O228" s="233"/>
      <c r="P228" s="233"/>
      <c r="Q228" s="234"/>
      <c r="R228" s="262">
        <v>45594</v>
      </c>
      <c r="S228" s="263"/>
      <c r="T228" s="263"/>
      <c r="U228" s="263"/>
      <c r="V228" s="263"/>
      <c r="W228" s="263"/>
      <c r="X228" s="263"/>
      <c r="Y228" s="264"/>
      <c r="Z228" s="232" t="s">
        <v>478</v>
      </c>
      <c r="AA228" s="233"/>
      <c r="AB228" s="233"/>
      <c r="AC228" s="233"/>
      <c r="AD228" s="233"/>
      <c r="AE228" s="233"/>
      <c r="AF228" s="234"/>
      <c r="AG228" s="258">
        <v>119903</v>
      </c>
      <c r="AH228" s="259"/>
      <c r="AI228" s="259"/>
      <c r="AJ228" s="259"/>
      <c r="AK228" s="259"/>
      <c r="AL228" s="259"/>
      <c r="AM228" s="260"/>
      <c r="AN228" s="258">
        <v>37410</v>
      </c>
      <c r="AO228" s="259"/>
      <c r="AP228" s="259"/>
      <c r="AQ228" s="259"/>
      <c r="AR228" s="259"/>
      <c r="AS228" s="259"/>
      <c r="AT228" s="260"/>
      <c r="AU228" s="258">
        <v>37410</v>
      </c>
      <c r="AV228" s="259"/>
      <c r="AW228" s="259"/>
      <c r="AX228" s="260"/>
    </row>
    <row r="229" spans="1:51" ht="12" customHeight="1" x14ac:dyDescent="0.25">
      <c r="A229" s="201">
        <v>48</v>
      </c>
      <c r="B229" s="202"/>
      <c r="C229" s="272">
        <v>195</v>
      </c>
      <c r="D229" s="273"/>
      <c r="E229" s="273"/>
      <c r="F229" s="274"/>
      <c r="G229" s="262">
        <v>45503</v>
      </c>
      <c r="H229" s="263"/>
      <c r="I229" s="263"/>
      <c r="J229" s="263"/>
      <c r="K229" s="263"/>
      <c r="L229" s="263"/>
      <c r="M229" s="264"/>
      <c r="N229" s="232" t="s">
        <v>477</v>
      </c>
      <c r="O229" s="233"/>
      <c r="P229" s="233"/>
      <c r="Q229" s="234"/>
      <c r="R229" s="262">
        <v>45594</v>
      </c>
      <c r="S229" s="263"/>
      <c r="T229" s="263"/>
      <c r="U229" s="263"/>
      <c r="V229" s="263"/>
      <c r="W229" s="263"/>
      <c r="X229" s="263"/>
      <c r="Y229" s="264"/>
      <c r="Z229" s="232" t="s">
        <v>478</v>
      </c>
      <c r="AA229" s="233"/>
      <c r="AB229" s="233"/>
      <c r="AC229" s="233"/>
      <c r="AD229" s="233"/>
      <c r="AE229" s="233"/>
      <c r="AF229" s="234"/>
      <c r="AG229" s="258">
        <v>192147</v>
      </c>
      <c r="AH229" s="259"/>
      <c r="AI229" s="259"/>
      <c r="AJ229" s="259"/>
      <c r="AK229" s="259"/>
      <c r="AL229" s="259"/>
      <c r="AM229" s="260"/>
      <c r="AN229" s="258">
        <v>59950</v>
      </c>
      <c r="AO229" s="259"/>
      <c r="AP229" s="259"/>
      <c r="AQ229" s="259"/>
      <c r="AR229" s="259"/>
      <c r="AS229" s="259"/>
      <c r="AT229" s="260"/>
      <c r="AU229" s="258">
        <v>59950</v>
      </c>
      <c r="AV229" s="259"/>
      <c r="AW229" s="259"/>
      <c r="AX229" s="260"/>
    </row>
    <row r="230" spans="1:51" ht="11.45" customHeight="1" x14ac:dyDescent="0.25">
      <c r="A230" s="201">
        <v>49</v>
      </c>
      <c r="B230" s="202"/>
      <c r="C230" s="272">
        <v>195</v>
      </c>
      <c r="D230" s="273"/>
      <c r="E230" s="273"/>
      <c r="F230" s="274"/>
      <c r="G230" s="262">
        <v>45503</v>
      </c>
      <c r="H230" s="263"/>
      <c r="I230" s="263"/>
      <c r="J230" s="263"/>
      <c r="K230" s="263"/>
      <c r="L230" s="263"/>
      <c r="M230" s="264"/>
      <c r="N230" s="232" t="s">
        <v>477</v>
      </c>
      <c r="O230" s="233"/>
      <c r="P230" s="233"/>
      <c r="Q230" s="234"/>
      <c r="R230" s="262">
        <v>45594</v>
      </c>
      <c r="S230" s="263"/>
      <c r="T230" s="263"/>
      <c r="U230" s="263"/>
      <c r="V230" s="263"/>
      <c r="W230" s="263"/>
      <c r="X230" s="263"/>
      <c r="Y230" s="264"/>
      <c r="Z230" s="232" t="s">
        <v>478</v>
      </c>
      <c r="AA230" s="233"/>
      <c r="AB230" s="233"/>
      <c r="AC230" s="233"/>
      <c r="AD230" s="233"/>
      <c r="AE230" s="233"/>
      <c r="AF230" s="234"/>
      <c r="AG230" s="258">
        <v>88217</v>
      </c>
      <c r="AH230" s="259"/>
      <c r="AI230" s="259"/>
      <c r="AJ230" s="259"/>
      <c r="AK230" s="259"/>
      <c r="AL230" s="259"/>
      <c r="AM230" s="260"/>
      <c r="AN230" s="258">
        <v>27524</v>
      </c>
      <c r="AO230" s="259"/>
      <c r="AP230" s="259"/>
      <c r="AQ230" s="259"/>
      <c r="AR230" s="259"/>
      <c r="AS230" s="259"/>
      <c r="AT230" s="260"/>
      <c r="AU230" s="258">
        <v>27524</v>
      </c>
      <c r="AV230" s="259"/>
      <c r="AW230" s="259"/>
      <c r="AX230" s="260"/>
    </row>
    <row r="231" spans="1:51" ht="11.45" customHeight="1" x14ac:dyDescent="0.25">
      <c r="A231" s="201">
        <v>50</v>
      </c>
      <c r="B231" s="202"/>
      <c r="C231" s="201">
        <v>195</v>
      </c>
      <c r="D231" s="261"/>
      <c r="E231" s="261"/>
      <c r="F231" s="202"/>
      <c r="G231" s="229">
        <v>45503</v>
      </c>
      <c r="H231" s="230"/>
      <c r="I231" s="230"/>
      <c r="J231" s="230"/>
      <c r="K231" s="230"/>
      <c r="L231" s="230"/>
      <c r="M231" s="231"/>
      <c r="N231" s="232" t="s">
        <v>477</v>
      </c>
      <c r="O231" s="233"/>
      <c r="P231" s="233"/>
      <c r="Q231" s="234"/>
      <c r="R231" s="235">
        <v>45594</v>
      </c>
      <c r="S231" s="236"/>
      <c r="T231" s="236"/>
      <c r="U231" s="236"/>
      <c r="V231" s="236"/>
      <c r="W231" s="236"/>
      <c r="X231" s="236"/>
      <c r="Y231" s="233" t="s">
        <v>478</v>
      </c>
      <c r="Z231" s="233"/>
      <c r="AA231" s="233"/>
      <c r="AB231" s="233"/>
      <c r="AC231" s="233"/>
      <c r="AD231" s="233"/>
      <c r="AE231" s="233"/>
      <c r="AF231" s="234"/>
      <c r="AG231" s="223">
        <v>94098</v>
      </c>
      <c r="AH231" s="224"/>
      <c r="AI231" s="224"/>
      <c r="AJ231" s="224"/>
      <c r="AK231" s="224"/>
      <c r="AL231" s="224"/>
      <c r="AM231" s="225"/>
      <c r="AN231" s="238">
        <v>29359</v>
      </c>
      <c r="AO231" s="239"/>
      <c r="AP231" s="239"/>
      <c r="AQ231" s="239"/>
      <c r="AR231" s="239"/>
      <c r="AS231" s="239"/>
      <c r="AT231" s="240"/>
      <c r="AU231" s="258">
        <v>29359</v>
      </c>
      <c r="AV231" s="259"/>
      <c r="AW231" s="259"/>
      <c r="AX231" s="260"/>
      <c r="AY231" s="73"/>
    </row>
    <row r="232" spans="1:51" ht="12" customHeight="1" x14ac:dyDescent="0.25">
      <c r="A232" s="201">
        <v>51</v>
      </c>
      <c r="B232" s="202"/>
      <c r="C232" s="201">
        <v>195</v>
      </c>
      <c r="D232" s="261"/>
      <c r="E232" s="261"/>
      <c r="F232" s="202"/>
      <c r="G232" s="229">
        <v>45477</v>
      </c>
      <c r="H232" s="230"/>
      <c r="I232" s="230"/>
      <c r="J232" s="230"/>
      <c r="K232" s="230"/>
      <c r="L232" s="230"/>
      <c r="M232" s="231"/>
      <c r="N232" s="232" t="s">
        <v>477</v>
      </c>
      <c r="O232" s="233"/>
      <c r="P232" s="233"/>
      <c r="Q232" s="234"/>
      <c r="R232" s="235">
        <v>45594</v>
      </c>
      <c r="S232" s="236"/>
      <c r="T232" s="236"/>
      <c r="U232" s="236"/>
      <c r="V232" s="236"/>
      <c r="W232" s="236"/>
      <c r="X232" s="236"/>
      <c r="Y232" s="233" t="s">
        <v>478</v>
      </c>
      <c r="Z232" s="233"/>
      <c r="AA232" s="233"/>
      <c r="AB232" s="233"/>
      <c r="AC232" s="233"/>
      <c r="AD232" s="233"/>
      <c r="AE232" s="233"/>
      <c r="AF232" s="234"/>
      <c r="AG232" s="223">
        <v>119903</v>
      </c>
      <c r="AH232" s="224"/>
      <c r="AI232" s="224"/>
      <c r="AJ232" s="224"/>
      <c r="AK232" s="224"/>
      <c r="AL232" s="224"/>
      <c r="AM232" s="225"/>
      <c r="AN232" s="238">
        <v>37410</v>
      </c>
      <c r="AO232" s="239"/>
      <c r="AP232" s="239"/>
      <c r="AQ232" s="239"/>
      <c r="AR232" s="239"/>
      <c r="AS232" s="239"/>
      <c r="AT232" s="240"/>
      <c r="AU232" s="258">
        <v>37410</v>
      </c>
      <c r="AV232" s="259"/>
      <c r="AW232" s="259"/>
      <c r="AX232" s="260"/>
      <c r="AY232" s="73"/>
    </row>
    <row r="233" spans="1:51" ht="12" customHeight="1" x14ac:dyDescent="0.25">
      <c r="A233" s="201">
        <v>52</v>
      </c>
      <c r="B233" s="202"/>
      <c r="C233" s="201">
        <v>195</v>
      </c>
      <c r="D233" s="261"/>
      <c r="E233" s="261"/>
      <c r="F233" s="202"/>
      <c r="G233" s="229">
        <v>45477</v>
      </c>
      <c r="H233" s="230"/>
      <c r="I233" s="230"/>
      <c r="J233" s="230"/>
      <c r="K233" s="230"/>
      <c r="L233" s="230"/>
      <c r="M233" s="231"/>
      <c r="N233" s="232" t="s">
        <v>477</v>
      </c>
      <c r="O233" s="233"/>
      <c r="P233" s="233"/>
      <c r="Q233" s="234"/>
      <c r="R233" s="235">
        <v>45594</v>
      </c>
      <c r="S233" s="236"/>
      <c r="T233" s="236"/>
      <c r="U233" s="236"/>
      <c r="V233" s="236"/>
      <c r="W233" s="236"/>
      <c r="X233" s="236"/>
      <c r="Y233" s="233" t="s">
        <v>478</v>
      </c>
      <c r="Z233" s="233"/>
      <c r="AA233" s="233"/>
      <c r="AB233" s="233"/>
      <c r="AC233" s="233"/>
      <c r="AD233" s="233"/>
      <c r="AE233" s="233"/>
      <c r="AF233" s="234"/>
      <c r="AG233" s="223">
        <v>119903</v>
      </c>
      <c r="AH233" s="224"/>
      <c r="AI233" s="224"/>
      <c r="AJ233" s="224"/>
      <c r="AK233" s="224"/>
      <c r="AL233" s="224"/>
      <c r="AM233" s="225"/>
      <c r="AN233" s="238">
        <v>37410</v>
      </c>
      <c r="AO233" s="239"/>
      <c r="AP233" s="239"/>
      <c r="AQ233" s="239"/>
      <c r="AR233" s="239"/>
      <c r="AS233" s="239"/>
      <c r="AT233" s="240"/>
      <c r="AU233" s="258">
        <v>37410</v>
      </c>
      <c r="AV233" s="259"/>
      <c r="AW233" s="259"/>
      <c r="AX233" s="260"/>
      <c r="AY233" s="73"/>
    </row>
    <row r="234" spans="1:51" ht="12" customHeight="1" x14ac:dyDescent="0.25">
      <c r="A234" s="201">
        <v>53</v>
      </c>
      <c r="B234" s="202"/>
      <c r="C234" s="201">
        <v>195</v>
      </c>
      <c r="D234" s="261"/>
      <c r="E234" s="261"/>
      <c r="F234" s="202"/>
      <c r="G234" s="229">
        <v>45473</v>
      </c>
      <c r="H234" s="230"/>
      <c r="I234" s="230"/>
      <c r="J234" s="230"/>
      <c r="K234" s="230"/>
      <c r="L234" s="230"/>
      <c r="M234" s="231"/>
      <c r="N234" s="232" t="s">
        <v>477</v>
      </c>
      <c r="O234" s="233"/>
      <c r="P234" s="233"/>
      <c r="Q234" s="234"/>
      <c r="R234" s="235">
        <v>45510</v>
      </c>
      <c r="S234" s="236"/>
      <c r="T234" s="236"/>
      <c r="U234" s="236"/>
      <c r="V234" s="236"/>
      <c r="W234" s="236"/>
      <c r="X234" s="236"/>
      <c r="Y234" s="233" t="s">
        <v>478</v>
      </c>
      <c r="Z234" s="233"/>
      <c r="AA234" s="233"/>
      <c r="AB234" s="233"/>
      <c r="AC234" s="233"/>
      <c r="AD234" s="233"/>
      <c r="AE234" s="233"/>
      <c r="AF234" s="234"/>
      <c r="AG234" s="258">
        <v>468</v>
      </c>
      <c r="AH234" s="259"/>
      <c r="AI234" s="259"/>
      <c r="AJ234" s="259"/>
      <c r="AK234" s="259"/>
      <c r="AL234" s="259"/>
      <c r="AM234" s="260"/>
      <c r="AN234" s="258">
        <v>146</v>
      </c>
      <c r="AO234" s="259"/>
      <c r="AP234" s="259"/>
      <c r="AQ234" s="259"/>
      <c r="AR234" s="259"/>
      <c r="AS234" s="259"/>
      <c r="AT234" s="260"/>
      <c r="AU234" s="258">
        <v>146</v>
      </c>
      <c r="AV234" s="259"/>
      <c r="AW234" s="259"/>
      <c r="AX234" s="260"/>
      <c r="AY234" s="73"/>
    </row>
    <row r="235" spans="1:51" ht="12" customHeight="1" x14ac:dyDescent="0.25">
      <c r="A235" s="201">
        <v>54</v>
      </c>
      <c r="B235" s="202"/>
      <c r="C235" s="201">
        <v>195</v>
      </c>
      <c r="D235" s="261"/>
      <c r="E235" s="261"/>
      <c r="F235" s="202"/>
      <c r="G235" s="229">
        <v>45473</v>
      </c>
      <c r="H235" s="230"/>
      <c r="I235" s="230"/>
      <c r="J235" s="230"/>
      <c r="K235" s="230"/>
      <c r="L235" s="230"/>
      <c r="M235" s="231"/>
      <c r="N235" s="232" t="s">
        <v>477</v>
      </c>
      <c r="O235" s="233"/>
      <c r="P235" s="233"/>
      <c r="Q235" s="234"/>
      <c r="R235" s="235">
        <v>45510</v>
      </c>
      <c r="S235" s="236"/>
      <c r="T235" s="236"/>
      <c r="U235" s="236"/>
      <c r="V235" s="236"/>
      <c r="W235" s="236"/>
      <c r="X235" s="236"/>
      <c r="Y235" s="233" t="s">
        <v>478</v>
      </c>
      <c r="Z235" s="233"/>
      <c r="AA235" s="233"/>
      <c r="AB235" s="233"/>
      <c r="AC235" s="233"/>
      <c r="AD235" s="233"/>
      <c r="AE235" s="233"/>
      <c r="AF235" s="234"/>
      <c r="AG235" s="223">
        <v>88217</v>
      </c>
      <c r="AH235" s="224"/>
      <c r="AI235" s="224"/>
      <c r="AJ235" s="224"/>
      <c r="AK235" s="224"/>
      <c r="AL235" s="224"/>
      <c r="AM235" s="225"/>
      <c r="AN235" s="238">
        <v>27524</v>
      </c>
      <c r="AO235" s="239"/>
      <c r="AP235" s="239"/>
      <c r="AQ235" s="239"/>
      <c r="AR235" s="239"/>
      <c r="AS235" s="239"/>
      <c r="AT235" s="240"/>
      <c r="AU235" s="258">
        <v>27524</v>
      </c>
      <c r="AV235" s="259"/>
      <c r="AW235" s="259"/>
      <c r="AX235" s="260"/>
      <c r="AY235" s="73"/>
    </row>
    <row r="236" spans="1:51" ht="12" customHeight="1" x14ac:dyDescent="0.25">
      <c r="A236" s="201">
        <v>55</v>
      </c>
      <c r="B236" s="202"/>
      <c r="C236" s="201">
        <v>195</v>
      </c>
      <c r="D236" s="261"/>
      <c r="E236" s="261"/>
      <c r="F236" s="202"/>
      <c r="G236" s="229">
        <v>45473</v>
      </c>
      <c r="H236" s="230"/>
      <c r="I236" s="230"/>
      <c r="J236" s="230"/>
      <c r="K236" s="230"/>
      <c r="L236" s="230"/>
      <c r="M236" s="231"/>
      <c r="N236" s="232" t="s">
        <v>477</v>
      </c>
      <c r="O236" s="233"/>
      <c r="P236" s="233"/>
      <c r="Q236" s="234"/>
      <c r="R236" s="235">
        <v>45510</v>
      </c>
      <c r="S236" s="236"/>
      <c r="T236" s="236"/>
      <c r="U236" s="236"/>
      <c r="V236" s="236"/>
      <c r="W236" s="236"/>
      <c r="X236" s="236"/>
      <c r="Y236" s="233" t="s">
        <v>478</v>
      </c>
      <c r="Z236" s="233"/>
      <c r="AA236" s="233"/>
      <c r="AB236" s="233"/>
      <c r="AC236" s="233"/>
      <c r="AD236" s="233"/>
      <c r="AE236" s="233"/>
      <c r="AF236" s="234"/>
      <c r="AG236" s="223">
        <v>94098</v>
      </c>
      <c r="AH236" s="224"/>
      <c r="AI236" s="224"/>
      <c r="AJ236" s="224"/>
      <c r="AK236" s="224"/>
      <c r="AL236" s="224"/>
      <c r="AM236" s="225"/>
      <c r="AN236" s="238">
        <v>29359</v>
      </c>
      <c r="AO236" s="239"/>
      <c r="AP236" s="239"/>
      <c r="AQ236" s="239"/>
      <c r="AR236" s="239"/>
      <c r="AS236" s="239"/>
      <c r="AT236" s="240"/>
      <c r="AU236" s="258">
        <v>29359</v>
      </c>
      <c r="AV236" s="259"/>
      <c r="AW236" s="259"/>
      <c r="AX236" s="260"/>
      <c r="AY236" s="73"/>
    </row>
    <row r="237" spans="1:51" ht="12" customHeight="1" x14ac:dyDescent="0.25">
      <c r="A237" s="201">
        <v>56</v>
      </c>
      <c r="B237" s="202"/>
      <c r="C237" s="201">
        <v>195</v>
      </c>
      <c r="D237" s="261"/>
      <c r="E237" s="261"/>
      <c r="F237" s="202"/>
      <c r="G237" s="229">
        <v>45473</v>
      </c>
      <c r="H237" s="230"/>
      <c r="I237" s="230"/>
      <c r="J237" s="230"/>
      <c r="K237" s="230"/>
      <c r="L237" s="230"/>
      <c r="M237" s="231"/>
      <c r="N237" s="232" t="s">
        <v>477</v>
      </c>
      <c r="O237" s="233"/>
      <c r="P237" s="233"/>
      <c r="Q237" s="234"/>
      <c r="R237" s="235">
        <v>45510</v>
      </c>
      <c r="S237" s="236"/>
      <c r="T237" s="236"/>
      <c r="U237" s="236"/>
      <c r="V237" s="236"/>
      <c r="W237" s="236"/>
      <c r="X237" s="236"/>
      <c r="Y237" s="233" t="s">
        <v>478</v>
      </c>
      <c r="Z237" s="233"/>
      <c r="AA237" s="233"/>
      <c r="AB237" s="233"/>
      <c r="AC237" s="233"/>
      <c r="AD237" s="233"/>
      <c r="AE237" s="233"/>
      <c r="AF237" s="234"/>
      <c r="AG237" s="223">
        <v>192147</v>
      </c>
      <c r="AH237" s="224"/>
      <c r="AI237" s="224"/>
      <c r="AJ237" s="224"/>
      <c r="AK237" s="224"/>
      <c r="AL237" s="224"/>
      <c r="AM237" s="225"/>
      <c r="AN237" s="238">
        <v>59950</v>
      </c>
      <c r="AO237" s="239"/>
      <c r="AP237" s="239"/>
      <c r="AQ237" s="239"/>
      <c r="AR237" s="239"/>
      <c r="AS237" s="239"/>
      <c r="AT237" s="240"/>
      <c r="AU237" s="258">
        <v>59950</v>
      </c>
      <c r="AV237" s="259"/>
      <c r="AW237" s="259"/>
      <c r="AX237" s="260"/>
      <c r="AY237" s="73"/>
    </row>
    <row r="238" spans="1:51" ht="11.1" customHeight="1" x14ac:dyDescent="0.25">
      <c r="A238" s="201">
        <v>57</v>
      </c>
      <c r="B238" s="202"/>
      <c r="C238" s="201">
        <v>195</v>
      </c>
      <c r="D238" s="261"/>
      <c r="E238" s="261"/>
      <c r="F238" s="202"/>
      <c r="G238" s="229">
        <v>45473</v>
      </c>
      <c r="H238" s="230"/>
      <c r="I238" s="230"/>
      <c r="J238" s="230"/>
      <c r="K238" s="230"/>
      <c r="L238" s="230"/>
      <c r="M238" s="231"/>
      <c r="N238" s="232" t="s">
        <v>477</v>
      </c>
      <c r="O238" s="233"/>
      <c r="P238" s="233"/>
      <c r="Q238" s="234"/>
      <c r="R238" s="235">
        <v>45510</v>
      </c>
      <c r="S238" s="236"/>
      <c r="T238" s="236"/>
      <c r="U238" s="236"/>
      <c r="V238" s="236"/>
      <c r="W238" s="236"/>
      <c r="X238" s="236"/>
      <c r="Y238" s="233" t="s">
        <v>478</v>
      </c>
      <c r="Z238" s="233"/>
      <c r="AA238" s="233"/>
      <c r="AB238" s="233"/>
      <c r="AC238" s="233"/>
      <c r="AD238" s="233"/>
      <c r="AE238" s="233"/>
      <c r="AF238" s="234"/>
      <c r="AG238" s="223">
        <v>13960</v>
      </c>
      <c r="AH238" s="224"/>
      <c r="AI238" s="224"/>
      <c r="AJ238" s="224"/>
      <c r="AK238" s="224"/>
      <c r="AL238" s="224"/>
      <c r="AM238" s="225"/>
      <c r="AN238" s="238">
        <v>4356</v>
      </c>
      <c r="AO238" s="239"/>
      <c r="AP238" s="239"/>
      <c r="AQ238" s="239"/>
      <c r="AR238" s="239"/>
      <c r="AS238" s="239"/>
      <c r="AT238" s="240"/>
      <c r="AU238" s="258">
        <v>4356</v>
      </c>
      <c r="AV238" s="259"/>
      <c r="AW238" s="259"/>
      <c r="AX238" s="260"/>
      <c r="AY238" s="73"/>
    </row>
    <row r="239" spans="1:51" ht="12" customHeight="1" x14ac:dyDescent="0.25">
      <c r="A239" s="201">
        <v>58</v>
      </c>
      <c r="B239" s="202"/>
      <c r="C239" s="201">
        <v>195</v>
      </c>
      <c r="D239" s="261"/>
      <c r="E239" s="261"/>
      <c r="F239" s="202"/>
      <c r="G239" s="229">
        <v>45447</v>
      </c>
      <c r="H239" s="230"/>
      <c r="I239" s="230"/>
      <c r="J239" s="230"/>
      <c r="K239" s="230"/>
      <c r="L239" s="230"/>
      <c r="M239" s="231"/>
      <c r="N239" s="232" t="s">
        <v>477</v>
      </c>
      <c r="O239" s="233"/>
      <c r="P239" s="233"/>
      <c r="Q239" s="234"/>
      <c r="R239" s="235">
        <v>45510</v>
      </c>
      <c r="S239" s="236"/>
      <c r="T239" s="236"/>
      <c r="U239" s="236"/>
      <c r="V239" s="236"/>
      <c r="W239" s="236"/>
      <c r="X239" s="236"/>
      <c r="Y239" s="233" t="s">
        <v>478</v>
      </c>
      <c r="Z239" s="233"/>
      <c r="AA239" s="233"/>
      <c r="AB239" s="233"/>
      <c r="AC239" s="233"/>
      <c r="AD239" s="233"/>
      <c r="AE239" s="233"/>
      <c r="AF239" s="234"/>
      <c r="AG239" s="223">
        <v>119903</v>
      </c>
      <c r="AH239" s="224"/>
      <c r="AI239" s="224"/>
      <c r="AJ239" s="224"/>
      <c r="AK239" s="224"/>
      <c r="AL239" s="224"/>
      <c r="AM239" s="225"/>
      <c r="AN239" s="238">
        <v>37410</v>
      </c>
      <c r="AO239" s="239"/>
      <c r="AP239" s="239"/>
      <c r="AQ239" s="239"/>
      <c r="AR239" s="239"/>
      <c r="AS239" s="239"/>
      <c r="AT239" s="240"/>
      <c r="AU239" s="258">
        <v>37410</v>
      </c>
      <c r="AV239" s="259"/>
      <c r="AW239" s="259"/>
      <c r="AX239" s="260"/>
      <c r="AY239" s="73"/>
    </row>
    <row r="240" spans="1:51" ht="12" customHeight="1" x14ac:dyDescent="0.25">
      <c r="A240" s="201">
        <v>59</v>
      </c>
      <c r="B240" s="202"/>
      <c r="C240" s="201">
        <v>195</v>
      </c>
      <c r="D240" s="261"/>
      <c r="E240" s="261"/>
      <c r="F240" s="202"/>
      <c r="G240" s="229">
        <v>45447</v>
      </c>
      <c r="H240" s="230"/>
      <c r="I240" s="230"/>
      <c r="J240" s="230"/>
      <c r="K240" s="230"/>
      <c r="L240" s="230"/>
      <c r="M240" s="231"/>
      <c r="N240" s="232" t="s">
        <v>477</v>
      </c>
      <c r="O240" s="233"/>
      <c r="P240" s="233"/>
      <c r="Q240" s="234"/>
      <c r="R240" s="235">
        <v>45510</v>
      </c>
      <c r="S240" s="236"/>
      <c r="T240" s="236"/>
      <c r="U240" s="236"/>
      <c r="V240" s="236"/>
      <c r="W240" s="236"/>
      <c r="X240" s="236"/>
      <c r="Y240" s="233" t="s">
        <v>478</v>
      </c>
      <c r="Z240" s="233"/>
      <c r="AA240" s="233"/>
      <c r="AB240" s="233"/>
      <c r="AC240" s="233"/>
      <c r="AD240" s="233"/>
      <c r="AE240" s="233"/>
      <c r="AF240" s="234"/>
      <c r="AG240" s="223">
        <v>119903</v>
      </c>
      <c r="AH240" s="224"/>
      <c r="AI240" s="224"/>
      <c r="AJ240" s="224"/>
      <c r="AK240" s="224"/>
      <c r="AL240" s="224"/>
      <c r="AM240" s="225"/>
      <c r="AN240" s="238">
        <v>37410</v>
      </c>
      <c r="AO240" s="239"/>
      <c r="AP240" s="239"/>
      <c r="AQ240" s="239"/>
      <c r="AR240" s="239"/>
      <c r="AS240" s="239"/>
      <c r="AT240" s="240"/>
      <c r="AU240" s="258">
        <v>37410</v>
      </c>
      <c r="AV240" s="259"/>
      <c r="AW240" s="259"/>
      <c r="AX240" s="260"/>
      <c r="AY240" s="73"/>
    </row>
    <row r="241" spans="1:56" ht="12" customHeight="1" x14ac:dyDescent="0.25">
      <c r="A241" s="201">
        <v>60</v>
      </c>
      <c r="B241" s="202"/>
      <c r="C241" s="201">
        <v>195</v>
      </c>
      <c r="D241" s="261"/>
      <c r="E241" s="261"/>
      <c r="F241" s="202"/>
      <c r="G241" s="229">
        <v>45442</v>
      </c>
      <c r="H241" s="230"/>
      <c r="I241" s="230"/>
      <c r="J241" s="230"/>
      <c r="K241" s="230"/>
      <c r="L241" s="230"/>
      <c r="M241" s="231"/>
      <c r="N241" s="232" t="s">
        <v>477</v>
      </c>
      <c r="O241" s="233"/>
      <c r="P241" s="233"/>
      <c r="Q241" s="234"/>
      <c r="R241" s="235">
        <v>45510</v>
      </c>
      <c r="S241" s="236"/>
      <c r="T241" s="236"/>
      <c r="U241" s="236"/>
      <c r="V241" s="236"/>
      <c r="W241" s="236"/>
      <c r="X241" s="236"/>
      <c r="Y241" s="233" t="s">
        <v>478</v>
      </c>
      <c r="Z241" s="233"/>
      <c r="AA241" s="233"/>
      <c r="AB241" s="233"/>
      <c r="AC241" s="233"/>
      <c r="AD241" s="233"/>
      <c r="AE241" s="233"/>
      <c r="AF241" s="234"/>
      <c r="AG241" s="223">
        <v>192147</v>
      </c>
      <c r="AH241" s="224"/>
      <c r="AI241" s="224"/>
      <c r="AJ241" s="224"/>
      <c r="AK241" s="224"/>
      <c r="AL241" s="224"/>
      <c r="AM241" s="225"/>
      <c r="AN241" s="238">
        <v>59950</v>
      </c>
      <c r="AO241" s="239"/>
      <c r="AP241" s="239"/>
      <c r="AQ241" s="239"/>
      <c r="AR241" s="239"/>
      <c r="AS241" s="239"/>
      <c r="AT241" s="240"/>
      <c r="AU241" s="258">
        <v>59950</v>
      </c>
      <c r="AV241" s="259"/>
      <c r="AW241" s="259"/>
      <c r="AX241" s="260"/>
      <c r="AY241" s="73"/>
    </row>
    <row r="242" spans="1:56" ht="12" customHeight="1" x14ac:dyDescent="0.25">
      <c r="A242" s="201">
        <v>61</v>
      </c>
      <c r="B242" s="202"/>
      <c r="C242" s="201">
        <v>195</v>
      </c>
      <c r="D242" s="261"/>
      <c r="E242" s="261"/>
      <c r="F242" s="202"/>
      <c r="G242" s="229">
        <v>45442</v>
      </c>
      <c r="H242" s="230"/>
      <c r="I242" s="230"/>
      <c r="J242" s="230"/>
      <c r="K242" s="230"/>
      <c r="L242" s="230"/>
      <c r="M242" s="231"/>
      <c r="N242" s="232" t="s">
        <v>477</v>
      </c>
      <c r="O242" s="233"/>
      <c r="P242" s="233"/>
      <c r="Q242" s="234"/>
      <c r="R242" s="235">
        <v>45510</v>
      </c>
      <c r="S242" s="236"/>
      <c r="T242" s="236"/>
      <c r="U242" s="236"/>
      <c r="V242" s="236"/>
      <c r="W242" s="236"/>
      <c r="X242" s="236"/>
      <c r="Y242" s="233" t="s">
        <v>478</v>
      </c>
      <c r="Z242" s="233"/>
      <c r="AA242" s="233"/>
      <c r="AB242" s="233"/>
      <c r="AC242" s="233"/>
      <c r="AD242" s="233"/>
      <c r="AE242" s="233"/>
      <c r="AF242" s="234"/>
      <c r="AG242" s="223">
        <v>88217</v>
      </c>
      <c r="AH242" s="224"/>
      <c r="AI242" s="224"/>
      <c r="AJ242" s="224"/>
      <c r="AK242" s="224"/>
      <c r="AL242" s="224"/>
      <c r="AM242" s="225"/>
      <c r="AN242" s="238">
        <v>27524</v>
      </c>
      <c r="AO242" s="239"/>
      <c r="AP242" s="239"/>
      <c r="AQ242" s="239"/>
      <c r="AR242" s="239"/>
      <c r="AS242" s="239"/>
      <c r="AT242" s="240"/>
      <c r="AU242" s="258">
        <v>27524</v>
      </c>
      <c r="AV242" s="259"/>
      <c r="AW242" s="259"/>
      <c r="AX242" s="260"/>
      <c r="AY242" s="73"/>
    </row>
    <row r="243" spans="1:56" ht="12" customHeight="1" x14ac:dyDescent="0.25">
      <c r="A243" s="201">
        <v>62</v>
      </c>
      <c r="B243" s="202"/>
      <c r="C243" s="201">
        <v>195</v>
      </c>
      <c r="D243" s="261"/>
      <c r="E243" s="261"/>
      <c r="F243" s="202"/>
      <c r="G243" s="229">
        <v>45442</v>
      </c>
      <c r="H243" s="230"/>
      <c r="I243" s="230"/>
      <c r="J243" s="230"/>
      <c r="K243" s="230"/>
      <c r="L243" s="230"/>
      <c r="M243" s="231"/>
      <c r="N243" s="232" t="s">
        <v>477</v>
      </c>
      <c r="O243" s="233"/>
      <c r="P243" s="233"/>
      <c r="Q243" s="234"/>
      <c r="R243" s="235">
        <v>45510</v>
      </c>
      <c r="S243" s="236"/>
      <c r="T243" s="236"/>
      <c r="U243" s="236"/>
      <c r="V243" s="236"/>
      <c r="W243" s="236"/>
      <c r="X243" s="236"/>
      <c r="Y243" s="233" t="s">
        <v>478</v>
      </c>
      <c r="Z243" s="233"/>
      <c r="AA243" s="233"/>
      <c r="AB243" s="233"/>
      <c r="AC243" s="233"/>
      <c r="AD243" s="233"/>
      <c r="AE243" s="233"/>
      <c r="AF243" s="234"/>
      <c r="AG243" s="223">
        <v>94098</v>
      </c>
      <c r="AH243" s="224"/>
      <c r="AI243" s="224"/>
      <c r="AJ243" s="224"/>
      <c r="AK243" s="224"/>
      <c r="AL243" s="224"/>
      <c r="AM243" s="225"/>
      <c r="AN243" s="238">
        <v>29359</v>
      </c>
      <c r="AO243" s="239"/>
      <c r="AP243" s="239"/>
      <c r="AQ243" s="239"/>
      <c r="AR243" s="239"/>
      <c r="AS243" s="239"/>
      <c r="AT243" s="240"/>
      <c r="AU243" s="258">
        <v>29359</v>
      </c>
      <c r="AV243" s="259"/>
      <c r="AW243" s="259"/>
      <c r="AX243" s="260"/>
      <c r="AY243" s="73"/>
    </row>
    <row r="244" spans="1:56" ht="12" customHeight="1" x14ac:dyDescent="0.25">
      <c r="A244" s="201">
        <v>63</v>
      </c>
      <c r="B244" s="202"/>
      <c r="C244" s="201">
        <v>195</v>
      </c>
      <c r="D244" s="261"/>
      <c r="E244" s="261"/>
      <c r="F244" s="202"/>
      <c r="G244" s="229">
        <v>45416</v>
      </c>
      <c r="H244" s="230"/>
      <c r="I244" s="230"/>
      <c r="J244" s="230"/>
      <c r="K244" s="230"/>
      <c r="L244" s="230"/>
      <c r="M244" s="231"/>
      <c r="N244" s="232" t="s">
        <v>477</v>
      </c>
      <c r="O244" s="233"/>
      <c r="P244" s="233"/>
      <c r="Q244" s="234"/>
      <c r="R244" s="235">
        <v>45510</v>
      </c>
      <c r="S244" s="236"/>
      <c r="T244" s="236"/>
      <c r="U244" s="236"/>
      <c r="V244" s="236"/>
      <c r="W244" s="236"/>
      <c r="X244" s="236"/>
      <c r="Y244" s="233" t="s">
        <v>478</v>
      </c>
      <c r="Z244" s="233"/>
      <c r="AA244" s="233"/>
      <c r="AB244" s="233"/>
      <c r="AC244" s="233"/>
      <c r="AD244" s="233"/>
      <c r="AE244" s="233"/>
      <c r="AF244" s="234"/>
      <c r="AG244" s="223">
        <v>119903</v>
      </c>
      <c r="AH244" s="224"/>
      <c r="AI244" s="224"/>
      <c r="AJ244" s="224"/>
      <c r="AK244" s="224"/>
      <c r="AL244" s="224"/>
      <c r="AM244" s="225"/>
      <c r="AN244" s="238">
        <v>37410</v>
      </c>
      <c r="AO244" s="239"/>
      <c r="AP244" s="239"/>
      <c r="AQ244" s="239"/>
      <c r="AR244" s="239"/>
      <c r="AS244" s="239"/>
      <c r="AT244" s="240"/>
      <c r="AU244" s="258">
        <v>37410</v>
      </c>
      <c r="AV244" s="259"/>
      <c r="AW244" s="259"/>
      <c r="AX244" s="260"/>
      <c r="AY244" s="73"/>
    </row>
    <row r="245" spans="1:56" ht="12" customHeight="1" x14ac:dyDescent="0.25">
      <c r="A245" s="201">
        <v>64</v>
      </c>
      <c r="B245" s="202"/>
      <c r="C245" s="201">
        <v>195</v>
      </c>
      <c r="D245" s="261"/>
      <c r="E245" s="261"/>
      <c r="F245" s="202"/>
      <c r="G245" s="229">
        <v>45416</v>
      </c>
      <c r="H245" s="230"/>
      <c r="I245" s="230"/>
      <c r="J245" s="230"/>
      <c r="K245" s="230"/>
      <c r="L245" s="230"/>
      <c r="M245" s="231"/>
      <c r="N245" s="232" t="s">
        <v>477</v>
      </c>
      <c r="O245" s="233"/>
      <c r="P245" s="233"/>
      <c r="Q245" s="234"/>
      <c r="R245" s="235">
        <v>45510</v>
      </c>
      <c r="S245" s="236"/>
      <c r="T245" s="236"/>
      <c r="U245" s="236"/>
      <c r="V245" s="236"/>
      <c r="W245" s="236"/>
      <c r="X245" s="236"/>
      <c r="Y245" s="233" t="s">
        <v>478</v>
      </c>
      <c r="Z245" s="233"/>
      <c r="AA245" s="233"/>
      <c r="AB245" s="233"/>
      <c r="AC245" s="233"/>
      <c r="AD245" s="233"/>
      <c r="AE245" s="233"/>
      <c r="AF245" s="234"/>
      <c r="AG245" s="223">
        <v>119903</v>
      </c>
      <c r="AH245" s="224"/>
      <c r="AI245" s="224"/>
      <c r="AJ245" s="224"/>
      <c r="AK245" s="224"/>
      <c r="AL245" s="224"/>
      <c r="AM245" s="225"/>
      <c r="AN245" s="238">
        <v>37410</v>
      </c>
      <c r="AO245" s="239"/>
      <c r="AP245" s="239"/>
      <c r="AQ245" s="239"/>
      <c r="AR245" s="239"/>
      <c r="AS245" s="239"/>
      <c r="AT245" s="240"/>
      <c r="AU245" s="258">
        <v>37410</v>
      </c>
      <c r="AV245" s="259"/>
      <c r="AW245" s="259"/>
      <c r="AX245" s="260"/>
      <c r="AY245" s="73"/>
    </row>
    <row r="246" spans="1:56" ht="12" customHeight="1" x14ac:dyDescent="0.25">
      <c r="A246" s="201">
        <v>65</v>
      </c>
      <c r="B246" s="202"/>
      <c r="C246" s="201">
        <v>195</v>
      </c>
      <c r="D246" s="261"/>
      <c r="E246" s="261"/>
      <c r="F246" s="202"/>
      <c r="G246" s="229">
        <v>45412</v>
      </c>
      <c r="H246" s="230"/>
      <c r="I246" s="230"/>
      <c r="J246" s="230"/>
      <c r="K246" s="230"/>
      <c r="L246" s="230"/>
      <c r="M246" s="231"/>
      <c r="N246" s="232" t="s">
        <v>477</v>
      </c>
      <c r="O246" s="233"/>
      <c r="P246" s="233"/>
      <c r="Q246" s="234"/>
      <c r="R246" s="235">
        <v>45510</v>
      </c>
      <c r="S246" s="236"/>
      <c r="T246" s="236"/>
      <c r="U246" s="236"/>
      <c r="V246" s="236"/>
      <c r="W246" s="236"/>
      <c r="X246" s="236"/>
      <c r="Y246" s="233" t="s">
        <v>478</v>
      </c>
      <c r="Z246" s="233"/>
      <c r="AA246" s="233"/>
      <c r="AB246" s="233"/>
      <c r="AC246" s="233"/>
      <c r="AD246" s="233"/>
      <c r="AE246" s="233"/>
      <c r="AF246" s="234"/>
      <c r="AG246" s="223">
        <v>82525</v>
      </c>
      <c r="AH246" s="224"/>
      <c r="AI246" s="224"/>
      <c r="AJ246" s="224"/>
      <c r="AK246" s="224"/>
      <c r="AL246" s="224"/>
      <c r="AM246" s="225"/>
      <c r="AN246" s="238">
        <v>25748</v>
      </c>
      <c r="AO246" s="239"/>
      <c r="AP246" s="239"/>
      <c r="AQ246" s="239"/>
      <c r="AR246" s="239"/>
      <c r="AS246" s="239"/>
      <c r="AT246" s="240"/>
      <c r="AU246" s="258">
        <v>25748</v>
      </c>
      <c r="AV246" s="259"/>
      <c r="AW246" s="259"/>
      <c r="AX246" s="260"/>
      <c r="AY246" s="73"/>
    </row>
    <row r="247" spans="1:56" ht="12" customHeight="1" x14ac:dyDescent="0.25">
      <c r="A247" s="201">
        <v>66</v>
      </c>
      <c r="B247" s="202"/>
      <c r="C247" s="201">
        <v>195</v>
      </c>
      <c r="D247" s="261"/>
      <c r="E247" s="261"/>
      <c r="F247" s="202"/>
      <c r="G247" s="229">
        <v>45412</v>
      </c>
      <c r="H247" s="230"/>
      <c r="I247" s="230"/>
      <c r="J247" s="230"/>
      <c r="K247" s="230"/>
      <c r="L247" s="230"/>
      <c r="M247" s="231"/>
      <c r="N247" s="232" t="s">
        <v>477</v>
      </c>
      <c r="O247" s="233"/>
      <c r="P247" s="233"/>
      <c r="Q247" s="234"/>
      <c r="R247" s="235">
        <v>45510</v>
      </c>
      <c r="S247" s="236"/>
      <c r="T247" s="236"/>
      <c r="U247" s="236"/>
      <c r="V247" s="236"/>
      <c r="W247" s="236"/>
      <c r="X247" s="236"/>
      <c r="Y247" s="233" t="s">
        <v>478</v>
      </c>
      <c r="Z247" s="233"/>
      <c r="AA247" s="233"/>
      <c r="AB247" s="233"/>
      <c r="AC247" s="233"/>
      <c r="AD247" s="233"/>
      <c r="AE247" s="233"/>
      <c r="AF247" s="234"/>
      <c r="AG247" s="223">
        <v>88026</v>
      </c>
      <c r="AH247" s="224"/>
      <c r="AI247" s="224"/>
      <c r="AJ247" s="224"/>
      <c r="AK247" s="224"/>
      <c r="AL247" s="224"/>
      <c r="AM247" s="225"/>
      <c r="AN247" s="238">
        <v>27464</v>
      </c>
      <c r="AO247" s="239"/>
      <c r="AP247" s="239"/>
      <c r="AQ247" s="239"/>
      <c r="AR247" s="239"/>
      <c r="AS247" s="239"/>
      <c r="AT247" s="240"/>
      <c r="AU247" s="258">
        <v>27464</v>
      </c>
      <c r="AV247" s="259"/>
      <c r="AW247" s="259"/>
      <c r="AX247" s="260"/>
      <c r="AY247" s="73"/>
    </row>
    <row r="248" spans="1:56" ht="12" customHeight="1" x14ac:dyDescent="0.25">
      <c r="A248" s="201">
        <v>67</v>
      </c>
      <c r="B248" s="202"/>
      <c r="C248" s="201">
        <v>195</v>
      </c>
      <c r="D248" s="261"/>
      <c r="E248" s="261"/>
      <c r="F248" s="202"/>
      <c r="G248" s="229">
        <v>45412</v>
      </c>
      <c r="H248" s="230"/>
      <c r="I248" s="230"/>
      <c r="J248" s="230"/>
      <c r="K248" s="230"/>
      <c r="L248" s="230"/>
      <c r="M248" s="231"/>
      <c r="N248" s="232" t="s">
        <v>477</v>
      </c>
      <c r="O248" s="233"/>
      <c r="P248" s="233"/>
      <c r="Q248" s="234"/>
      <c r="R248" s="235">
        <v>45510</v>
      </c>
      <c r="S248" s="236"/>
      <c r="T248" s="236"/>
      <c r="U248" s="236"/>
      <c r="V248" s="236"/>
      <c r="W248" s="236"/>
      <c r="X248" s="236"/>
      <c r="Y248" s="233" t="s">
        <v>478</v>
      </c>
      <c r="Z248" s="233"/>
      <c r="AA248" s="233"/>
      <c r="AB248" s="233"/>
      <c r="AC248" s="233"/>
      <c r="AD248" s="233"/>
      <c r="AE248" s="233"/>
      <c r="AF248" s="234"/>
      <c r="AG248" s="223">
        <v>179750</v>
      </c>
      <c r="AH248" s="224"/>
      <c r="AI248" s="224"/>
      <c r="AJ248" s="224"/>
      <c r="AK248" s="224"/>
      <c r="AL248" s="224"/>
      <c r="AM248" s="225"/>
      <c r="AN248" s="238">
        <v>56082</v>
      </c>
      <c r="AO248" s="239"/>
      <c r="AP248" s="239"/>
      <c r="AQ248" s="239"/>
      <c r="AR248" s="239"/>
      <c r="AS248" s="239"/>
      <c r="AT248" s="240"/>
      <c r="AU248" s="258">
        <v>56082</v>
      </c>
      <c r="AV248" s="259"/>
      <c r="AW248" s="259"/>
      <c r="AX248" s="260"/>
      <c r="AY248" s="73"/>
    </row>
    <row r="249" spans="1:56" ht="11.1" customHeight="1" x14ac:dyDescent="0.25">
      <c r="A249" s="201">
        <v>68</v>
      </c>
      <c r="B249" s="202"/>
      <c r="C249" s="201">
        <v>195</v>
      </c>
      <c r="D249" s="261"/>
      <c r="E249" s="261"/>
      <c r="F249" s="202"/>
      <c r="G249" s="229">
        <v>45386</v>
      </c>
      <c r="H249" s="230"/>
      <c r="I249" s="230"/>
      <c r="J249" s="230"/>
      <c r="K249" s="230"/>
      <c r="L249" s="230"/>
      <c r="M249" s="231"/>
      <c r="N249" s="232" t="s">
        <v>477</v>
      </c>
      <c r="O249" s="233"/>
      <c r="P249" s="233"/>
      <c r="Q249" s="234"/>
      <c r="R249" s="235">
        <v>45510</v>
      </c>
      <c r="S249" s="236"/>
      <c r="T249" s="236"/>
      <c r="U249" s="236"/>
      <c r="V249" s="236"/>
      <c r="W249" s="236"/>
      <c r="X249" s="236"/>
      <c r="Y249" s="233" t="s">
        <v>478</v>
      </c>
      <c r="Z249" s="233"/>
      <c r="AA249" s="233"/>
      <c r="AB249" s="233"/>
      <c r="AC249" s="233"/>
      <c r="AD249" s="233"/>
      <c r="AE249" s="233"/>
      <c r="AF249" s="234"/>
      <c r="AG249" s="223">
        <v>11604</v>
      </c>
      <c r="AH249" s="224"/>
      <c r="AI249" s="224"/>
      <c r="AJ249" s="224"/>
      <c r="AK249" s="224"/>
      <c r="AL249" s="224"/>
      <c r="AM249" s="225"/>
      <c r="AN249" s="238">
        <v>3620</v>
      </c>
      <c r="AO249" s="239"/>
      <c r="AP249" s="239"/>
      <c r="AQ249" s="239"/>
      <c r="AR249" s="239"/>
      <c r="AS249" s="239"/>
      <c r="AT249" s="240"/>
      <c r="AU249" s="258">
        <v>3620</v>
      </c>
      <c r="AV249" s="259"/>
      <c r="AW249" s="259"/>
      <c r="AX249" s="260"/>
      <c r="AY249" s="73"/>
    </row>
    <row r="250" spans="1:56" ht="12" customHeight="1" x14ac:dyDescent="0.25">
      <c r="A250" s="201">
        <v>69</v>
      </c>
      <c r="B250" s="202"/>
      <c r="C250" s="201">
        <v>195</v>
      </c>
      <c r="D250" s="261"/>
      <c r="E250" s="261"/>
      <c r="F250" s="202"/>
      <c r="G250" s="229">
        <v>45386</v>
      </c>
      <c r="H250" s="230"/>
      <c r="I250" s="230"/>
      <c r="J250" s="230"/>
      <c r="K250" s="230"/>
      <c r="L250" s="230"/>
      <c r="M250" s="231"/>
      <c r="N250" s="232" t="s">
        <v>477</v>
      </c>
      <c r="O250" s="233"/>
      <c r="P250" s="233"/>
      <c r="Q250" s="234"/>
      <c r="R250" s="235">
        <v>45510</v>
      </c>
      <c r="S250" s="236"/>
      <c r="T250" s="236"/>
      <c r="U250" s="236"/>
      <c r="V250" s="236"/>
      <c r="W250" s="236"/>
      <c r="X250" s="236"/>
      <c r="Y250" s="233" t="s">
        <v>478</v>
      </c>
      <c r="Z250" s="233"/>
      <c r="AA250" s="233"/>
      <c r="AB250" s="233"/>
      <c r="AC250" s="233"/>
      <c r="AD250" s="233"/>
      <c r="AE250" s="233"/>
      <c r="AF250" s="234"/>
      <c r="AG250" s="223">
        <v>11604</v>
      </c>
      <c r="AH250" s="224"/>
      <c r="AI250" s="224"/>
      <c r="AJ250" s="224"/>
      <c r="AK250" s="224"/>
      <c r="AL250" s="224"/>
      <c r="AM250" s="225"/>
      <c r="AN250" s="238">
        <v>3620</v>
      </c>
      <c r="AO250" s="239"/>
      <c r="AP250" s="239"/>
      <c r="AQ250" s="239"/>
      <c r="AR250" s="239"/>
      <c r="AS250" s="239"/>
      <c r="AT250" s="240"/>
      <c r="AU250" s="258">
        <v>3620</v>
      </c>
      <c r="AV250" s="259"/>
      <c r="AW250" s="259"/>
      <c r="AX250" s="260"/>
      <c r="AY250" s="73"/>
    </row>
    <row r="251" spans="1:56" ht="20.100000000000001" customHeight="1" x14ac:dyDescent="0.25">
      <c r="A251" s="209" t="s">
        <v>459</v>
      </c>
      <c r="B251" s="210"/>
      <c r="C251" s="209" t="s">
        <v>460</v>
      </c>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196" t="s">
        <v>461</v>
      </c>
      <c r="Z251" s="196"/>
      <c r="AA251" s="196"/>
      <c r="AB251" s="196"/>
      <c r="AC251" s="196"/>
      <c r="AD251" s="196"/>
      <c r="AE251" s="196"/>
      <c r="AF251" s="197"/>
      <c r="AG251" s="195" t="s">
        <v>462</v>
      </c>
      <c r="AH251" s="196"/>
      <c r="AI251" s="196"/>
      <c r="AJ251" s="196"/>
      <c r="AK251" s="196"/>
      <c r="AL251" s="196"/>
      <c r="AM251" s="197"/>
      <c r="AN251" s="215" t="s">
        <v>463</v>
      </c>
      <c r="AO251" s="216"/>
      <c r="AP251" s="216"/>
      <c r="AQ251" s="216"/>
      <c r="AR251" s="216"/>
      <c r="AS251" s="216"/>
      <c r="AT251" s="217"/>
      <c r="AU251" s="218" t="s">
        <v>464</v>
      </c>
      <c r="AV251" s="219"/>
      <c r="AW251" s="219"/>
      <c r="AX251" s="220"/>
      <c r="AY251" s="74"/>
    </row>
    <row r="252" spans="1:56" ht="12" customHeight="1" x14ac:dyDescent="0.25">
      <c r="A252" s="201">
        <v>7</v>
      </c>
      <c r="B252" s="202"/>
      <c r="C252" s="280" t="s">
        <v>497</v>
      </c>
      <c r="D252" s="281"/>
      <c r="E252" s="281"/>
      <c r="F252" s="281"/>
      <c r="G252" s="281"/>
      <c r="H252" s="281"/>
      <c r="I252" s="281"/>
      <c r="J252" s="281"/>
      <c r="K252" s="281"/>
      <c r="L252" s="281"/>
      <c r="M252" s="281"/>
      <c r="N252" s="281"/>
      <c r="O252" s="281"/>
      <c r="P252" s="281"/>
      <c r="Q252" s="281"/>
      <c r="R252" s="281"/>
      <c r="S252" s="281"/>
      <c r="T252" s="281"/>
      <c r="U252" s="281"/>
      <c r="V252" s="281"/>
      <c r="W252" s="281"/>
      <c r="X252" s="281"/>
      <c r="Y252" s="199" t="s">
        <v>498</v>
      </c>
      <c r="Z252" s="199"/>
      <c r="AA252" s="199"/>
      <c r="AB252" s="199"/>
      <c r="AC252" s="199"/>
      <c r="AD252" s="199"/>
      <c r="AE252" s="199"/>
      <c r="AF252" s="200"/>
      <c r="AG252" s="258">
        <f>SUM(AI254:AQ255,AG256:AM261)</f>
        <v>15377</v>
      </c>
      <c r="AH252" s="259"/>
      <c r="AI252" s="259"/>
      <c r="AJ252" s="259"/>
      <c r="AK252" s="259"/>
      <c r="AL252" s="259"/>
      <c r="AM252" s="260"/>
      <c r="AN252" s="258">
        <f>SUM(AR254:AY255,AN256:AT261)</f>
        <v>4797</v>
      </c>
      <c r="AO252" s="259"/>
      <c r="AP252" s="259"/>
      <c r="AQ252" s="259"/>
      <c r="AR252" s="259"/>
      <c r="AS252" s="259"/>
      <c r="AT252" s="260"/>
      <c r="AU252" s="258">
        <f>SUM(AZ254:BB255,AU256:AX261)</f>
        <v>4797</v>
      </c>
      <c r="AV252" s="259"/>
      <c r="AW252" s="259"/>
      <c r="AX252" s="260"/>
      <c r="AY252" s="73"/>
      <c r="BC252" s="71" t="s">
        <v>124</v>
      </c>
      <c r="BD252" s="150">
        <f>AG252*'8938'!C3</f>
        <v>179.68613061920794</v>
      </c>
    </row>
    <row r="253" spans="1:56" ht="18.95" customHeight="1" x14ac:dyDescent="0.25">
      <c r="A253" s="250" t="s">
        <v>467</v>
      </c>
      <c r="B253" s="251"/>
      <c r="C253" s="244" t="s">
        <v>468</v>
      </c>
      <c r="D253" s="245"/>
      <c r="E253" s="245"/>
      <c r="F253" s="246"/>
      <c r="G253" s="247" t="s">
        <v>469</v>
      </c>
      <c r="H253" s="248"/>
      <c r="I253" s="248"/>
      <c r="J253" s="248"/>
      <c r="K253" s="248"/>
      <c r="L253" s="248"/>
      <c r="M253" s="249"/>
      <c r="N253" s="252" t="s">
        <v>470</v>
      </c>
      <c r="O253" s="253"/>
      <c r="P253" s="253"/>
      <c r="Q253" s="254"/>
      <c r="R253" s="247" t="s">
        <v>471</v>
      </c>
      <c r="S253" s="248"/>
      <c r="T253" s="248"/>
      <c r="U253" s="248"/>
      <c r="V253" s="248"/>
      <c r="W253" s="248"/>
      <c r="X253" s="248"/>
      <c r="Y253" s="242" t="s">
        <v>472</v>
      </c>
      <c r="Z253" s="242"/>
      <c r="AA253" s="242"/>
      <c r="AB253" s="242"/>
      <c r="AC253" s="242"/>
      <c r="AD253" s="242"/>
      <c r="AE253" s="242"/>
      <c r="AF253" s="243"/>
      <c r="AG253" s="241" t="s">
        <v>473</v>
      </c>
      <c r="AH253" s="242"/>
      <c r="AI253" s="242"/>
      <c r="AJ253" s="242"/>
      <c r="AK253" s="242"/>
      <c r="AL253" s="242"/>
      <c r="AM253" s="243"/>
      <c r="AN253" s="244" t="s">
        <v>474</v>
      </c>
      <c r="AO253" s="245"/>
      <c r="AP253" s="245"/>
      <c r="AQ253" s="245"/>
      <c r="AR253" s="245"/>
      <c r="AS253" s="245"/>
      <c r="AT253" s="246"/>
      <c r="AU253" s="247" t="s">
        <v>475</v>
      </c>
      <c r="AV253" s="248"/>
      <c r="AW253" s="248"/>
      <c r="AX253" s="249"/>
      <c r="AY253" s="74"/>
    </row>
    <row r="254" spans="1:56" ht="12" customHeight="1" x14ac:dyDescent="0.25">
      <c r="A254" s="201">
        <v>1</v>
      </c>
      <c r="B254" s="202"/>
      <c r="C254" s="272">
        <v>195</v>
      </c>
      <c r="D254" s="273"/>
      <c r="E254" s="274"/>
      <c r="F254" s="262">
        <v>45382</v>
      </c>
      <c r="G254" s="263"/>
      <c r="H254" s="263"/>
      <c r="I254" s="263"/>
      <c r="J254" s="263"/>
      <c r="K254" s="263"/>
      <c r="L254" s="263"/>
      <c r="M254" s="263"/>
      <c r="N254" s="264"/>
      <c r="O254" s="232" t="s">
        <v>477</v>
      </c>
      <c r="P254" s="233"/>
      <c r="Q254" s="233"/>
      <c r="R254" s="233"/>
      <c r="S254" s="234"/>
      <c r="T254" s="262">
        <v>45447</v>
      </c>
      <c r="U254" s="263"/>
      <c r="V254" s="263"/>
      <c r="W254" s="263"/>
      <c r="X254" s="263"/>
      <c r="Y254" s="263"/>
      <c r="Z254" s="263"/>
      <c r="AA254" s="264"/>
      <c r="AB254" s="232" t="s">
        <v>478</v>
      </c>
      <c r="AC254" s="233"/>
      <c r="AD254" s="233"/>
      <c r="AE254" s="233"/>
      <c r="AF254" s="233"/>
      <c r="AG254" s="233"/>
      <c r="AH254" s="234"/>
      <c r="AI254" s="258">
        <v>2932</v>
      </c>
      <c r="AJ254" s="259"/>
      <c r="AK254" s="259"/>
      <c r="AL254" s="259"/>
      <c r="AM254" s="259"/>
      <c r="AN254" s="259"/>
      <c r="AO254" s="259"/>
      <c r="AP254" s="259"/>
      <c r="AQ254" s="260"/>
      <c r="AR254" s="258">
        <v>914</v>
      </c>
      <c r="AS254" s="259"/>
      <c r="AT254" s="259"/>
      <c r="AU254" s="259"/>
      <c r="AV254" s="259"/>
      <c r="AW254" s="259"/>
      <c r="AX254" s="259"/>
      <c r="AY254" s="260"/>
      <c r="AZ254" s="258">
        <v>914</v>
      </c>
      <c r="BA254" s="259"/>
      <c r="BB254" s="260"/>
    </row>
    <row r="255" spans="1:56" ht="12" customHeight="1" x14ac:dyDescent="0.25">
      <c r="A255" s="201">
        <v>2</v>
      </c>
      <c r="B255" s="202"/>
      <c r="C255" s="272">
        <v>195</v>
      </c>
      <c r="D255" s="273"/>
      <c r="E255" s="274"/>
      <c r="F255" s="262">
        <v>45382</v>
      </c>
      <c r="G255" s="263"/>
      <c r="H255" s="263"/>
      <c r="I255" s="263"/>
      <c r="J255" s="263"/>
      <c r="K255" s="263"/>
      <c r="L255" s="263"/>
      <c r="M255" s="263"/>
      <c r="N255" s="264"/>
      <c r="O255" s="232" t="s">
        <v>477</v>
      </c>
      <c r="P255" s="233"/>
      <c r="Q255" s="233"/>
      <c r="R255" s="233"/>
      <c r="S255" s="234"/>
      <c r="T255" s="262">
        <v>45447</v>
      </c>
      <c r="U255" s="263"/>
      <c r="V255" s="263"/>
      <c r="W255" s="263"/>
      <c r="X255" s="263"/>
      <c r="Y255" s="263"/>
      <c r="Z255" s="263"/>
      <c r="AA255" s="264"/>
      <c r="AB255" s="232" t="s">
        <v>478</v>
      </c>
      <c r="AC255" s="233"/>
      <c r="AD255" s="233"/>
      <c r="AE255" s="233"/>
      <c r="AF255" s="233"/>
      <c r="AG255" s="233"/>
      <c r="AH255" s="234"/>
      <c r="AI255" s="258">
        <v>12137</v>
      </c>
      <c r="AJ255" s="259"/>
      <c r="AK255" s="259"/>
      <c r="AL255" s="259"/>
      <c r="AM255" s="259"/>
      <c r="AN255" s="259"/>
      <c r="AO255" s="259"/>
      <c r="AP255" s="259"/>
      <c r="AQ255" s="260"/>
      <c r="AR255" s="258">
        <v>3787</v>
      </c>
      <c r="AS255" s="259"/>
      <c r="AT255" s="259"/>
      <c r="AU255" s="259"/>
      <c r="AV255" s="259"/>
      <c r="AW255" s="259"/>
      <c r="AX255" s="259"/>
      <c r="AY255" s="260"/>
      <c r="AZ255" s="258">
        <v>3787</v>
      </c>
      <c r="BA255" s="259"/>
      <c r="BB255" s="260"/>
    </row>
    <row r="256" spans="1:56" ht="12" customHeight="1" x14ac:dyDescent="0.25">
      <c r="A256" s="201">
        <v>1</v>
      </c>
      <c r="B256" s="202"/>
      <c r="C256" s="201">
        <v>195</v>
      </c>
      <c r="D256" s="261"/>
      <c r="E256" s="261"/>
      <c r="F256" s="202"/>
      <c r="G256" s="229">
        <v>45657</v>
      </c>
      <c r="H256" s="230"/>
      <c r="I256" s="230"/>
      <c r="J256" s="230"/>
      <c r="K256" s="230"/>
      <c r="L256" s="230"/>
      <c r="M256" s="231"/>
      <c r="N256" s="232" t="s">
        <v>477</v>
      </c>
      <c r="O256" s="233"/>
      <c r="P256" s="233"/>
      <c r="Q256" s="234"/>
      <c r="R256" s="235">
        <v>45688</v>
      </c>
      <c r="S256" s="236"/>
      <c r="T256" s="236"/>
      <c r="U256" s="236"/>
      <c r="V256" s="236"/>
      <c r="W256" s="236"/>
      <c r="X256" s="236"/>
      <c r="Y256" s="233" t="s">
        <v>478</v>
      </c>
      <c r="Z256" s="233"/>
      <c r="AA256" s="233"/>
      <c r="AB256" s="233"/>
      <c r="AC256" s="233"/>
      <c r="AD256" s="233"/>
      <c r="AE256" s="233"/>
      <c r="AF256" s="234"/>
      <c r="AG256" s="258">
        <v>37</v>
      </c>
      <c r="AH256" s="259"/>
      <c r="AI256" s="259"/>
      <c r="AJ256" s="259"/>
      <c r="AK256" s="259"/>
      <c r="AL256" s="259"/>
      <c r="AM256" s="260"/>
      <c r="AN256" s="258">
        <v>11</v>
      </c>
      <c r="AO256" s="259"/>
      <c r="AP256" s="259"/>
      <c r="AQ256" s="259"/>
      <c r="AR256" s="259"/>
      <c r="AS256" s="259"/>
      <c r="AT256" s="260"/>
      <c r="AU256" s="258">
        <v>11</v>
      </c>
      <c r="AV256" s="259"/>
      <c r="AW256" s="259"/>
      <c r="AX256" s="260"/>
      <c r="AY256" s="73"/>
    </row>
    <row r="257" spans="1:55" ht="12" customHeight="1" x14ac:dyDescent="0.25">
      <c r="A257" s="201">
        <v>2</v>
      </c>
      <c r="B257" s="202"/>
      <c r="C257" s="201">
        <v>195</v>
      </c>
      <c r="D257" s="261"/>
      <c r="E257" s="261"/>
      <c r="F257" s="202"/>
      <c r="G257" s="229">
        <v>45657</v>
      </c>
      <c r="H257" s="230"/>
      <c r="I257" s="230"/>
      <c r="J257" s="230"/>
      <c r="K257" s="230"/>
      <c r="L257" s="230"/>
      <c r="M257" s="231"/>
      <c r="N257" s="232" t="s">
        <v>477</v>
      </c>
      <c r="O257" s="233"/>
      <c r="P257" s="233"/>
      <c r="Q257" s="234"/>
      <c r="R257" s="235">
        <v>45688</v>
      </c>
      <c r="S257" s="236"/>
      <c r="T257" s="236"/>
      <c r="U257" s="236"/>
      <c r="V257" s="236"/>
      <c r="W257" s="236"/>
      <c r="X257" s="236"/>
      <c r="Y257" s="233" t="s">
        <v>478</v>
      </c>
      <c r="Z257" s="233"/>
      <c r="AA257" s="233"/>
      <c r="AB257" s="233"/>
      <c r="AC257" s="233"/>
      <c r="AD257" s="233"/>
      <c r="AE257" s="233"/>
      <c r="AF257" s="234"/>
      <c r="AG257" s="258">
        <v>92</v>
      </c>
      <c r="AH257" s="259"/>
      <c r="AI257" s="259"/>
      <c r="AJ257" s="259"/>
      <c r="AK257" s="259"/>
      <c r="AL257" s="259"/>
      <c r="AM257" s="260"/>
      <c r="AN257" s="258">
        <v>29</v>
      </c>
      <c r="AO257" s="259"/>
      <c r="AP257" s="259"/>
      <c r="AQ257" s="259"/>
      <c r="AR257" s="259"/>
      <c r="AS257" s="259"/>
      <c r="AT257" s="260"/>
      <c r="AU257" s="258">
        <v>29</v>
      </c>
      <c r="AV257" s="259"/>
      <c r="AW257" s="259"/>
      <c r="AX257" s="260"/>
      <c r="AY257" s="73"/>
    </row>
    <row r="258" spans="1:55" ht="12" customHeight="1" x14ac:dyDescent="0.25">
      <c r="A258" s="201">
        <v>3</v>
      </c>
      <c r="B258" s="202"/>
      <c r="C258" s="201">
        <v>195</v>
      </c>
      <c r="D258" s="261"/>
      <c r="E258" s="261"/>
      <c r="F258" s="202"/>
      <c r="G258" s="229">
        <v>45565</v>
      </c>
      <c r="H258" s="230"/>
      <c r="I258" s="230"/>
      <c r="J258" s="230"/>
      <c r="K258" s="230"/>
      <c r="L258" s="230"/>
      <c r="M258" s="231"/>
      <c r="N258" s="232" t="s">
        <v>477</v>
      </c>
      <c r="O258" s="233"/>
      <c r="P258" s="233"/>
      <c r="Q258" s="234"/>
      <c r="R258" s="235">
        <v>45605</v>
      </c>
      <c r="S258" s="236"/>
      <c r="T258" s="236"/>
      <c r="U258" s="236"/>
      <c r="V258" s="236"/>
      <c r="W258" s="236"/>
      <c r="X258" s="236"/>
      <c r="Y258" s="233" t="s">
        <v>478</v>
      </c>
      <c r="Z258" s="233"/>
      <c r="AA258" s="233"/>
      <c r="AB258" s="233"/>
      <c r="AC258" s="233"/>
      <c r="AD258" s="233"/>
      <c r="AE258" s="233"/>
      <c r="AF258" s="234"/>
      <c r="AG258" s="258">
        <v>15</v>
      </c>
      <c r="AH258" s="259"/>
      <c r="AI258" s="259"/>
      <c r="AJ258" s="259"/>
      <c r="AK258" s="259"/>
      <c r="AL258" s="259"/>
      <c r="AM258" s="260"/>
      <c r="AN258" s="258">
        <v>5</v>
      </c>
      <c r="AO258" s="259"/>
      <c r="AP258" s="259"/>
      <c r="AQ258" s="259"/>
      <c r="AR258" s="259"/>
      <c r="AS258" s="259"/>
      <c r="AT258" s="260"/>
      <c r="AU258" s="258">
        <v>5</v>
      </c>
      <c r="AV258" s="259"/>
      <c r="AW258" s="259"/>
      <c r="AX258" s="260"/>
      <c r="AY258" s="73"/>
    </row>
    <row r="259" spans="1:55" ht="12" customHeight="1" x14ac:dyDescent="0.25">
      <c r="A259" s="201">
        <v>4</v>
      </c>
      <c r="B259" s="202"/>
      <c r="C259" s="201">
        <v>195</v>
      </c>
      <c r="D259" s="261"/>
      <c r="E259" s="261"/>
      <c r="F259" s="202"/>
      <c r="G259" s="229">
        <v>45565</v>
      </c>
      <c r="H259" s="230"/>
      <c r="I259" s="230"/>
      <c r="J259" s="230"/>
      <c r="K259" s="230"/>
      <c r="L259" s="230"/>
      <c r="M259" s="231"/>
      <c r="N259" s="232" t="s">
        <v>477</v>
      </c>
      <c r="O259" s="233"/>
      <c r="P259" s="233"/>
      <c r="Q259" s="234"/>
      <c r="R259" s="235">
        <v>45605</v>
      </c>
      <c r="S259" s="236"/>
      <c r="T259" s="236"/>
      <c r="U259" s="236"/>
      <c r="V259" s="236"/>
      <c r="W259" s="236"/>
      <c r="X259" s="236"/>
      <c r="Y259" s="233" t="s">
        <v>478</v>
      </c>
      <c r="Z259" s="233"/>
      <c r="AA259" s="233"/>
      <c r="AB259" s="233"/>
      <c r="AC259" s="233"/>
      <c r="AD259" s="233"/>
      <c r="AE259" s="233"/>
      <c r="AF259" s="234"/>
      <c r="AG259" s="258">
        <v>74</v>
      </c>
      <c r="AH259" s="259"/>
      <c r="AI259" s="259"/>
      <c r="AJ259" s="259"/>
      <c r="AK259" s="259"/>
      <c r="AL259" s="259"/>
      <c r="AM259" s="260"/>
      <c r="AN259" s="258">
        <v>23</v>
      </c>
      <c r="AO259" s="259"/>
      <c r="AP259" s="259"/>
      <c r="AQ259" s="259"/>
      <c r="AR259" s="259"/>
      <c r="AS259" s="259"/>
      <c r="AT259" s="260"/>
      <c r="AU259" s="258">
        <v>23</v>
      </c>
      <c r="AV259" s="259"/>
      <c r="AW259" s="259"/>
      <c r="AX259" s="260"/>
      <c r="AY259" s="73"/>
    </row>
    <row r="260" spans="1:55" ht="12" customHeight="1" x14ac:dyDescent="0.25">
      <c r="A260" s="201">
        <v>5</v>
      </c>
      <c r="B260" s="202"/>
      <c r="C260" s="201">
        <v>195</v>
      </c>
      <c r="D260" s="261"/>
      <c r="E260" s="261"/>
      <c r="F260" s="202"/>
      <c r="G260" s="229">
        <v>45473</v>
      </c>
      <c r="H260" s="230"/>
      <c r="I260" s="230"/>
      <c r="J260" s="230"/>
      <c r="K260" s="230"/>
      <c r="L260" s="230"/>
      <c r="M260" s="231"/>
      <c r="N260" s="232" t="s">
        <v>477</v>
      </c>
      <c r="O260" s="233"/>
      <c r="P260" s="233"/>
      <c r="Q260" s="234"/>
      <c r="R260" s="235">
        <v>45515</v>
      </c>
      <c r="S260" s="236"/>
      <c r="T260" s="236"/>
      <c r="U260" s="236"/>
      <c r="V260" s="236"/>
      <c r="W260" s="236"/>
      <c r="X260" s="236"/>
      <c r="Y260" s="233" t="s">
        <v>478</v>
      </c>
      <c r="Z260" s="233"/>
      <c r="AA260" s="233"/>
      <c r="AB260" s="233"/>
      <c r="AC260" s="233"/>
      <c r="AD260" s="233"/>
      <c r="AE260" s="233"/>
      <c r="AF260" s="234"/>
      <c r="AG260" s="258">
        <v>17</v>
      </c>
      <c r="AH260" s="259"/>
      <c r="AI260" s="259"/>
      <c r="AJ260" s="259"/>
      <c r="AK260" s="259"/>
      <c r="AL260" s="259"/>
      <c r="AM260" s="260"/>
      <c r="AN260" s="258">
        <v>5</v>
      </c>
      <c r="AO260" s="259"/>
      <c r="AP260" s="259"/>
      <c r="AQ260" s="259"/>
      <c r="AR260" s="259"/>
      <c r="AS260" s="259"/>
      <c r="AT260" s="260"/>
      <c r="AU260" s="258">
        <v>5</v>
      </c>
      <c r="AV260" s="259"/>
      <c r="AW260" s="259"/>
      <c r="AX260" s="260"/>
      <c r="AY260" s="73"/>
    </row>
    <row r="261" spans="1:55" ht="12" customHeight="1" x14ac:dyDescent="0.25">
      <c r="A261" s="201">
        <v>6</v>
      </c>
      <c r="B261" s="202"/>
      <c r="C261" s="201">
        <v>195</v>
      </c>
      <c r="D261" s="261"/>
      <c r="E261" s="261"/>
      <c r="F261" s="202"/>
      <c r="G261" s="229">
        <v>45473</v>
      </c>
      <c r="H261" s="230"/>
      <c r="I261" s="230"/>
      <c r="J261" s="230"/>
      <c r="K261" s="230"/>
      <c r="L261" s="230"/>
      <c r="M261" s="231"/>
      <c r="N261" s="232" t="s">
        <v>477</v>
      </c>
      <c r="O261" s="233"/>
      <c r="P261" s="233"/>
      <c r="Q261" s="234"/>
      <c r="R261" s="235">
        <v>45515</v>
      </c>
      <c r="S261" s="236"/>
      <c r="T261" s="236"/>
      <c r="U261" s="236"/>
      <c r="V261" s="236"/>
      <c r="W261" s="236"/>
      <c r="X261" s="236"/>
      <c r="Y261" s="233" t="s">
        <v>478</v>
      </c>
      <c r="Z261" s="233"/>
      <c r="AA261" s="233"/>
      <c r="AB261" s="233"/>
      <c r="AC261" s="233"/>
      <c r="AD261" s="233"/>
      <c r="AE261" s="233"/>
      <c r="AF261" s="234"/>
      <c r="AG261" s="258">
        <v>73</v>
      </c>
      <c r="AH261" s="259"/>
      <c r="AI261" s="259"/>
      <c r="AJ261" s="259"/>
      <c r="AK261" s="259"/>
      <c r="AL261" s="259"/>
      <c r="AM261" s="260"/>
      <c r="AN261" s="258">
        <v>23</v>
      </c>
      <c r="AO261" s="259"/>
      <c r="AP261" s="259"/>
      <c r="AQ261" s="259"/>
      <c r="AR261" s="259"/>
      <c r="AS261" s="259"/>
      <c r="AT261" s="260"/>
      <c r="AU261" s="258">
        <v>23</v>
      </c>
      <c r="AV261" s="259"/>
      <c r="AW261" s="259"/>
      <c r="AX261" s="260"/>
      <c r="AY261" s="73"/>
    </row>
    <row r="262" spans="1:55" ht="18.95" customHeight="1" x14ac:dyDescent="0.25">
      <c r="A262" s="209" t="s">
        <v>459</v>
      </c>
      <c r="B262" s="210"/>
      <c r="C262" s="209" t="s">
        <v>460</v>
      </c>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196" t="s">
        <v>461</v>
      </c>
      <c r="Z262" s="196"/>
      <c r="AA262" s="196"/>
      <c r="AB262" s="196"/>
      <c r="AC262" s="196"/>
      <c r="AD262" s="196"/>
      <c r="AE262" s="196"/>
      <c r="AF262" s="197"/>
      <c r="AG262" s="195" t="s">
        <v>462</v>
      </c>
      <c r="AH262" s="196"/>
      <c r="AI262" s="196"/>
      <c r="AJ262" s="196"/>
      <c r="AK262" s="196"/>
      <c r="AL262" s="196"/>
      <c r="AM262" s="197"/>
      <c r="AN262" s="215" t="s">
        <v>463</v>
      </c>
      <c r="AO262" s="216"/>
      <c r="AP262" s="216"/>
      <c r="AQ262" s="216"/>
      <c r="AR262" s="216"/>
      <c r="AS262" s="216"/>
      <c r="AT262" s="217"/>
      <c r="AU262" s="218" t="s">
        <v>464</v>
      </c>
      <c r="AV262" s="219"/>
      <c r="AW262" s="219"/>
      <c r="AX262" s="220"/>
      <c r="AY262" s="74"/>
    </row>
    <row r="263" spans="1:55" ht="12" customHeight="1" x14ac:dyDescent="0.25">
      <c r="A263" s="201">
        <v>8</v>
      </c>
      <c r="B263" s="202"/>
      <c r="C263" s="282" t="s">
        <v>499</v>
      </c>
      <c r="D263" s="283"/>
      <c r="E263" s="283"/>
      <c r="F263" s="283"/>
      <c r="G263" s="283"/>
      <c r="H263" s="283"/>
      <c r="I263" s="283"/>
      <c r="J263" s="283"/>
      <c r="K263" s="283"/>
      <c r="L263" s="283"/>
      <c r="M263" s="283"/>
      <c r="N263" s="283"/>
      <c r="O263" s="283"/>
      <c r="P263" s="283"/>
      <c r="Q263" s="283"/>
      <c r="R263" s="283"/>
      <c r="S263" s="283"/>
      <c r="T263" s="283"/>
      <c r="U263" s="283"/>
      <c r="V263" s="283"/>
      <c r="W263" s="283"/>
      <c r="X263" s="283"/>
      <c r="Y263" s="199" t="s">
        <v>500</v>
      </c>
      <c r="Z263" s="199"/>
      <c r="AA263" s="199"/>
      <c r="AB263" s="199"/>
      <c r="AC263" s="199"/>
      <c r="AD263" s="199"/>
      <c r="AE263" s="199"/>
      <c r="AF263" s="200"/>
      <c r="AG263" s="223">
        <f>AG266</f>
        <v>93000</v>
      </c>
      <c r="AH263" s="224"/>
      <c r="AI263" s="224"/>
      <c r="AJ263" s="224"/>
      <c r="AK263" s="224"/>
      <c r="AL263" s="224"/>
      <c r="AM263" s="225"/>
      <c r="AN263" s="238">
        <f>AN266</f>
        <v>29016</v>
      </c>
      <c r="AO263" s="239"/>
      <c r="AP263" s="239"/>
      <c r="AQ263" s="239"/>
      <c r="AR263" s="239"/>
      <c r="AS263" s="239"/>
      <c r="AT263" s="240"/>
      <c r="AU263" s="258">
        <f>AU266</f>
        <v>29016</v>
      </c>
      <c r="AV263" s="259"/>
      <c r="AW263" s="259"/>
      <c r="AX263" s="260"/>
      <c r="AY263" s="73"/>
      <c r="BC263" s="71" t="s">
        <v>124</v>
      </c>
    </row>
    <row r="264" spans="1:55" ht="20.100000000000001" customHeight="1" x14ac:dyDescent="0.25">
      <c r="A264" s="250" t="s">
        <v>467</v>
      </c>
      <c r="B264" s="251"/>
      <c r="C264" s="244" t="s">
        <v>468</v>
      </c>
      <c r="D264" s="245"/>
      <c r="E264" s="245"/>
      <c r="F264" s="246"/>
      <c r="G264" s="247" t="s">
        <v>469</v>
      </c>
      <c r="H264" s="248"/>
      <c r="I264" s="248"/>
      <c r="J264" s="248"/>
      <c r="K264" s="248"/>
      <c r="L264" s="248"/>
      <c r="M264" s="249"/>
      <c r="N264" s="252" t="s">
        <v>470</v>
      </c>
      <c r="O264" s="253"/>
      <c r="P264" s="253"/>
      <c r="Q264" s="254"/>
      <c r="R264" s="247" t="s">
        <v>471</v>
      </c>
      <c r="S264" s="248"/>
      <c r="T264" s="248"/>
      <c r="U264" s="248"/>
      <c r="V264" s="248"/>
      <c r="W264" s="248"/>
      <c r="X264" s="248"/>
      <c r="Y264" s="242" t="s">
        <v>472</v>
      </c>
      <c r="Z264" s="242"/>
      <c r="AA264" s="242"/>
      <c r="AB264" s="242"/>
      <c r="AC264" s="242"/>
      <c r="AD264" s="242"/>
      <c r="AE264" s="242"/>
      <c r="AF264" s="243"/>
      <c r="AG264" s="241" t="s">
        <v>473</v>
      </c>
      <c r="AH264" s="242"/>
      <c r="AI264" s="242"/>
      <c r="AJ264" s="242"/>
      <c r="AK264" s="242"/>
      <c r="AL264" s="242"/>
      <c r="AM264" s="243"/>
      <c r="AN264" s="244" t="s">
        <v>474</v>
      </c>
      <c r="AO264" s="245"/>
      <c r="AP264" s="245"/>
      <c r="AQ264" s="245"/>
      <c r="AR264" s="245"/>
      <c r="AS264" s="245"/>
      <c r="AT264" s="246"/>
      <c r="AU264" s="247" t="s">
        <v>475</v>
      </c>
      <c r="AV264" s="248"/>
      <c r="AW264" s="248"/>
      <c r="AX264" s="249"/>
      <c r="AY264" s="74"/>
    </row>
    <row r="265" spans="1:55" ht="12" customHeight="1" x14ac:dyDescent="0.25">
      <c r="A265" s="201"/>
      <c r="B265" s="202"/>
      <c r="C265" s="201"/>
      <c r="D265" s="261"/>
      <c r="E265" s="261"/>
      <c r="F265" s="202"/>
      <c r="G265" s="229"/>
      <c r="H265" s="230"/>
      <c r="I265" s="230"/>
      <c r="J265" s="230"/>
      <c r="K265" s="230"/>
      <c r="L265" s="230"/>
      <c r="M265" s="231"/>
      <c r="N265" s="232"/>
      <c r="O265" s="233"/>
      <c r="P265" s="233"/>
      <c r="Q265" s="234"/>
      <c r="R265" s="235"/>
      <c r="S265" s="236"/>
      <c r="T265" s="236"/>
      <c r="U265" s="236"/>
      <c r="V265" s="236"/>
      <c r="W265" s="236"/>
      <c r="X265" s="236"/>
      <c r="Y265" s="233"/>
      <c r="Z265" s="233"/>
      <c r="AA265" s="233"/>
      <c r="AB265" s="233"/>
      <c r="AC265" s="233"/>
      <c r="AD265" s="233"/>
      <c r="AE265" s="233"/>
      <c r="AF265" s="234"/>
      <c r="AG265" s="223"/>
      <c r="AH265" s="224"/>
      <c r="AI265" s="224"/>
      <c r="AJ265" s="224"/>
      <c r="AK265" s="224"/>
      <c r="AL265" s="224"/>
      <c r="AM265" s="225"/>
      <c r="AN265" s="238"/>
      <c r="AO265" s="239"/>
      <c r="AP265" s="239"/>
      <c r="AQ265" s="239"/>
      <c r="AR265" s="239"/>
      <c r="AS265" s="239"/>
      <c r="AT265" s="240"/>
      <c r="AU265" s="258"/>
      <c r="AV265" s="259"/>
      <c r="AW265" s="259"/>
      <c r="AX265" s="260"/>
      <c r="AY265" s="73"/>
    </row>
    <row r="266" spans="1:55" ht="12.2" customHeight="1" x14ac:dyDescent="0.25">
      <c r="A266" s="201">
        <v>2</v>
      </c>
      <c r="B266" s="202"/>
      <c r="C266" s="201">
        <v>195</v>
      </c>
      <c r="D266" s="261"/>
      <c r="E266" s="261"/>
      <c r="F266" s="202"/>
      <c r="G266" s="229">
        <v>45443</v>
      </c>
      <c r="H266" s="230"/>
      <c r="I266" s="230"/>
      <c r="J266" s="230"/>
      <c r="K266" s="230"/>
      <c r="L266" s="230"/>
      <c r="M266" s="231"/>
      <c r="N266" s="232" t="s">
        <v>477</v>
      </c>
      <c r="O266" s="233"/>
      <c r="P266" s="233"/>
      <c r="Q266" s="234"/>
      <c r="R266" s="229">
        <v>45500</v>
      </c>
      <c r="S266" s="230"/>
      <c r="T266" s="230"/>
      <c r="U266" s="230"/>
      <c r="V266" s="230"/>
      <c r="W266" s="230"/>
      <c r="X266" s="230"/>
      <c r="Y266" s="233" t="s">
        <v>478</v>
      </c>
      <c r="Z266" s="233"/>
      <c r="AA266" s="233"/>
      <c r="AB266" s="233"/>
      <c r="AC266" s="233"/>
      <c r="AD266" s="233"/>
      <c r="AE266" s="233"/>
      <c r="AF266" s="234"/>
      <c r="AG266" s="223">
        <v>93000</v>
      </c>
      <c r="AH266" s="224"/>
      <c r="AI266" s="224"/>
      <c r="AJ266" s="224"/>
      <c r="AK266" s="224"/>
      <c r="AL266" s="224"/>
      <c r="AM266" s="225"/>
      <c r="AN266" s="238">
        <v>29016</v>
      </c>
      <c r="AO266" s="239"/>
      <c r="AP266" s="239"/>
      <c r="AQ266" s="239"/>
      <c r="AR266" s="239"/>
      <c r="AS266" s="239"/>
      <c r="AT266" s="240"/>
      <c r="AU266" s="258">
        <v>29016</v>
      </c>
      <c r="AV266" s="259"/>
      <c r="AW266" s="259"/>
      <c r="AX266" s="260"/>
      <c r="AY266" s="73"/>
    </row>
    <row r="267" spans="1:55" ht="22.7" customHeight="1" x14ac:dyDescent="0.25">
      <c r="A267" s="287" t="s">
        <v>501</v>
      </c>
      <c r="B267" s="287"/>
      <c r="C267" s="287"/>
      <c r="D267" s="287"/>
      <c r="E267" s="287"/>
      <c r="F267" s="287"/>
      <c r="G267" s="287"/>
      <c r="H267" s="287"/>
      <c r="I267" s="287"/>
      <c r="J267" s="287"/>
      <c r="K267" s="287"/>
      <c r="L267" s="287"/>
      <c r="M267" s="287"/>
      <c r="N267" s="287"/>
      <c r="O267" s="287"/>
      <c r="P267" s="287"/>
      <c r="Q267" s="287"/>
      <c r="R267" s="287"/>
      <c r="S267" s="287"/>
      <c r="T267" s="287"/>
      <c r="U267" s="287"/>
      <c r="V267" s="287"/>
      <c r="W267" s="287"/>
      <c r="X267" s="287"/>
      <c r="Y267" s="287"/>
      <c r="Z267" s="287"/>
      <c r="AA267" s="287"/>
      <c r="AB267" s="287"/>
      <c r="AC267" s="287"/>
      <c r="AD267" s="287"/>
      <c r="AE267" s="287"/>
      <c r="AF267" s="287"/>
      <c r="AG267" s="287"/>
      <c r="AH267" s="287"/>
      <c r="AI267" s="287"/>
      <c r="AJ267" s="287"/>
      <c r="AK267" s="287"/>
      <c r="AL267" s="287"/>
      <c r="AM267" s="287"/>
      <c r="AN267" s="287"/>
      <c r="AO267" s="287"/>
      <c r="AP267" s="287"/>
      <c r="AQ267" s="287"/>
      <c r="AR267" s="287"/>
      <c r="AS267" s="287"/>
      <c r="AT267" s="287"/>
      <c r="AU267" s="287"/>
      <c r="AV267" s="287"/>
      <c r="AW267" s="287"/>
      <c r="AX267" s="287"/>
      <c r="AY267" s="287"/>
    </row>
    <row r="268" spans="1:55" ht="20.100000000000001" customHeight="1" x14ac:dyDescent="0.25">
      <c r="A268" s="209" t="s">
        <v>459</v>
      </c>
      <c r="B268" s="210"/>
      <c r="C268" s="209" t="s">
        <v>460</v>
      </c>
      <c r="D268" s="211"/>
      <c r="E268" s="211"/>
      <c r="F268" s="211"/>
      <c r="G268" s="211"/>
      <c r="H268" s="211"/>
      <c r="I268" s="211"/>
      <c r="J268" s="211"/>
      <c r="K268" s="211"/>
      <c r="L268" s="211"/>
      <c r="M268" s="211"/>
      <c r="N268" s="211"/>
      <c r="O268" s="211"/>
      <c r="P268" s="211"/>
      <c r="Q268" s="211"/>
      <c r="R268" s="211"/>
      <c r="S268" s="211"/>
      <c r="T268" s="211"/>
      <c r="U268" s="210"/>
      <c r="V268" s="195" t="s">
        <v>461</v>
      </c>
      <c r="W268" s="196"/>
      <c r="X268" s="196"/>
      <c r="Y268" s="196"/>
      <c r="Z268" s="196"/>
      <c r="AA268" s="196"/>
      <c r="AB268" s="197"/>
      <c r="AC268" s="218" t="s">
        <v>502</v>
      </c>
      <c r="AD268" s="219"/>
      <c r="AE268" s="219"/>
      <c r="AF268" s="219"/>
      <c r="AG268" s="219"/>
      <c r="AH268" s="219"/>
      <c r="AI268" s="219"/>
      <c r="AJ268" s="219"/>
      <c r="AK268" s="219"/>
      <c r="AL268" s="220"/>
      <c r="AM268" s="215" t="s">
        <v>463</v>
      </c>
      <c r="AN268" s="216"/>
      <c r="AO268" s="216"/>
      <c r="AP268" s="216"/>
      <c r="AQ268" s="216"/>
      <c r="AR268" s="216"/>
      <c r="AS268" s="216"/>
      <c r="AT268" s="217"/>
      <c r="AU268" s="218" t="s">
        <v>464</v>
      </c>
      <c r="AV268" s="219"/>
      <c r="AW268" s="219"/>
      <c r="AX268" s="220"/>
      <c r="AY268" s="74"/>
    </row>
    <row r="269" spans="1:55" ht="11.1" customHeight="1" x14ac:dyDescent="0.25">
      <c r="A269" s="284"/>
      <c r="B269" s="285"/>
      <c r="C269" s="284"/>
      <c r="D269" s="286"/>
      <c r="E269" s="286"/>
      <c r="F269" s="286"/>
      <c r="G269" s="286"/>
      <c r="H269" s="286"/>
      <c r="I269" s="286"/>
      <c r="J269" s="286"/>
      <c r="K269" s="286"/>
      <c r="L269" s="286"/>
      <c r="M269" s="286"/>
      <c r="N269" s="286"/>
      <c r="O269" s="286"/>
      <c r="P269" s="286"/>
      <c r="Q269" s="286"/>
      <c r="R269" s="286"/>
      <c r="S269" s="286"/>
      <c r="T269" s="286"/>
      <c r="U269" s="285"/>
      <c r="V269" s="284"/>
      <c r="W269" s="286"/>
      <c r="X269" s="286"/>
      <c r="Y269" s="286"/>
      <c r="Z269" s="286"/>
      <c r="AA269" s="286"/>
      <c r="AB269" s="285"/>
      <c r="AC269" s="284"/>
      <c r="AD269" s="286"/>
      <c r="AE269" s="286"/>
      <c r="AF269" s="286"/>
      <c r="AG269" s="286"/>
      <c r="AH269" s="286"/>
      <c r="AI269" s="286"/>
      <c r="AJ269" s="286"/>
      <c r="AK269" s="286"/>
      <c r="AL269" s="285"/>
      <c r="AM269" s="284"/>
      <c r="AN269" s="286"/>
      <c r="AO269" s="286"/>
      <c r="AP269" s="286"/>
      <c r="AQ269" s="286"/>
      <c r="AR269" s="286"/>
      <c r="AS269" s="286"/>
      <c r="AT269" s="285"/>
      <c r="AU269" s="284"/>
      <c r="AV269" s="286"/>
      <c r="AW269" s="286"/>
      <c r="AX269" s="285"/>
      <c r="AY269" s="73"/>
    </row>
    <row r="270" spans="1:55" ht="12.6" customHeight="1" x14ac:dyDescent="0.25">
      <c r="A270" s="250" t="s">
        <v>467</v>
      </c>
      <c r="B270" s="251"/>
      <c r="C270" s="244" t="s">
        <v>468</v>
      </c>
      <c r="D270" s="245"/>
      <c r="E270" s="245"/>
      <c r="F270" s="245"/>
      <c r="G270" s="245"/>
      <c r="H270" s="246"/>
      <c r="I270" s="241" t="s">
        <v>469</v>
      </c>
      <c r="J270" s="242"/>
      <c r="K270" s="242"/>
      <c r="L270" s="242"/>
      <c r="M270" s="242"/>
      <c r="N270" s="242"/>
      <c r="O270" s="243"/>
      <c r="P270" s="247" t="s">
        <v>471</v>
      </c>
      <c r="Q270" s="248"/>
      <c r="R270" s="248"/>
      <c r="S270" s="248"/>
      <c r="T270" s="248"/>
      <c r="U270" s="249"/>
      <c r="V270" s="241" t="s">
        <v>472</v>
      </c>
      <c r="W270" s="242"/>
      <c r="X270" s="242"/>
      <c r="Y270" s="242"/>
      <c r="Z270" s="242"/>
      <c r="AA270" s="242"/>
      <c r="AB270" s="243"/>
      <c r="AC270" s="247" t="s">
        <v>503</v>
      </c>
      <c r="AD270" s="248"/>
      <c r="AE270" s="248"/>
      <c r="AF270" s="248"/>
      <c r="AG270" s="248"/>
      <c r="AH270" s="248"/>
      <c r="AI270" s="248"/>
      <c r="AJ270" s="248"/>
      <c r="AK270" s="248"/>
      <c r="AL270" s="249"/>
      <c r="AM270" s="244" t="s">
        <v>474</v>
      </c>
      <c r="AN270" s="245"/>
      <c r="AO270" s="245"/>
      <c r="AP270" s="245"/>
      <c r="AQ270" s="245"/>
      <c r="AR270" s="245"/>
      <c r="AS270" s="245"/>
      <c r="AT270" s="246"/>
      <c r="AU270" s="247" t="s">
        <v>475</v>
      </c>
      <c r="AV270" s="248"/>
      <c r="AW270" s="248"/>
      <c r="AX270" s="249"/>
      <c r="AY270" s="74"/>
    </row>
    <row r="271" spans="1:55" ht="30.6" customHeight="1" x14ac:dyDescent="0.25">
      <c r="A271" s="221" t="s">
        <v>504</v>
      </c>
      <c r="B271" s="221"/>
      <c r="C271" s="221"/>
      <c r="D271" s="221"/>
      <c r="E271" s="221"/>
      <c r="F271" s="221"/>
      <c r="G271" s="221"/>
      <c r="H271" s="221"/>
      <c r="I271" s="221"/>
      <c r="J271" s="221"/>
      <c r="K271" s="221"/>
      <c r="L271" s="221"/>
      <c r="M271" s="221"/>
      <c r="N271" s="221"/>
      <c r="O271" s="221"/>
      <c r="P271" s="221"/>
      <c r="Q271" s="221"/>
      <c r="R271" s="221"/>
      <c r="S271" s="221"/>
      <c r="T271" s="221"/>
      <c r="U271" s="221"/>
      <c r="V271" s="221"/>
      <c r="W271" s="221"/>
      <c r="X271" s="221"/>
      <c r="Y271" s="221"/>
      <c r="Z271" s="221"/>
      <c r="AA271" s="221"/>
      <c r="AB271" s="221"/>
      <c r="AC271" s="221"/>
      <c r="AD271" s="221"/>
      <c r="AE271" s="221"/>
      <c r="AF271" s="221"/>
      <c r="AG271" s="221"/>
      <c r="AH271" s="221"/>
      <c r="AI271" s="221"/>
      <c r="AJ271" s="221"/>
      <c r="AK271" s="221"/>
      <c r="AL271" s="221"/>
      <c r="AM271" s="221"/>
      <c r="AN271" s="221"/>
      <c r="AO271" s="221"/>
      <c r="AP271" s="221"/>
      <c r="AQ271" s="221"/>
      <c r="AR271" s="221"/>
      <c r="AS271" s="221"/>
      <c r="AT271" s="221"/>
      <c r="AU271" s="221"/>
      <c r="AV271" s="221"/>
      <c r="AW271" s="221"/>
      <c r="AX271" s="221"/>
      <c r="AY271" s="221"/>
    </row>
    <row r="272" spans="1:55" ht="12" customHeight="1" x14ac:dyDescent="0.25">
      <c r="A272" s="209" t="s">
        <v>459</v>
      </c>
      <c r="B272" s="210"/>
      <c r="C272" s="209" t="s">
        <v>460</v>
      </c>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D272" s="210"/>
      <c r="AE272" s="218" t="s">
        <v>461</v>
      </c>
      <c r="AF272" s="219"/>
      <c r="AG272" s="219"/>
      <c r="AH272" s="219"/>
      <c r="AI272" s="219"/>
      <c r="AJ272" s="219"/>
      <c r="AK272" s="219"/>
      <c r="AL272" s="219"/>
      <c r="AM272" s="220"/>
      <c r="AN272" s="296" t="s">
        <v>502</v>
      </c>
      <c r="AO272" s="297"/>
      <c r="AP272" s="297"/>
      <c r="AQ272" s="297"/>
      <c r="AR272" s="297"/>
      <c r="AS272" s="297"/>
      <c r="AT272" s="297"/>
      <c r="AU272" s="297"/>
      <c r="AV272" s="297"/>
      <c r="AW272" s="297"/>
      <c r="AX272" s="298"/>
      <c r="AY272" s="73"/>
    </row>
    <row r="273" spans="1:51" ht="12" customHeight="1" x14ac:dyDescent="0.25">
      <c r="A273" s="284"/>
      <c r="B273" s="285"/>
      <c r="C273" s="284"/>
      <c r="D273" s="286"/>
      <c r="E273" s="286"/>
      <c r="F273" s="286"/>
      <c r="G273" s="286"/>
      <c r="H273" s="286"/>
      <c r="I273" s="286"/>
      <c r="J273" s="286"/>
      <c r="K273" s="286"/>
      <c r="L273" s="286"/>
      <c r="M273" s="286"/>
      <c r="N273" s="286"/>
      <c r="O273" s="286"/>
      <c r="P273" s="286"/>
      <c r="Q273" s="286"/>
      <c r="R273" s="286"/>
      <c r="S273" s="286"/>
      <c r="T273" s="286"/>
      <c r="U273" s="286"/>
      <c r="V273" s="286"/>
      <c r="W273" s="286"/>
      <c r="X273" s="286"/>
      <c r="Y273" s="286"/>
      <c r="Z273" s="286"/>
      <c r="AA273" s="286"/>
      <c r="AB273" s="286"/>
      <c r="AC273" s="286"/>
      <c r="AD273" s="285"/>
      <c r="AE273" s="284"/>
      <c r="AF273" s="286"/>
      <c r="AG273" s="286"/>
      <c r="AH273" s="286"/>
      <c r="AI273" s="286"/>
      <c r="AJ273" s="286"/>
      <c r="AK273" s="286"/>
      <c r="AL273" s="286"/>
      <c r="AM273" s="285"/>
      <c r="AN273" s="284"/>
      <c r="AO273" s="286"/>
      <c r="AP273" s="286"/>
      <c r="AQ273" s="286"/>
      <c r="AR273" s="286"/>
      <c r="AS273" s="286"/>
      <c r="AT273" s="286"/>
      <c r="AU273" s="286"/>
      <c r="AV273" s="286"/>
      <c r="AW273" s="286"/>
      <c r="AX273" s="285"/>
      <c r="AY273" s="73"/>
    </row>
    <row r="274" spans="1:51" ht="12.6" customHeight="1" x14ac:dyDescent="0.25">
      <c r="A274" s="250" t="s">
        <v>467</v>
      </c>
      <c r="B274" s="251"/>
      <c r="C274" s="244" t="s">
        <v>468</v>
      </c>
      <c r="D274" s="245"/>
      <c r="E274" s="245"/>
      <c r="F274" s="245"/>
      <c r="G274" s="245"/>
      <c r="H274" s="245"/>
      <c r="I274" s="245"/>
      <c r="J274" s="246"/>
      <c r="K274" s="288" t="s">
        <v>469</v>
      </c>
      <c r="L274" s="289"/>
      <c r="M274" s="289"/>
      <c r="N274" s="289"/>
      <c r="O274" s="289"/>
      <c r="P274" s="289"/>
      <c r="Q274" s="289"/>
      <c r="R274" s="289"/>
      <c r="S274" s="289"/>
      <c r="T274" s="289"/>
      <c r="U274" s="289"/>
      <c r="V274" s="242" t="s">
        <v>470</v>
      </c>
      <c r="W274" s="242"/>
      <c r="X274" s="242"/>
      <c r="Y274" s="242"/>
      <c r="Z274" s="242"/>
      <c r="AA274" s="242"/>
      <c r="AB274" s="242"/>
      <c r="AC274" s="242"/>
      <c r="AD274" s="243"/>
      <c r="AE274" s="290" t="s">
        <v>472</v>
      </c>
      <c r="AF274" s="291"/>
      <c r="AG274" s="291"/>
      <c r="AH274" s="291"/>
      <c r="AI274" s="291"/>
      <c r="AJ274" s="291"/>
      <c r="AK274" s="291"/>
      <c r="AL274" s="291"/>
      <c r="AM274" s="292"/>
      <c r="AN274" s="293" t="s">
        <v>503</v>
      </c>
      <c r="AO274" s="294"/>
      <c r="AP274" s="294"/>
      <c r="AQ274" s="294"/>
      <c r="AR274" s="294"/>
      <c r="AS274" s="294"/>
      <c r="AT274" s="294"/>
      <c r="AU274" s="294"/>
      <c r="AV274" s="294"/>
      <c r="AW274" s="294"/>
      <c r="AX274" s="295"/>
      <c r="AY274" s="74"/>
    </row>
    <row r="275" spans="1:51" ht="30.6" customHeight="1" x14ac:dyDescent="0.25">
      <c r="A275" s="221" t="s">
        <v>505</v>
      </c>
      <c r="B275" s="221"/>
      <c r="C275" s="221"/>
      <c r="D275" s="221"/>
      <c r="E275" s="221"/>
      <c r="F275" s="221"/>
      <c r="G275" s="221"/>
      <c r="H275" s="221"/>
      <c r="I275" s="221"/>
      <c r="J275" s="221"/>
      <c r="K275" s="221"/>
      <c r="L275" s="221"/>
      <c r="M275" s="221"/>
      <c r="N275" s="221"/>
      <c r="O275" s="221"/>
      <c r="P275" s="221"/>
      <c r="Q275" s="221"/>
      <c r="R275" s="221"/>
      <c r="S275" s="221"/>
      <c r="T275" s="221"/>
      <c r="U275" s="221"/>
      <c r="V275" s="221"/>
      <c r="W275" s="221"/>
      <c r="X275" s="221"/>
      <c r="Y275" s="221"/>
      <c r="Z275" s="221"/>
      <c r="AA275" s="221"/>
      <c r="AB275" s="221"/>
      <c r="AC275" s="221"/>
      <c r="AD275" s="221"/>
      <c r="AE275" s="221"/>
      <c r="AF275" s="221"/>
      <c r="AG275" s="221"/>
      <c r="AH275" s="221"/>
      <c r="AI275" s="221"/>
      <c r="AJ275" s="221"/>
      <c r="AK275" s="221"/>
      <c r="AL275" s="221"/>
      <c r="AM275" s="221"/>
      <c r="AN275" s="221"/>
      <c r="AO275" s="221"/>
      <c r="AP275" s="221"/>
      <c r="AQ275" s="221"/>
      <c r="AR275" s="221"/>
      <c r="AS275" s="221"/>
      <c r="AT275" s="221"/>
      <c r="AU275" s="221"/>
      <c r="AV275" s="221"/>
      <c r="AW275" s="221"/>
      <c r="AX275" s="221"/>
      <c r="AY275" s="221"/>
    </row>
    <row r="276" spans="1:51" ht="20.100000000000001" customHeight="1" x14ac:dyDescent="0.25">
      <c r="A276" s="195" t="s">
        <v>459</v>
      </c>
      <c r="B276" s="196"/>
      <c r="C276" s="197"/>
      <c r="D276" s="195" t="s">
        <v>506</v>
      </c>
      <c r="E276" s="196"/>
      <c r="F276" s="196"/>
      <c r="G276" s="196"/>
      <c r="H276" s="196"/>
      <c r="I276" s="197"/>
      <c r="J276" s="209" t="s">
        <v>460</v>
      </c>
      <c r="K276" s="211"/>
      <c r="L276" s="211"/>
      <c r="M276" s="211"/>
      <c r="N276" s="211"/>
      <c r="O276" s="211"/>
      <c r="P276" s="211"/>
      <c r="Q276" s="211"/>
      <c r="R276" s="211"/>
      <c r="S276" s="211"/>
      <c r="T276" s="211"/>
      <c r="U276" s="211"/>
      <c r="V276" s="211"/>
      <c r="W276" s="211"/>
      <c r="X276" s="210"/>
      <c r="Y276" s="218" t="s">
        <v>507</v>
      </c>
      <c r="Z276" s="219"/>
      <c r="AA276" s="219"/>
      <c r="AB276" s="219"/>
      <c r="AC276" s="219"/>
      <c r="AD276" s="220"/>
      <c r="AE276" s="195" t="s">
        <v>508</v>
      </c>
      <c r="AF276" s="196"/>
      <c r="AG276" s="196"/>
      <c r="AH276" s="196"/>
      <c r="AI276" s="196"/>
      <c r="AJ276" s="196"/>
      <c r="AK276" s="196"/>
      <c r="AL276" s="197"/>
      <c r="AM276" s="218" t="s">
        <v>509</v>
      </c>
      <c r="AN276" s="219"/>
      <c r="AO276" s="219"/>
      <c r="AP276" s="219"/>
      <c r="AQ276" s="219"/>
      <c r="AR276" s="220"/>
      <c r="AS276" s="218" t="s">
        <v>510</v>
      </c>
      <c r="AT276" s="219"/>
      <c r="AU276" s="219"/>
      <c r="AV276" s="219"/>
      <c r="AW276" s="219"/>
      <c r="AX276" s="220"/>
      <c r="AY276" s="74"/>
    </row>
    <row r="277" spans="1:51" ht="11.1" customHeight="1" x14ac:dyDescent="0.25">
      <c r="A277" s="284"/>
      <c r="B277" s="286"/>
      <c r="C277" s="285"/>
      <c r="D277" s="284"/>
      <c r="E277" s="286"/>
      <c r="F277" s="286"/>
      <c r="G277" s="286"/>
      <c r="H277" s="286"/>
      <c r="I277" s="285"/>
      <c r="J277" s="284"/>
      <c r="K277" s="286"/>
      <c r="L277" s="286"/>
      <c r="M277" s="286"/>
      <c r="N277" s="286"/>
      <c r="O277" s="286"/>
      <c r="P277" s="286"/>
      <c r="Q277" s="286"/>
      <c r="R277" s="286"/>
      <c r="S277" s="286"/>
      <c r="T277" s="286"/>
      <c r="U277" s="286"/>
      <c r="V277" s="286"/>
      <c r="W277" s="286"/>
      <c r="X277" s="285"/>
      <c r="Y277" s="284"/>
      <c r="Z277" s="286"/>
      <c r="AA277" s="286"/>
      <c r="AB277" s="286"/>
      <c r="AC277" s="286"/>
      <c r="AD277" s="285"/>
      <c r="AE277" s="284"/>
      <c r="AF277" s="286"/>
      <c r="AG277" s="286"/>
      <c r="AH277" s="286"/>
      <c r="AI277" s="286"/>
      <c r="AJ277" s="286"/>
      <c r="AK277" s="286"/>
      <c r="AL277" s="285"/>
      <c r="AM277" s="284"/>
      <c r="AN277" s="286"/>
      <c r="AO277" s="286"/>
      <c r="AP277" s="286"/>
      <c r="AQ277" s="286"/>
      <c r="AR277" s="285"/>
      <c r="AS277" s="284"/>
      <c r="AT277" s="286"/>
      <c r="AU277" s="286"/>
      <c r="AV277" s="286"/>
      <c r="AW277" s="286"/>
      <c r="AX277" s="285"/>
      <c r="AY277" s="73"/>
    </row>
    <row r="278" spans="1:51" ht="20.100000000000001" customHeight="1" x14ac:dyDescent="0.25">
      <c r="A278" s="247" t="s">
        <v>467</v>
      </c>
      <c r="B278" s="248"/>
      <c r="C278" s="249"/>
      <c r="D278" s="241" t="s">
        <v>511</v>
      </c>
      <c r="E278" s="242"/>
      <c r="F278" s="242"/>
      <c r="G278" s="242"/>
      <c r="H278" s="242"/>
      <c r="I278" s="243"/>
      <c r="J278" s="244" t="s">
        <v>468</v>
      </c>
      <c r="K278" s="245"/>
      <c r="L278" s="245"/>
      <c r="M278" s="245"/>
      <c r="N278" s="245"/>
      <c r="O278" s="246"/>
      <c r="P278" s="299" t="s">
        <v>512</v>
      </c>
      <c r="Q278" s="300"/>
      <c r="R278" s="300"/>
      <c r="S278" s="300"/>
      <c r="T278" s="300"/>
      <c r="U278" s="300"/>
      <c r="V278" s="300"/>
      <c r="W278" s="300"/>
      <c r="X278" s="301"/>
      <c r="Y278" s="241" t="s">
        <v>470</v>
      </c>
      <c r="Z278" s="242"/>
      <c r="AA278" s="242"/>
      <c r="AB278" s="242"/>
      <c r="AC278" s="242"/>
      <c r="AD278" s="243"/>
      <c r="AE278" s="247" t="s">
        <v>471</v>
      </c>
      <c r="AF278" s="248"/>
      <c r="AG278" s="248"/>
      <c r="AH278" s="248"/>
      <c r="AI278" s="248"/>
      <c r="AJ278" s="248"/>
      <c r="AK278" s="248"/>
      <c r="AL278" s="249"/>
      <c r="AM278" s="247" t="s">
        <v>513</v>
      </c>
      <c r="AN278" s="248"/>
      <c r="AO278" s="248"/>
      <c r="AP278" s="248"/>
      <c r="AQ278" s="248"/>
      <c r="AR278" s="249"/>
      <c r="AS278" s="247" t="s">
        <v>514</v>
      </c>
      <c r="AT278" s="248"/>
      <c r="AU278" s="248"/>
      <c r="AV278" s="248"/>
      <c r="AW278" s="248"/>
      <c r="AX278" s="249"/>
      <c r="AY278" s="74"/>
    </row>
    <row r="279" spans="1:51" ht="12.6" customHeight="1" x14ac:dyDescent="0.25">
      <c r="A279" s="209" t="s">
        <v>515</v>
      </c>
      <c r="B279" s="21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D279" s="211"/>
      <c r="AE279" s="211"/>
      <c r="AF279" s="211"/>
      <c r="AG279" s="211"/>
      <c r="AH279" s="211"/>
      <c r="AI279" s="211"/>
      <c r="AJ279" s="211"/>
      <c r="AK279" s="211"/>
      <c r="AL279" s="210"/>
      <c r="AM279" s="312"/>
      <c r="AN279" s="313"/>
      <c r="AO279" s="313"/>
      <c r="AP279" s="313"/>
      <c r="AQ279" s="313"/>
      <c r="AR279" s="314"/>
      <c r="AS279" s="312"/>
      <c r="AT279" s="313"/>
      <c r="AU279" s="313"/>
      <c r="AV279" s="313"/>
      <c r="AW279" s="313"/>
      <c r="AX279" s="314"/>
      <c r="AY279" s="74"/>
    </row>
    <row r="280" spans="1:51" ht="30.6" customHeight="1" x14ac:dyDescent="0.25">
      <c r="A280" s="221" t="s">
        <v>516</v>
      </c>
      <c r="B280" s="221"/>
      <c r="C280" s="221"/>
      <c r="D280" s="221"/>
      <c r="E280" s="221"/>
      <c r="F280" s="221"/>
      <c r="G280" s="221"/>
      <c r="H280" s="221"/>
      <c r="I280" s="221"/>
      <c r="J280" s="221"/>
      <c r="K280" s="221"/>
      <c r="L280" s="221"/>
      <c r="M280" s="221"/>
      <c r="N280" s="221"/>
      <c r="O280" s="221"/>
      <c r="P280" s="221"/>
      <c r="Q280" s="221"/>
      <c r="R280" s="221"/>
      <c r="S280" s="221"/>
      <c r="T280" s="221"/>
      <c r="U280" s="221"/>
      <c r="V280" s="221"/>
      <c r="W280" s="221"/>
      <c r="X280" s="221"/>
      <c r="Y280" s="221"/>
      <c r="Z280" s="221"/>
      <c r="AA280" s="221"/>
      <c r="AB280" s="221"/>
      <c r="AC280" s="221"/>
      <c r="AD280" s="221"/>
      <c r="AE280" s="221"/>
      <c r="AF280" s="221"/>
      <c r="AG280" s="221"/>
      <c r="AH280" s="221"/>
      <c r="AI280" s="221"/>
      <c r="AJ280" s="221"/>
      <c r="AK280" s="221"/>
      <c r="AL280" s="221"/>
      <c r="AM280" s="221"/>
      <c r="AN280" s="221"/>
      <c r="AO280" s="221"/>
      <c r="AP280" s="221"/>
      <c r="AQ280" s="221"/>
      <c r="AR280" s="221"/>
      <c r="AS280" s="221"/>
      <c r="AT280" s="221"/>
      <c r="AU280" s="221"/>
      <c r="AV280" s="221"/>
      <c r="AW280" s="221"/>
      <c r="AX280" s="221"/>
      <c r="AY280" s="221"/>
    </row>
    <row r="281" spans="1:51" ht="12" customHeight="1" x14ac:dyDescent="0.25">
      <c r="A281" s="209" t="s">
        <v>459</v>
      </c>
      <c r="B281" s="210"/>
      <c r="C281" s="195" t="s">
        <v>506</v>
      </c>
      <c r="D281" s="196"/>
      <c r="E281" s="196"/>
      <c r="F281" s="196"/>
      <c r="G281" s="196"/>
      <c r="H281" s="196"/>
      <c r="I281" s="196"/>
      <c r="J281" s="196"/>
      <c r="K281" s="196"/>
      <c r="L281" s="197"/>
      <c r="M281" s="209" t="s">
        <v>517</v>
      </c>
      <c r="N281" s="211"/>
      <c r="O281" s="211"/>
      <c r="P281" s="211"/>
      <c r="Q281" s="211"/>
      <c r="R281" s="211"/>
      <c r="S281" s="211"/>
      <c r="T281" s="211"/>
      <c r="U281" s="211"/>
      <c r="V281" s="211"/>
      <c r="W281" s="211"/>
      <c r="X281" s="211"/>
      <c r="Y281" s="211"/>
      <c r="Z281" s="211"/>
      <c r="AA281" s="211"/>
      <c r="AB281" s="210"/>
      <c r="AC281" s="195" t="s">
        <v>518</v>
      </c>
      <c r="AD281" s="196"/>
      <c r="AE281" s="196"/>
      <c r="AF281" s="196"/>
      <c r="AG281" s="196"/>
      <c r="AH281" s="196"/>
      <c r="AI281" s="196"/>
      <c r="AJ281" s="197"/>
      <c r="AK281" s="212" t="s">
        <v>508</v>
      </c>
      <c r="AL281" s="213"/>
      <c r="AM281" s="213"/>
      <c r="AN281" s="213"/>
      <c r="AO281" s="213"/>
      <c r="AP281" s="214"/>
      <c r="AQ281" s="218" t="s">
        <v>509</v>
      </c>
      <c r="AR281" s="219"/>
      <c r="AS281" s="219"/>
      <c r="AT281" s="219"/>
      <c r="AU281" s="219"/>
      <c r="AV281" s="219"/>
      <c r="AW281" s="219"/>
      <c r="AX281" s="220"/>
      <c r="AY281" s="73"/>
    </row>
    <row r="282" spans="1:51" ht="12" customHeight="1" x14ac:dyDescent="0.25">
      <c r="A282" s="284"/>
      <c r="B282" s="285"/>
      <c r="C282" s="284"/>
      <c r="D282" s="286"/>
      <c r="E282" s="286"/>
      <c r="F282" s="286"/>
      <c r="G282" s="286"/>
      <c r="H282" s="286"/>
      <c r="I282" s="286"/>
      <c r="J282" s="286"/>
      <c r="K282" s="286"/>
      <c r="L282" s="285"/>
      <c r="M282" s="284"/>
      <c r="N282" s="286"/>
      <c r="O282" s="286"/>
      <c r="P282" s="286"/>
      <c r="Q282" s="286"/>
      <c r="R282" s="286"/>
      <c r="S282" s="286"/>
      <c r="T282" s="286"/>
      <c r="U282" s="286"/>
      <c r="V282" s="286"/>
      <c r="W282" s="286"/>
      <c r="X282" s="286"/>
      <c r="Y282" s="286"/>
      <c r="Z282" s="286"/>
      <c r="AA282" s="286"/>
      <c r="AB282" s="285"/>
      <c r="AC282" s="284"/>
      <c r="AD282" s="286"/>
      <c r="AE282" s="286"/>
      <c r="AF282" s="286"/>
      <c r="AG282" s="286"/>
      <c r="AH282" s="286"/>
      <c r="AI282" s="286"/>
      <c r="AJ282" s="285"/>
      <c r="AK282" s="284"/>
      <c r="AL282" s="286"/>
      <c r="AM282" s="286"/>
      <c r="AN282" s="286"/>
      <c r="AO282" s="286"/>
      <c r="AP282" s="285"/>
      <c r="AQ282" s="284"/>
      <c r="AR282" s="286"/>
      <c r="AS282" s="286"/>
      <c r="AT282" s="286"/>
      <c r="AU282" s="286"/>
      <c r="AV282" s="286"/>
      <c r="AW282" s="286"/>
      <c r="AX282" s="285"/>
      <c r="AY282" s="73"/>
    </row>
    <row r="283" spans="1:51" ht="12" customHeight="1" x14ac:dyDescent="0.25">
      <c r="A283" s="302" t="s">
        <v>519</v>
      </c>
      <c r="B283" s="303"/>
      <c r="C283" s="250" t="s">
        <v>520</v>
      </c>
      <c r="D283" s="265"/>
      <c r="E283" s="265"/>
      <c r="F283" s="265"/>
      <c r="G283" s="265"/>
      <c r="H283" s="265"/>
      <c r="I283" s="265"/>
      <c r="J283" s="265"/>
      <c r="K283" s="265"/>
      <c r="L283" s="265"/>
      <c r="M283" s="265"/>
      <c r="N283" s="265"/>
      <c r="O283" s="265"/>
      <c r="P283" s="265"/>
      <c r="Q283" s="265"/>
      <c r="R283" s="265"/>
      <c r="S283" s="265"/>
      <c r="T283" s="265"/>
      <c r="U283" s="265"/>
      <c r="V283" s="265"/>
      <c r="W283" s="265"/>
      <c r="X283" s="265"/>
      <c r="Y283" s="265"/>
      <c r="Z283" s="265"/>
      <c r="AA283" s="265"/>
      <c r="AB283" s="265"/>
      <c r="AC283" s="265"/>
      <c r="AD283" s="265"/>
      <c r="AE283" s="265"/>
      <c r="AF283" s="265"/>
      <c r="AG283" s="265"/>
      <c r="AH283" s="265"/>
      <c r="AI283" s="265"/>
      <c r="AJ283" s="265"/>
      <c r="AK283" s="265"/>
      <c r="AL283" s="265"/>
      <c r="AM283" s="265"/>
      <c r="AN283" s="265"/>
      <c r="AO283" s="265"/>
      <c r="AP283" s="251"/>
      <c r="AQ283" s="306" t="s">
        <v>470</v>
      </c>
      <c r="AR283" s="307"/>
      <c r="AS283" s="307"/>
      <c r="AT283" s="307"/>
      <c r="AU283" s="307"/>
      <c r="AV283" s="307"/>
      <c r="AW283" s="307"/>
      <c r="AX283" s="308"/>
      <c r="AY283" s="73"/>
    </row>
    <row r="284" spans="1:51" ht="11.1" customHeight="1" x14ac:dyDescent="0.25">
      <c r="A284" s="304"/>
      <c r="B284" s="305"/>
      <c r="C284" s="250" t="s">
        <v>521</v>
      </c>
      <c r="D284" s="265"/>
      <c r="E284" s="265"/>
      <c r="F284" s="265"/>
      <c r="G284" s="265"/>
      <c r="H284" s="265"/>
      <c r="I284" s="265"/>
      <c r="J284" s="265"/>
      <c r="K284" s="265"/>
      <c r="L284" s="251"/>
      <c r="M284" s="290" t="s">
        <v>512</v>
      </c>
      <c r="N284" s="291"/>
      <c r="O284" s="291"/>
      <c r="P284" s="291"/>
      <c r="Q284" s="291"/>
      <c r="R284" s="292"/>
      <c r="S284" s="241" t="s">
        <v>522</v>
      </c>
      <c r="T284" s="242"/>
      <c r="U284" s="242"/>
      <c r="V284" s="242"/>
      <c r="W284" s="242"/>
      <c r="X284" s="242"/>
      <c r="Y284" s="242"/>
      <c r="Z284" s="242"/>
      <c r="AA284" s="242"/>
      <c r="AB284" s="243"/>
      <c r="AC284" s="293" t="s">
        <v>523</v>
      </c>
      <c r="AD284" s="294"/>
      <c r="AE284" s="294"/>
      <c r="AF284" s="294"/>
      <c r="AG284" s="294"/>
      <c r="AH284" s="294"/>
      <c r="AI284" s="294"/>
      <c r="AJ284" s="294"/>
      <c r="AK284" s="294"/>
      <c r="AL284" s="294"/>
      <c r="AM284" s="294"/>
      <c r="AN284" s="294"/>
      <c r="AO284" s="294"/>
      <c r="AP284" s="295"/>
      <c r="AQ284" s="309"/>
      <c r="AR284" s="310"/>
      <c r="AS284" s="310"/>
      <c r="AT284" s="310"/>
      <c r="AU284" s="310"/>
      <c r="AV284" s="310"/>
      <c r="AW284" s="310"/>
      <c r="AX284" s="311"/>
      <c r="AY284" s="73"/>
    </row>
    <row r="285" spans="1:51" ht="12.6" customHeight="1" x14ac:dyDescent="0.25">
      <c r="A285" s="209" t="s">
        <v>524</v>
      </c>
      <c r="B285" s="21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c r="AC285" s="211"/>
      <c r="AD285" s="211"/>
      <c r="AE285" s="211"/>
      <c r="AF285" s="211"/>
      <c r="AG285" s="211"/>
      <c r="AH285" s="211"/>
      <c r="AI285" s="211"/>
      <c r="AJ285" s="211"/>
      <c r="AK285" s="211"/>
      <c r="AL285" s="211"/>
      <c r="AM285" s="211"/>
      <c r="AN285" s="211"/>
      <c r="AO285" s="211"/>
      <c r="AP285" s="210"/>
      <c r="AQ285" s="312"/>
      <c r="AR285" s="313"/>
      <c r="AS285" s="313"/>
      <c r="AT285" s="313"/>
      <c r="AU285" s="313"/>
      <c r="AV285" s="313"/>
      <c r="AW285" s="313"/>
      <c r="AX285" s="314"/>
      <c r="AY285" s="74"/>
    </row>
    <row r="286" spans="1:51" ht="30.6" customHeight="1" x14ac:dyDescent="0.25">
      <c r="A286" s="221" t="s">
        <v>525</v>
      </c>
      <c r="B286" s="221"/>
      <c r="C286" s="221"/>
      <c r="D286" s="221"/>
      <c r="E286" s="221"/>
      <c r="F286" s="221"/>
      <c r="G286" s="221"/>
      <c r="H286" s="221"/>
      <c r="I286" s="221"/>
      <c r="J286" s="221"/>
      <c r="K286" s="221"/>
      <c r="L286" s="221"/>
      <c r="M286" s="221"/>
      <c r="N286" s="221"/>
      <c r="O286" s="221"/>
      <c r="P286" s="221"/>
      <c r="Q286" s="221"/>
      <c r="R286" s="221"/>
      <c r="S286" s="221"/>
      <c r="T286" s="221"/>
      <c r="U286" s="221"/>
      <c r="V286" s="221"/>
      <c r="W286" s="221"/>
      <c r="X286" s="221"/>
      <c r="Y286" s="221"/>
      <c r="Z286" s="221"/>
      <c r="AA286" s="221"/>
      <c r="AB286" s="221"/>
      <c r="AC286" s="221"/>
      <c r="AD286" s="221"/>
      <c r="AE286" s="221"/>
      <c r="AF286" s="221"/>
      <c r="AG286" s="221"/>
      <c r="AH286" s="221"/>
      <c r="AI286" s="221"/>
      <c r="AJ286" s="221"/>
      <c r="AK286" s="221"/>
      <c r="AL286" s="221"/>
      <c r="AM286" s="221"/>
      <c r="AN286" s="221"/>
      <c r="AO286" s="221"/>
      <c r="AP286" s="221"/>
      <c r="AQ286" s="221"/>
      <c r="AR286" s="221"/>
      <c r="AS286" s="221"/>
      <c r="AT286" s="221"/>
      <c r="AU286" s="221"/>
      <c r="AV286" s="221"/>
      <c r="AW286" s="221"/>
      <c r="AX286" s="221"/>
      <c r="AY286" s="221"/>
    </row>
    <row r="287" spans="1:51" ht="12.6" customHeight="1" x14ac:dyDescent="0.25">
      <c r="A287" s="209" t="s">
        <v>459</v>
      </c>
      <c r="B287" s="210"/>
      <c r="C287" s="209" t="s">
        <v>526</v>
      </c>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196" t="s">
        <v>527</v>
      </c>
      <c r="Z287" s="196"/>
      <c r="AA287" s="196"/>
      <c r="AB287" s="196"/>
      <c r="AC287" s="196"/>
      <c r="AD287" s="196"/>
      <c r="AE287" s="196"/>
      <c r="AF287" s="197"/>
      <c r="AG287" s="195" t="s">
        <v>528</v>
      </c>
      <c r="AH287" s="196"/>
      <c r="AI287" s="196"/>
      <c r="AJ287" s="196"/>
      <c r="AK287" s="196"/>
      <c r="AL287" s="196"/>
      <c r="AM287" s="197"/>
      <c r="AN287" s="215" t="s">
        <v>529</v>
      </c>
      <c r="AO287" s="216"/>
      <c r="AP287" s="216"/>
      <c r="AQ287" s="216"/>
      <c r="AR287" s="216"/>
      <c r="AS287" s="216"/>
      <c r="AT287" s="217"/>
      <c r="AU287" s="218" t="s">
        <v>530</v>
      </c>
      <c r="AV287" s="219"/>
      <c r="AW287" s="219"/>
      <c r="AX287" s="220"/>
      <c r="AY287" s="74"/>
    </row>
    <row r="288" spans="1:51" ht="11.45" customHeight="1" x14ac:dyDescent="0.25">
      <c r="A288" s="318"/>
      <c r="B288" s="319"/>
      <c r="C288" s="318"/>
      <c r="D288" s="320"/>
      <c r="E288" s="320"/>
      <c r="F288" s="320"/>
      <c r="G288" s="320"/>
      <c r="H288" s="320"/>
      <c r="I288" s="320"/>
      <c r="J288" s="320"/>
      <c r="K288" s="320"/>
      <c r="L288" s="320"/>
      <c r="M288" s="320"/>
      <c r="N288" s="320"/>
      <c r="O288" s="320"/>
      <c r="P288" s="320"/>
      <c r="Q288" s="320"/>
      <c r="R288" s="320"/>
      <c r="S288" s="320"/>
      <c r="T288" s="320"/>
      <c r="U288" s="320"/>
      <c r="V288" s="320"/>
      <c r="W288" s="320"/>
      <c r="X288" s="320"/>
      <c r="Y288" s="319"/>
      <c r="Z288" s="318"/>
      <c r="AA288" s="320"/>
      <c r="AB288" s="320"/>
      <c r="AC288" s="320"/>
      <c r="AD288" s="320"/>
      <c r="AE288" s="320"/>
      <c r="AF288" s="319"/>
      <c r="AG288" s="209" t="s">
        <v>531</v>
      </c>
      <c r="AH288" s="211"/>
      <c r="AI288" s="211"/>
      <c r="AJ288" s="211"/>
      <c r="AK288" s="211"/>
      <c r="AL288" s="211"/>
      <c r="AM288" s="210"/>
      <c r="AN288" s="318"/>
      <c r="AO288" s="320"/>
      <c r="AP288" s="320"/>
      <c r="AQ288" s="320"/>
      <c r="AR288" s="320"/>
      <c r="AS288" s="320"/>
      <c r="AT288" s="319"/>
      <c r="AU288" s="218" t="s">
        <v>532</v>
      </c>
      <c r="AV288" s="219"/>
      <c r="AW288" s="219"/>
      <c r="AX288" s="220"/>
      <c r="AY288" s="73"/>
    </row>
    <row r="289" spans="1:51" ht="12" customHeight="1" x14ac:dyDescent="0.25">
      <c r="A289" s="201">
        <v>1</v>
      </c>
      <c r="B289" s="202"/>
      <c r="C289" s="266" t="s">
        <v>533</v>
      </c>
      <c r="D289" s="267"/>
      <c r="E289" s="267"/>
      <c r="F289" s="267"/>
      <c r="G289" s="267"/>
      <c r="H289" s="267"/>
      <c r="I289" s="267"/>
      <c r="J289" s="267"/>
      <c r="K289" s="267"/>
      <c r="L289" s="267"/>
      <c r="M289" s="267"/>
      <c r="N289" s="267"/>
      <c r="O289" s="267"/>
      <c r="P289" s="267"/>
      <c r="Q289" s="267"/>
      <c r="R289" s="267"/>
      <c r="S289" s="267"/>
      <c r="T289" s="267"/>
      <c r="U289" s="267"/>
      <c r="V289" s="267"/>
      <c r="W289" s="267"/>
      <c r="X289" s="267"/>
      <c r="Y289" s="268"/>
      <c r="Z289" s="198" t="s">
        <v>534</v>
      </c>
      <c r="AA289" s="199"/>
      <c r="AB289" s="199"/>
      <c r="AC289" s="199"/>
      <c r="AD289" s="199"/>
      <c r="AE289" s="199"/>
      <c r="AF289" s="200"/>
      <c r="AG289" s="315">
        <v>1838170</v>
      </c>
      <c r="AH289" s="316"/>
      <c r="AI289" s="316"/>
      <c r="AJ289" s="316"/>
      <c r="AK289" s="316"/>
      <c r="AL289" s="316"/>
      <c r="AM289" s="317"/>
      <c r="AN289" s="238">
        <v>18382</v>
      </c>
      <c r="AO289" s="239"/>
      <c r="AP289" s="239"/>
      <c r="AQ289" s="239"/>
      <c r="AR289" s="239"/>
      <c r="AS289" s="239"/>
      <c r="AT289" s="240"/>
      <c r="AU289" s="258">
        <v>18382</v>
      </c>
      <c r="AV289" s="259"/>
      <c r="AW289" s="259"/>
      <c r="AX289" s="260"/>
      <c r="AY289" s="73"/>
    </row>
    <row r="290" spans="1:51" ht="18.95" customHeight="1" x14ac:dyDescent="0.25">
      <c r="A290" s="247" t="s">
        <v>467</v>
      </c>
      <c r="B290" s="249"/>
      <c r="C290" s="244" t="s">
        <v>468</v>
      </c>
      <c r="D290" s="245"/>
      <c r="E290" s="245"/>
      <c r="F290" s="246"/>
      <c r="G290" s="252" t="s">
        <v>469</v>
      </c>
      <c r="H290" s="253"/>
      <c r="I290" s="253"/>
      <c r="J290" s="253"/>
      <c r="K290" s="253"/>
      <c r="L290" s="253"/>
      <c r="M290" s="254"/>
      <c r="N290" s="247" t="s">
        <v>470</v>
      </c>
      <c r="O290" s="248"/>
      <c r="P290" s="248"/>
      <c r="Q290" s="249"/>
      <c r="R290" s="247" t="s">
        <v>471</v>
      </c>
      <c r="S290" s="248"/>
      <c r="T290" s="248"/>
      <c r="U290" s="248"/>
      <c r="V290" s="248"/>
      <c r="W290" s="248"/>
      <c r="X290" s="248"/>
      <c r="Y290" s="249"/>
      <c r="Z290" s="241" t="s">
        <v>472</v>
      </c>
      <c r="AA290" s="242"/>
      <c r="AB290" s="242"/>
      <c r="AC290" s="242"/>
      <c r="AD290" s="242"/>
      <c r="AE290" s="242"/>
      <c r="AF290" s="243"/>
      <c r="AG290" s="241" t="s">
        <v>535</v>
      </c>
      <c r="AH290" s="242"/>
      <c r="AI290" s="242"/>
      <c r="AJ290" s="242"/>
      <c r="AK290" s="242"/>
      <c r="AL290" s="242"/>
      <c r="AM290" s="243"/>
      <c r="AN290" s="244" t="s">
        <v>536</v>
      </c>
      <c r="AO290" s="245"/>
      <c r="AP290" s="245"/>
      <c r="AQ290" s="245"/>
      <c r="AR290" s="245"/>
      <c r="AS290" s="245"/>
      <c r="AT290" s="246"/>
      <c r="AU290" s="247" t="s">
        <v>537</v>
      </c>
      <c r="AV290" s="248"/>
      <c r="AW290" s="248"/>
      <c r="AX290" s="249"/>
      <c r="AY290" s="74"/>
    </row>
    <row r="291" spans="1:51" ht="12.75" customHeight="1" x14ac:dyDescent="0.25">
      <c r="A291" s="201">
        <v>1</v>
      </c>
      <c r="B291" s="202"/>
      <c r="C291" s="269" t="s">
        <v>538</v>
      </c>
      <c r="D291" s="270"/>
      <c r="E291" s="270"/>
      <c r="F291" s="271"/>
      <c r="G291" s="235">
        <v>45513</v>
      </c>
      <c r="H291" s="236"/>
      <c r="I291" s="236"/>
      <c r="J291" s="236"/>
      <c r="K291" s="236"/>
      <c r="L291" s="236"/>
      <c r="M291" s="237"/>
      <c r="N291" s="232" t="s">
        <v>539</v>
      </c>
      <c r="O291" s="233"/>
      <c r="P291" s="233"/>
      <c r="Q291" s="234"/>
      <c r="R291" s="235">
        <v>45587</v>
      </c>
      <c r="S291" s="236"/>
      <c r="T291" s="236"/>
      <c r="U291" s="236"/>
      <c r="V291" s="236"/>
      <c r="W291" s="236"/>
      <c r="X291" s="236"/>
      <c r="Y291" s="237"/>
      <c r="Z291" s="232" t="s">
        <v>478</v>
      </c>
      <c r="AA291" s="233"/>
      <c r="AB291" s="233"/>
      <c r="AC291" s="233"/>
      <c r="AD291" s="233"/>
      <c r="AE291" s="233"/>
      <c r="AF291" s="234"/>
      <c r="AG291" s="206">
        <v>1838170</v>
      </c>
      <c r="AH291" s="207"/>
      <c r="AI291" s="207"/>
      <c r="AJ291" s="207"/>
      <c r="AK291" s="207"/>
      <c r="AL291" s="207"/>
      <c r="AM291" s="208"/>
      <c r="AN291" s="238">
        <v>18382</v>
      </c>
      <c r="AO291" s="239"/>
      <c r="AP291" s="239"/>
      <c r="AQ291" s="239"/>
      <c r="AR291" s="239"/>
      <c r="AS291" s="239"/>
      <c r="AT291" s="240"/>
      <c r="AU291" s="258">
        <v>18382</v>
      </c>
      <c r="AV291" s="259"/>
      <c r="AW291" s="259"/>
      <c r="AX291" s="260"/>
      <c r="AY291" s="73"/>
    </row>
    <row r="292" spans="1:51" ht="23.25" customHeight="1" x14ac:dyDescent="0.25">
      <c r="A292" s="287" t="s">
        <v>540</v>
      </c>
      <c r="B292" s="287"/>
      <c r="C292" s="287"/>
      <c r="D292" s="287"/>
      <c r="E292" s="287"/>
      <c r="F292" s="287"/>
      <c r="G292" s="287"/>
      <c r="H292" s="287"/>
      <c r="I292" s="287"/>
      <c r="J292" s="287"/>
      <c r="K292" s="287"/>
      <c r="L292" s="287"/>
      <c r="M292" s="287"/>
      <c r="N292" s="287"/>
      <c r="O292" s="287"/>
      <c r="P292" s="287"/>
      <c r="Q292" s="287"/>
      <c r="R292" s="287"/>
      <c r="S292" s="287"/>
      <c r="T292" s="287"/>
      <c r="U292" s="287"/>
      <c r="V292" s="287"/>
      <c r="W292" s="287"/>
      <c r="X292" s="287"/>
      <c r="Y292" s="287"/>
      <c r="Z292" s="287"/>
      <c r="AA292" s="287"/>
      <c r="AB292" s="287"/>
      <c r="AC292" s="287"/>
      <c r="AD292" s="287"/>
      <c r="AE292" s="287"/>
      <c r="AF292" s="287"/>
      <c r="AG292" s="287"/>
      <c r="AH292" s="287"/>
      <c r="AI292" s="287"/>
      <c r="AJ292" s="287"/>
      <c r="AK292" s="287"/>
      <c r="AL292" s="287"/>
      <c r="AM292" s="287"/>
      <c r="AN292" s="287"/>
      <c r="AO292" s="287"/>
      <c r="AP292" s="287"/>
      <c r="AQ292" s="287"/>
      <c r="AR292" s="287"/>
      <c r="AS292" s="287"/>
      <c r="AT292" s="287"/>
      <c r="AU292" s="287"/>
      <c r="AV292" s="287"/>
      <c r="AW292" s="287"/>
      <c r="AX292" s="287"/>
      <c r="AY292" s="287"/>
    </row>
    <row r="293" spans="1:51" ht="19.5" customHeight="1" x14ac:dyDescent="0.25">
      <c r="A293" s="112" t="s">
        <v>541</v>
      </c>
      <c r="B293" s="218" t="s">
        <v>451</v>
      </c>
      <c r="C293" s="219"/>
      <c r="D293" s="219"/>
      <c r="E293" s="219"/>
      <c r="F293" s="219"/>
      <c r="G293" s="219"/>
      <c r="H293" s="220"/>
      <c r="I293" s="209" t="s">
        <v>542</v>
      </c>
      <c r="J293" s="211"/>
      <c r="K293" s="211"/>
      <c r="L293" s="211"/>
      <c r="M293" s="210"/>
      <c r="N293" s="195" t="s">
        <v>543</v>
      </c>
      <c r="O293" s="196"/>
      <c r="P293" s="197"/>
      <c r="Q293" s="195" t="s">
        <v>544</v>
      </c>
      <c r="R293" s="196"/>
      <c r="S293" s="196"/>
      <c r="T293" s="196"/>
      <c r="U293" s="196"/>
      <c r="V293" s="196"/>
      <c r="W293" s="196"/>
      <c r="X293" s="197"/>
      <c r="Y293" s="195" t="s">
        <v>545</v>
      </c>
      <c r="Z293" s="196"/>
      <c r="AA293" s="196"/>
      <c r="AB293" s="196"/>
      <c r="AC293" s="196"/>
      <c r="AD293" s="196"/>
      <c r="AE293" s="196"/>
      <c r="AF293" s="196"/>
      <c r="AG293" s="196"/>
      <c r="AH293" s="196"/>
      <c r="AI293" s="197"/>
      <c r="AJ293" s="296" t="s">
        <v>546</v>
      </c>
      <c r="AK293" s="297"/>
      <c r="AL293" s="297"/>
      <c r="AM293" s="297"/>
      <c r="AN293" s="298"/>
      <c r="AO293" s="195" t="s">
        <v>547</v>
      </c>
      <c r="AP293" s="196"/>
      <c r="AQ293" s="196"/>
      <c r="AR293" s="196"/>
      <c r="AS293" s="196"/>
      <c r="AT293" s="196"/>
      <c r="AU293" s="297" t="s">
        <v>548</v>
      </c>
      <c r="AV293" s="297"/>
      <c r="AW293" s="297"/>
      <c r="AX293" s="298"/>
      <c r="AY293" s="74"/>
    </row>
    <row r="294" spans="1:51" ht="38.450000000000003" customHeight="1" x14ac:dyDescent="0.25">
      <c r="A294" s="221" t="s">
        <v>549</v>
      </c>
      <c r="B294" s="221"/>
      <c r="C294" s="221"/>
      <c r="D294" s="221"/>
      <c r="E294" s="221"/>
      <c r="F294" s="221"/>
      <c r="G294" s="221"/>
      <c r="H294" s="221"/>
      <c r="I294" s="221"/>
      <c r="J294" s="221"/>
      <c r="K294" s="221"/>
      <c r="L294" s="221"/>
      <c r="M294" s="221"/>
      <c r="N294" s="221"/>
      <c r="O294" s="221"/>
      <c r="P294" s="221"/>
      <c r="Q294" s="221"/>
      <c r="R294" s="221"/>
      <c r="S294" s="221"/>
      <c r="T294" s="221"/>
      <c r="U294" s="221"/>
      <c r="V294" s="221"/>
      <c r="W294" s="221"/>
      <c r="X294" s="221"/>
      <c r="Y294" s="221"/>
      <c r="Z294" s="221"/>
      <c r="AA294" s="221"/>
      <c r="AB294" s="221"/>
      <c r="AC294" s="221"/>
      <c r="AD294" s="221"/>
      <c r="AE294" s="221"/>
      <c r="AF294" s="221"/>
      <c r="AG294" s="221"/>
      <c r="AH294" s="221"/>
      <c r="AI294" s="221"/>
      <c r="AJ294" s="221"/>
      <c r="AK294" s="221"/>
      <c r="AL294" s="221"/>
      <c r="AM294" s="221"/>
      <c r="AN294" s="221"/>
      <c r="AO294" s="221"/>
      <c r="AP294" s="221"/>
      <c r="AQ294" s="221"/>
      <c r="AR294" s="221"/>
      <c r="AS294" s="221"/>
      <c r="AT294" s="221"/>
      <c r="AU294" s="221"/>
      <c r="AV294" s="221"/>
      <c r="AW294" s="221"/>
      <c r="AX294" s="221"/>
      <c r="AY294" s="221"/>
    </row>
    <row r="295" spans="1:51" ht="27" customHeight="1" x14ac:dyDescent="0.25">
      <c r="A295" s="112" t="s">
        <v>541</v>
      </c>
      <c r="B295" s="195" t="s">
        <v>506</v>
      </c>
      <c r="C295" s="196"/>
      <c r="D295" s="196"/>
      <c r="E295" s="196"/>
      <c r="F295" s="196"/>
      <c r="G295" s="197"/>
      <c r="H295" s="321" t="s">
        <v>550</v>
      </c>
      <c r="I295" s="322"/>
      <c r="J295" s="322"/>
      <c r="K295" s="322"/>
      <c r="L295" s="322"/>
      <c r="M295" s="322"/>
      <c r="N295" s="322"/>
      <c r="O295" s="322"/>
      <c r="P295" s="322"/>
      <c r="Q295" s="322"/>
      <c r="R295" s="322"/>
      <c r="S295" s="322"/>
      <c r="T295" s="323"/>
      <c r="U295" s="218" t="s">
        <v>551</v>
      </c>
      <c r="V295" s="219"/>
      <c r="W295" s="219"/>
      <c r="X295" s="219"/>
      <c r="Y295" s="219"/>
      <c r="Z295" s="220"/>
      <c r="AA295" s="195" t="s">
        <v>508</v>
      </c>
      <c r="AB295" s="196"/>
      <c r="AC295" s="196"/>
      <c r="AD295" s="196"/>
      <c r="AE295" s="196"/>
      <c r="AF295" s="196"/>
      <c r="AG295" s="196"/>
      <c r="AH295" s="197"/>
      <c r="AI295" s="195" t="s">
        <v>509</v>
      </c>
      <c r="AJ295" s="196"/>
      <c r="AK295" s="196"/>
      <c r="AL295" s="196"/>
      <c r="AM295" s="196"/>
      <c r="AN295" s="197"/>
      <c r="AO295" s="218" t="s">
        <v>510</v>
      </c>
      <c r="AP295" s="219"/>
      <c r="AQ295" s="219"/>
      <c r="AR295" s="219"/>
      <c r="AS295" s="219"/>
      <c r="AT295" s="220"/>
      <c r="AU295" s="215" t="s">
        <v>552</v>
      </c>
      <c r="AV295" s="216"/>
      <c r="AW295" s="216"/>
      <c r="AX295" s="217"/>
      <c r="AY295" s="74"/>
    </row>
    <row r="296" spans="1:51" ht="12" customHeight="1" x14ac:dyDescent="0.25">
      <c r="A296" s="113"/>
      <c r="B296" s="284"/>
      <c r="C296" s="286"/>
      <c r="D296" s="286"/>
      <c r="E296" s="286"/>
      <c r="F296" s="286"/>
      <c r="G296" s="285"/>
      <c r="H296" s="284"/>
      <c r="I296" s="286"/>
      <c r="J296" s="286"/>
      <c r="K296" s="286"/>
      <c r="L296" s="286"/>
      <c r="M296" s="286"/>
      <c r="N296" s="286"/>
      <c r="O296" s="286"/>
      <c r="P296" s="286"/>
      <c r="Q296" s="286"/>
      <c r="R296" s="286"/>
      <c r="S296" s="286"/>
      <c r="T296" s="285"/>
      <c r="U296" s="284"/>
      <c r="V296" s="286"/>
      <c r="W296" s="286"/>
      <c r="X296" s="286"/>
      <c r="Y296" s="286"/>
      <c r="Z296" s="285"/>
      <c r="AA296" s="284"/>
      <c r="AB296" s="286"/>
      <c r="AC296" s="286"/>
      <c r="AD296" s="286"/>
      <c r="AE296" s="286"/>
      <c r="AF296" s="286"/>
      <c r="AG296" s="286"/>
      <c r="AH296" s="285"/>
      <c r="AI296" s="284"/>
      <c r="AJ296" s="286"/>
      <c r="AK296" s="286"/>
      <c r="AL296" s="286"/>
      <c r="AM296" s="286"/>
      <c r="AN296" s="285"/>
      <c r="AO296" s="284"/>
      <c r="AP296" s="286"/>
      <c r="AQ296" s="286"/>
      <c r="AR296" s="286"/>
      <c r="AS296" s="286"/>
      <c r="AT296" s="285"/>
      <c r="AU296" s="284"/>
      <c r="AV296" s="286"/>
      <c r="AW296" s="286"/>
      <c r="AX296" s="285"/>
      <c r="AY296" s="73"/>
    </row>
    <row r="297" spans="1:51" ht="27.95" customHeight="1" x14ac:dyDescent="0.25">
      <c r="A297" s="114" t="s">
        <v>553</v>
      </c>
      <c r="B297" s="247" t="s">
        <v>511</v>
      </c>
      <c r="C297" s="248"/>
      <c r="D297" s="248"/>
      <c r="E297" s="248"/>
      <c r="F297" s="248"/>
      <c r="G297" s="249"/>
      <c r="H297" s="244" t="s">
        <v>468</v>
      </c>
      <c r="I297" s="245"/>
      <c r="J297" s="245"/>
      <c r="K297" s="245"/>
      <c r="L297" s="245"/>
      <c r="M297" s="245"/>
      <c r="N297" s="246"/>
      <c r="O297" s="241" t="s">
        <v>512</v>
      </c>
      <c r="P297" s="242"/>
      <c r="Q297" s="242"/>
      <c r="R297" s="242"/>
      <c r="S297" s="242"/>
      <c r="T297" s="243"/>
      <c r="U297" s="241" t="s">
        <v>470</v>
      </c>
      <c r="V297" s="242"/>
      <c r="W297" s="242"/>
      <c r="X297" s="242"/>
      <c r="Y297" s="242"/>
      <c r="Z297" s="243"/>
      <c r="AA297" s="252" t="s">
        <v>471</v>
      </c>
      <c r="AB297" s="253"/>
      <c r="AC297" s="253"/>
      <c r="AD297" s="253"/>
      <c r="AE297" s="253"/>
      <c r="AF297" s="253"/>
      <c r="AG297" s="253"/>
      <c r="AH297" s="254"/>
      <c r="AI297" s="247" t="s">
        <v>513</v>
      </c>
      <c r="AJ297" s="248"/>
      <c r="AK297" s="248"/>
      <c r="AL297" s="248"/>
      <c r="AM297" s="248"/>
      <c r="AN297" s="249"/>
      <c r="AO297" s="252" t="s">
        <v>514</v>
      </c>
      <c r="AP297" s="253"/>
      <c r="AQ297" s="253"/>
      <c r="AR297" s="253"/>
      <c r="AS297" s="253"/>
      <c r="AT297" s="254"/>
      <c r="AU297" s="244" t="s">
        <v>554</v>
      </c>
      <c r="AV297" s="245"/>
      <c r="AW297" s="245"/>
      <c r="AX297" s="246"/>
      <c r="AY297" s="75"/>
    </row>
    <row r="298" spans="1:51" ht="11.45" customHeight="1" x14ac:dyDescent="0.25">
      <c r="A298" s="209" t="s">
        <v>555</v>
      </c>
      <c r="B298" s="21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D298" s="211"/>
      <c r="AE298" s="211"/>
      <c r="AF298" s="211"/>
      <c r="AG298" s="211"/>
      <c r="AH298" s="210"/>
      <c r="AI298" s="318"/>
      <c r="AJ298" s="320"/>
      <c r="AK298" s="320"/>
      <c r="AL298" s="320"/>
      <c r="AM298" s="320"/>
      <c r="AN298" s="319"/>
      <c r="AO298" s="318"/>
      <c r="AP298" s="320"/>
      <c r="AQ298" s="320"/>
      <c r="AR298" s="320"/>
      <c r="AS298" s="320"/>
      <c r="AT298" s="319"/>
      <c r="AU298" s="318"/>
      <c r="AV298" s="320"/>
      <c r="AW298" s="320"/>
      <c r="AX298" s="319"/>
      <c r="AY298" s="73"/>
    </row>
    <row r="299" spans="1:51" ht="30.6" customHeight="1" x14ac:dyDescent="0.25">
      <c r="A299" s="221" t="s">
        <v>556</v>
      </c>
      <c r="B299" s="221"/>
      <c r="C299" s="221"/>
      <c r="D299" s="221"/>
      <c r="E299" s="221"/>
      <c r="F299" s="221"/>
      <c r="G299" s="221"/>
      <c r="H299" s="221"/>
      <c r="I299" s="221"/>
      <c r="J299" s="221"/>
      <c r="K299" s="221"/>
      <c r="L299" s="221"/>
      <c r="M299" s="221"/>
      <c r="N299" s="221"/>
      <c r="O299" s="221"/>
      <c r="P299" s="221"/>
      <c r="Q299" s="221"/>
      <c r="R299" s="221"/>
      <c r="S299" s="221"/>
      <c r="T299" s="221"/>
      <c r="U299" s="221"/>
      <c r="V299" s="221"/>
      <c r="W299" s="221"/>
      <c r="X299" s="221"/>
      <c r="Y299" s="221"/>
      <c r="Z299" s="221"/>
      <c r="AA299" s="221"/>
      <c r="AB299" s="221"/>
      <c r="AC299" s="221"/>
      <c r="AD299" s="221"/>
      <c r="AE299" s="221"/>
      <c r="AF299" s="221"/>
      <c r="AG299" s="221"/>
      <c r="AH299" s="221"/>
      <c r="AI299" s="221"/>
      <c r="AJ299" s="221"/>
      <c r="AK299" s="221"/>
      <c r="AL299" s="221"/>
      <c r="AM299" s="221"/>
      <c r="AN299" s="221"/>
      <c r="AO299" s="221"/>
      <c r="AP299" s="221"/>
      <c r="AQ299" s="221"/>
      <c r="AR299" s="221"/>
      <c r="AS299" s="221"/>
      <c r="AT299" s="221"/>
      <c r="AU299" s="221"/>
      <c r="AV299" s="221"/>
      <c r="AW299" s="221"/>
      <c r="AX299" s="221"/>
      <c r="AY299" s="221"/>
    </row>
    <row r="300" spans="1:51" ht="20.100000000000001" customHeight="1" x14ac:dyDescent="0.25">
      <c r="A300" s="112" t="s">
        <v>541</v>
      </c>
      <c r="B300" s="195" t="s">
        <v>506</v>
      </c>
      <c r="C300" s="196"/>
      <c r="D300" s="196"/>
      <c r="E300" s="196"/>
      <c r="F300" s="196"/>
      <c r="G300" s="197"/>
      <c r="H300" s="209" t="s">
        <v>557</v>
      </c>
      <c r="I300" s="211"/>
      <c r="J300" s="211"/>
      <c r="K300" s="211"/>
      <c r="L300" s="211"/>
      <c r="M300" s="211"/>
      <c r="N300" s="211"/>
      <c r="O300" s="211"/>
      <c r="P300" s="211"/>
      <c r="Q300" s="211"/>
      <c r="R300" s="211"/>
      <c r="S300" s="211"/>
      <c r="T300" s="210"/>
      <c r="U300" s="218" t="s">
        <v>558</v>
      </c>
      <c r="V300" s="219"/>
      <c r="W300" s="219"/>
      <c r="X300" s="219"/>
      <c r="Y300" s="219"/>
      <c r="Z300" s="219"/>
      <c r="AA300" s="219"/>
      <c r="AB300" s="220"/>
      <c r="AC300" s="195" t="s">
        <v>508</v>
      </c>
      <c r="AD300" s="196"/>
      <c r="AE300" s="196"/>
      <c r="AF300" s="196"/>
      <c r="AG300" s="196"/>
      <c r="AH300" s="196"/>
      <c r="AI300" s="196"/>
      <c r="AJ300" s="196"/>
      <c r="AK300" s="197"/>
      <c r="AL300" s="195" t="s">
        <v>509</v>
      </c>
      <c r="AM300" s="196"/>
      <c r="AN300" s="196"/>
      <c r="AO300" s="196"/>
      <c r="AP300" s="196"/>
      <c r="AQ300" s="197"/>
      <c r="AR300" s="334" t="s">
        <v>559</v>
      </c>
      <c r="AS300" s="335"/>
      <c r="AT300" s="335"/>
      <c r="AU300" s="335"/>
      <c r="AV300" s="335"/>
      <c r="AW300" s="335"/>
      <c r="AX300" s="336"/>
      <c r="AY300" s="74"/>
    </row>
    <row r="301" spans="1:51" ht="12" customHeight="1" x14ac:dyDescent="0.25">
      <c r="A301" s="113"/>
      <c r="B301" s="284"/>
      <c r="C301" s="286"/>
      <c r="D301" s="286"/>
      <c r="E301" s="286"/>
      <c r="F301" s="286"/>
      <c r="G301" s="285"/>
      <c r="H301" s="284"/>
      <c r="I301" s="286"/>
      <c r="J301" s="286"/>
      <c r="K301" s="286"/>
      <c r="L301" s="286"/>
      <c r="M301" s="286"/>
      <c r="N301" s="286"/>
      <c r="O301" s="286"/>
      <c r="P301" s="286"/>
      <c r="Q301" s="286"/>
      <c r="R301" s="286"/>
      <c r="S301" s="286"/>
      <c r="T301" s="285"/>
      <c r="U301" s="284"/>
      <c r="V301" s="286"/>
      <c r="W301" s="286"/>
      <c r="X301" s="286"/>
      <c r="Y301" s="286"/>
      <c r="Z301" s="286"/>
      <c r="AA301" s="286"/>
      <c r="AB301" s="285"/>
      <c r="AC301" s="284"/>
      <c r="AD301" s="286"/>
      <c r="AE301" s="286"/>
      <c r="AF301" s="286"/>
      <c r="AG301" s="286"/>
      <c r="AH301" s="286"/>
      <c r="AI301" s="286"/>
      <c r="AJ301" s="286"/>
      <c r="AK301" s="285"/>
      <c r="AL301" s="284"/>
      <c r="AM301" s="286"/>
      <c r="AN301" s="286"/>
      <c r="AO301" s="286"/>
      <c r="AP301" s="286"/>
      <c r="AQ301" s="285"/>
      <c r="AR301" s="284"/>
      <c r="AS301" s="286"/>
      <c r="AT301" s="286"/>
      <c r="AU301" s="286"/>
      <c r="AV301" s="286"/>
      <c r="AW301" s="286"/>
      <c r="AX301" s="285"/>
      <c r="AY301" s="73"/>
    </row>
    <row r="302" spans="1:51" ht="18.95" customHeight="1" x14ac:dyDescent="0.25">
      <c r="A302" s="324" t="s">
        <v>519</v>
      </c>
      <c r="B302" s="250" t="s">
        <v>560</v>
      </c>
      <c r="C302" s="265"/>
      <c r="D302" s="265"/>
      <c r="E302" s="265"/>
      <c r="F302" s="265"/>
      <c r="G302" s="265"/>
      <c r="H302" s="265"/>
      <c r="I302" s="265"/>
      <c r="J302" s="265"/>
      <c r="K302" s="265"/>
      <c r="L302" s="265"/>
      <c r="M302" s="265"/>
      <c r="N302" s="265"/>
      <c r="O302" s="265"/>
      <c r="P302" s="265"/>
      <c r="Q302" s="265"/>
      <c r="R302" s="265"/>
      <c r="S302" s="265"/>
      <c r="T302" s="265"/>
      <c r="U302" s="265"/>
      <c r="V302" s="265"/>
      <c r="W302" s="265"/>
      <c r="X302" s="265"/>
      <c r="Y302" s="265"/>
      <c r="Z302" s="265"/>
      <c r="AA302" s="265"/>
      <c r="AB302" s="251"/>
      <c r="AC302" s="302" t="s">
        <v>470</v>
      </c>
      <c r="AD302" s="326"/>
      <c r="AE302" s="326"/>
      <c r="AF302" s="326"/>
      <c r="AG302" s="326"/>
      <c r="AH302" s="326"/>
      <c r="AI302" s="326"/>
      <c r="AJ302" s="326"/>
      <c r="AK302" s="303"/>
      <c r="AL302" s="302" t="s">
        <v>513</v>
      </c>
      <c r="AM302" s="326"/>
      <c r="AN302" s="326"/>
      <c r="AO302" s="326"/>
      <c r="AP302" s="326"/>
      <c r="AQ302" s="303"/>
      <c r="AR302" s="328" t="s">
        <v>561</v>
      </c>
      <c r="AS302" s="329"/>
      <c r="AT302" s="329"/>
      <c r="AU302" s="329"/>
      <c r="AV302" s="329"/>
      <c r="AW302" s="329"/>
      <c r="AX302" s="330"/>
      <c r="AY302" s="74"/>
    </row>
    <row r="303" spans="1:51" ht="20.100000000000001" customHeight="1" x14ac:dyDescent="0.25">
      <c r="A303" s="325"/>
      <c r="B303" s="241" t="s">
        <v>521</v>
      </c>
      <c r="C303" s="242"/>
      <c r="D303" s="242"/>
      <c r="E303" s="242"/>
      <c r="F303" s="242"/>
      <c r="G303" s="243"/>
      <c r="H303" s="247" t="s">
        <v>512</v>
      </c>
      <c r="I303" s="248"/>
      <c r="J303" s="248"/>
      <c r="K303" s="248"/>
      <c r="L303" s="248"/>
      <c r="M303" s="248"/>
      <c r="N303" s="249"/>
      <c r="O303" s="241" t="s">
        <v>522</v>
      </c>
      <c r="P303" s="242"/>
      <c r="Q303" s="242"/>
      <c r="R303" s="242"/>
      <c r="S303" s="242"/>
      <c r="T303" s="243"/>
      <c r="U303" s="241" t="s">
        <v>523</v>
      </c>
      <c r="V303" s="242"/>
      <c r="W303" s="242"/>
      <c r="X303" s="242"/>
      <c r="Y303" s="242"/>
      <c r="Z303" s="242"/>
      <c r="AA303" s="242"/>
      <c r="AB303" s="243"/>
      <c r="AC303" s="304"/>
      <c r="AD303" s="327"/>
      <c r="AE303" s="327"/>
      <c r="AF303" s="327"/>
      <c r="AG303" s="327"/>
      <c r="AH303" s="327"/>
      <c r="AI303" s="327"/>
      <c r="AJ303" s="327"/>
      <c r="AK303" s="305"/>
      <c r="AL303" s="304"/>
      <c r="AM303" s="327"/>
      <c r="AN303" s="327"/>
      <c r="AO303" s="327"/>
      <c r="AP303" s="327"/>
      <c r="AQ303" s="305"/>
      <c r="AR303" s="331"/>
      <c r="AS303" s="332"/>
      <c r="AT303" s="332"/>
      <c r="AU303" s="332"/>
      <c r="AV303" s="332"/>
      <c r="AW303" s="332"/>
      <c r="AX303" s="333"/>
      <c r="AY303" s="74"/>
    </row>
    <row r="304" spans="1:51" ht="12.6" customHeight="1" x14ac:dyDescent="0.25">
      <c r="A304" s="209" t="s">
        <v>562</v>
      </c>
      <c r="B304" s="21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D304" s="211"/>
      <c r="AE304" s="211"/>
      <c r="AF304" s="211"/>
      <c r="AG304" s="211"/>
      <c r="AH304" s="211"/>
      <c r="AI304" s="211"/>
      <c r="AJ304" s="211"/>
      <c r="AK304" s="210"/>
      <c r="AL304" s="318"/>
      <c r="AM304" s="320"/>
      <c r="AN304" s="320"/>
      <c r="AO304" s="320"/>
      <c r="AP304" s="320"/>
      <c r="AQ304" s="319"/>
      <c r="AR304" s="318"/>
      <c r="AS304" s="320"/>
      <c r="AT304" s="320"/>
      <c r="AU304" s="320"/>
      <c r="AV304" s="320"/>
      <c r="AW304" s="320"/>
      <c r="AX304" s="319"/>
      <c r="AY304" s="73"/>
    </row>
    <row r="305" spans="1:51" ht="30.95" customHeight="1" x14ac:dyDescent="0.25">
      <c r="A305" s="221" t="s">
        <v>563</v>
      </c>
      <c r="B305" s="221"/>
      <c r="C305" s="221"/>
      <c r="D305" s="221"/>
      <c r="E305" s="221"/>
      <c r="F305" s="221"/>
      <c r="G305" s="221"/>
      <c r="H305" s="221"/>
      <c r="I305" s="221"/>
      <c r="J305" s="221"/>
      <c r="K305" s="221"/>
      <c r="L305" s="221"/>
      <c r="M305" s="221"/>
      <c r="N305" s="221"/>
      <c r="O305" s="221"/>
      <c r="P305" s="221"/>
      <c r="Q305" s="221"/>
      <c r="R305" s="221"/>
      <c r="S305" s="221"/>
      <c r="T305" s="221"/>
      <c r="U305" s="221"/>
      <c r="V305" s="221"/>
      <c r="W305" s="221"/>
      <c r="X305" s="221"/>
      <c r="Y305" s="221"/>
      <c r="Z305" s="221"/>
      <c r="AA305" s="221"/>
      <c r="AB305" s="221"/>
      <c r="AC305" s="221"/>
      <c r="AD305" s="221"/>
      <c r="AE305" s="221"/>
      <c r="AF305" s="221"/>
      <c r="AG305" s="221"/>
      <c r="AH305" s="221"/>
      <c r="AI305" s="221"/>
      <c r="AJ305" s="221"/>
      <c r="AK305" s="221"/>
      <c r="AL305" s="221"/>
      <c r="AM305" s="221"/>
      <c r="AN305" s="221"/>
      <c r="AO305" s="221"/>
      <c r="AP305" s="221"/>
      <c r="AQ305" s="221"/>
      <c r="AR305" s="221"/>
      <c r="AS305" s="221"/>
      <c r="AT305" s="221"/>
      <c r="AU305" s="221"/>
      <c r="AV305" s="221"/>
      <c r="AW305" s="221"/>
      <c r="AX305" s="221"/>
      <c r="AY305" s="221"/>
    </row>
    <row r="306" spans="1:51" ht="8.25" customHeight="1" x14ac:dyDescent="0.25">
      <c r="A306" s="337" t="s">
        <v>458</v>
      </c>
      <c r="B306" s="337"/>
      <c r="C306" s="337"/>
      <c r="D306" s="337"/>
      <c r="E306" s="337"/>
      <c r="F306" s="337"/>
      <c r="G306" s="337"/>
      <c r="H306" s="337"/>
      <c r="I306" s="337"/>
      <c r="J306" s="337"/>
      <c r="K306" s="337"/>
      <c r="L306" s="337"/>
      <c r="M306" s="337"/>
      <c r="N306" s="337"/>
      <c r="O306" s="337"/>
      <c r="P306" s="337"/>
      <c r="Q306" s="337"/>
      <c r="R306" s="337"/>
      <c r="S306" s="337"/>
      <c r="T306" s="337"/>
      <c r="U306" s="337"/>
      <c r="V306" s="337"/>
      <c r="W306" s="337"/>
      <c r="X306" s="337"/>
      <c r="Y306" s="337"/>
      <c r="Z306" s="337"/>
      <c r="AA306" s="337"/>
      <c r="AB306" s="337"/>
      <c r="AC306" s="337"/>
      <c r="AD306" s="337"/>
      <c r="AE306" s="337"/>
      <c r="AF306" s="337"/>
      <c r="AG306" s="337"/>
      <c r="AH306" s="337"/>
      <c r="AI306" s="337"/>
      <c r="AJ306" s="337"/>
      <c r="AK306" s="337"/>
      <c r="AL306" s="337"/>
      <c r="AM306" s="337"/>
      <c r="AN306" s="337"/>
      <c r="AO306" s="337"/>
      <c r="AP306" s="337"/>
      <c r="AQ306" s="337"/>
      <c r="AR306" s="337"/>
      <c r="AS306" s="337"/>
      <c r="AT306" s="337"/>
      <c r="AU306" s="337"/>
      <c r="AV306" s="337"/>
      <c r="AW306" s="337"/>
      <c r="AX306" s="337"/>
      <c r="AY306" s="337"/>
    </row>
    <row r="307" spans="1:51" ht="27" customHeight="1" x14ac:dyDescent="0.25">
      <c r="A307" s="195" t="s">
        <v>459</v>
      </c>
      <c r="B307" s="197"/>
      <c r="C307" s="195" t="s">
        <v>449</v>
      </c>
      <c r="D307" s="196"/>
      <c r="E307" s="196"/>
      <c r="F307" s="196"/>
      <c r="G307" s="196"/>
      <c r="H307" s="196" t="s">
        <v>564</v>
      </c>
      <c r="I307" s="196"/>
      <c r="J307" s="196"/>
      <c r="K307" s="196"/>
      <c r="L307" s="196"/>
      <c r="M307" s="197"/>
      <c r="N307" s="209" t="s">
        <v>565</v>
      </c>
      <c r="O307" s="211"/>
      <c r="P307" s="210"/>
      <c r="Q307" s="209" t="s">
        <v>566</v>
      </c>
      <c r="R307" s="211"/>
      <c r="S307" s="211"/>
      <c r="T307" s="211"/>
      <c r="U307" s="211"/>
      <c r="V307" s="211"/>
      <c r="W307" s="210"/>
      <c r="X307" s="209" t="s">
        <v>567</v>
      </c>
      <c r="Y307" s="211"/>
      <c r="Z307" s="211"/>
      <c r="AA307" s="211"/>
      <c r="AB307" s="211"/>
      <c r="AC307" s="211"/>
      <c r="AD307" s="211"/>
      <c r="AE307" s="211"/>
      <c r="AF307" s="211"/>
      <c r="AG307" s="210"/>
      <c r="AH307" s="195" t="s">
        <v>568</v>
      </c>
      <c r="AI307" s="196"/>
      <c r="AJ307" s="196"/>
      <c r="AK307" s="196"/>
      <c r="AL307" s="196"/>
      <c r="AM307" s="196"/>
      <c r="AN307" s="196" t="s">
        <v>569</v>
      </c>
      <c r="AO307" s="196"/>
      <c r="AP307" s="196"/>
      <c r="AQ307" s="196"/>
      <c r="AR307" s="196"/>
      <c r="AS307" s="197"/>
      <c r="AT307" s="218" t="s">
        <v>570</v>
      </c>
      <c r="AU307" s="219"/>
      <c r="AV307" s="219"/>
      <c r="AW307" s="219"/>
      <c r="AX307" s="220"/>
      <c r="AY307" s="74"/>
    </row>
    <row r="308" spans="1:51" ht="12" customHeight="1" x14ac:dyDescent="0.25">
      <c r="A308" s="284"/>
      <c r="B308" s="285"/>
      <c r="C308" s="284"/>
      <c r="D308" s="286"/>
      <c r="E308" s="286"/>
      <c r="F308" s="286"/>
      <c r="G308" s="286"/>
      <c r="H308" s="286"/>
      <c r="I308" s="286"/>
      <c r="J308" s="286"/>
      <c r="K308" s="286"/>
      <c r="L308" s="286"/>
      <c r="M308" s="285"/>
      <c r="N308" s="284"/>
      <c r="O308" s="286"/>
      <c r="P308" s="285"/>
      <c r="Q308" s="284"/>
      <c r="R308" s="286"/>
      <c r="S308" s="286"/>
      <c r="T308" s="286"/>
      <c r="U308" s="286"/>
      <c r="V308" s="286"/>
      <c r="W308" s="285"/>
      <c r="X308" s="284"/>
      <c r="Y308" s="286"/>
      <c r="Z308" s="286"/>
      <c r="AA308" s="286"/>
      <c r="AB308" s="286"/>
      <c r="AC308" s="286"/>
      <c r="AD308" s="286"/>
      <c r="AE308" s="286"/>
      <c r="AF308" s="286"/>
      <c r="AG308" s="285"/>
      <c r="AH308" s="284"/>
      <c r="AI308" s="286"/>
      <c r="AJ308" s="286"/>
      <c r="AK308" s="286"/>
      <c r="AL308" s="286"/>
      <c r="AM308" s="286"/>
      <c r="AN308" s="286"/>
      <c r="AO308" s="286"/>
      <c r="AP308" s="286"/>
      <c r="AQ308" s="286"/>
      <c r="AR308" s="286"/>
      <c r="AS308" s="285"/>
      <c r="AT308" s="284"/>
      <c r="AU308" s="286"/>
      <c r="AV308" s="286"/>
      <c r="AW308" s="286"/>
      <c r="AX308" s="285"/>
      <c r="AY308" s="73"/>
    </row>
    <row r="309" spans="1:51" ht="27.6" customHeight="1" x14ac:dyDescent="0.25">
      <c r="A309" s="247" t="s">
        <v>467</v>
      </c>
      <c r="B309" s="249"/>
      <c r="C309" s="290" t="s">
        <v>571</v>
      </c>
      <c r="D309" s="291"/>
      <c r="E309" s="291"/>
      <c r="F309" s="291"/>
      <c r="G309" s="291"/>
      <c r="H309" s="248" t="s">
        <v>572</v>
      </c>
      <c r="I309" s="248"/>
      <c r="J309" s="248"/>
      <c r="K309" s="248"/>
      <c r="L309" s="248"/>
      <c r="M309" s="249"/>
      <c r="N309" s="250" t="s">
        <v>573</v>
      </c>
      <c r="O309" s="265"/>
      <c r="P309" s="251"/>
      <c r="Q309" s="250" t="s">
        <v>574</v>
      </c>
      <c r="R309" s="265"/>
      <c r="S309" s="265"/>
      <c r="T309" s="265"/>
      <c r="U309" s="265"/>
      <c r="V309" s="265"/>
      <c r="W309" s="251"/>
      <c r="X309" s="250" t="s">
        <v>575</v>
      </c>
      <c r="Y309" s="265"/>
      <c r="Z309" s="265"/>
      <c r="AA309" s="265"/>
      <c r="AB309" s="265"/>
      <c r="AC309" s="265"/>
      <c r="AD309" s="265"/>
      <c r="AE309" s="265"/>
      <c r="AF309" s="265"/>
      <c r="AG309" s="251"/>
      <c r="AH309" s="247" t="s">
        <v>576</v>
      </c>
      <c r="AI309" s="248"/>
      <c r="AJ309" s="248"/>
      <c r="AK309" s="248"/>
      <c r="AL309" s="248"/>
      <c r="AM309" s="248"/>
      <c r="AN309" s="248" t="s">
        <v>577</v>
      </c>
      <c r="AO309" s="248"/>
      <c r="AP309" s="248"/>
      <c r="AQ309" s="248"/>
      <c r="AR309" s="248"/>
      <c r="AS309" s="249"/>
      <c r="AT309" s="241" t="s">
        <v>578</v>
      </c>
      <c r="AU309" s="242"/>
      <c r="AV309" s="242"/>
      <c r="AW309" s="242"/>
      <c r="AX309" s="243"/>
      <c r="AY309" s="75"/>
    </row>
    <row r="310" spans="1:51" ht="30.95" customHeight="1" x14ac:dyDescent="0.25">
      <c r="A310" s="221" t="s">
        <v>579</v>
      </c>
      <c r="B310" s="221"/>
      <c r="C310" s="221"/>
      <c r="D310" s="221"/>
      <c r="E310" s="221"/>
      <c r="F310" s="221"/>
      <c r="G310" s="221"/>
      <c r="H310" s="221"/>
      <c r="I310" s="221"/>
      <c r="J310" s="221"/>
      <c r="K310" s="221"/>
      <c r="L310" s="221"/>
      <c r="M310" s="221"/>
      <c r="N310" s="221"/>
      <c r="O310" s="221"/>
      <c r="P310" s="221"/>
      <c r="Q310" s="221"/>
      <c r="R310" s="221"/>
      <c r="S310" s="221"/>
      <c r="T310" s="221"/>
      <c r="U310" s="221"/>
      <c r="V310" s="221"/>
      <c r="W310" s="221"/>
      <c r="X310" s="221"/>
      <c r="Y310" s="221"/>
      <c r="Z310" s="221"/>
      <c r="AA310" s="221"/>
      <c r="AB310" s="221"/>
      <c r="AC310" s="221"/>
      <c r="AD310" s="221"/>
      <c r="AE310" s="221"/>
      <c r="AF310" s="221"/>
      <c r="AG310" s="221"/>
      <c r="AH310" s="221"/>
      <c r="AI310" s="221"/>
      <c r="AJ310" s="221"/>
      <c r="AK310" s="221"/>
      <c r="AL310" s="221"/>
      <c r="AM310" s="221"/>
      <c r="AN310" s="221"/>
      <c r="AO310" s="221"/>
      <c r="AP310" s="221"/>
      <c r="AQ310" s="221"/>
      <c r="AR310" s="221"/>
      <c r="AS310" s="221"/>
      <c r="AT310" s="221"/>
      <c r="AU310" s="221"/>
      <c r="AV310" s="221"/>
      <c r="AW310" s="221"/>
      <c r="AX310" s="221"/>
      <c r="AY310" s="221"/>
    </row>
    <row r="311" spans="1:51" ht="49.5" customHeight="1" x14ac:dyDescent="0.25">
      <c r="A311" s="221" t="s">
        <v>580</v>
      </c>
      <c r="B311" s="221"/>
      <c r="C311" s="221"/>
      <c r="D311" s="221"/>
      <c r="E311" s="221"/>
      <c r="F311" s="221"/>
      <c r="G311" s="221"/>
      <c r="H311" s="221"/>
      <c r="I311" s="221"/>
      <c r="J311" s="221"/>
      <c r="K311" s="221"/>
      <c r="L311" s="221"/>
      <c r="M311" s="221"/>
      <c r="N311" s="221"/>
      <c r="O311" s="221"/>
      <c r="P311" s="221"/>
      <c r="Q311" s="221"/>
      <c r="R311" s="221"/>
      <c r="S311" s="221"/>
      <c r="T311" s="221"/>
      <c r="U311" s="221"/>
      <c r="V311" s="221"/>
      <c r="W311" s="221"/>
      <c r="X311" s="221"/>
      <c r="Y311" s="221"/>
      <c r="Z311" s="221"/>
      <c r="AA311" s="221"/>
      <c r="AB311" s="221"/>
      <c r="AC311" s="221"/>
      <c r="AD311" s="221"/>
      <c r="AE311" s="221"/>
      <c r="AF311" s="221"/>
      <c r="AG311" s="221"/>
      <c r="AH311" s="221"/>
      <c r="AI311" s="221"/>
      <c r="AJ311" s="221"/>
      <c r="AK311" s="221"/>
      <c r="AL311" s="221"/>
      <c r="AM311" s="221"/>
      <c r="AN311" s="221"/>
      <c r="AO311" s="221"/>
      <c r="AP311" s="221"/>
      <c r="AQ311" s="221"/>
      <c r="AR311" s="221"/>
      <c r="AS311" s="221"/>
      <c r="AT311" s="221"/>
      <c r="AU311" s="221"/>
      <c r="AV311" s="221"/>
      <c r="AW311" s="221"/>
      <c r="AX311" s="221"/>
      <c r="AY311" s="221"/>
    </row>
    <row r="312" spans="1:51" ht="12" customHeight="1" x14ac:dyDescent="0.25">
      <c r="A312" s="218" t="s">
        <v>581</v>
      </c>
      <c r="B312" s="219"/>
      <c r="C312" s="219"/>
      <c r="D312" s="219"/>
      <c r="E312" s="219"/>
      <c r="F312" s="219"/>
      <c r="G312" s="219"/>
      <c r="H312" s="219"/>
      <c r="I312" s="219"/>
      <c r="J312" s="220"/>
      <c r="K312" s="195" t="s">
        <v>582</v>
      </c>
      <c r="L312" s="196"/>
      <c r="M312" s="196"/>
      <c r="N312" s="196"/>
      <c r="O312" s="196"/>
      <c r="P312" s="196"/>
      <c r="Q312" s="196"/>
      <c r="R312" s="196"/>
      <c r="S312" s="197"/>
      <c r="T312" s="73"/>
      <c r="U312" s="192"/>
      <c r="V312" s="192"/>
      <c r="W312" s="192"/>
      <c r="X312" s="73"/>
      <c r="Y312" s="73"/>
      <c r="Z312" s="73"/>
      <c r="AA312" s="192"/>
      <c r="AB312" s="192"/>
      <c r="AC312" s="192"/>
      <c r="AD312" s="192"/>
      <c r="AE312" s="192"/>
      <c r="AF312" s="192"/>
      <c r="AG312" s="73"/>
      <c r="AH312" s="73"/>
      <c r="AI312" s="73"/>
      <c r="AJ312" s="192"/>
      <c r="AK312" s="192"/>
      <c r="AL312" s="192"/>
      <c r="AM312" s="192"/>
      <c r="AN312" s="73"/>
      <c r="AO312" s="192"/>
      <c r="AP312" s="192"/>
      <c r="AQ312" s="192"/>
      <c r="AR312" s="192"/>
      <c r="AS312" s="192"/>
      <c r="AT312" s="73"/>
      <c r="AU312" s="192"/>
      <c r="AV312" s="192"/>
      <c r="AW312" s="192"/>
      <c r="AX312" s="192"/>
      <c r="AY312" s="73"/>
    </row>
    <row r="313" spans="1:51" ht="12" customHeight="1" x14ac:dyDescent="0.25">
      <c r="A313" s="232" t="s">
        <v>583</v>
      </c>
      <c r="B313" s="233"/>
      <c r="C313" s="233"/>
      <c r="D313" s="233"/>
      <c r="E313" s="233"/>
      <c r="F313" s="233"/>
      <c r="G313" s="233"/>
      <c r="H313" s="233"/>
      <c r="I313" s="233"/>
      <c r="J313" s="234"/>
      <c r="K313" s="189" t="s">
        <v>584</v>
      </c>
      <c r="L313" s="190"/>
      <c r="M313" s="190"/>
      <c r="N313" s="190"/>
      <c r="O313" s="190"/>
      <c r="P313" s="190"/>
      <c r="Q313" s="190"/>
      <c r="R313" s="190"/>
      <c r="S313" s="191"/>
      <c r="T313" s="73"/>
      <c r="U313" s="192"/>
      <c r="V313" s="192"/>
      <c r="W313" s="192"/>
      <c r="X313" s="73"/>
      <c r="Y313" s="73"/>
      <c r="Z313" s="73"/>
      <c r="AA313" s="192"/>
      <c r="AB313" s="192"/>
      <c r="AC313" s="192"/>
      <c r="AD313" s="192"/>
      <c r="AE313" s="192"/>
      <c r="AF313" s="192"/>
      <c r="AG313" s="73"/>
      <c r="AH313" s="73"/>
      <c r="AI313" s="73"/>
      <c r="AJ313" s="192"/>
      <c r="AK313" s="192"/>
      <c r="AL313" s="192"/>
      <c r="AM313" s="192"/>
      <c r="AN313" s="73"/>
      <c r="AO313" s="192"/>
      <c r="AP313" s="192"/>
      <c r="AQ313" s="192"/>
      <c r="AR313" s="192"/>
      <c r="AS313" s="192"/>
      <c r="AT313" s="73"/>
      <c r="AU313" s="192"/>
      <c r="AV313" s="192"/>
      <c r="AW313" s="192"/>
      <c r="AX313" s="192"/>
      <c r="AY313" s="73"/>
    </row>
    <row r="314" spans="1:51" ht="12" customHeight="1" x14ac:dyDescent="0.25">
      <c r="A314" s="232" t="s">
        <v>585</v>
      </c>
      <c r="B314" s="233"/>
      <c r="C314" s="233"/>
      <c r="D314" s="233"/>
      <c r="E314" s="233"/>
      <c r="F314" s="233"/>
      <c r="G314" s="233"/>
      <c r="H314" s="233"/>
      <c r="I314" s="233"/>
      <c r="J314" s="234"/>
      <c r="K314" s="189" t="s">
        <v>584</v>
      </c>
      <c r="L314" s="190"/>
      <c r="M314" s="190"/>
      <c r="N314" s="190"/>
      <c r="O314" s="190"/>
      <c r="P314" s="190"/>
      <c r="Q314" s="190"/>
      <c r="R314" s="190"/>
      <c r="S314" s="191"/>
      <c r="T314" s="73"/>
      <c r="U314" s="192"/>
      <c r="V314" s="192"/>
      <c r="W314" s="192"/>
      <c r="X314" s="73"/>
      <c r="Y314" s="73"/>
      <c r="Z314" s="73"/>
      <c r="AA314" s="192"/>
      <c r="AB314" s="192"/>
      <c r="AC314" s="192"/>
      <c r="AD314" s="192"/>
      <c r="AE314" s="192"/>
      <c r="AF314" s="192"/>
      <c r="AG314" s="73"/>
      <c r="AH314" s="73"/>
      <c r="AI314" s="73"/>
      <c r="AJ314" s="192"/>
      <c r="AK314" s="192"/>
      <c r="AL314" s="192"/>
      <c r="AM314" s="192"/>
      <c r="AN314" s="73"/>
      <c r="AO314" s="192"/>
      <c r="AP314" s="192"/>
      <c r="AQ314" s="192"/>
      <c r="AR314" s="192"/>
      <c r="AS314" s="192"/>
      <c r="AT314" s="73"/>
      <c r="AU314" s="192"/>
      <c r="AV314" s="192"/>
      <c r="AW314" s="192"/>
      <c r="AX314" s="192"/>
      <c r="AY314" s="73"/>
    </row>
    <row r="315" spans="1:51" ht="11.1" customHeight="1" x14ac:dyDescent="0.25">
      <c r="A315" s="232" t="s">
        <v>586</v>
      </c>
      <c r="B315" s="233"/>
      <c r="C315" s="233"/>
      <c r="D315" s="233"/>
      <c r="E315" s="233"/>
      <c r="F315" s="233"/>
      <c r="G315" s="233"/>
      <c r="H315" s="233"/>
      <c r="I315" s="233"/>
      <c r="J315" s="234"/>
      <c r="K315" s="189" t="s">
        <v>584</v>
      </c>
      <c r="L315" s="190"/>
      <c r="M315" s="190"/>
      <c r="N315" s="190"/>
      <c r="O315" s="190"/>
      <c r="P315" s="190"/>
      <c r="Q315" s="190"/>
      <c r="R315" s="190"/>
      <c r="S315" s="191"/>
      <c r="T315" s="73"/>
      <c r="U315" s="192"/>
      <c r="V315" s="192"/>
      <c r="W315" s="192"/>
      <c r="X315" s="73"/>
      <c r="Y315" s="73"/>
      <c r="Z315" s="73"/>
      <c r="AA315" s="192"/>
      <c r="AB315" s="192"/>
      <c r="AC315" s="192"/>
      <c r="AD315" s="192"/>
      <c r="AE315" s="192"/>
      <c r="AF315" s="192"/>
      <c r="AG315" s="73"/>
      <c r="AH315" s="73"/>
      <c r="AI315" s="73"/>
      <c r="AJ315" s="192"/>
      <c r="AK315" s="192"/>
      <c r="AL315" s="192"/>
      <c r="AM315" s="192"/>
      <c r="AN315" s="73"/>
      <c r="AO315" s="192"/>
      <c r="AP315" s="192"/>
      <c r="AQ315" s="192"/>
      <c r="AR315" s="192"/>
      <c r="AS315" s="192"/>
      <c r="AT315" s="73"/>
      <c r="AU315" s="192"/>
      <c r="AV315" s="192"/>
      <c r="AW315" s="192"/>
      <c r="AX315" s="192"/>
      <c r="AY315" s="73"/>
    </row>
    <row r="316" spans="1:51" ht="12" customHeight="1" x14ac:dyDescent="0.25">
      <c r="A316" s="232" t="s">
        <v>587</v>
      </c>
      <c r="B316" s="233"/>
      <c r="C316" s="233"/>
      <c r="D316" s="233"/>
      <c r="E316" s="233"/>
      <c r="F316" s="233"/>
      <c r="G316" s="233"/>
      <c r="H316" s="233"/>
      <c r="I316" s="233"/>
      <c r="J316" s="234"/>
      <c r="K316" s="189" t="s">
        <v>584</v>
      </c>
      <c r="L316" s="190"/>
      <c r="M316" s="190"/>
      <c r="N316" s="190"/>
      <c r="O316" s="190"/>
      <c r="P316" s="190"/>
      <c r="Q316" s="190"/>
      <c r="R316" s="190"/>
      <c r="S316" s="191"/>
      <c r="T316" s="73"/>
      <c r="U316" s="192"/>
      <c r="V316" s="192"/>
      <c r="W316" s="192"/>
      <c r="X316" s="73"/>
      <c r="Y316" s="73"/>
      <c r="Z316" s="73"/>
      <c r="AA316" s="192"/>
      <c r="AB316" s="192"/>
      <c r="AC316" s="192"/>
      <c r="AD316" s="192"/>
      <c r="AE316" s="192"/>
      <c r="AF316" s="192"/>
      <c r="AG316" s="73"/>
      <c r="AH316" s="73"/>
      <c r="AI316" s="73"/>
      <c r="AJ316" s="192"/>
      <c r="AK316" s="192"/>
      <c r="AL316" s="192"/>
      <c r="AM316" s="192"/>
      <c r="AN316" s="73"/>
      <c r="AO316" s="192"/>
      <c r="AP316" s="192"/>
      <c r="AQ316" s="192"/>
      <c r="AR316" s="192"/>
      <c r="AS316" s="192"/>
      <c r="AT316" s="73"/>
      <c r="AU316" s="192"/>
      <c r="AV316" s="192"/>
      <c r="AW316" s="192"/>
      <c r="AX316" s="192"/>
      <c r="AY316" s="73"/>
    </row>
    <row r="317" spans="1:51" ht="12" customHeight="1" x14ac:dyDescent="0.25">
      <c r="A317" s="232" t="s">
        <v>588</v>
      </c>
      <c r="B317" s="233"/>
      <c r="C317" s="233"/>
      <c r="D317" s="233"/>
      <c r="E317" s="233"/>
      <c r="F317" s="233"/>
      <c r="G317" s="233"/>
      <c r="H317" s="233"/>
      <c r="I317" s="233"/>
      <c r="J317" s="234"/>
      <c r="K317" s="189" t="s">
        <v>589</v>
      </c>
      <c r="L317" s="190"/>
      <c r="M317" s="190"/>
      <c r="N317" s="190"/>
      <c r="O317" s="190"/>
      <c r="P317" s="190"/>
      <c r="Q317" s="190"/>
      <c r="R317" s="190"/>
      <c r="S317" s="191"/>
      <c r="T317" s="73"/>
      <c r="U317" s="192"/>
      <c r="V317" s="192"/>
      <c r="W317" s="192"/>
      <c r="X317" s="73"/>
      <c r="Y317" s="73"/>
      <c r="Z317" s="73"/>
      <c r="AA317" s="192"/>
      <c r="AB317" s="192"/>
      <c r="AC317" s="192"/>
      <c r="AD317" s="192"/>
      <c r="AE317" s="192"/>
      <c r="AF317" s="192"/>
      <c r="AG317" s="73"/>
      <c r="AH317" s="73"/>
      <c r="AI317" s="73"/>
      <c r="AJ317" s="192"/>
      <c r="AK317" s="192"/>
      <c r="AL317" s="192"/>
      <c r="AM317" s="192"/>
      <c r="AN317" s="73"/>
      <c r="AO317" s="192"/>
      <c r="AP317" s="192"/>
      <c r="AQ317" s="192"/>
      <c r="AR317" s="192"/>
      <c r="AS317" s="192"/>
      <c r="AT317" s="73"/>
      <c r="AU317" s="192"/>
      <c r="AV317" s="192"/>
      <c r="AW317" s="192"/>
      <c r="AX317" s="192"/>
      <c r="AY317" s="73"/>
    </row>
    <row r="318" spans="1:51" ht="12" customHeight="1" x14ac:dyDescent="0.25">
      <c r="A318" s="232" t="s">
        <v>590</v>
      </c>
      <c r="B318" s="233"/>
      <c r="C318" s="233"/>
      <c r="D318" s="233"/>
      <c r="E318" s="233"/>
      <c r="F318" s="233"/>
      <c r="G318" s="233"/>
      <c r="H318" s="233"/>
      <c r="I318" s="233"/>
      <c r="J318" s="234"/>
      <c r="K318" s="189" t="s">
        <v>591</v>
      </c>
      <c r="L318" s="190"/>
      <c r="M318" s="190"/>
      <c r="N318" s="190"/>
      <c r="O318" s="190"/>
      <c r="P318" s="190"/>
      <c r="Q318" s="190"/>
      <c r="R318" s="190"/>
      <c r="S318" s="191"/>
      <c r="T318" s="73"/>
      <c r="U318" s="192"/>
      <c r="V318" s="192"/>
      <c r="W318" s="192"/>
      <c r="X318" s="73"/>
      <c r="Y318" s="73"/>
      <c r="Z318" s="73"/>
      <c r="AA318" s="192"/>
      <c r="AB318" s="192"/>
      <c r="AC318" s="192"/>
      <c r="AD318" s="192"/>
      <c r="AE318" s="192"/>
      <c r="AF318" s="192"/>
      <c r="AG318" s="73"/>
      <c r="AH318" s="73"/>
      <c r="AI318" s="73"/>
      <c r="AJ318" s="192"/>
      <c r="AK318" s="192"/>
      <c r="AL318" s="192"/>
      <c r="AM318" s="192"/>
      <c r="AN318" s="73"/>
      <c r="AO318" s="192"/>
      <c r="AP318" s="192"/>
      <c r="AQ318" s="192"/>
      <c r="AR318" s="192"/>
      <c r="AS318" s="192"/>
      <c r="AT318" s="73"/>
      <c r="AU318" s="192"/>
      <c r="AV318" s="192"/>
      <c r="AW318" s="192"/>
      <c r="AX318" s="192"/>
      <c r="AY318" s="73"/>
    </row>
    <row r="319" spans="1:51" ht="12" customHeight="1" x14ac:dyDescent="0.25">
      <c r="A319" s="232" t="s">
        <v>592</v>
      </c>
      <c r="B319" s="233"/>
      <c r="C319" s="233"/>
      <c r="D319" s="233"/>
      <c r="E319" s="233"/>
      <c r="F319" s="233"/>
      <c r="G319" s="233"/>
      <c r="H319" s="233"/>
      <c r="I319" s="233"/>
      <c r="J319" s="234"/>
      <c r="K319" s="189" t="s">
        <v>593</v>
      </c>
      <c r="L319" s="190"/>
      <c r="M319" s="190"/>
      <c r="N319" s="190"/>
      <c r="O319" s="190"/>
      <c r="P319" s="190"/>
      <c r="Q319" s="190"/>
      <c r="R319" s="190"/>
      <c r="S319" s="191"/>
      <c r="T319" s="73"/>
      <c r="U319" s="192"/>
      <c r="V319" s="192"/>
      <c r="W319" s="192"/>
      <c r="X319" s="73"/>
      <c r="Y319" s="73"/>
      <c r="Z319" s="73"/>
      <c r="AA319" s="192"/>
      <c r="AB319" s="192"/>
      <c r="AC319" s="192"/>
      <c r="AD319" s="192"/>
      <c r="AE319" s="192"/>
      <c r="AF319" s="192"/>
      <c r="AG319" s="73"/>
      <c r="AH319" s="73"/>
      <c r="AI319" s="73"/>
      <c r="AJ319" s="192"/>
      <c r="AK319" s="192"/>
      <c r="AL319" s="192"/>
      <c r="AM319" s="192"/>
      <c r="AN319" s="73"/>
      <c r="AO319" s="192"/>
      <c r="AP319" s="192"/>
      <c r="AQ319" s="192"/>
      <c r="AR319" s="192"/>
      <c r="AS319" s="192"/>
      <c r="AT319" s="73"/>
      <c r="AU319" s="192"/>
      <c r="AV319" s="192"/>
      <c r="AW319" s="192"/>
      <c r="AX319" s="192"/>
      <c r="AY319" s="73"/>
    </row>
    <row r="320" spans="1:51" ht="20.100000000000001" customHeight="1" x14ac:dyDescent="0.25">
      <c r="A320" s="232" t="s">
        <v>594</v>
      </c>
      <c r="B320" s="233"/>
      <c r="C320" s="233"/>
      <c r="D320" s="233"/>
      <c r="E320" s="233"/>
      <c r="F320" s="233"/>
      <c r="G320" s="233"/>
      <c r="H320" s="233"/>
      <c r="I320" s="233"/>
      <c r="J320" s="234"/>
      <c r="K320" s="189" t="s">
        <v>595</v>
      </c>
      <c r="L320" s="190"/>
      <c r="M320" s="190"/>
      <c r="N320" s="190"/>
      <c r="O320" s="190"/>
      <c r="P320" s="190"/>
      <c r="Q320" s="190"/>
      <c r="R320" s="190"/>
      <c r="S320" s="191"/>
      <c r="T320" s="74"/>
      <c r="U320" s="193"/>
      <c r="V320" s="193"/>
      <c r="W320" s="193"/>
      <c r="X320" s="74"/>
      <c r="Y320" s="74"/>
      <c r="Z320" s="74"/>
      <c r="AA320" s="193"/>
      <c r="AB320" s="193"/>
      <c r="AC320" s="193"/>
      <c r="AD320" s="193"/>
      <c r="AE320" s="193"/>
      <c r="AF320" s="193"/>
      <c r="AG320" s="74"/>
      <c r="AH320" s="74"/>
      <c r="AI320" s="74"/>
      <c r="AJ320" s="193"/>
      <c r="AK320" s="193"/>
      <c r="AL320" s="193"/>
      <c r="AM320" s="193"/>
      <c r="AN320" s="74"/>
      <c r="AO320" s="193"/>
      <c r="AP320" s="193"/>
      <c r="AQ320" s="193"/>
      <c r="AR320" s="193"/>
      <c r="AS320" s="193"/>
      <c r="AT320" s="74"/>
      <c r="AU320" s="193"/>
      <c r="AV320" s="193"/>
      <c r="AW320" s="193"/>
      <c r="AX320" s="193"/>
      <c r="AY320" s="74"/>
    </row>
    <row r="321" spans="1:51" ht="20.100000000000001" customHeight="1" x14ac:dyDescent="0.25">
      <c r="A321" s="232" t="s">
        <v>596</v>
      </c>
      <c r="B321" s="233"/>
      <c r="C321" s="233"/>
      <c r="D321" s="233"/>
      <c r="E321" s="233"/>
      <c r="F321" s="233"/>
      <c r="G321" s="233"/>
      <c r="H321" s="233"/>
      <c r="I321" s="233"/>
      <c r="J321" s="234"/>
      <c r="K321" s="189" t="s">
        <v>597</v>
      </c>
      <c r="L321" s="190"/>
      <c r="M321" s="190"/>
      <c r="N321" s="190"/>
      <c r="O321" s="190"/>
      <c r="P321" s="190"/>
      <c r="Q321" s="190"/>
      <c r="R321" s="190"/>
      <c r="S321" s="191"/>
      <c r="T321" s="74"/>
      <c r="U321" s="193"/>
      <c r="V321" s="193"/>
      <c r="W321" s="193"/>
      <c r="X321" s="74"/>
      <c r="Y321" s="74"/>
      <c r="Z321" s="74"/>
      <c r="AA321" s="193"/>
      <c r="AB321" s="193"/>
      <c r="AC321" s="193"/>
      <c r="AD321" s="193"/>
      <c r="AE321" s="193"/>
      <c r="AF321" s="193"/>
      <c r="AG321" s="74"/>
      <c r="AH321" s="74"/>
      <c r="AI321" s="74"/>
      <c r="AJ321" s="193"/>
      <c r="AK321" s="193"/>
      <c r="AL321" s="193"/>
      <c r="AM321" s="193"/>
      <c r="AN321" s="74"/>
      <c r="AO321" s="193"/>
      <c r="AP321" s="193"/>
      <c r="AQ321" s="193"/>
      <c r="AR321" s="193"/>
      <c r="AS321" s="193"/>
      <c r="AT321" s="74"/>
      <c r="AU321" s="193"/>
      <c r="AV321" s="193"/>
      <c r="AW321" s="193"/>
      <c r="AX321" s="193"/>
      <c r="AY321" s="74"/>
    </row>
    <row r="322" spans="1:51" ht="11.85" customHeight="1" x14ac:dyDescent="0.25">
      <c r="A322" s="232" t="s">
        <v>598</v>
      </c>
      <c r="B322" s="233"/>
      <c r="C322" s="233"/>
      <c r="D322" s="233"/>
      <c r="E322" s="233"/>
      <c r="F322" s="233"/>
      <c r="G322" s="233"/>
      <c r="H322" s="233"/>
      <c r="I322" s="233"/>
      <c r="J322" s="234"/>
      <c r="K322" s="189" t="s">
        <v>584</v>
      </c>
      <c r="L322" s="190"/>
      <c r="M322" s="190"/>
      <c r="N322" s="190"/>
      <c r="O322" s="190"/>
      <c r="P322" s="190"/>
      <c r="Q322" s="190"/>
      <c r="R322" s="190"/>
      <c r="S322" s="191"/>
      <c r="T322" s="73"/>
      <c r="U322" s="192"/>
      <c r="V322" s="192"/>
      <c r="W322" s="192"/>
      <c r="X322" s="73"/>
      <c r="Y322" s="73"/>
      <c r="Z322" s="73"/>
      <c r="AA322" s="192"/>
      <c r="AB322" s="192"/>
      <c r="AC322" s="192"/>
      <c r="AD322" s="192"/>
      <c r="AE322" s="192"/>
      <c r="AF322" s="192"/>
      <c r="AG322" s="73"/>
      <c r="AH322" s="73"/>
      <c r="AI322" s="73"/>
      <c r="AJ322" s="192"/>
      <c r="AK322" s="192"/>
      <c r="AL322" s="192"/>
      <c r="AM322" s="192"/>
      <c r="AN322" s="73"/>
      <c r="AO322" s="192"/>
      <c r="AP322" s="192"/>
      <c r="AQ322" s="192"/>
      <c r="AR322" s="192"/>
      <c r="AS322" s="192"/>
      <c r="AT322" s="73"/>
      <c r="AU322" s="192"/>
      <c r="AV322" s="192"/>
      <c r="AW322" s="192"/>
      <c r="AX322" s="192"/>
      <c r="AY322" s="73"/>
    </row>
    <row r="323" spans="1:51" ht="53.25" customHeight="1" x14ac:dyDescent="0.25">
      <c r="A323" s="221" t="s">
        <v>599</v>
      </c>
      <c r="B323" s="221"/>
      <c r="C323" s="221"/>
      <c r="D323" s="221"/>
      <c r="E323" s="221"/>
      <c r="F323" s="221"/>
      <c r="G323" s="221"/>
      <c r="H323" s="221"/>
      <c r="I323" s="221"/>
      <c r="J323" s="221"/>
      <c r="K323" s="221"/>
      <c r="L323" s="221"/>
      <c r="M323" s="221"/>
      <c r="N323" s="221"/>
      <c r="O323" s="221"/>
      <c r="P323" s="221"/>
      <c r="Q323" s="221"/>
      <c r="R323" s="221"/>
      <c r="S323" s="221"/>
      <c r="T323" s="221"/>
      <c r="U323" s="221"/>
      <c r="V323" s="221"/>
      <c r="W323" s="221"/>
      <c r="X323" s="221"/>
      <c r="Y323" s="221"/>
      <c r="Z323" s="221"/>
      <c r="AA323" s="221"/>
      <c r="AB323" s="221"/>
      <c r="AC323" s="221"/>
      <c r="AD323" s="221"/>
      <c r="AE323" s="221"/>
      <c r="AF323" s="221"/>
      <c r="AG323" s="221"/>
      <c r="AH323" s="221"/>
      <c r="AI323" s="221"/>
      <c r="AJ323" s="221"/>
      <c r="AK323" s="221"/>
      <c r="AL323" s="221"/>
      <c r="AM323" s="221"/>
      <c r="AN323" s="221"/>
      <c r="AO323" s="221"/>
      <c r="AP323" s="221"/>
      <c r="AQ323" s="221"/>
      <c r="AR323" s="221"/>
      <c r="AS323" s="221"/>
      <c r="AT323" s="221"/>
      <c r="AU323" s="221"/>
      <c r="AV323" s="221"/>
      <c r="AW323" s="221"/>
      <c r="AX323" s="221"/>
      <c r="AY323" s="221"/>
    </row>
    <row r="324" spans="1:51" ht="11.1" customHeight="1" x14ac:dyDescent="0.25">
      <c r="A324" s="218" t="s">
        <v>600</v>
      </c>
      <c r="B324" s="219"/>
      <c r="C324" s="219"/>
      <c r="D324" s="219"/>
      <c r="E324" s="220"/>
      <c r="F324" s="209" t="s">
        <v>601</v>
      </c>
      <c r="G324" s="211"/>
      <c r="H324" s="211"/>
      <c r="I324" s="211"/>
      <c r="J324" s="211"/>
      <c r="K324" s="211"/>
      <c r="L324" s="211"/>
      <c r="M324" s="211"/>
      <c r="N324" s="211"/>
      <c r="O324" s="210"/>
      <c r="P324" s="209" t="s">
        <v>602</v>
      </c>
      <c r="Q324" s="211"/>
      <c r="R324" s="211"/>
      <c r="S324" s="211"/>
      <c r="T324" s="211"/>
      <c r="U324" s="211"/>
      <c r="V324" s="211"/>
      <c r="W324" s="211"/>
      <c r="X324" s="211"/>
      <c r="Y324" s="211"/>
      <c r="Z324" s="211"/>
      <c r="AA324" s="211"/>
      <c r="AB324" s="211"/>
      <c r="AC324" s="211"/>
      <c r="AD324" s="211"/>
      <c r="AE324" s="211"/>
      <c r="AF324" s="211"/>
      <c r="AG324" s="211"/>
      <c r="AH324" s="211"/>
      <c r="AI324" s="211"/>
      <c r="AJ324" s="211"/>
      <c r="AK324" s="211"/>
      <c r="AL324" s="211"/>
      <c r="AM324" s="211"/>
      <c r="AN324" s="211"/>
      <c r="AO324" s="211"/>
      <c r="AP324" s="211"/>
      <c r="AQ324" s="211"/>
      <c r="AR324" s="211"/>
      <c r="AS324" s="211"/>
      <c r="AT324" s="211"/>
      <c r="AU324" s="211"/>
      <c r="AV324" s="211"/>
      <c r="AW324" s="211"/>
      <c r="AX324" s="210"/>
      <c r="AY324" s="73"/>
    </row>
    <row r="325" spans="1:51" ht="20.100000000000001" customHeight="1" x14ac:dyDescent="0.25">
      <c r="A325" s="232" t="s">
        <v>603</v>
      </c>
      <c r="B325" s="233"/>
      <c r="C325" s="233"/>
      <c r="D325" s="233"/>
      <c r="E325" s="234"/>
      <c r="F325" s="189" t="s">
        <v>604</v>
      </c>
      <c r="G325" s="190"/>
      <c r="H325" s="190"/>
      <c r="I325" s="190"/>
      <c r="J325" s="190"/>
      <c r="K325" s="190"/>
      <c r="L325" s="190"/>
      <c r="M325" s="190"/>
      <c r="N325" s="190"/>
      <c r="O325" s="191"/>
      <c r="P325" s="189" t="s">
        <v>605</v>
      </c>
      <c r="Q325" s="190"/>
      <c r="R325" s="190"/>
      <c r="S325" s="190"/>
      <c r="T325" s="190"/>
      <c r="U325" s="190"/>
      <c r="V325" s="190"/>
      <c r="W325" s="190"/>
      <c r="X325" s="190"/>
      <c r="Y325" s="190"/>
      <c r="Z325" s="190"/>
      <c r="AA325" s="190"/>
      <c r="AB325" s="190"/>
      <c r="AC325" s="190"/>
      <c r="AD325" s="190"/>
      <c r="AE325" s="190"/>
      <c r="AF325" s="190"/>
      <c r="AG325" s="190"/>
      <c r="AH325" s="190"/>
      <c r="AI325" s="190"/>
      <c r="AJ325" s="190"/>
      <c r="AK325" s="190"/>
      <c r="AL325" s="190"/>
      <c r="AM325" s="190"/>
      <c r="AN325" s="190"/>
      <c r="AO325" s="190"/>
      <c r="AP325" s="190"/>
      <c r="AQ325" s="190"/>
      <c r="AR325" s="190"/>
      <c r="AS325" s="190"/>
      <c r="AT325" s="190"/>
      <c r="AU325" s="190"/>
      <c r="AV325" s="190"/>
      <c r="AW325" s="190"/>
      <c r="AX325" s="191"/>
      <c r="AY325" s="74"/>
    </row>
    <row r="326" spans="1:51" ht="12" customHeight="1" x14ac:dyDescent="0.25">
      <c r="A326" s="232" t="s">
        <v>606</v>
      </c>
      <c r="B326" s="233"/>
      <c r="C326" s="233"/>
      <c r="D326" s="233"/>
      <c r="E326" s="234"/>
      <c r="F326" s="189" t="s">
        <v>607</v>
      </c>
      <c r="G326" s="190"/>
      <c r="H326" s="190"/>
      <c r="I326" s="190"/>
      <c r="J326" s="190"/>
      <c r="K326" s="190"/>
      <c r="L326" s="190"/>
      <c r="M326" s="190"/>
      <c r="N326" s="190"/>
      <c r="O326" s="191"/>
      <c r="P326" s="189" t="s">
        <v>608</v>
      </c>
      <c r="Q326" s="190"/>
      <c r="R326" s="190"/>
      <c r="S326" s="190"/>
      <c r="T326" s="190"/>
      <c r="U326" s="190"/>
      <c r="V326" s="190"/>
      <c r="W326" s="190"/>
      <c r="X326" s="190"/>
      <c r="Y326" s="190"/>
      <c r="Z326" s="190"/>
      <c r="AA326" s="190"/>
      <c r="AB326" s="190"/>
      <c r="AC326" s="190"/>
      <c r="AD326" s="190"/>
      <c r="AE326" s="190"/>
      <c r="AF326" s="190"/>
      <c r="AG326" s="190"/>
      <c r="AH326" s="190"/>
      <c r="AI326" s="190"/>
      <c r="AJ326" s="190"/>
      <c r="AK326" s="190"/>
      <c r="AL326" s="190"/>
      <c r="AM326" s="190"/>
      <c r="AN326" s="190"/>
      <c r="AO326" s="190"/>
      <c r="AP326" s="190"/>
      <c r="AQ326" s="190"/>
      <c r="AR326" s="190"/>
      <c r="AS326" s="190"/>
      <c r="AT326" s="190"/>
      <c r="AU326" s="190"/>
      <c r="AV326" s="190"/>
      <c r="AW326" s="190"/>
      <c r="AX326" s="191"/>
      <c r="AY326" s="73"/>
    </row>
    <row r="327" spans="1:51" ht="20.100000000000001" customHeight="1" x14ac:dyDescent="0.25">
      <c r="A327" s="232" t="s">
        <v>609</v>
      </c>
      <c r="B327" s="233"/>
      <c r="C327" s="233"/>
      <c r="D327" s="233"/>
      <c r="E327" s="234"/>
      <c r="F327" s="189" t="s">
        <v>610</v>
      </c>
      <c r="G327" s="190"/>
      <c r="H327" s="190"/>
      <c r="I327" s="190"/>
      <c r="J327" s="190"/>
      <c r="K327" s="190"/>
      <c r="L327" s="190"/>
      <c r="M327" s="190"/>
      <c r="N327" s="190"/>
      <c r="O327" s="191"/>
      <c r="P327" s="189" t="s">
        <v>611</v>
      </c>
      <c r="Q327" s="190"/>
      <c r="R327" s="190"/>
      <c r="S327" s="190"/>
      <c r="T327" s="190"/>
      <c r="U327" s="190"/>
      <c r="V327" s="190"/>
      <c r="W327" s="190"/>
      <c r="X327" s="190"/>
      <c r="Y327" s="190"/>
      <c r="Z327" s="190"/>
      <c r="AA327" s="190"/>
      <c r="AB327" s="190"/>
      <c r="AC327" s="190"/>
      <c r="AD327" s="190"/>
      <c r="AE327" s="190"/>
      <c r="AF327" s="190"/>
      <c r="AG327" s="190"/>
      <c r="AH327" s="190"/>
      <c r="AI327" s="190"/>
      <c r="AJ327" s="190"/>
      <c r="AK327" s="190"/>
      <c r="AL327" s="190"/>
      <c r="AM327" s="190"/>
      <c r="AN327" s="190"/>
      <c r="AO327" s="190"/>
      <c r="AP327" s="190"/>
      <c r="AQ327" s="190"/>
      <c r="AR327" s="190"/>
      <c r="AS327" s="190"/>
      <c r="AT327" s="190"/>
      <c r="AU327" s="190"/>
      <c r="AV327" s="190"/>
      <c r="AW327" s="190"/>
      <c r="AX327" s="191"/>
      <c r="AY327" s="74"/>
    </row>
    <row r="328" spans="1:51" ht="20.100000000000001" customHeight="1" x14ac:dyDescent="0.25">
      <c r="A328" s="232" t="s">
        <v>539</v>
      </c>
      <c r="B328" s="233"/>
      <c r="C328" s="233"/>
      <c r="D328" s="233"/>
      <c r="E328" s="234"/>
      <c r="F328" s="189" t="s">
        <v>612</v>
      </c>
      <c r="G328" s="190"/>
      <c r="H328" s="190"/>
      <c r="I328" s="190"/>
      <c r="J328" s="190"/>
      <c r="K328" s="190"/>
      <c r="L328" s="190"/>
      <c r="M328" s="190"/>
      <c r="N328" s="190"/>
      <c r="O328" s="191"/>
      <c r="P328" s="189" t="s">
        <v>613</v>
      </c>
      <c r="Q328" s="190"/>
      <c r="R328" s="190"/>
      <c r="S328" s="190"/>
      <c r="T328" s="190"/>
      <c r="U328" s="190"/>
      <c r="V328" s="190"/>
      <c r="W328" s="190"/>
      <c r="X328" s="190"/>
      <c r="Y328" s="190"/>
      <c r="Z328" s="190"/>
      <c r="AA328" s="190"/>
      <c r="AB328" s="190"/>
      <c r="AC328" s="190"/>
      <c r="AD328" s="190"/>
      <c r="AE328" s="190"/>
      <c r="AF328" s="190"/>
      <c r="AG328" s="190"/>
      <c r="AH328" s="190"/>
      <c r="AI328" s="190"/>
      <c r="AJ328" s="190"/>
      <c r="AK328" s="190"/>
      <c r="AL328" s="190"/>
      <c r="AM328" s="190"/>
      <c r="AN328" s="190"/>
      <c r="AO328" s="190"/>
      <c r="AP328" s="190"/>
      <c r="AQ328" s="190"/>
      <c r="AR328" s="190"/>
      <c r="AS328" s="190"/>
      <c r="AT328" s="190"/>
      <c r="AU328" s="190"/>
      <c r="AV328" s="190"/>
      <c r="AW328" s="190"/>
      <c r="AX328" s="191"/>
      <c r="AY328" s="74"/>
    </row>
    <row r="329" spans="1:51" ht="276" customHeight="1" x14ac:dyDescent="0.25"/>
    <row r="330" spans="1:51" ht="19.5" customHeight="1" x14ac:dyDescent="0.25">
      <c r="A330" s="339"/>
      <c r="B330" s="340"/>
      <c r="C330" s="340"/>
      <c r="D330" s="340"/>
      <c r="E330" s="341"/>
      <c r="F330" s="339"/>
      <c r="G330" s="340"/>
      <c r="H330" s="340"/>
      <c r="I330" s="340"/>
      <c r="J330" s="340"/>
      <c r="K330" s="340"/>
      <c r="L330" s="340"/>
      <c r="M330" s="340"/>
      <c r="N330" s="340"/>
      <c r="O330" s="341"/>
      <c r="P330" s="189" t="s">
        <v>614</v>
      </c>
      <c r="Q330" s="190"/>
      <c r="R330" s="190"/>
      <c r="S330" s="190"/>
      <c r="T330" s="190"/>
      <c r="U330" s="190"/>
      <c r="V330" s="190"/>
      <c r="W330" s="190"/>
      <c r="X330" s="190"/>
      <c r="Y330" s="190"/>
      <c r="Z330" s="190"/>
      <c r="AA330" s="190"/>
      <c r="AB330" s="190"/>
      <c r="AC330" s="190"/>
      <c r="AD330" s="190"/>
      <c r="AE330" s="190"/>
      <c r="AF330" s="190"/>
      <c r="AG330" s="190"/>
      <c r="AH330" s="190"/>
      <c r="AI330" s="190"/>
      <c r="AJ330" s="190"/>
      <c r="AK330" s="190"/>
      <c r="AL330" s="190"/>
      <c r="AM330" s="190"/>
      <c r="AN330" s="190"/>
      <c r="AO330" s="190"/>
      <c r="AP330" s="190"/>
      <c r="AQ330" s="190"/>
      <c r="AR330" s="190"/>
      <c r="AS330" s="190"/>
      <c r="AT330" s="190"/>
      <c r="AU330" s="190"/>
      <c r="AV330" s="190"/>
      <c r="AW330" s="191"/>
      <c r="AX330" s="193"/>
      <c r="AY330" s="193"/>
    </row>
    <row r="331" spans="1:51" ht="27" customHeight="1" x14ac:dyDescent="0.25">
      <c r="A331" s="232" t="s">
        <v>615</v>
      </c>
      <c r="B331" s="233"/>
      <c r="C331" s="233"/>
      <c r="D331" s="233"/>
      <c r="E331" s="234"/>
      <c r="F331" s="189" t="s">
        <v>616</v>
      </c>
      <c r="G331" s="190"/>
      <c r="H331" s="190"/>
      <c r="I331" s="190"/>
      <c r="J331" s="190"/>
      <c r="K331" s="190"/>
      <c r="L331" s="190"/>
      <c r="M331" s="190"/>
      <c r="N331" s="190"/>
      <c r="O331" s="191"/>
      <c r="P331" s="189" t="s">
        <v>617</v>
      </c>
      <c r="Q331" s="190"/>
      <c r="R331" s="190"/>
      <c r="S331" s="190"/>
      <c r="T331" s="190"/>
      <c r="U331" s="190"/>
      <c r="V331" s="190"/>
      <c r="W331" s="190"/>
      <c r="X331" s="190"/>
      <c r="Y331" s="190"/>
      <c r="Z331" s="190"/>
      <c r="AA331" s="190"/>
      <c r="AB331" s="190"/>
      <c r="AC331" s="190"/>
      <c r="AD331" s="190"/>
      <c r="AE331" s="190"/>
      <c r="AF331" s="190"/>
      <c r="AG331" s="190"/>
      <c r="AH331" s="190"/>
      <c r="AI331" s="190"/>
      <c r="AJ331" s="190"/>
      <c r="AK331" s="190"/>
      <c r="AL331" s="190"/>
      <c r="AM331" s="190"/>
      <c r="AN331" s="190"/>
      <c r="AO331" s="190"/>
      <c r="AP331" s="190"/>
      <c r="AQ331" s="190"/>
      <c r="AR331" s="190"/>
      <c r="AS331" s="190"/>
      <c r="AT331" s="190"/>
      <c r="AU331" s="190"/>
      <c r="AV331" s="190"/>
      <c r="AW331" s="191"/>
      <c r="AX331" s="193"/>
      <c r="AY331" s="193"/>
    </row>
    <row r="332" spans="1:51" ht="20.45" customHeight="1" x14ac:dyDescent="0.25">
      <c r="A332" s="232" t="s">
        <v>618</v>
      </c>
      <c r="B332" s="233"/>
      <c r="C332" s="233"/>
      <c r="D332" s="233"/>
      <c r="E332" s="234"/>
      <c r="F332" s="189" t="s">
        <v>619</v>
      </c>
      <c r="G332" s="190"/>
      <c r="H332" s="190"/>
      <c r="I332" s="190"/>
      <c r="J332" s="190"/>
      <c r="K332" s="190"/>
      <c r="L332" s="190"/>
      <c r="M332" s="190"/>
      <c r="N332" s="190"/>
      <c r="O332" s="191"/>
      <c r="P332" s="189" t="s">
        <v>620</v>
      </c>
      <c r="Q332" s="190"/>
      <c r="R332" s="190"/>
      <c r="S332" s="190"/>
      <c r="T332" s="190"/>
      <c r="U332" s="190"/>
      <c r="V332" s="190"/>
      <c r="W332" s="190"/>
      <c r="X332" s="190"/>
      <c r="Y332" s="190"/>
      <c r="Z332" s="190"/>
      <c r="AA332" s="190"/>
      <c r="AB332" s="190"/>
      <c r="AC332" s="190"/>
      <c r="AD332" s="190"/>
      <c r="AE332" s="190"/>
      <c r="AF332" s="190"/>
      <c r="AG332" s="190"/>
      <c r="AH332" s="190"/>
      <c r="AI332" s="190"/>
      <c r="AJ332" s="190"/>
      <c r="AK332" s="190"/>
      <c r="AL332" s="190"/>
      <c r="AM332" s="190"/>
      <c r="AN332" s="190"/>
      <c r="AO332" s="190"/>
      <c r="AP332" s="190"/>
      <c r="AQ332" s="190"/>
      <c r="AR332" s="190"/>
      <c r="AS332" s="190"/>
      <c r="AT332" s="190"/>
      <c r="AU332" s="190"/>
      <c r="AV332" s="190"/>
      <c r="AW332" s="191"/>
      <c r="AX332" s="193"/>
      <c r="AY332" s="193"/>
    </row>
    <row r="333" spans="1:51" ht="26.45" customHeight="1" x14ac:dyDescent="0.25">
      <c r="A333" s="338" t="s">
        <v>621</v>
      </c>
      <c r="B333" s="338"/>
      <c r="C333" s="338"/>
      <c r="D333" s="338"/>
      <c r="E333" s="338"/>
      <c r="F333" s="338"/>
      <c r="G333" s="338"/>
      <c r="H333" s="338"/>
      <c r="I333" s="338"/>
      <c r="J333" s="338"/>
      <c r="K333" s="338"/>
      <c r="L333" s="338"/>
      <c r="M333" s="338"/>
      <c r="N333" s="338"/>
      <c r="O333" s="338"/>
      <c r="P333" s="338"/>
      <c r="Q333" s="338"/>
      <c r="R333" s="338"/>
      <c r="S333" s="338"/>
      <c r="T333" s="338"/>
      <c r="U333" s="338"/>
      <c r="V333" s="338"/>
      <c r="W333" s="338"/>
      <c r="X333" s="338"/>
      <c r="Y333" s="338"/>
      <c r="Z333" s="338"/>
      <c r="AA333" s="338"/>
      <c r="AB333" s="338"/>
      <c r="AC333" s="338"/>
      <c r="AD333" s="338"/>
      <c r="AE333" s="338"/>
      <c r="AF333" s="338"/>
      <c r="AG333" s="338"/>
      <c r="AH333" s="338"/>
      <c r="AI333" s="338"/>
      <c r="AJ333" s="338"/>
      <c r="AK333" s="338"/>
      <c r="AL333" s="338"/>
      <c r="AM333" s="338"/>
      <c r="AN333" s="338"/>
      <c r="AO333" s="338"/>
      <c r="AP333" s="338"/>
      <c r="AQ333" s="338"/>
      <c r="AR333" s="338"/>
      <c r="AS333" s="338"/>
      <c r="AT333" s="338"/>
      <c r="AU333" s="338"/>
      <c r="AV333" s="338"/>
      <c r="AW333" s="338"/>
      <c r="AX333" s="338"/>
      <c r="AY333" s="338"/>
    </row>
    <row r="334" spans="1:51" ht="12" customHeight="1" x14ac:dyDescent="0.25">
      <c r="A334" s="218" t="s">
        <v>600</v>
      </c>
      <c r="B334" s="219"/>
      <c r="C334" s="219"/>
      <c r="D334" s="219"/>
      <c r="E334" s="220"/>
      <c r="F334" s="209" t="s">
        <v>601</v>
      </c>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c r="AC334" s="211"/>
      <c r="AD334" s="211"/>
      <c r="AE334" s="211"/>
      <c r="AF334" s="211"/>
      <c r="AG334" s="211"/>
      <c r="AH334" s="211"/>
      <c r="AI334" s="211"/>
      <c r="AJ334" s="211"/>
      <c r="AK334" s="211"/>
      <c r="AL334" s="211"/>
      <c r="AM334" s="211"/>
      <c r="AN334" s="211"/>
      <c r="AO334" s="211"/>
      <c r="AP334" s="211"/>
      <c r="AQ334" s="211"/>
      <c r="AR334" s="211"/>
      <c r="AS334" s="211"/>
      <c r="AT334" s="211"/>
      <c r="AU334" s="211"/>
      <c r="AV334" s="211"/>
      <c r="AW334" s="210"/>
      <c r="AX334" s="192"/>
      <c r="AY334" s="192"/>
    </row>
    <row r="335" spans="1:51" ht="11.1" customHeight="1" x14ac:dyDescent="0.25">
      <c r="A335" s="232" t="s">
        <v>622</v>
      </c>
      <c r="B335" s="233"/>
      <c r="C335" s="233"/>
      <c r="D335" s="233"/>
      <c r="E335" s="234"/>
      <c r="F335" s="189" t="s">
        <v>623</v>
      </c>
      <c r="G335" s="190"/>
      <c r="H335" s="190"/>
      <c r="I335" s="190"/>
      <c r="J335" s="190"/>
      <c r="K335" s="190"/>
      <c r="L335" s="190"/>
      <c r="M335" s="190"/>
      <c r="N335" s="190"/>
      <c r="O335" s="190"/>
      <c r="P335" s="190"/>
      <c r="Q335" s="190"/>
      <c r="R335" s="190"/>
      <c r="S335" s="190"/>
      <c r="T335" s="190"/>
      <c r="U335" s="190"/>
      <c r="V335" s="190"/>
      <c r="W335" s="190"/>
      <c r="X335" s="190"/>
      <c r="Y335" s="190"/>
      <c r="Z335" s="190"/>
      <c r="AA335" s="190"/>
      <c r="AB335" s="190"/>
      <c r="AC335" s="190"/>
      <c r="AD335" s="190"/>
      <c r="AE335" s="190"/>
      <c r="AF335" s="190"/>
      <c r="AG335" s="190"/>
      <c r="AH335" s="190"/>
      <c r="AI335" s="190"/>
      <c r="AJ335" s="190"/>
      <c r="AK335" s="190"/>
      <c r="AL335" s="190"/>
      <c r="AM335" s="190"/>
      <c r="AN335" s="190"/>
      <c r="AO335" s="190"/>
      <c r="AP335" s="190"/>
      <c r="AQ335" s="190"/>
      <c r="AR335" s="190"/>
      <c r="AS335" s="190"/>
      <c r="AT335" s="190"/>
      <c r="AU335" s="190"/>
      <c r="AV335" s="190"/>
      <c r="AW335" s="191"/>
      <c r="AX335" s="192"/>
      <c r="AY335" s="192"/>
    </row>
    <row r="336" spans="1:51" ht="12" customHeight="1" x14ac:dyDescent="0.25">
      <c r="A336" s="232" t="s">
        <v>624</v>
      </c>
      <c r="B336" s="233"/>
      <c r="C336" s="233"/>
      <c r="D336" s="233"/>
      <c r="E336" s="234"/>
      <c r="F336" s="189" t="s">
        <v>625</v>
      </c>
      <c r="G336" s="190"/>
      <c r="H336" s="190"/>
      <c r="I336" s="190"/>
      <c r="J336" s="190"/>
      <c r="K336" s="190"/>
      <c r="L336" s="190"/>
      <c r="M336" s="190"/>
      <c r="N336" s="190"/>
      <c r="O336" s="190"/>
      <c r="P336" s="190"/>
      <c r="Q336" s="190"/>
      <c r="R336" s="190"/>
      <c r="S336" s="190"/>
      <c r="T336" s="190"/>
      <c r="U336" s="190"/>
      <c r="V336" s="190"/>
      <c r="W336" s="190"/>
      <c r="X336" s="190"/>
      <c r="Y336" s="190"/>
      <c r="Z336" s="190"/>
      <c r="AA336" s="190"/>
      <c r="AB336" s="190"/>
      <c r="AC336" s="190"/>
      <c r="AD336" s="190"/>
      <c r="AE336" s="190"/>
      <c r="AF336" s="190"/>
      <c r="AG336" s="190"/>
      <c r="AH336" s="190"/>
      <c r="AI336" s="190"/>
      <c r="AJ336" s="190"/>
      <c r="AK336" s="190"/>
      <c r="AL336" s="190"/>
      <c r="AM336" s="190"/>
      <c r="AN336" s="190"/>
      <c r="AO336" s="190"/>
      <c r="AP336" s="190"/>
      <c r="AQ336" s="190"/>
      <c r="AR336" s="190"/>
      <c r="AS336" s="190"/>
      <c r="AT336" s="190"/>
      <c r="AU336" s="190"/>
      <c r="AV336" s="190"/>
      <c r="AW336" s="191"/>
      <c r="AX336" s="192"/>
      <c r="AY336" s="192"/>
    </row>
    <row r="337" spans="1:51" ht="12" customHeight="1" x14ac:dyDescent="0.25">
      <c r="A337" s="232" t="s">
        <v>626</v>
      </c>
      <c r="B337" s="233"/>
      <c r="C337" s="233"/>
      <c r="D337" s="233"/>
      <c r="E337" s="234"/>
      <c r="F337" s="189" t="s">
        <v>627</v>
      </c>
      <c r="G337" s="190"/>
      <c r="H337" s="190"/>
      <c r="I337" s="190"/>
      <c r="J337" s="190"/>
      <c r="K337" s="190"/>
      <c r="L337" s="190"/>
      <c r="M337" s="190"/>
      <c r="N337" s="190"/>
      <c r="O337" s="190"/>
      <c r="P337" s="190"/>
      <c r="Q337" s="190"/>
      <c r="R337" s="190"/>
      <c r="S337" s="190"/>
      <c r="T337" s="190"/>
      <c r="U337" s="190"/>
      <c r="V337" s="190"/>
      <c r="W337" s="190"/>
      <c r="X337" s="190"/>
      <c r="Y337" s="190"/>
      <c r="Z337" s="190"/>
      <c r="AA337" s="190"/>
      <c r="AB337" s="190"/>
      <c r="AC337" s="190"/>
      <c r="AD337" s="190"/>
      <c r="AE337" s="190"/>
      <c r="AF337" s="190"/>
      <c r="AG337" s="190"/>
      <c r="AH337" s="190"/>
      <c r="AI337" s="190"/>
      <c r="AJ337" s="190"/>
      <c r="AK337" s="190"/>
      <c r="AL337" s="190"/>
      <c r="AM337" s="190"/>
      <c r="AN337" s="190"/>
      <c r="AO337" s="190"/>
      <c r="AP337" s="190"/>
      <c r="AQ337" s="190"/>
      <c r="AR337" s="190"/>
      <c r="AS337" s="190"/>
      <c r="AT337" s="190"/>
      <c r="AU337" s="190"/>
      <c r="AV337" s="190"/>
      <c r="AW337" s="191"/>
      <c r="AX337" s="192"/>
      <c r="AY337" s="192"/>
    </row>
    <row r="338" spans="1:51" ht="12" customHeight="1" x14ac:dyDescent="0.25">
      <c r="A338" s="232" t="s">
        <v>628</v>
      </c>
      <c r="B338" s="233"/>
      <c r="C338" s="233"/>
      <c r="D338" s="233"/>
      <c r="E338" s="234"/>
      <c r="F338" s="189" t="s">
        <v>629</v>
      </c>
      <c r="G338" s="190"/>
      <c r="H338" s="190"/>
      <c r="I338" s="190"/>
      <c r="J338" s="190"/>
      <c r="K338" s="190"/>
      <c r="L338" s="190"/>
      <c r="M338" s="190"/>
      <c r="N338" s="190"/>
      <c r="O338" s="190"/>
      <c r="P338" s="190"/>
      <c r="Q338" s="190"/>
      <c r="R338" s="190"/>
      <c r="S338" s="190"/>
      <c r="T338" s="190"/>
      <c r="U338" s="190"/>
      <c r="V338" s="190"/>
      <c r="W338" s="190"/>
      <c r="X338" s="190"/>
      <c r="Y338" s="190"/>
      <c r="Z338" s="190"/>
      <c r="AA338" s="190"/>
      <c r="AB338" s="190"/>
      <c r="AC338" s="190"/>
      <c r="AD338" s="190"/>
      <c r="AE338" s="190"/>
      <c r="AF338" s="190"/>
      <c r="AG338" s="190"/>
      <c r="AH338" s="190"/>
      <c r="AI338" s="190"/>
      <c r="AJ338" s="190"/>
      <c r="AK338" s="190"/>
      <c r="AL338" s="190"/>
      <c r="AM338" s="190"/>
      <c r="AN338" s="190"/>
      <c r="AO338" s="190"/>
      <c r="AP338" s="190"/>
      <c r="AQ338" s="190"/>
      <c r="AR338" s="190"/>
      <c r="AS338" s="190"/>
      <c r="AT338" s="190"/>
      <c r="AU338" s="190"/>
      <c r="AV338" s="190"/>
      <c r="AW338" s="191"/>
      <c r="AX338" s="192"/>
      <c r="AY338" s="192"/>
    </row>
    <row r="339" spans="1:51" ht="12" customHeight="1" x14ac:dyDescent="0.25">
      <c r="A339" s="232" t="s">
        <v>630</v>
      </c>
      <c r="B339" s="233"/>
      <c r="C339" s="233"/>
      <c r="D339" s="233"/>
      <c r="E339" s="234"/>
      <c r="F339" s="189" t="s">
        <v>631</v>
      </c>
      <c r="G339" s="190"/>
      <c r="H339" s="190"/>
      <c r="I339" s="190"/>
      <c r="J339" s="190"/>
      <c r="K339" s="190"/>
      <c r="L339" s="190"/>
      <c r="M339" s="190"/>
      <c r="N339" s="190"/>
      <c r="O339" s="190"/>
      <c r="P339" s="190"/>
      <c r="Q339" s="190"/>
      <c r="R339" s="190"/>
      <c r="S339" s="190"/>
      <c r="T339" s="190"/>
      <c r="U339" s="190"/>
      <c r="V339" s="190"/>
      <c r="W339" s="190"/>
      <c r="X339" s="190"/>
      <c r="Y339" s="190"/>
      <c r="Z339" s="190"/>
      <c r="AA339" s="190"/>
      <c r="AB339" s="190"/>
      <c r="AC339" s="190"/>
      <c r="AD339" s="190"/>
      <c r="AE339" s="190"/>
      <c r="AF339" s="190"/>
      <c r="AG339" s="190"/>
      <c r="AH339" s="190"/>
      <c r="AI339" s="190"/>
      <c r="AJ339" s="190"/>
      <c r="AK339" s="190"/>
      <c r="AL339" s="190"/>
      <c r="AM339" s="190"/>
      <c r="AN339" s="190"/>
      <c r="AO339" s="190"/>
      <c r="AP339" s="190"/>
      <c r="AQ339" s="190"/>
      <c r="AR339" s="190"/>
      <c r="AS339" s="190"/>
      <c r="AT339" s="190"/>
      <c r="AU339" s="190"/>
      <c r="AV339" s="190"/>
      <c r="AW339" s="191"/>
      <c r="AX339" s="192"/>
      <c r="AY339" s="192"/>
    </row>
    <row r="340" spans="1:51" ht="12" customHeight="1" x14ac:dyDescent="0.25">
      <c r="A340" s="232" t="s">
        <v>632</v>
      </c>
      <c r="B340" s="233"/>
      <c r="C340" s="233"/>
      <c r="D340" s="233"/>
      <c r="E340" s="234"/>
      <c r="F340" s="189" t="s">
        <v>633</v>
      </c>
      <c r="G340" s="190"/>
      <c r="H340" s="190"/>
      <c r="I340" s="190"/>
      <c r="J340" s="190"/>
      <c r="K340" s="190"/>
      <c r="L340" s="190"/>
      <c r="M340" s="190"/>
      <c r="N340" s="190"/>
      <c r="O340" s="190"/>
      <c r="P340" s="190"/>
      <c r="Q340" s="190"/>
      <c r="R340" s="190"/>
      <c r="S340" s="190"/>
      <c r="T340" s="190"/>
      <c r="U340" s="190"/>
      <c r="V340" s="190"/>
      <c r="W340" s="190"/>
      <c r="X340" s="190"/>
      <c r="Y340" s="190"/>
      <c r="Z340" s="190"/>
      <c r="AA340" s="190"/>
      <c r="AB340" s="190"/>
      <c r="AC340" s="190"/>
      <c r="AD340" s="190"/>
      <c r="AE340" s="190"/>
      <c r="AF340" s="190"/>
      <c r="AG340" s="190"/>
      <c r="AH340" s="190"/>
      <c r="AI340" s="190"/>
      <c r="AJ340" s="190"/>
      <c r="AK340" s="190"/>
      <c r="AL340" s="190"/>
      <c r="AM340" s="190"/>
      <c r="AN340" s="190"/>
      <c r="AO340" s="190"/>
      <c r="AP340" s="190"/>
      <c r="AQ340" s="190"/>
      <c r="AR340" s="190"/>
      <c r="AS340" s="190"/>
      <c r="AT340" s="190"/>
      <c r="AU340" s="190"/>
      <c r="AV340" s="190"/>
      <c r="AW340" s="191"/>
      <c r="AX340" s="192"/>
      <c r="AY340" s="192"/>
    </row>
    <row r="341" spans="1:51" ht="12" customHeight="1" x14ac:dyDescent="0.25">
      <c r="A341" s="232" t="s">
        <v>634</v>
      </c>
      <c r="B341" s="233"/>
      <c r="C341" s="233"/>
      <c r="D341" s="233"/>
      <c r="E341" s="234"/>
      <c r="F341" s="189" t="s">
        <v>635</v>
      </c>
      <c r="G341" s="190"/>
      <c r="H341" s="190"/>
      <c r="I341" s="190"/>
      <c r="J341" s="190"/>
      <c r="K341" s="190"/>
      <c r="L341" s="190"/>
      <c r="M341" s="190"/>
      <c r="N341" s="190"/>
      <c r="O341" s="190"/>
      <c r="P341" s="190"/>
      <c r="Q341" s="190"/>
      <c r="R341" s="190"/>
      <c r="S341" s="190"/>
      <c r="T341" s="190"/>
      <c r="U341" s="190"/>
      <c r="V341" s="190"/>
      <c r="W341" s="190"/>
      <c r="X341" s="190"/>
      <c r="Y341" s="190"/>
      <c r="Z341" s="190"/>
      <c r="AA341" s="190"/>
      <c r="AB341" s="190"/>
      <c r="AC341" s="190"/>
      <c r="AD341" s="190"/>
      <c r="AE341" s="190"/>
      <c r="AF341" s="190"/>
      <c r="AG341" s="190"/>
      <c r="AH341" s="190"/>
      <c r="AI341" s="190"/>
      <c r="AJ341" s="190"/>
      <c r="AK341" s="190"/>
      <c r="AL341" s="190"/>
      <c r="AM341" s="190"/>
      <c r="AN341" s="190"/>
      <c r="AO341" s="190"/>
      <c r="AP341" s="190"/>
      <c r="AQ341" s="190"/>
      <c r="AR341" s="190"/>
      <c r="AS341" s="190"/>
      <c r="AT341" s="190"/>
      <c r="AU341" s="190"/>
      <c r="AV341" s="190"/>
      <c r="AW341" s="191"/>
      <c r="AX341" s="192"/>
      <c r="AY341" s="192"/>
    </row>
    <row r="342" spans="1:51" ht="12.6" customHeight="1" x14ac:dyDescent="0.25">
      <c r="A342" s="232" t="s">
        <v>636</v>
      </c>
      <c r="B342" s="233"/>
      <c r="C342" s="233"/>
      <c r="D342" s="233"/>
      <c r="E342" s="234"/>
      <c r="F342" s="189" t="s">
        <v>637</v>
      </c>
      <c r="G342" s="190"/>
      <c r="H342" s="190"/>
      <c r="I342" s="190"/>
      <c r="J342" s="190"/>
      <c r="K342" s="190"/>
      <c r="L342" s="190"/>
      <c r="M342" s="190"/>
      <c r="N342" s="190"/>
      <c r="O342" s="190"/>
      <c r="P342" s="190"/>
      <c r="Q342" s="190"/>
      <c r="R342" s="190"/>
      <c r="S342" s="190"/>
      <c r="T342" s="190"/>
      <c r="U342" s="190"/>
      <c r="V342" s="190"/>
      <c r="W342" s="190"/>
      <c r="X342" s="190"/>
      <c r="Y342" s="190"/>
      <c r="Z342" s="190"/>
      <c r="AA342" s="190"/>
      <c r="AB342" s="190"/>
      <c r="AC342" s="190"/>
      <c r="AD342" s="190"/>
      <c r="AE342" s="190"/>
      <c r="AF342" s="190"/>
      <c r="AG342" s="190"/>
      <c r="AH342" s="190"/>
      <c r="AI342" s="190"/>
      <c r="AJ342" s="190"/>
      <c r="AK342" s="190"/>
      <c r="AL342" s="190"/>
      <c r="AM342" s="190"/>
      <c r="AN342" s="190"/>
      <c r="AO342" s="190"/>
      <c r="AP342" s="190"/>
      <c r="AQ342" s="190"/>
      <c r="AR342" s="190"/>
      <c r="AS342" s="190"/>
      <c r="AT342" s="190"/>
      <c r="AU342" s="190"/>
      <c r="AV342" s="190"/>
      <c r="AW342" s="191"/>
      <c r="AX342" s="192"/>
      <c r="AY342" s="192"/>
    </row>
    <row r="343" spans="1:51" ht="62.1" customHeight="1" x14ac:dyDescent="0.25">
      <c r="A343" s="221" t="s">
        <v>638</v>
      </c>
      <c r="B343" s="221"/>
      <c r="C343" s="221"/>
      <c r="D343" s="221"/>
      <c r="E343" s="221"/>
      <c r="F343" s="221"/>
      <c r="G343" s="221"/>
      <c r="H343" s="221"/>
      <c r="I343" s="221"/>
      <c r="J343" s="221"/>
      <c r="K343" s="221"/>
      <c r="L343" s="221"/>
      <c r="M343" s="221"/>
      <c r="N343" s="221"/>
      <c r="O343" s="221"/>
      <c r="P343" s="221"/>
      <c r="Q343" s="221"/>
      <c r="R343" s="221"/>
      <c r="S343" s="221"/>
      <c r="T343" s="221"/>
      <c r="U343" s="221"/>
      <c r="V343" s="221"/>
      <c r="W343" s="221"/>
      <c r="X343" s="221"/>
      <c r="Y343" s="221"/>
      <c r="Z343" s="221"/>
      <c r="AA343" s="221"/>
      <c r="AB343" s="221"/>
      <c r="AC343" s="221"/>
      <c r="AD343" s="221"/>
      <c r="AE343" s="221"/>
      <c r="AF343" s="221"/>
      <c r="AG343" s="221"/>
      <c r="AH343" s="221"/>
      <c r="AI343" s="221"/>
      <c r="AJ343" s="221"/>
      <c r="AK343" s="221"/>
      <c r="AL343" s="221"/>
      <c r="AM343" s="221"/>
      <c r="AN343" s="221"/>
      <c r="AO343" s="221"/>
      <c r="AP343" s="221"/>
      <c r="AQ343" s="221"/>
      <c r="AR343" s="221"/>
      <c r="AS343" s="221"/>
      <c r="AT343" s="221"/>
      <c r="AU343" s="221"/>
      <c r="AV343" s="221"/>
      <c r="AW343" s="221"/>
      <c r="AX343" s="221"/>
      <c r="AY343" s="221"/>
    </row>
    <row r="344" spans="1:51" ht="90.6" customHeight="1" x14ac:dyDescent="0.25">
      <c r="A344" s="221" t="s">
        <v>639</v>
      </c>
      <c r="B344" s="221"/>
      <c r="C344" s="221"/>
      <c r="D344" s="221"/>
      <c r="E344" s="221"/>
      <c r="F344" s="221"/>
      <c r="G344" s="221"/>
      <c r="H344" s="221"/>
      <c r="I344" s="221"/>
      <c r="J344" s="221"/>
      <c r="K344" s="221"/>
      <c r="L344" s="221"/>
      <c r="M344" s="221"/>
      <c r="N344" s="221"/>
      <c r="O344" s="221"/>
      <c r="P344" s="221"/>
      <c r="Q344" s="221"/>
      <c r="R344" s="221"/>
      <c r="S344" s="221"/>
      <c r="T344" s="221"/>
      <c r="U344" s="221"/>
      <c r="V344" s="221"/>
      <c r="W344" s="221"/>
      <c r="X344" s="221"/>
      <c r="Y344" s="221"/>
      <c r="Z344" s="221"/>
      <c r="AA344" s="221"/>
      <c r="AB344" s="221"/>
      <c r="AC344" s="221"/>
      <c r="AD344" s="221"/>
      <c r="AE344" s="221"/>
      <c r="AF344" s="221"/>
      <c r="AG344" s="221"/>
      <c r="AH344" s="221"/>
      <c r="AI344" s="221"/>
      <c r="AJ344" s="221"/>
      <c r="AK344" s="221"/>
      <c r="AL344" s="221"/>
      <c r="AM344" s="221"/>
      <c r="AN344" s="221"/>
      <c r="AO344" s="221"/>
      <c r="AP344" s="221"/>
      <c r="AQ344" s="221"/>
      <c r="AR344" s="221"/>
      <c r="AS344" s="221"/>
      <c r="AT344" s="221"/>
      <c r="AU344" s="221"/>
      <c r="AV344" s="221"/>
      <c r="AW344" s="221"/>
      <c r="AX344" s="221"/>
      <c r="AY344" s="221"/>
    </row>
    <row r="345" spans="1:51" ht="12" customHeight="1" x14ac:dyDescent="0.25">
      <c r="A345" s="195" t="s">
        <v>640</v>
      </c>
      <c r="B345" s="197"/>
      <c r="C345" s="209" t="s">
        <v>601</v>
      </c>
      <c r="D345" s="211"/>
      <c r="E345" s="211"/>
      <c r="F345" s="211"/>
      <c r="G345" s="211"/>
      <c r="H345" s="211"/>
      <c r="I345" s="211"/>
      <c r="J345" s="211"/>
      <c r="K345" s="211"/>
      <c r="L345" s="211"/>
      <c r="M345" s="211"/>
      <c r="N345" s="211"/>
      <c r="O345" s="211"/>
      <c r="P345" s="211"/>
      <c r="Q345" s="211"/>
      <c r="R345" s="211"/>
      <c r="S345" s="211"/>
      <c r="T345" s="211"/>
      <c r="U345" s="211"/>
      <c r="V345" s="211"/>
      <c r="W345" s="211"/>
      <c r="X345" s="210"/>
      <c r="Y345" s="195" t="s">
        <v>640</v>
      </c>
      <c r="Z345" s="196"/>
      <c r="AA345" s="197"/>
      <c r="AB345" s="209" t="s">
        <v>601</v>
      </c>
      <c r="AC345" s="211"/>
      <c r="AD345" s="211"/>
      <c r="AE345" s="211"/>
      <c r="AF345" s="211"/>
      <c r="AG345" s="211"/>
      <c r="AH345" s="211"/>
      <c r="AI345" s="211"/>
      <c r="AJ345" s="211"/>
      <c r="AK345" s="211"/>
      <c r="AL345" s="211"/>
      <c r="AM345" s="211"/>
      <c r="AN345" s="211"/>
      <c r="AO345" s="211"/>
      <c r="AP345" s="211"/>
      <c r="AQ345" s="211"/>
      <c r="AR345" s="211"/>
      <c r="AS345" s="211"/>
      <c r="AT345" s="211"/>
      <c r="AU345" s="211"/>
      <c r="AV345" s="211"/>
      <c r="AW345" s="210"/>
      <c r="AX345" s="192"/>
      <c r="AY345" s="192"/>
    </row>
    <row r="346" spans="1:51" ht="12" customHeight="1" x14ac:dyDescent="0.25">
      <c r="A346" s="342">
        <v>192</v>
      </c>
      <c r="B346" s="343"/>
      <c r="C346" s="189" t="s">
        <v>641</v>
      </c>
      <c r="D346" s="190"/>
      <c r="E346" s="190"/>
      <c r="F346" s="190"/>
      <c r="G346" s="190"/>
      <c r="H346" s="190"/>
      <c r="I346" s="190"/>
      <c r="J346" s="190"/>
      <c r="K346" s="190"/>
      <c r="L346" s="190"/>
      <c r="M346" s="190"/>
      <c r="N346" s="190"/>
      <c r="O346" s="190"/>
      <c r="P346" s="190"/>
      <c r="Q346" s="190"/>
      <c r="R346" s="190"/>
      <c r="S346" s="190"/>
      <c r="T346" s="190"/>
      <c r="U346" s="190"/>
      <c r="V346" s="190"/>
      <c r="W346" s="190"/>
      <c r="X346" s="191"/>
      <c r="Y346" s="189" t="s">
        <v>642</v>
      </c>
      <c r="Z346" s="190"/>
      <c r="AA346" s="191"/>
      <c r="AB346" s="189" t="s">
        <v>643</v>
      </c>
      <c r="AC346" s="190"/>
      <c r="AD346" s="190"/>
      <c r="AE346" s="190"/>
      <c r="AF346" s="190"/>
      <c r="AG346" s="190"/>
      <c r="AH346" s="190"/>
      <c r="AI346" s="190"/>
      <c r="AJ346" s="190"/>
      <c r="AK346" s="190"/>
      <c r="AL346" s="190"/>
      <c r="AM346" s="190"/>
      <c r="AN346" s="190"/>
      <c r="AO346" s="190"/>
      <c r="AP346" s="190"/>
      <c r="AQ346" s="190"/>
      <c r="AR346" s="190"/>
      <c r="AS346" s="190"/>
      <c r="AT346" s="190"/>
      <c r="AU346" s="190"/>
      <c r="AV346" s="190"/>
      <c r="AW346" s="191"/>
      <c r="AX346" s="192"/>
      <c r="AY346" s="192"/>
    </row>
    <row r="347" spans="1:51" ht="12" customHeight="1" x14ac:dyDescent="0.25">
      <c r="A347" s="189" t="s">
        <v>644</v>
      </c>
      <c r="B347" s="191"/>
      <c r="C347" s="189" t="s">
        <v>645</v>
      </c>
      <c r="D347" s="190"/>
      <c r="E347" s="190"/>
      <c r="F347" s="190"/>
      <c r="G347" s="190"/>
      <c r="H347" s="190"/>
      <c r="I347" s="190"/>
      <c r="J347" s="190"/>
      <c r="K347" s="190"/>
      <c r="L347" s="190"/>
      <c r="M347" s="190"/>
      <c r="N347" s="190"/>
      <c r="O347" s="190"/>
      <c r="P347" s="190"/>
      <c r="Q347" s="190"/>
      <c r="R347" s="190"/>
      <c r="S347" s="190"/>
      <c r="T347" s="190"/>
      <c r="U347" s="190"/>
      <c r="V347" s="190"/>
      <c r="W347" s="190"/>
      <c r="X347" s="191"/>
      <c r="Y347" s="189" t="s">
        <v>646</v>
      </c>
      <c r="Z347" s="190"/>
      <c r="AA347" s="191"/>
      <c r="AB347" s="189" t="s">
        <v>647</v>
      </c>
      <c r="AC347" s="190"/>
      <c r="AD347" s="190"/>
      <c r="AE347" s="190"/>
      <c r="AF347" s="190"/>
      <c r="AG347" s="190"/>
      <c r="AH347" s="190"/>
      <c r="AI347" s="190"/>
      <c r="AJ347" s="190"/>
      <c r="AK347" s="190"/>
      <c r="AL347" s="190"/>
      <c r="AM347" s="190"/>
      <c r="AN347" s="190"/>
      <c r="AO347" s="190"/>
      <c r="AP347" s="190"/>
      <c r="AQ347" s="190"/>
      <c r="AR347" s="190"/>
      <c r="AS347" s="190"/>
      <c r="AT347" s="190"/>
      <c r="AU347" s="190"/>
      <c r="AV347" s="190"/>
      <c r="AW347" s="191"/>
      <c r="AX347" s="192"/>
      <c r="AY347" s="192"/>
    </row>
    <row r="348" spans="1:51" ht="12" customHeight="1" x14ac:dyDescent="0.25">
      <c r="A348" s="342">
        <v>193</v>
      </c>
      <c r="B348" s="343"/>
      <c r="C348" s="189" t="s">
        <v>648</v>
      </c>
      <c r="D348" s="190"/>
      <c r="E348" s="190"/>
      <c r="F348" s="190"/>
      <c r="G348" s="190"/>
      <c r="H348" s="190"/>
      <c r="I348" s="190"/>
      <c r="J348" s="190"/>
      <c r="K348" s="190"/>
      <c r="L348" s="190"/>
      <c r="M348" s="190"/>
      <c r="N348" s="190"/>
      <c r="O348" s="190"/>
      <c r="P348" s="190"/>
      <c r="Q348" s="190"/>
      <c r="R348" s="190"/>
      <c r="S348" s="190"/>
      <c r="T348" s="190"/>
      <c r="U348" s="190"/>
      <c r="V348" s="190"/>
      <c r="W348" s="190"/>
      <c r="X348" s="191"/>
      <c r="Y348" s="350" t="s">
        <v>649</v>
      </c>
      <c r="Z348" s="351"/>
      <c r="AA348" s="352"/>
      <c r="AB348" s="350" t="s">
        <v>650</v>
      </c>
      <c r="AC348" s="351"/>
      <c r="AD348" s="351"/>
      <c r="AE348" s="351"/>
      <c r="AF348" s="351"/>
      <c r="AG348" s="351"/>
      <c r="AH348" s="351"/>
      <c r="AI348" s="351"/>
      <c r="AJ348" s="351"/>
      <c r="AK348" s="351"/>
      <c r="AL348" s="351"/>
      <c r="AM348" s="351"/>
      <c r="AN348" s="351"/>
      <c r="AO348" s="351"/>
      <c r="AP348" s="351"/>
      <c r="AQ348" s="351"/>
      <c r="AR348" s="351"/>
      <c r="AS348" s="351"/>
      <c r="AT348" s="351"/>
      <c r="AU348" s="351"/>
      <c r="AV348" s="351"/>
      <c r="AW348" s="352"/>
      <c r="AX348" s="192"/>
      <c r="AY348" s="192"/>
    </row>
    <row r="349" spans="1:51" ht="9.9499999999999993" customHeight="1" x14ac:dyDescent="0.25">
      <c r="A349" s="342">
        <v>194</v>
      </c>
      <c r="B349" s="343"/>
      <c r="C349" s="189" t="s">
        <v>651</v>
      </c>
      <c r="D349" s="190"/>
      <c r="E349" s="190"/>
      <c r="F349" s="190"/>
      <c r="G349" s="190"/>
      <c r="H349" s="190"/>
      <c r="I349" s="190"/>
      <c r="J349" s="190"/>
      <c r="K349" s="190"/>
      <c r="L349" s="190"/>
      <c r="M349" s="190"/>
      <c r="N349" s="190"/>
      <c r="O349" s="190"/>
      <c r="P349" s="190"/>
      <c r="Q349" s="190"/>
      <c r="R349" s="190"/>
      <c r="S349" s="190"/>
      <c r="T349" s="190"/>
      <c r="U349" s="190"/>
      <c r="V349" s="190"/>
      <c r="W349" s="190"/>
      <c r="X349" s="191"/>
      <c r="Y349" s="353"/>
      <c r="Z349" s="354"/>
      <c r="AA349" s="355"/>
      <c r="AB349" s="353"/>
      <c r="AC349" s="354"/>
      <c r="AD349" s="354"/>
      <c r="AE349" s="354"/>
      <c r="AF349" s="354"/>
      <c r="AG349" s="354"/>
      <c r="AH349" s="354"/>
      <c r="AI349" s="354"/>
      <c r="AJ349" s="354"/>
      <c r="AK349" s="354"/>
      <c r="AL349" s="354"/>
      <c r="AM349" s="354"/>
      <c r="AN349" s="354"/>
      <c r="AO349" s="354"/>
      <c r="AP349" s="354"/>
      <c r="AQ349" s="354"/>
      <c r="AR349" s="354"/>
      <c r="AS349" s="354"/>
      <c r="AT349" s="354"/>
      <c r="AU349" s="354"/>
      <c r="AV349" s="354"/>
      <c r="AW349" s="355"/>
      <c r="AX349" s="192"/>
      <c r="AY349" s="192"/>
    </row>
    <row r="350" spans="1:51" ht="14.1" customHeight="1" x14ac:dyDescent="0.25">
      <c r="A350" s="189" t="s">
        <v>489</v>
      </c>
      <c r="B350" s="191"/>
      <c r="C350" s="189" t="s">
        <v>652</v>
      </c>
      <c r="D350" s="190"/>
      <c r="E350" s="190"/>
      <c r="F350" s="190"/>
      <c r="G350" s="190"/>
      <c r="H350" s="190"/>
      <c r="I350" s="190"/>
      <c r="J350" s="190"/>
      <c r="K350" s="190"/>
      <c r="L350" s="190"/>
      <c r="M350" s="190"/>
      <c r="N350" s="190"/>
      <c r="O350" s="190"/>
      <c r="P350" s="190"/>
      <c r="Q350" s="190"/>
      <c r="R350" s="190"/>
      <c r="S350" s="190"/>
      <c r="T350" s="190"/>
      <c r="U350" s="190"/>
      <c r="V350" s="190"/>
      <c r="W350" s="190"/>
      <c r="X350" s="191"/>
      <c r="Y350" s="344" t="s">
        <v>653</v>
      </c>
      <c r="Z350" s="345"/>
      <c r="AA350" s="346"/>
      <c r="AB350" s="350" t="s">
        <v>654</v>
      </c>
      <c r="AC350" s="351"/>
      <c r="AD350" s="351"/>
      <c r="AE350" s="351"/>
      <c r="AF350" s="351"/>
      <c r="AG350" s="351"/>
      <c r="AH350" s="351"/>
      <c r="AI350" s="351"/>
      <c r="AJ350" s="351"/>
      <c r="AK350" s="351"/>
      <c r="AL350" s="351"/>
      <c r="AM350" s="351"/>
      <c r="AN350" s="351"/>
      <c r="AO350" s="351"/>
      <c r="AP350" s="351"/>
      <c r="AQ350" s="351"/>
      <c r="AR350" s="351"/>
      <c r="AS350" s="351"/>
      <c r="AT350" s="351"/>
      <c r="AU350" s="351"/>
      <c r="AV350" s="351"/>
      <c r="AW350" s="352"/>
      <c r="AX350" s="193"/>
      <c r="AY350" s="193"/>
    </row>
    <row r="351" spans="1:51" ht="12" customHeight="1" x14ac:dyDescent="0.25">
      <c r="A351" s="189" t="s">
        <v>655</v>
      </c>
      <c r="B351" s="191"/>
      <c r="C351" s="189" t="s">
        <v>656</v>
      </c>
      <c r="D351" s="190"/>
      <c r="E351" s="190"/>
      <c r="F351" s="190"/>
      <c r="G351" s="190"/>
      <c r="H351" s="190"/>
      <c r="I351" s="190"/>
      <c r="J351" s="190"/>
      <c r="K351" s="190"/>
      <c r="L351" s="190"/>
      <c r="M351" s="190"/>
      <c r="N351" s="190"/>
      <c r="O351" s="190"/>
      <c r="P351" s="190"/>
      <c r="Q351" s="190"/>
      <c r="R351" s="190"/>
      <c r="S351" s="190"/>
      <c r="T351" s="190"/>
      <c r="U351" s="190"/>
      <c r="V351" s="190"/>
      <c r="W351" s="190"/>
      <c r="X351" s="191"/>
      <c r="Y351" s="347"/>
      <c r="Z351" s="348"/>
      <c r="AA351" s="349"/>
      <c r="AB351" s="353"/>
      <c r="AC351" s="354"/>
      <c r="AD351" s="354"/>
      <c r="AE351" s="354"/>
      <c r="AF351" s="354"/>
      <c r="AG351" s="354"/>
      <c r="AH351" s="354"/>
      <c r="AI351" s="354"/>
      <c r="AJ351" s="354"/>
      <c r="AK351" s="354"/>
      <c r="AL351" s="354"/>
      <c r="AM351" s="354"/>
      <c r="AN351" s="354"/>
      <c r="AO351" s="354"/>
      <c r="AP351" s="354"/>
      <c r="AQ351" s="354"/>
      <c r="AR351" s="354"/>
      <c r="AS351" s="354"/>
      <c r="AT351" s="354"/>
      <c r="AU351" s="354"/>
      <c r="AV351" s="354"/>
      <c r="AW351" s="355"/>
      <c r="AX351" s="192"/>
      <c r="AY351" s="192"/>
    </row>
    <row r="352" spans="1:51" ht="12" customHeight="1" x14ac:dyDescent="0.25">
      <c r="A352" s="189" t="s">
        <v>657</v>
      </c>
      <c r="B352" s="191"/>
      <c r="C352" s="189" t="s">
        <v>658</v>
      </c>
      <c r="D352" s="190"/>
      <c r="E352" s="190"/>
      <c r="F352" s="190"/>
      <c r="G352" s="190"/>
      <c r="H352" s="190"/>
      <c r="I352" s="190"/>
      <c r="J352" s="190"/>
      <c r="K352" s="190"/>
      <c r="L352" s="190"/>
      <c r="M352" s="190"/>
      <c r="N352" s="190"/>
      <c r="O352" s="190"/>
      <c r="P352" s="190"/>
      <c r="Q352" s="190"/>
      <c r="R352" s="190"/>
      <c r="S352" s="190"/>
      <c r="T352" s="190"/>
      <c r="U352" s="190"/>
      <c r="V352" s="190"/>
      <c r="W352" s="190"/>
      <c r="X352" s="191"/>
      <c r="Y352" s="344" t="s">
        <v>659</v>
      </c>
      <c r="Z352" s="345"/>
      <c r="AA352" s="346"/>
      <c r="AB352" s="350" t="s">
        <v>660</v>
      </c>
      <c r="AC352" s="351"/>
      <c r="AD352" s="351"/>
      <c r="AE352" s="351"/>
      <c r="AF352" s="351"/>
      <c r="AG352" s="351"/>
      <c r="AH352" s="351"/>
      <c r="AI352" s="351"/>
      <c r="AJ352" s="351"/>
      <c r="AK352" s="351"/>
      <c r="AL352" s="351"/>
      <c r="AM352" s="351"/>
      <c r="AN352" s="351"/>
      <c r="AO352" s="351"/>
      <c r="AP352" s="351"/>
      <c r="AQ352" s="351"/>
      <c r="AR352" s="351"/>
      <c r="AS352" s="351"/>
      <c r="AT352" s="351"/>
      <c r="AU352" s="351"/>
      <c r="AV352" s="351"/>
      <c r="AW352" s="352"/>
      <c r="AX352" s="192"/>
      <c r="AY352" s="192"/>
    </row>
    <row r="353" spans="1:51" ht="12.95" customHeight="1" x14ac:dyDescent="0.25">
      <c r="A353" s="189" t="s">
        <v>661</v>
      </c>
      <c r="B353" s="191"/>
      <c r="C353" s="189" t="s">
        <v>662</v>
      </c>
      <c r="D353" s="190"/>
      <c r="E353" s="190"/>
      <c r="F353" s="190"/>
      <c r="G353" s="190"/>
      <c r="H353" s="190"/>
      <c r="I353" s="190"/>
      <c r="J353" s="190"/>
      <c r="K353" s="190"/>
      <c r="L353" s="190"/>
      <c r="M353" s="190"/>
      <c r="N353" s="190"/>
      <c r="O353" s="190"/>
      <c r="P353" s="190"/>
      <c r="Q353" s="190"/>
      <c r="R353" s="190"/>
      <c r="S353" s="190"/>
      <c r="T353" s="190"/>
      <c r="U353" s="190"/>
      <c r="V353" s="190"/>
      <c r="W353" s="190"/>
      <c r="X353" s="191"/>
      <c r="Y353" s="347"/>
      <c r="Z353" s="348"/>
      <c r="AA353" s="349"/>
      <c r="AB353" s="353"/>
      <c r="AC353" s="354"/>
      <c r="AD353" s="354"/>
      <c r="AE353" s="354"/>
      <c r="AF353" s="354"/>
      <c r="AG353" s="354"/>
      <c r="AH353" s="354"/>
      <c r="AI353" s="354"/>
      <c r="AJ353" s="354"/>
      <c r="AK353" s="354"/>
      <c r="AL353" s="354"/>
      <c r="AM353" s="354"/>
      <c r="AN353" s="354"/>
      <c r="AO353" s="354"/>
      <c r="AP353" s="354"/>
      <c r="AQ353" s="354"/>
      <c r="AR353" s="354"/>
      <c r="AS353" s="354"/>
      <c r="AT353" s="354"/>
      <c r="AU353" s="354"/>
      <c r="AV353" s="354"/>
      <c r="AW353" s="355"/>
      <c r="AX353" s="192"/>
      <c r="AY353" s="192"/>
    </row>
    <row r="354" spans="1:51" ht="9.9499999999999993" customHeight="1" x14ac:dyDescent="0.25">
      <c r="A354" s="189" t="s">
        <v>663</v>
      </c>
      <c r="B354" s="191"/>
      <c r="C354" s="189" t="s">
        <v>664</v>
      </c>
      <c r="D354" s="190"/>
      <c r="E354" s="190"/>
      <c r="F354" s="190"/>
      <c r="G354" s="190"/>
      <c r="H354" s="190"/>
      <c r="I354" s="190"/>
      <c r="J354" s="190"/>
      <c r="K354" s="190"/>
      <c r="L354" s="190"/>
      <c r="M354" s="190"/>
      <c r="N354" s="190"/>
      <c r="O354" s="190"/>
      <c r="P354" s="190"/>
      <c r="Q354" s="190"/>
      <c r="R354" s="190"/>
      <c r="S354" s="190"/>
      <c r="T354" s="190"/>
      <c r="U354" s="190"/>
      <c r="V354" s="190"/>
      <c r="W354" s="190"/>
      <c r="X354" s="191"/>
      <c r="Y354" s="344" t="s">
        <v>665</v>
      </c>
      <c r="Z354" s="345"/>
      <c r="AA354" s="346"/>
      <c r="AB354" s="350" t="s">
        <v>666</v>
      </c>
      <c r="AC354" s="351"/>
      <c r="AD354" s="351"/>
      <c r="AE354" s="351"/>
      <c r="AF354" s="351"/>
      <c r="AG354" s="351"/>
      <c r="AH354" s="351"/>
      <c r="AI354" s="351"/>
      <c r="AJ354" s="351"/>
      <c r="AK354" s="351"/>
      <c r="AL354" s="351"/>
      <c r="AM354" s="351"/>
      <c r="AN354" s="351"/>
      <c r="AO354" s="351"/>
      <c r="AP354" s="351"/>
      <c r="AQ354" s="351"/>
      <c r="AR354" s="351"/>
      <c r="AS354" s="351"/>
      <c r="AT354" s="351"/>
      <c r="AU354" s="351"/>
      <c r="AV354" s="351"/>
      <c r="AW354" s="352"/>
      <c r="AX354" s="192"/>
      <c r="AY354" s="192"/>
    </row>
    <row r="355" spans="1:51" ht="12" customHeight="1" x14ac:dyDescent="0.25">
      <c r="A355" s="189" t="s">
        <v>667</v>
      </c>
      <c r="B355" s="191"/>
      <c r="C355" s="189" t="s">
        <v>668</v>
      </c>
      <c r="D355" s="190"/>
      <c r="E355" s="190"/>
      <c r="F355" s="190"/>
      <c r="G355" s="190"/>
      <c r="H355" s="190"/>
      <c r="I355" s="190"/>
      <c r="J355" s="190"/>
      <c r="K355" s="190"/>
      <c r="L355" s="190"/>
      <c r="M355" s="190"/>
      <c r="N355" s="190"/>
      <c r="O355" s="190"/>
      <c r="P355" s="190"/>
      <c r="Q355" s="190"/>
      <c r="R355" s="190"/>
      <c r="S355" s="190"/>
      <c r="T355" s="190"/>
      <c r="U355" s="190"/>
      <c r="V355" s="190"/>
      <c r="W355" s="190"/>
      <c r="X355" s="191"/>
      <c r="Y355" s="356"/>
      <c r="Z355" s="221"/>
      <c r="AA355" s="357"/>
      <c r="AB355" s="358"/>
      <c r="AC355" s="359"/>
      <c r="AD355" s="359"/>
      <c r="AE355" s="359"/>
      <c r="AF355" s="359"/>
      <c r="AG355" s="359"/>
      <c r="AH355" s="359"/>
      <c r="AI355" s="359"/>
      <c r="AJ355" s="359"/>
      <c r="AK355" s="359"/>
      <c r="AL355" s="359"/>
      <c r="AM355" s="359"/>
      <c r="AN355" s="359"/>
      <c r="AO355" s="359"/>
      <c r="AP355" s="359"/>
      <c r="AQ355" s="359"/>
      <c r="AR355" s="359"/>
      <c r="AS355" s="359"/>
      <c r="AT355" s="359"/>
      <c r="AU355" s="359"/>
      <c r="AV355" s="359"/>
      <c r="AW355" s="360"/>
      <c r="AX355" s="192"/>
      <c r="AY355" s="192"/>
    </row>
    <row r="356" spans="1:51" ht="12" customHeight="1" x14ac:dyDescent="0.25">
      <c r="A356" s="189" t="s">
        <v>669</v>
      </c>
      <c r="B356" s="191"/>
      <c r="C356" s="189" t="s">
        <v>670</v>
      </c>
      <c r="D356" s="190"/>
      <c r="E356" s="190"/>
      <c r="F356" s="190"/>
      <c r="G356" s="190"/>
      <c r="H356" s="190"/>
      <c r="I356" s="190"/>
      <c r="J356" s="190"/>
      <c r="K356" s="190"/>
      <c r="L356" s="190"/>
      <c r="M356" s="190"/>
      <c r="N356" s="190"/>
      <c r="O356" s="190"/>
      <c r="P356" s="190"/>
      <c r="Q356" s="190"/>
      <c r="R356" s="190"/>
      <c r="S356" s="190"/>
      <c r="T356" s="190"/>
      <c r="U356" s="190"/>
      <c r="V356" s="190"/>
      <c r="W356" s="190"/>
      <c r="X356" s="191"/>
      <c r="Y356" s="356"/>
      <c r="Z356" s="221"/>
      <c r="AA356" s="357"/>
      <c r="AB356" s="358"/>
      <c r="AC356" s="359"/>
      <c r="AD356" s="359"/>
      <c r="AE356" s="359"/>
      <c r="AF356" s="359"/>
      <c r="AG356" s="359"/>
      <c r="AH356" s="359"/>
      <c r="AI356" s="359"/>
      <c r="AJ356" s="359"/>
      <c r="AK356" s="359"/>
      <c r="AL356" s="359"/>
      <c r="AM356" s="359"/>
      <c r="AN356" s="359"/>
      <c r="AO356" s="359"/>
      <c r="AP356" s="359"/>
      <c r="AQ356" s="359"/>
      <c r="AR356" s="359"/>
      <c r="AS356" s="359"/>
      <c r="AT356" s="359"/>
      <c r="AU356" s="359"/>
      <c r="AV356" s="359"/>
      <c r="AW356" s="360"/>
      <c r="AX356" s="192"/>
      <c r="AY356" s="192"/>
    </row>
    <row r="357" spans="1:51" ht="12" customHeight="1" x14ac:dyDescent="0.25">
      <c r="A357" s="189" t="s">
        <v>671</v>
      </c>
      <c r="B357" s="191"/>
      <c r="C357" s="189" t="s">
        <v>672</v>
      </c>
      <c r="D357" s="190"/>
      <c r="E357" s="190"/>
      <c r="F357" s="190"/>
      <c r="G357" s="190"/>
      <c r="H357" s="190"/>
      <c r="I357" s="190"/>
      <c r="J357" s="190"/>
      <c r="K357" s="190"/>
      <c r="L357" s="190"/>
      <c r="M357" s="190"/>
      <c r="N357" s="190"/>
      <c r="O357" s="190"/>
      <c r="P357" s="190"/>
      <c r="Q357" s="190"/>
      <c r="R357" s="190"/>
      <c r="S357" s="190"/>
      <c r="T357" s="190"/>
      <c r="U357" s="190"/>
      <c r="V357" s="190"/>
      <c r="W357" s="190"/>
      <c r="X357" s="191"/>
      <c r="Y357" s="356"/>
      <c r="Z357" s="221"/>
      <c r="AA357" s="357"/>
      <c r="AB357" s="358"/>
      <c r="AC357" s="359"/>
      <c r="AD357" s="359"/>
      <c r="AE357" s="359"/>
      <c r="AF357" s="359"/>
      <c r="AG357" s="359"/>
      <c r="AH357" s="359"/>
      <c r="AI357" s="359"/>
      <c r="AJ357" s="359"/>
      <c r="AK357" s="359"/>
      <c r="AL357" s="359"/>
      <c r="AM357" s="359"/>
      <c r="AN357" s="359"/>
      <c r="AO357" s="359"/>
      <c r="AP357" s="359"/>
      <c r="AQ357" s="359"/>
      <c r="AR357" s="359"/>
      <c r="AS357" s="359"/>
      <c r="AT357" s="359"/>
      <c r="AU357" s="359"/>
      <c r="AV357" s="359"/>
      <c r="AW357" s="360"/>
      <c r="AX357" s="192"/>
      <c r="AY357" s="192"/>
    </row>
    <row r="358" spans="1:51" ht="12.95" customHeight="1" x14ac:dyDescent="0.25">
      <c r="A358" s="189" t="s">
        <v>673</v>
      </c>
      <c r="B358" s="191"/>
      <c r="C358" s="189" t="s">
        <v>674</v>
      </c>
      <c r="D358" s="190"/>
      <c r="E358" s="190"/>
      <c r="F358" s="190"/>
      <c r="G358" s="190"/>
      <c r="H358" s="190"/>
      <c r="I358" s="190"/>
      <c r="J358" s="190"/>
      <c r="K358" s="190"/>
      <c r="L358" s="190"/>
      <c r="M358" s="190"/>
      <c r="N358" s="190"/>
      <c r="O358" s="190"/>
      <c r="P358" s="190"/>
      <c r="Q358" s="190"/>
      <c r="R358" s="190"/>
      <c r="S358" s="190"/>
      <c r="T358" s="190"/>
      <c r="U358" s="190"/>
      <c r="V358" s="190"/>
      <c r="W358" s="190"/>
      <c r="X358" s="191"/>
      <c r="Y358" s="347"/>
      <c r="Z358" s="348"/>
      <c r="AA358" s="349"/>
      <c r="AB358" s="353"/>
      <c r="AC358" s="354"/>
      <c r="AD358" s="354"/>
      <c r="AE358" s="354"/>
      <c r="AF358" s="354"/>
      <c r="AG358" s="354"/>
      <c r="AH358" s="354"/>
      <c r="AI358" s="354"/>
      <c r="AJ358" s="354"/>
      <c r="AK358" s="354"/>
      <c r="AL358" s="354"/>
      <c r="AM358" s="354"/>
      <c r="AN358" s="354"/>
      <c r="AO358" s="354"/>
      <c r="AP358" s="354"/>
      <c r="AQ358" s="354"/>
      <c r="AR358" s="354"/>
      <c r="AS358" s="354"/>
      <c r="AT358" s="354"/>
      <c r="AU358" s="354"/>
      <c r="AV358" s="354"/>
      <c r="AW358" s="355"/>
      <c r="AX358" s="192"/>
      <c r="AY358" s="192"/>
    </row>
    <row r="359" spans="1:51" ht="15.95" customHeight="1" x14ac:dyDescent="0.25">
      <c r="A359" s="189" t="s">
        <v>675</v>
      </c>
      <c r="B359" s="191"/>
      <c r="C359" s="189" t="s">
        <v>676</v>
      </c>
      <c r="D359" s="190"/>
      <c r="E359" s="190"/>
      <c r="F359" s="190"/>
      <c r="G359" s="190"/>
      <c r="H359" s="190"/>
      <c r="I359" s="190"/>
      <c r="J359" s="190"/>
      <c r="K359" s="190"/>
      <c r="L359" s="190"/>
      <c r="M359" s="190"/>
      <c r="N359" s="190"/>
      <c r="O359" s="190"/>
      <c r="P359" s="190"/>
      <c r="Q359" s="190"/>
      <c r="R359" s="190"/>
      <c r="S359" s="190"/>
      <c r="T359" s="190"/>
      <c r="U359" s="190"/>
      <c r="V359" s="190"/>
      <c r="W359" s="190"/>
      <c r="X359" s="191"/>
      <c r="Y359" s="189" t="s">
        <v>677</v>
      </c>
      <c r="Z359" s="190"/>
      <c r="AA359" s="191"/>
      <c r="AB359" s="189" t="s">
        <v>678</v>
      </c>
      <c r="AC359" s="190"/>
      <c r="AD359" s="190"/>
      <c r="AE359" s="190"/>
      <c r="AF359" s="190"/>
      <c r="AG359" s="190"/>
      <c r="AH359" s="190"/>
      <c r="AI359" s="190"/>
      <c r="AJ359" s="190"/>
      <c r="AK359" s="190"/>
      <c r="AL359" s="190"/>
      <c r="AM359" s="190"/>
      <c r="AN359" s="190"/>
      <c r="AO359" s="190"/>
      <c r="AP359" s="190"/>
      <c r="AQ359" s="190"/>
      <c r="AR359" s="190"/>
      <c r="AS359" s="190"/>
      <c r="AT359" s="190"/>
      <c r="AU359" s="190"/>
      <c r="AV359" s="190"/>
      <c r="AW359" s="191"/>
      <c r="AX359" s="193"/>
      <c r="AY359" s="193"/>
    </row>
    <row r="360" spans="1:51" ht="12" customHeight="1" x14ac:dyDescent="0.25">
      <c r="A360" s="189" t="s">
        <v>679</v>
      </c>
      <c r="B360" s="191"/>
      <c r="C360" s="189" t="s">
        <v>680</v>
      </c>
      <c r="D360" s="190"/>
      <c r="E360" s="190"/>
      <c r="F360" s="190"/>
      <c r="G360" s="190"/>
      <c r="H360" s="190"/>
      <c r="I360" s="190"/>
      <c r="J360" s="190"/>
      <c r="K360" s="190"/>
      <c r="L360" s="190"/>
      <c r="M360" s="190"/>
      <c r="N360" s="190"/>
      <c r="O360" s="190"/>
      <c r="P360" s="190"/>
      <c r="Q360" s="190"/>
      <c r="R360" s="190"/>
      <c r="S360" s="190"/>
      <c r="T360" s="190"/>
      <c r="U360" s="190"/>
      <c r="V360" s="190"/>
      <c r="W360" s="190"/>
      <c r="X360" s="191"/>
      <c r="Y360" s="189" t="s">
        <v>681</v>
      </c>
      <c r="Z360" s="190"/>
      <c r="AA360" s="191"/>
      <c r="AB360" s="189" t="s">
        <v>682</v>
      </c>
      <c r="AC360" s="190"/>
      <c r="AD360" s="190"/>
      <c r="AE360" s="190"/>
      <c r="AF360" s="190"/>
      <c r="AG360" s="190"/>
      <c r="AH360" s="190"/>
      <c r="AI360" s="190"/>
      <c r="AJ360" s="190"/>
      <c r="AK360" s="190"/>
      <c r="AL360" s="190"/>
      <c r="AM360" s="190"/>
      <c r="AN360" s="190"/>
      <c r="AO360" s="190"/>
      <c r="AP360" s="190"/>
      <c r="AQ360" s="190"/>
      <c r="AR360" s="190"/>
      <c r="AS360" s="190"/>
      <c r="AT360" s="190"/>
      <c r="AU360" s="190"/>
      <c r="AV360" s="190"/>
      <c r="AW360" s="191"/>
      <c r="AX360" s="192"/>
      <c r="AY360" s="192"/>
    </row>
    <row r="361" spans="1:51" ht="12" customHeight="1" x14ac:dyDescent="0.25">
      <c r="A361" s="189" t="s">
        <v>683</v>
      </c>
      <c r="B361" s="191"/>
      <c r="C361" s="189" t="s">
        <v>684</v>
      </c>
      <c r="D361" s="190"/>
      <c r="E361" s="190"/>
      <c r="F361" s="190"/>
      <c r="G361" s="190"/>
      <c r="H361" s="190"/>
      <c r="I361" s="190"/>
      <c r="J361" s="190"/>
      <c r="K361" s="190"/>
      <c r="L361" s="190"/>
      <c r="M361" s="190"/>
      <c r="N361" s="190"/>
      <c r="O361" s="190"/>
      <c r="P361" s="190"/>
      <c r="Q361" s="190"/>
      <c r="R361" s="190"/>
      <c r="S361" s="190"/>
      <c r="T361" s="190"/>
      <c r="U361" s="190"/>
      <c r="V361" s="190"/>
      <c r="W361" s="190"/>
      <c r="X361" s="191"/>
      <c r="Y361" s="189" t="s">
        <v>685</v>
      </c>
      <c r="Z361" s="190"/>
      <c r="AA361" s="191"/>
      <c r="AB361" s="189" t="s">
        <v>686</v>
      </c>
      <c r="AC361" s="190"/>
      <c r="AD361" s="190"/>
      <c r="AE361" s="190"/>
      <c r="AF361" s="190"/>
      <c r="AG361" s="190"/>
      <c r="AH361" s="190"/>
      <c r="AI361" s="190"/>
      <c r="AJ361" s="190"/>
      <c r="AK361" s="190"/>
      <c r="AL361" s="190"/>
      <c r="AM361" s="190"/>
      <c r="AN361" s="190"/>
      <c r="AO361" s="190"/>
      <c r="AP361" s="190"/>
      <c r="AQ361" s="190"/>
      <c r="AR361" s="190"/>
      <c r="AS361" s="190"/>
      <c r="AT361" s="190"/>
      <c r="AU361" s="190"/>
      <c r="AV361" s="190"/>
      <c r="AW361" s="191"/>
      <c r="AX361" s="192"/>
      <c r="AY361" s="192"/>
    </row>
    <row r="362" spans="1:51" ht="12" customHeight="1" x14ac:dyDescent="0.25">
      <c r="A362" s="189" t="s">
        <v>687</v>
      </c>
      <c r="B362" s="191"/>
      <c r="C362" s="189" t="s">
        <v>688</v>
      </c>
      <c r="D362" s="190"/>
      <c r="E362" s="190"/>
      <c r="F362" s="190"/>
      <c r="G362" s="190"/>
      <c r="H362" s="190"/>
      <c r="I362" s="190"/>
      <c r="J362" s="190"/>
      <c r="K362" s="190"/>
      <c r="L362" s="190"/>
      <c r="M362" s="190"/>
      <c r="N362" s="190"/>
      <c r="O362" s="190"/>
      <c r="P362" s="190"/>
      <c r="Q362" s="190"/>
      <c r="R362" s="190"/>
      <c r="S362" s="190"/>
      <c r="T362" s="190"/>
      <c r="U362" s="190"/>
      <c r="V362" s="190"/>
      <c r="W362" s="190"/>
      <c r="X362" s="191"/>
      <c r="Y362" s="342">
        <v>195</v>
      </c>
      <c r="Z362" s="361"/>
      <c r="AA362" s="343"/>
      <c r="AB362" s="189" t="s">
        <v>689</v>
      </c>
      <c r="AC362" s="190"/>
      <c r="AD362" s="190"/>
      <c r="AE362" s="190"/>
      <c r="AF362" s="190"/>
      <c r="AG362" s="190"/>
      <c r="AH362" s="190"/>
      <c r="AI362" s="190"/>
      <c r="AJ362" s="190"/>
      <c r="AK362" s="190"/>
      <c r="AL362" s="190"/>
      <c r="AM362" s="190"/>
      <c r="AN362" s="190"/>
      <c r="AO362" s="190"/>
      <c r="AP362" s="190"/>
      <c r="AQ362" s="190"/>
      <c r="AR362" s="190"/>
      <c r="AS362" s="190"/>
      <c r="AT362" s="190"/>
      <c r="AU362" s="190"/>
      <c r="AV362" s="190"/>
      <c r="AW362" s="191"/>
      <c r="AX362" s="192"/>
      <c r="AY362" s="192"/>
    </row>
    <row r="363" spans="1:51" ht="12" customHeight="1" x14ac:dyDescent="0.25">
      <c r="A363" s="189" t="s">
        <v>690</v>
      </c>
      <c r="B363" s="191"/>
      <c r="C363" s="189" t="s">
        <v>691</v>
      </c>
      <c r="D363" s="190"/>
      <c r="E363" s="190"/>
      <c r="F363" s="190"/>
      <c r="G363" s="190"/>
      <c r="H363" s="190"/>
      <c r="I363" s="190"/>
      <c r="J363" s="190"/>
      <c r="K363" s="190"/>
      <c r="L363" s="190"/>
      <c r="M363" s="190"/>
      <c r="N363" s="190"/>
      <c r="O363" s="190"/>
      <c r="P363" s="190"/>
      <c r="Q363" s="190"/>
      <c r="R363" s="190"/>
      <c r="S363" s="190"/>
      <c r="T363" s="190"/>
      <c r="U363" s="190"/>
      <c r="V363" s="190"/>
      <c r="W363" s="190"/>
      <c r="X363" s="191"/>
      <c r="Y363" s="189" t="s">
        <v>692</v>
      </c>
      <c r="Z363" s="190"/>
      <c r="AA363" s="191"/>
      <c r="AB363" s="189" t="s">
        <v>693</v>
      </c>
      <c r="AC363" s="190"/>
      <c r="AD363" s="190"/>
      <c r="AE363" s="190"/>
      <c r="AF363" s="190"/>
      <c r="AG363" s="190"/>
      <c r="AH363" s="190"/>
      <c r="AI363" s="190"/>
      <c r="AJ363" s="190"/>
      <c r="AK363" s="190"/>
      <c r="AL363" s="190"/>
      <c r="AM363" s="190"/>
      <c r="AN363" s="190"/>
      <c r="AO363" s="190"/>
      <c r="AP363" s="190"/>
      <c r="AQ363" s="190"/>
      <c r="AR363" s="190"/>
      <c r="AS363" s="190"/>
      <c r="AT363" s="190"/>
      <c r="AU363" s="190"/>
      <c r="AV363" s="190"/>
      <c r="AW363" s="191"/>
      <c r="AX363" s="192"/>
      <c r="AY363" s="192"/>
    </row>
    <row r="364" spans="1:51" ht="12" customHeight="1" x14ac:dyDescent="0.25">
      <c r="A364" s="189" t="s">
        <v>694</v>
      </c>
      <c r="B364" s="191"/>
      <c r="C364" s="189" t="s">
        <v>695</v>
      </c>
      <c r="D364" s="190"/>
      <c r="E364" s="190"/>
      <c r="F364" s="190"/>
      <c r="G364" s="190"/>
      <c r="H364" s="190"/>
      <c r="I364" s="190"/>
      <c r="J364" s="190"/>
      <c r="K364" s="190"/>
      <c r="L364" s="190"/>
      <c r="M364" s="190"/>
      <c r="N364" s="190"/>
      <c r="O364" s="190"/>
      <c r="P364" s="190"/>
      <c r="Q364" s="190"/>
      <c r="R364" s="190"/>
      <c r="S364" s="190"/>
      <c r="T364" s="190"/>
      <c r="U364" s="190"/>
      <c r="V364" s="190"/>
      <c r="W364" s="190"/>
      <c r="X364" s="191"/>
      <c r="Y364" s="189" t="s">
        <v>696</v>
      </c>
      <c r="Z364" s="190"/>
      <c r="AA364" s="191"/>
      <c r="AB364" s="189" t="s">
        <v>697</v>
      </c>
      <c r="AC364" s="190"/>
      <c r="AD364" s="190"/>
      <c r="AE364" s="190"/>
      <c r="AF364" s="190"/>
      <c r="AG364" s="190"/>
      <c r="AH364" s="190"/>
      <c r="AI364" s="190"/>
      <c r="AJ364" s="190"/>
      <c r="AK364" s="190"/>
      <c r="AL364" s="190"/>
      <c r="AM364" s="190"/>
      <c r="AN364" s="190"/>
      <c r="AO364" s="190"/>
      <c r="AP364" s="190"/>
      <c r="AQ364" s="190"/>
      <c r="AR364" s="190"/>
      <c r="AS364" s="190"/>
      <c r="AT364" s="190"/>
      <c r="AU364" s="190"/>
      <c r="AV364" s="190"/>
      <c r="AW364" s="191"/>
      <c r="AX364" s="192"/>
      <c r="AY364" s="192"/>
    </row>
    <row r="365" spans="1:51" ht="12" customHeight="1" x14ac:dyDescent="0.25">
      <c r="A365" s="189" t="s">
        <v>698</v>
      </c>
      <c r="B365" s="191"/>
      <c r="C365" s="189" t="s">
        <v>699</v>
      </c>
      <c r="D365" s="190"/>
      <c r="E365" s="190"/>
      <c r="F365" s="190"/>
      <c r="G365" s="190"/>
      <c r="H365" s="190"/>
      <c r="I365" s="190"/>
      <c r="J365" s="190"/>
      <c r="K365" s="190"/>
      <c r="L365" s="190"/>
      <c r="M365" s="190"/>
      <c r="N365" s="190"/>
      <c r="O365" s="190"/>
      <c r="P365" s="190"/>
      <c r="Q365" s="190"/>
      <c r="R365" s="190"/>
      <c r="S365" s="190"/>
      <c r="T365" s="190"/>
      <c r="U365" s="190"/>
      <c r="V365" s="190"/>
      <c r="W365" s="190"/>
      <c r="X365" s="191"/>
      <c r="Y365" s="189" t="s">
        <v>700</v>
      </c>
      <c r="Z365" s="190"/>
      <c r="AA365" s="191"/>
      <c r="AB365" s="189" t="s">
        <v>701</v>
      </c>
      <c r="AC365" s="190"/>
      <c r="AD365" s="190"/>
      <c r="AE365" s="190"/>
      <c r="AF365" s="190"/>
      <c r="AG365" s="190"/>
      <c r="AH365" s="190"/>
      <c r="AI365" s="190"/>
      <c r="AJ365" s="190"/>
      <c r="AK365" s="190"/>
      <c r="AL365" s="190"/>
      <c r="AM365" s="190"/>
      <c r="AN365" s="190"/>
      <c r="AO365" s="190"/>
      <c r="AP365" s="190"/>
      <c r="AQ365" s="190"/>
      <c r="AR365" s="190"/>
      <c r="AS365" s="190"/>
      <c r="AT365" s="190"/>
      <c r="AU365" s="190"/>
      <c r="AV365" s="190"/>
      <c r="AW365" s="191"/>
      <c r="AX365" s="192"/>
      <c r="AY365" s="192"/>
    </row>
    <row r="366" spans="1:51" ht="12" customHeight="1" x14ac:dyDescent="0.25">
      <c r="A366" s="189" t="s">
        <v>702</v>
      </c>
      <c r="B366" s="191"/>
      <c r="C366" s="189" t="s">
        <v>703</v>
      </c>
      <c r="D366" s="190"/>
      <c r="E366" s="190"/>
      <c r="F366" s="190"/>
      <c r="G366" s="190"/>
      <c r="H366" s="190"/>
      <c r="I366" s="190"/>
      <c r="J366" s="190"/>
      <c r="K366" s="190"/>
      <c r="L366" s="190"/>
      <c r="M366" s="190"/>
      <c r="N366" s="190"/>
      <c r="O366" s="190"/>
      <c r="P366" s="190"/>
      <c r="Q366" s="190"/>
      <c r="R366" s="190"/>
      <c r="S366" s="190"/>
      <c r="T366" s="190"/>
      <c r="U366" s="190"/>
      <c r="V366" s="190"/>
      <c r="W366" s="190"/>
      <c r="X366" s="191"/>
      <c r="Y366" s="189" t="s">
        <v>704</v>
      </c>
      <c r="Z366" s="190"/>
      <c r="AA366" s="191"/>
      <c r="AB366" s="189" t="s">
        <v>705</v>
      </c>
      <c r="AC366" s="190"/>
      <c r="AD366" s="190"/>
      <c r="AE366" s="190"/>
      <c r="AF366" s="190"/>
      <c r="AG366" s="190"/>
      <c r="AH366" s="190"/>
      <c r="AI366" s="190"/>
      <c r="AJ366" s="190"/>
      <c r="AK366" s="190"/>
      <c r="AL366" s="190"/>
      <c r="AM366" s="190"/>
      <c r="AN366" s="190"/>
      <c r="AO366" s="190"/>
      <c r="AP366" s="190"/>
      <c r="AQ366" s="190"/>
      <c r="AR366" s="190"/>
      <c r="AS366" s="190"/>
      <c r="AT366" s="190"/>
      <c r="AU366" s="190"/>
      <c r="AV366" s="190"/>
      <c r="AW366" s="191"/>
      <c r="AX366" s="192"/>
      <c r="AY366" s="192"/>
    </row>
    <row r="367" spans="1:51" ht="11.1" customHeight="1" x14ac:dyDescent="0.25">
      <c r="A367" s="189" t="s">
        <v>706</v>
      </c>
      <c r="B367" s="191"/>
      <c r="C367" s="189" t="s">
        <v>707</v>
      </c>
      <c r="D367" s="190"/>
      <c r="E367" s="190"/>
      <c r="F367" s="190"/>
      <c r="G367" s="190"/>
      <c r="H367" s="190"/>
      <c r="I367" s="190"/>
      <c r="J367" s="190"/>
      <c r="K367" s="190"/>
      <c r="L367" s="190"/>
      <c r="M367" s="190"/>
      <c r="N367" s="190"/>
      <c r="O367" s="190"/>
      <c r="P367" s="190"/>
      <c r="Q367" s="190"/>
      <c r="R367" s="190"/>
      <c r="S367" s="190"/>
      <c r="T367" s="190"/>
      <c r="U367" s="190"/>
      <c r="V367" s="190"/>
      <c r="W367" s="190"/>
      <c r="X367" s="191"/>
      <c r="Y367" s="189" t="s">
        <v>708</v>
      </c>
      <c r="Z367" s="190"/>
      <c r="AA367" s="191"/>
      <c r="AB367" s="189" t="s">
        <v>709</v>
      </c>
      <c r="AC367" s="190"/>
      <c r="AD367" s="190"/>
      <c r="AE367" s="190"/>
      <c r="AF367" s="190"/>
      <c r="AG367" s="190"/>
      <c r="AH367" s="190"/>
      <c r="AI367" s="190"/>
      <c r="AJ367" s="190"/>
      <c r="AK367" s="190"/>
      <c r="AL367" s="190"/>
      <c r="AM367" s="190"/>
      <c r="AN367" s="190"/>
      <c r="AO367" s="190"/>
      <c r="AP367" s="190"/>
      <c r="AQ367" s="190"/>
      <c r="AR367" s="190"/>
      <c r="AS367" s="190"/>
      <c r="AT367" s="190"/>
      <c r="AU367" s="190"/>
      <c r="AV367" s="190"/>
      <c r="AW367" s="191"/>
      <c r="AX367" s="192"/>
      <c r="AY367" s="192"/>
    </row>
    <row r="368" spans="1:51" ht="12" customHeight="1" x14ac:dyDescent="0.25">
      <c r="A368" s="189" t="s">
        <v>710</v>
      </c>
      <c r="B368" s="191"/>
      <c r="C368" s="189" t="s">
        <v>711</v>
      </c>
      <c r="D368" s="190"/>
      <c r="E368" s="190"/>
      <c r="F368" s="190"/>
      <c r="G368" s="190"/>
      <c r="H368" s="190"/>
      <c r="I368" s="190"/>
      <c r="J368" s="190"/>
      <c r="K368" s="190"/>
      <c r="L368" s="190"/>
      <c r="M368" s="190"/>
      <c r="N368" s="190"/>
      <c r="O368" s="190"/>
      <c r="P368" s="190"/>
      <c r="Q368" s="190"/>
      <c r="R368" s="190"/>
      <c r="S368" s="190"/>
      <c r="T368" s="190"/>
      <c r="U368" s="190"/>
      <c r="V368" s="190"/>
      <c r="W368" s="190"/>
      <c r="X368" s="191"/>
      <c r="Y368" s="189" t="s">
        <v>712</v>
      </c>
      <c r="Z368" s="190"/>
      <c r="AA368" s="191"/>
      <c r="AB368" s="189" t="s">
        <v>713</v>
      </c>
      <c r="AC368" s="190"/>
      <c r="AD368" s="190"/>
      <c r="AE368" s="190"/>
      <c r="AF368" s="190"/>
      <c r="AG368" s="190"/>
      <c r="AH368" s="190"/>
      <c r="AI368" s="190"/>
      <c r="AJ368" s="190"/>
      <c r="AK368" s="190"/>
      <c r="AL368" s="190"/>
      <c r="AM368" s="190"/>
      <c r="AN368" s="190"/>
      <c r="AO368" s="190"/>
      <c r="AP368" s="190"/>
      <c r="AQ368" s="190"/>
      <c r="AR368" s="190"/>
      <c r="AS368" s="190"/>
      <c r="AT368" s="190"/>
      <c r="AU368" s="190"/>
      <c r="AV368" s="190"/>
      <c r="AW368" s="191"/>
      <c r="AX368" s="192"/>
      <c r="AY368" s="192"/>
    </row>
    <row r="369" spans="1:51" ht="9.9499999999999993" customHeight="1" x14ac:dyDescent="0.25">
      <c r="A369" s="350" t="s">
        <v>714</v>
      </c>
      <c r="B369" s="352"/>
      <c r="C369" s="350" t="s">
        <v>715</v>
      </c>
      <c r="D369" s="351"/>
      <c r="E369" s="351"/>
      <c r="F369" s="351"/>
      <c r="G369" s="351"/>
      <c r="H369" s="351"/>
      <c r="I369" s="351"/>
      <c r="J369" s="351"/>
      <c r="K369" s="351"/>
      <c r="L369" s="351"/>
      <c r="M369" s="351"/>
      <c r="N369" s="351"/>
      <c r="O369" s="351"/>
      <c r="P369" s="351"/>
      <c r="Q369" s="351"/>
      <c r="R369" s="351"/>
      <c r="S369" s="351"/>
      <c r="T369" s="351"/>
      <c r="U369" s="351"/>
      <c r="V369" s="351"/>
      <c r="W369" s="351"/>
      <c r="X369" s="352"/>
      <c r="Y369" s="189" t="s">
        <v>716</v>
      </c>
      <c r="Z369" s="190"/>
      <c r="AA369" s="191"/>
      <c r="AB369" s="189" t="s">
        <v>717</v>
      </c>
      <c r="AC369" s="190"/>
      <c r="AD369" s="190"/>
      <c r="AE369" s="190"/>
      <c r="AF369" s="190"/>
      <c r="AG369" s="190"/>
      <c r="AH369" s="190"/>
      <c r="AI369" s="190"/>
      <c r="AJ369" s="190"/>
      <c r="AK369" s="190"/>
      <c r="AL369" s="190"/>
      <c r="AM369" s="190"/>
      <c r="AN369" s="190"/>
      <c r="AO369" s="190"/>
      <c r="AP369" s="190"/>
      <c r="AQ369" s="190"/>
      <c r="AR369" s="190"/>
      <c r="AS369" s="190"/>
      <c r="AT369" s="190"/>
      <c r="AU369" s="190"/>
      <c r="AV369" s="190"/>
      <c r="AW369" s="191"/>
      <c r="AX369" s="192"/>
      <c r="AY369" s="192"/>
    </row>
    <row r="370" spans="1:51" ht="12.95" customHeight="1" x14ac:dyDescent="0.25">
      <c r="A370" s="353"/>
      <c r="B370" s="355"/>
      <c r="C370" s="353"/>
      <c r="D370" s="354"/>
      <c r="E370" s="354"/>
      <c r="F370" s="354"/>
      <c r="G370" s="354"/>
      <c r="H370" s="354"/>
      <c r="I370" s="354"/>
      <c r="J370" s="354"/>
      <c r="K370" s="354"/>
      <c r="L370" s="354"/>
      <c r="M370" s="354"/>
      <c r="N370" s="354"/>
      <c r="O370" s="354"/>
      <c r="P370" s="354"/>
      <c r="Q370" s="354"/>
      <c r="R370" s="354"/>
      <c r="S370" s="354"/>
      <c r="T370" s="354"/>
      <c r="U370" s="354"/>
      <c r="V370" s="354"/>
      <c r="W370" s="354"/>
      <c r="X370" s="355"/>
      <c r="Y370" s="350" t="s">
        <v>718</v>
      </c>
      <c r="Z370" s="351"/>
      <c r="AA370" s="352"/>
      <c r="AB370" s="350" t="s">
        <v>719</v>
      </c>
      <c r="AC370" s="351"/>
      <c r="AD370" s="351"/>
      <c r="AE370" s="351"/>
      <c r="AF370" s="351"/>
      <c r="AG370" s="351"/>
      <c r="AH370" s="351"/>
      <c r="AI370" s="351"/>
      <c r="AJ370" s="351"/>
      <c r="AK370" s="351"/>
      <c r="AL370" s="351"/>
      <c r="AM370" s="351"/>
      <c r="AN370" s="351"/>
      <c r="AO370" s="351"/>
      <c r="AP370" s="351"/>
      <c r="AQ370" s="351"/>
      <c r="AR370" s="351"/>
      <c r="AS370" s="351"/>
      <c r="AT370" s="351"/>
      <c r="AU370" s="351"/>
      <c r="AV370" s="351"/>
      <c r="AW370" s="352"/>
      <c r="AX370" s="192"/>
      <c r="AY370" s="192"/>
    </row>
    <row r="371" spans="1:51" ht="9" customHeight="1" x14ac:dyDescent="0.25">
      <c r="A371" s="189" t="s">
        <v>720</v>
      </c>
      <c r="B371" s="191"/>
      <c r="C371" s="189" t="s">
        <v>721</v>
      </c>
      <c r="D371" s="190"/>
      <c r="E371" s="190"/>
      <c r="F371" s="190"/>
      <c r="G371" s="190"/>
      <c r="H371" s="190"/>
      <c r="I371" s="190"/>
      <c r="J371" s="190"/>
      <c r="K371" s="190"/>
      <c r="L371" s="190"/>
      <c r="M371" s="190"/>
      <c r="N371" s="190"/>
      <c r="O371" s="190"/>
      <c r="P371" s="190"/>
      <c r="Q371" s="190"/>
      <c r="R371" s="190"/>
      <c r="S371" s="190"/>
      <c r="T371" s="190"/>
      <c r="U371" s="190"/>
      <c r="V371" s="190"/>
      <c r="W371" s="190"/>
      <c r="X371" s="191"/>
      <c r="Y371" s="353"/>
      <c r="Z371" s="354"/>
      <c r="AA371" s="355"/>
      <c r="AB371" s="353"/>
      <c r="AC371" s="354"/>
      <c r="AD371" s="354"/>
      <c r="AE371" s="354"/>
      <c r="AF371" s="354"/>
      <c r="AG371" s="354"/>
      <c r="AH371" s="354"/>
      <c r="AI371" s="354"/>
      <c r="AJ371" s="354"/>
      <c r="AK371" s="354"/>
      <c r="AL371" s="354"/>
      <c r="AM371" s="354"/>
      <c r="AN371" s="354"/>
      <c r="AO371" s="354"/>
      <c r="AP371" s="354"/>
      <c r="AQ371" s="354"/>
      <c r="AR371" s="354"/>
      <c r="AS371" s="354"/>
      <c r="AT371" s="354"/>
      <c r="AU371" s="354"/>
      <c r="AV371" s="354"/>
      <c r="AW371" s="355"/>
      <c r="AX371" s="192"/>
      <c r="AY371" s="192"/>
    </row>
    <row r="372" spans="1:51" ht="12" customHeight="1" x14ac:dyDescent="0.25">
      <c r="A372" s="189" t="s">
        <v>722</v>
      </c>
      <c r="B372" s="191"/>
      <c r="C372" s="189" t="s">
        <v>723</v>
      </c>
      <c r="D372" s="190"/>
      <c r="E372" s="190"/>
      <c r="F372" s="190"/>
      <c r="G372" s="190"/>
      <c r="H372" s="190"/>
      <c r="I372" s="190"/>
      <c r="J372" s="190"/>
      <c r="K372" s="190"/>
      <c r="L372" s="190"/>
      <c r="M372" s="190"/>
      <c r="N372" s="190"/>
      <c r="O372" s="190"/>
      <c r="P372" s="190"/>
      <c r="Q372" s="190"/>
      <c r="R372" s="190"/>
      <c r="S372" s="190"/>
      <c r="T372" s="190"/>
      <c r="U372" s="190"/>
      <c r="V372" s="190"/>
      <c r="W372" s="190"/>
      <c r="X372" s="191"/>
      <c r="Y372" s="189" t="s">
        <v>724</v>
      </c>
      <c r="Z372" s="190"/>
      <c r="AA372" s="191"/>
      <c r="AB372" s="189" t="s">
        <v>725</v>
      </c>
      <c r="AC372" s="190"/>
      <c r="AD372" s="190"/>
      <c r="AE372" s="190"/>
      <c r="AF372" s="190"/>
      <c r="AG372" s="190"/>
      <c r="AH372" s="190"/>
      <c r="AI372" s="190"/>
      <c r="AJ372" s="190"/>
      <c r="AK372" s="190"/>
      <c r="AL372" s="190"/>
      <c r="AM372" s="190"/>
      <c r="AN372" s="190"/>
      <c r="AO372" s="190"/>
      <c r="AP372" s="190"/>
      <c r="AQ372" s="190"/>
      <c r="AR372" s="190"/>
      <c r="AS372" s="190"/>
      <c r="AT372" s="190"/>
      <c r="AU372" s="190"/>
      <c r="AV372" s="190"/>
      <c r="AW372" s="191"/>
      <c r="AX372" s="192"/>
      <c r="AY372" s="192"/>
    </row>
    <row r="373" spans="1:51" ht="9" customHeight="1" x14ac:dyDescent="0.25">
      <c r="A373" s="344" t="s">
        <v>726</v>
      </c>
      <c r="B373" s="346"/>
      <c r="C373" s="350" t="s">
        <v>727</v>
      </c>
      <c r="D373" s="351"/>
      <c r="E373" s="351"/>
      <c r="F373" s="351"/>
      <c r="G373" s="351"/>
      <c r="H373" s="351"/>
      <c r="I373" s="351"/>
      <c r="J373" s="351"/>
      <c r="K373" s="351"/>
      <c r="L373" s="351"/>
      <c r="M373" s="351"/>
      <c r="N373" s="351"/>
      <c r="O373" s="351"/>
      <c r="P373" s="351"/>
      <c r="Q373" s="351"/>
      <c r="R373" s="351"/>
      <c r="S373" s="351"/>
      <c r="T373" s="351"/>
      <c r="U373" s="351"/>
      <c r="V373" s="351"/>
      <c r="W373" s="351"/>
      <c r="X373" s="352"/>
      <c r="Y373" s="189" t="s">
        <v>728</v>
      </c>
      <c r="Z373" s="190"/>
      <c r="AA373" s="191"/>
      <c r="AB373" s="189" t="s">
        <v>729</v>
      </c>
      <c r="AC373" s="190"/>
      <c r="AD373" s="190"/>
      <c r="AE373" s="190"/>
      <c r="AF373" s="190"/>
      <c r="AG373" s="190"/>
      <c r="AH373" s="190"/>
      <c r="AI373" s="190"/>
      <c r="AJ373" s="190"/>
      <c r="AK373" s="190"/>
      <c r="AL373" s="190"/>
      <c r="AM373" s="190"/>
      <c r="AN373" s="190"/>
      <c r="AO373" s="190"/>
      <c r="AP373" s="190"/>
      <c r="AQ373" s="190"/>
      <c r="AR373" s="190"/>
      <c r="AS373" s="190"/>
      <c r="AT373" s="190"/>
      <c r="AU373" s="190"/>
      <c r="AV373" s="190"/>
      <c r="AW373" s="191"/>
      <c r="AX373" s="192"/>
      <c r="AY373" s="192"/>
    </row>
    <row r="374" spans="1:51" ht="20.100000000000001" customHeight="1" x14ac:dyDescent="0.25">
      <c r="A374" s="347"/>
      <c r="B374" s="349"/>
      <c r="C374" s="353"/>
      <c r="D374" s="354"/>
      <c r="E374" s="354"/>
      <c r="F374" s="354"/>
      <c r="G374" s="354"/>
      <c r="H374" s="354"/>
      <c r="I374" s="354"/>
      <c r="J374" s="354"/>
      <c r="K374" s="354"/>
      <c r="L374" s="354"/>
      <c r="M374" s="354"/>
      <c r="N374" s="354"/>
      <c r="O374" s="354"/>
      <c r="P374" s="354"/>
      <c r="Q374" s="354"/>
      <c r="R374" s="354"/>
      <c r="S374" s="354"/>
      <c r="T374" s="354"/>
      <c r="U374" s="354"/>
      <c r="V374" s="354"/>
      <c r="W374" s="354"/>
      <c r="X374" s="355"/>
      <c r="Y374" s="189" t="s">
        <v>730</v>
      </c>
      <c r="Z374" s="190"/>
      <c r="AA374" s="191"/>
      <c r="AB374" s="189" t="s">
        <v>731</v>
      </c>
      <c r="AC374" s="190"/>
      <c r="AD374" s="190"/>
      <c r="AE374" s="190"/>
      <c r="AF374" s="190"/>
      <c r="AG374" s="190"/>
      <c r="AH374" s="190"/>
      <c r="AI374" s="190"/>
      <c r="AJ374" s="190"/>
      <c r="AK374" s="190"/>
      <c r="AL374" s="190"/>
      <c r="AM374" s="190"/>
      <c r="AN374" s="190"/>
      <c r="AO374" s="190"/>
      <c r="AP374" s="190"/>
      <c r="AQ374" s="190"/>
      <c r="AR374" s="190"/>
      <c r="AS374" s="190"/>
      <c r="AT374" s="190"/>
      <c r="AU374" s="190"/>
      <c r="AV374" s="190"/>
      <c r="AW374" s="191"/>
      <c r="AX374" s="193"/>
      <c r="AY374" s="193"/>
    </row>
    <row r="375" spans="1:51" ht="12" customHeight="1" x14ac:dyDescent="0.25">
      <c r="A375" s="344" t="s">
        <v>732</v>
      </c>
      <c r="B375" s="346"/>
      <c r="C375" s="350" t="s">
        <v>733</v>
      </c>
      <c r="D375" s="351"/>
      <c r="E375" s="351"/>
      <c r="F375" s="351"/>
      <c r="G375" s="351"/>
      <c r="H375" s="351"/>
      <c r="I375" s="351"/>
      <c r="J375" s="351"/>
      <c r="K375" s="351"/>
      <c r="L375" s="351"/>
      <c r="M375" s="351"/>
      <c r="N375" s="351"/>
      <c r="O375" s="351"/>
      <c r="P375" s="351"/>
      <c r="Q375" s="351"/>
      <c r="R375" s="351"/>
      <c r="S375" s="351"/>
      <c r="T375" s="351"/>
      <c r="U375" s="351"/>
      <c r="V375" s="351"/>
      <c r="W375" s="351"/>
      <c r="X375" s="352"/>
      <c r="Y375" s="189" t="s">
        <v>734</v>
      </c>
      <c r="Z375" s="190"/>
      <c r="AA375" s="191"/>
      <c r="AB375" s="189" t="s">
        <v>735</v>
      </c>
      <c r="AC375" s="190"/>
      <c r="AD375" s="190"/>
      <c r="AE375" s="190"/>
      <c r="AF375" s="190"/>
      <c r="AG375" s="190"/>
      <c r="AH375" s="190"/>
      <c r="AI375" s="190"/>
      <c r="AJ375" s="190"/>
      <c r="AK375" s="190"/>
      <c r="AL375" s="190"/>
      <c r="AM375" s="190"/>
      <c r="AN375" s="190"/>
      <c r="AO375" s="190"/>
      <c r="AP375" s="190"/>
      <c r="AQ375" s="190"/>
      <c r="AR375" s="190"/>
      <c r="AS375" s="190"/>
      <c r="AT375" s="190"/>
      <c r="AU375" s="190"/>
      <c r="AV375" s="190"/>
      <c r="AW375" s="191"/>
      <c r="AX375" s="192"/>
      <c r="AY375" s="192"/>
    </row>
    <row r="376" spans="1:51" ht="9" customHeight="1" x14ac:dyDescent="0.25">
      <c r="A376" s="347"/>
      <c r="B376" s="349"/>
      <c r="C376" s="353"/>
      <c r="D376" s="354"/>
      <c r="E376" s="354"/>
      <c r="F376" s="354"/>
      <c r="G376" s="354"/>
      <c r="H376" s="354"/>
      <c r="I376" s="354"/>
      <c r="J376" s="354"/>
      <c r="K376" s="354"/>
      <c r="L376" s="354"/>
      <c r="M376" s="354"/>
      <c r="N376" s="354"/>
      <c r="O376" s="354"/>
      <c r="P376" s="354"/>
      <c r="Q376" s="354"/>
      <c r="R376" s="354"/>
      <c r="S376" s="354"/>
      <c r="T376" s="354"/>
      <c r="U376" s="354"/>
      <c r="V376" s="354"/>
      <c r="W376" s="354"/>
      <c r="X376" s="355"/>
      <c r="Y376" s="350" t="s">
        <v>736</v>
      </c>
      <c r="Z376" s="351"/>
      <c r="AA376" s="352"/>
      <c r="AB376" s="350" t="s">
        <v>737</v>
      </c>
      <c r="AC376" s="351"/>
      <c r="AD376" s="351"/>
      <c r="AE376" s="351"/>
      <c r="AF376" s="351"/>
      <c r="AG376" s="351"/>
      <c r="AH376" s="351"/>
      <c r="AI376" s="351"/>
      <c r="AJ376" s="351"/>
      <c r="AK376" s="351"/>
      <c r="AL376" s="351"/>
      <c r="AM376" s="351"/>
      <c r="AN376" s="351"/>
      <c r="AO376" s="351"/>
      <c r="AP376" s="351"/>
      <c r="AQ376" s="351"/>
      <c r="AR376" s="351"/>
      <c r="AS376" s="351"/>
      <c r="AT376" s="351"/>
      <c r="AU376" s="351"/>
      <c r="AV376" s="351"/>
      <c r="AW376" s="352"/>
      <c r="AX376" s="192"/>
      <c r="AY376" s="192"/>
    </row>
    <row r="377" spans="1:51" ht="11.1" customHeight="1" x14ac:dyDescent="0.25">
      <c r="A377" s="344" t="s">
        <v>738</v>
      </c>
      <c r="B377" s="346"/>
      <c r="C377" s="350" t="s">
        <v>739</v>
      </c>
      <c r="D377" s="351"/>
      <c r="E377" s="351"/>
      <c r="F377" s="351"/>
      <c r="G377" s="351"/>
      <c r="H377" s="351"/>
      <c r="I377" s="351"/>
      <c r="J377" s="351"/>
      <c r="K377" s="351"/>
      <c r="L377" s="351"/>
      <c r="M377" s="351"/>
      <c r="N377" s="351"/>
      <c r="O377" s="351"/>
      <c r="P377" s="351"/>
      <c r="Q377" s="351"/>
      <c r="R377" s="351"/>
      <c r="S377" s="351"/>
      <c r="T377" s="351"/>
      <c r="U377" s="351"/>
      <c r="V377" s="351"/>
      <c r="W377" s="351"/>
      <c r="X377" s="352"/>
      <c r="Y377" s="353"/>
      <c r="Z377" s="354"/>
      <c r="AA377" s="355"/>
      <c r="AB377" s="353"/>
      <c r="AC377" s="354"/>
      <c r="AD377" s="354"/>
      <c r="AE377" s="354"/>
      <c r="AF377" s="354"/>
      <c r="AG377" s="354"/>
      <c r="AH377" s="354"/>
      <c r="AI377" s="354"/>
      <c r="AJ377" s="354"/>
      <c r="AK377" s="354"/>
      <c r="AL377" s="354"/>
      <c r="AM377" s="354"/>
      <c r="AN377" s="354"/>
      <c r="AO377" s="354"/>
      <c r="AP377" s="354"/>
      <c r="AQ377" s="354"/>
      <c r="AR377" s="354"/>
      <c r="AS377" s="354"/>
      <c r="AT377" s="354"/>
      <c r="AU377" s="354"/>
      <c r="AV377" s="354"/>
      <c r="AW377" s="355"/>
      <c r="AX377" s="192"/>
      <c r="AY377" s="192"/>
    </row>
    <row r="378" spans="1:51" ht="9.9499999999999993" customHeight="1" x14ac:dyDescent="0.25">
      <c r="A378" s="347"/>
      <c r="B378" s="349"/>
      <c r="C378" s="353"/>
      <c r="D378" s="354"/>
      <c r="E378" s="354"/>
      <c r="F378" s="354"/>
      <c r="G378" s="354"/>
      <c r="H378" s="354"/>
      <c r="I378" s="354"/>
      <c r="J378" s="354"/>
      <c r="K378" s="354"/>
      <c r="L378" s="354"/>
      <c r="M378" s="354"/>
      <c r="N378" s="354"/>
      <c r="O378" s="354"/>
      <c r="P378" s="354"/>
      <c r="Q378" s="354"/>
      <c r="R378" s="354"/>
      <c r="S378" s="354"/>
      <c r="T378" s="354"/>
      <c r="U378" s="354"/>
      <c r="V378" s="354"/>
      <c r="W378" s="354"/>
      <c r="X378" s="355"/>
      <c r="Y378" s="189" t="s">
        <v>740</v>
      </c>
      <c r="Z378" s="190"/>
      <c r="AA378" s="191"/>
      <c r="AB378" s="189" t="s">
        <v>741</v>
      </c>
      <c r="AC378" s="190"/>
      <c r="AD378" s="190"/>
      <c r="AE378" s="190"/>
      <c r="AF378" s="190"/>
      <c r="AG378" s="190"/>
      <c r="AH378" s="190"/>
      <c r="AI378" s="190"/>
      <c r="AJ378" s="190"/>
      <c r="AK378" s="190"/>
      <c r="AL378" s="190"/>
      <c r="AM378" s="190"/>
      <c r="AN378" s="190"/>
      <c r="AO378" s="190"/>
      <c r="AP378" s="190"/>
      <c r="AQ378" s="190"/>
      <c r="AR378" s="190"/>
      <c r="AS378" s="190"/>
      <c r="AT378" s="190"/>
      <c r="AU378" s="190"/>
      <c r="AV378" s="190"/>
      <c r="AW378" s="191"/>
      <c r="AX378" s="192"/>
      <c r="AY378" s="192"/>
    </row>
    <row r="379" spans="1:51" ht="12" customHeight="1" x14ac:dyDescent="0.25">
      <c r="A379" s="189" t="s">
        <v>742</v>
      </c>
      <c r="B379" s="191"/>
      <c r="C379" s="189" t="s">
        <v>743</v>
      </c>
      <c r="D379" s="190"/>
      <c r="E379" s="190"/>
      <c r="F379" s="190"/>
      <c r="G379" s="190"/>
      <c r="H379" s="190"/>
      <c r="I379" s="190"/>
      <c r="J379" s="190"/>
      <c r="K379" s="190"/>
      <c r="L379" s="190"/>
      <c r="M379" s="190"/>
      <c r="N379" s="190"/>
      <c r="O379" s="190"/>
      <c r="P379" s="190"/>
      <c r="Q379" s="190"/>
      <c r="R379" s="190"/>
      <c r="S379" s="190"/>
      <c r="T379" s="190"/>
      <c r="U379" s="190"/>
      <c r="V379" s="190"/>
      <c r="W379" s="190"/>
      <c r="X379" s="191"/>
      <c r="Y379" s="189" t="s">
        <v>744</v>
      </c>
      <c r="Z379" s="190"/>
      <c r="AA379" s="191"/>
      <c r="AB379" s="189" t="s">
        <v>745</v>
      </c>
      <c r="AC379" s="190"/>
      <c r="AD379" s="190"/>
      <c r="AE379" s="190"/>
      <c r="AF379" s="190"/>
      <c r="AG379" s="190"/>
      <c r="AH379" s="190"/>
      <c r="AI379" s="190"/>
      <c r="AJ379" s="190"/>
      <c r="AK379" s="190"/>
      <c r="AL379" s="190"/>
      <c r="AM379" s="190"/>
      <c r="AN379" s="190"/>
      <c r="AO379" s="190"/>
      <c r="AP379" s="190"/>
      <c r="AQ379" s="190"/>
      <c r="AR379" s="190"/>
      <c r="AS379" s="190"/>
      <c r="AT379" s="190"/>
      <c r="AU379" s="190"/>
      <c r="AV379" s="190"/>
      <c r="AW379" s="191"/>
      <c r="AX379" s="192"/>
      <c r="AY379" s="192"/>
    </row>
    <row r="380" spans="1:51" ht="12" customHeight="1" x14ac:dyDescent="0.25">
      <c r="A380" s="189" t="s">
        <v>476</v>
      </c>
      <c r="B380" s="191"/>
      <c r="C380" s="189" t="s">
        <v>746</v>
      </c>
      <c r="D380" s="190"/>
      <c r="E380" s="190"/>
      <c r="F380" s="190"/>
      <c r="G380" s="190"/>
      <c r="H380" s="190"/>
      <c r="I380" s="190"/>
      <c r="J380" s="190"/>
      <c r="K380" s="190"/>
      <c r="L380" s="190"/>
      <c r="M380" s="190"/>
      <c r="N380" s="190"/>
      <c r="O380" s="190"/>
      <c r="P380" s="190"/>
      <c r="Q380" s="190"/>
      <c r="R380" s="190"/>
      <c r="S380" s="190"/>
      <c r="T380" s="190"/>
      <c r="U380" s="190"/>
      <c r="V380" s="190"/>
      <c r="W380" s="190"/>
      <c r="X380" s="191"/>
      <c r="Y380" s="189" t="s">
        <v>747</v>
      </c>
      <c r="Z380" s="190"/>
      <c r="AA380" s="191"/>
      <c r="AB380" s="189" t="s">
        <v>748</v>
      </c>
      <c r="AC380" s="190"/>
      <c r="AD380" s="190"/>
      <c r="AE380" s="190"/>
      <c r="AF380" s="190"/>
      <c r="AG380" s="190"/>
      <c r="AH380" s="190"/>
      <c r="AI380" s="190"/>
      <c r="AJ380" s="190"/>
      <c r="AK380" s="190"/>
      <c r="AL380" s="190"/>
      <c r="AM380" s="190"/>
      <c r="AN380" s="190"/>
      <c r="AO380" s="190"/>
      <c r="AP380" s="190"/>
      <c r="AQ380" s="190"/>
      <c r="AR380" s="190"/>
      <c r="AS380" s="190"/>
      <c r="AT380" s="190"/>
      <c r="AU380" s="190"/>
      <c r="AV380" s="190"/>
      <c r="AW380" s="191"/>
      <c r="AX380" s="192"/>
      <c r="AY380" s="192"/>
    </row>
    <row r="381" spans="1:51" ht="10.7" customHeight="1" x14ac:dyDescent="0.25">
      <c r="A381" s="189" t="s">
        <v>749</v>
      </c>
      <c r="B381" s="191"/>
      <c r="C381" s="189" t="s">
        <v>750</v>
      </c>
      <c r="D381" s="190"/>
      <c r="E381" s="190"/>
      <c r="F381" s="190"/>
      <c r="G381" s="190"/>
      <c r="H381" s="190"/>
      <c r="I381" s="190"/>
      <c r="J381" s="190"/>
      <c r="K381" s="190"/>
      <c r="L381" s="190"/>
      <c r="M381" s="190"/>
      <c r="N381" s="190"/>
      <c r="O381" s="190"/>
      <c r="P381" s="190"/>
      <c r="Q381" s="190"/>
      <c r="R381" s="190"/>
      <c r="S381" s="190"/>
      <c r="T381" s="190"/>
      <c r="U381" s="190"/>
      <c r="V381" s="190"/>
      <c r="W381" s="190"/>
      <c r="X381" s="191"/>
      <c r="Y381" s="362"/>
      <c r="Z381" s="363"/>
      <c r="AA381" s="363"/>
      <c r="AB381" s="363"/>
      <c r="AC381" s="363"/>
      <c r="AD381" s="363"/>
      <c r="AE381" s="363"/>
      <c r="AF381" s="363"/>
      <c r="AG381" s="363"/>
      <c r="AH381" s="363"/>
      <c r="AI381" s="363"/>
      <c r="AJ381" s="363"/>
      <c r="AK381" s="363"/>
      <c r="AL381" s="363"/>
      <c r="AM381" s="363"/>
      <c r="AN381" s="363"/>
      <c r="AO381" s="363"/>
      <c r="AP381" s="363"/>
      <c r="AQ381" s="363"/>
      <c r="AR381" s="363"/>
      <c r="AS381" s="363"/>
      <c r="AT381" s="363"/>
      <c r="AU381" s="363"/>
      <c r="AV381" s="363"/>
      <c r="AW381" s="363"/>
      <c r="AX381" s="192"/>
      <c r="AY381" s="192"/>
    </row>
    <row r="382" spans="1:51" ht="276" customHeight="1" x14ac:dyDescent="0.25"/>
    <row r="383" spans="1:51" ht="11.45" customHeight="1" x14ac:dyDescent="0.25">
      <c r="A383" s="189" t="s">
        <v>751</v>
      </c>
      <c r="B383" s="191"/>
      <c r="C383" s="189" t="s">
        <v>752</v>
      </c>
      <c r="D383" s="190"/>
      <c r="E383" s="190"/>
      <c r="F383" s="190"/>
      <c r="G383" s="190"/>
      <c r="H383" s="190"/>
      <c r="I383" s="190"/>
      <c r="J383" s="190"/>
      <c r="K383" s="190"/>
      <c r="L383" s="190"/>
      <c r="M383" s="190"/>
      <c r="N383" s="190"/>
      <c r="O383" s="190"/>
      <c r="P383" s="190"/>
      <c r="Q383" s="190"/>
      <c r="R383" s="190"/>
      <c r="S383" s="190"/>
      <c r="T383" s="190"/>
      <c r="U383" s="190"/>
      <c r="V383" s="190"/>
      <c r="W383" s="190"/>
      <c r="X383" s="191"/>
      <c r="Y383" s="189" t="s">
        <v>538</v>
      </c>
      <c r="Z383" s="190"/>
      <c r="AA383" s="191"/>
      <c r="AB383" s="189" t="s">
        <v>753</v>
      </c>
      <c r="AC383" s="190"/>
      <c r="AD383" s="190"/>
      <c r="AE383" s="190"/>
      <c r="AF383" s="190"/>
      <c r="AG383" s="190"/>
      <c r="AH383" s="190"/>
      <c r="AI383" s="190"/>
      <c r="AJ383" s="190"/>
      <c r="AK383" s="190"/>
      <c r="AL383" s="190"/>
      <c r="AM383" s="190"/>
      <c r="AN383" s="190"/>
      <c r="AO383" s="190"/>
      <c r="AP383" s="190"/>
      <c r="AQ383" s="190"/>
      <c r="AR383" s="190"/>
      <c r="AS383" s="190"/>
      <c r="AT383" s="190"/>
      <c r="AU383" s="190"/>
      <c r="AV383" s="190"/>
      <c r="AW383" s="191"/>
      <c r="AX383" s="192"/>
      <c r="AY383" s="192"/>
    </row>
    <row r="384" spans="1:51" ht="12" customHeight="1" x14ac:dyDescent="0.25">
      <c r="A384" s="350" t="s">
        <v>754</v>
      </c>
      <c r="B384" s="352"/>
      <c r="C384" s="350" t="s">
        <v>755</v>
      </c>
      <c r="D384" s="351"/>
      <c r="E384" s="351"/>
      <c r="F384" s="351"/>
      <c r="G384" s="351"/>
      <c r="H384" s="351"/>
      <c r="I384" s="351"/>
      <c r="J384" s="351"/>
      <c r="K384" s="351"/>
      <c r="L384" s="351"/>
      <c r="M384" s="351"/>
      <c r="N384" s="351"/>
      <c r="O384" s="351"/>
      <c r="P384" s="351"/>
      <c r="Q384" s="351"/>
      <c r="R384" s="351"/>
      <c r="S384" s="351"/>
      <c r="T384" s="351"/>
      <c r="U384" s="351"/>
      <c r="V384" s="351"/>
      <c r="W384" s="351"/>
      <c r="X384" s="352"/>
      <c r="Y384" s="189" t="s">
        <v>756</v>
      </c>
      <c r="Z384" s="190"/>
      <c r="AA384" s="191"/>
      <c r="AB384" s="189" t="s">
        <v>757</v>
      </c>
      <c r="AC384" s="190"/>
      <c r="AD384" s="190"/>
      <c r="AE384" s="190"/>
      <c r="AF384" s="190"/>
      <c r="AG384" s="190"/>
      <c r="AH384" s="190"/>
      <c r="AI384" s="190"/>
      <c r="AJ384" s="190"/>
      <c r="AK384" s="190"/>
      <c r="AL384" s="190"/>
      <c r="AM384" s="190"/>
      <c r="AN384" s="190"/>
      <c r="AO384" s="190"/>
      <c r="AP384" s="190"/>
      <c r="AQ384" s="190"/>
      <c r="AR384" s="190"/>
      <c r="AS384" s="190"/>
      <c r="AT384" s="190"/>
      <c r="AU384" s="190"/>
      <c r="AV384" s="190"/>
      <c r="AW384" s="191"/>
      <c r="AX384" s="192"/>
      <c r="AY384" s="192"/>
    </row>
    <row r="385" spans="1:51" ht="9.9499999999999993" customHeight="1" x14ac:dyDescent="0.25">
      <c r="A385" s="353"/>
      <c r="B385" s="355"/>
      <c r="C385" s="353"/>
      <c r="D385" s="354"/>
      <c r="E385" s="354"/>
      <c r="F385" s="354"/>
      <c r="G385" s="354"/>
      <c r="H385" s="354"/>
      <c r="I385" s="354"/>
      <c r="J385" s="354"/>
      <c r="K385" s="354"/>
      <c r="L385" s="354"/>
      <c r="M385" s="354"/>
      <c r="N385" s="354"/>
      <c r="O385" s="354"/>
      <c r="P385" s="354"/>
      <c r="Q385" s="354"/>
      <c r="R385" s="354"/>
      <c r="S385" s="354"/>
      <c r="T385" s="354"/>
      <c r="U385" s="354"/>
      <c r="V385" s="354"/>
      <c r="W385" s="354"/>
      <c r="X385" s="355"/>
      <c r="Y385" s="189" t="s">
        <v>758</v>
      </c>
      <c r="Z385" s="190"/>
      <c r="AA385" s="191"/>
      <c r="AB385" s="189" t="s">
        <v>759</v>
      </c>
      <c r="AC385" s="190"/>
      <c r="AD385" s="190"/>
      <c r="AE385" s="190"/>
      <c r="AF385" s="190"/>
      <c r="AG385" s="190"/>
      <c r="AH385" s="190"/>
      <c r="AI385" s="190"/>
      <c r="AJ385" s="190"/>
      <c r="AK385" s="190"/>
      <c r="AL385" s="190"/>
      <c r="AM385" s="190"/>
      <c r="AN385" s="190"/>
      <c r="AO385" s="190"/>
      <c r="AP385" s="190"/>
      <c r="AQ385" s="190"/>
      <c r="AR385" s="190"/>
      <c r="AS385" s="190"/>
      <c r="AT385" s="190"/>
      <c r="AU385" s="190"/>
      <c r="AV385" s="190"/>
      <c r="AW385" s="191"/>
      <c r="AX385" s="192"/>
      <c r="AY385" s="192"/>
    </row>
    <row r="386" spans="1:51" ht="21.95" customHeight="1" x14ac:dyDescent="0.25">
      <c r="A386" s="350" t="s">
        <v>760</v>
      </c>
      <c r="B386" s="352"/>
      <c r="C386" s="350" t="s">
        <v>761</v>
      </c>
      <c r="D386" s="351"/>
      <c r="E386" s="351"/>
      <c r="F386" s="351"/>
      <c r="G386" s="351"/>
      <c r="H386" s="351"/>
      <c r="I386" s="351"/>
      <c r="J386" s="351"/>
      <c r="K386" s="351"/>
      <c r="L386" s="351"/>
      <c r="M386" s="351"/>
      <c r="N386" s="351"/>
      <c r="O386" s="351"/>
      <c r="P386" s="351"/>
      <c r="Q386" s="351"/>
      <c r="R386" s="351"/>
      <c r="S386" s="351"/>
      <c r="T386" s="351"/>
      <c r="U386" s="351"/>
      <c r="V386" s="351"/>
      <c r="W386" s="351"/>
      <c r="X386" s="352"/>
      <c r="Y386" s="189" t="s">
        <v>762</v>
      </c>
      <c r="Z386" s="190"/>
      <c r="AA386" s="191"/>
      <c r="AB386" s="189" t="s">
        <v>763</v>
      </c>
      <c r="AC386" s="190"/>
      <c r="AD386" s="190"/>
      <c r="AE386" s="190"/>
      <c r="AF386" s="190"/>
      <c r="AG386" s="190"/>
      <c r="AH386" s="190"/>
      <c r="AI386" s="190"/>
      <c r="AJ386" s="190"/>
      <c r="AK386" s="190"/>
      <c r="AL386" s="190"/>
      <c r="AM386" s="190"/>
      <c r="AN386" s="190"/>
      <c r="AO386" s="190"/>
      <c r="AP386" s="190"/>
      <c r="AQ386" s="190"/>
      <c r="AR386" s="190"/>
      <c r="AS386" s="190"/>
      <c r="AT386" s="190"/>
      <c r="AU386" s="190"/>
      <c r="AV386" s="190"/>
      <c r="AW386" s="191"/>
      <c r="AX386" s="193"/>
      <c r="AY386" s="193"/>
    </row>
    <row r="387" spans="1:51" ht="11.1" customHeight="1" x14ac:dyDescent="0.25">
      <c r="A387" s="353"/>
      <c r="B387" s="355"/>
      <c r="C387" s="353"/>
      <c r="D387" s="354"/>
      <c r="E387" s="354"/>
      <c r="F387" s="354"/>
      <c r="G387" s="354"/>
      <c r="H387" s="354"/>
      <c r="I387" s="354"/>
      <c r="J387" s="354"/>
      <c r="K387" s="354"/>
      <c r="L387" s="354"/>
      <c r="M387" s="354"/>
      <c r="N387" s="354"/>
      <c r="O387" s="354"/>
      <c r="P387" s="354"/>
      <c r="Q387" s="354"/>
      <c r="R387" s="354"/>
      <c r="S387" s="354"/>
      <c r="T387" s="354"/>
      <c r="U387" s="354"/>
      <c r="V387" s="354"/>
      <c r="W387" s="354"/>
      <c r="X387" s="355"/>
      <c r="Y387" s="350" t="s">
        <v>764</v>
      </c>
      <c r="Z387" s="351"/>
      <c r="AA387" s="352"/>
      <c r="AB387" s="350" t="s">
        <v>765</v>
      </c>
      <c r="AC387" s="351"/>
      <c r="AD387" s="351"/>
      <c r="AE387" s="351"/>
      <c r="AF387" s="351"/>
      <c r="AG387" s="351"/>
      <c r="AH387" s="351"/>
      <c r="AI387" s="351"/>
      <c r="AJ387" s="351"/>
      <c r="AK387" s="351"/>
      <c r="AL387" s="351"/>
      <c r="AM387" s="351"/>
      <c r="AN387" s="351"/>
      <c r="AO387" s="351"/>
      <c r="AP387" s="351"/>
      <c r="AQ387" s="351"/>
      <c r="AR387" s="351"/>
      <c r="AS387" s="351"/>
      <c r="AT387" s="351"/>
      <c r="AU387" s="351"/>
      <c r="AV387" s="351"/>
      <c r="AW387" s="352"/>
      <c r="AX387" s="192"/>
      <c r="AY387" s="192"/>
    </row>
    <row r="388" spans="1:51" ht="8.25" customHeight="1" x14ac:dyDescent="0.25">
      <c r="A388" s="344" t="s">
        <v>766</v>
      </c>
      <c r="B388" s="346"/>
      <c r="C388" s="350" t="s">
        <v>767</v>
      </c>
      <c r="D388" s="351"/>
      <c r="E388" s="351"/>
      <c r="F388" s="351"/>
      <c r="G388" s="351"/>
      <c r="H388" s="351"/>
      <c r="I388" s="351"/>
      <c r="J388" s="351"/>
      <c r="K388" s="351"/>
      <c r="L388" s="351"/>
      <c r="M388" s="351"/>
      <c r="N388" s="351"/>
      <c r="O388" s="351"/>
      <c r="P388" s="351"/>
      <c r="Q388" s="351"/>
      <c r="R388" s="351"/>
      <c r="S388" s="351"/>
      <c r="T388" s="351"/>
      <c r="U388" s="351"/>
      <c r="V388" s="351"/>
      <c r="W388" s="351"/>
      <c r="X388" s="352"/>
      <c r="Y388" s="353"/>
      <c r="Z388" s="354"/>
      <c r="AA388" s="355"/>
      <c r="AB388" s="353"/>
      <c r="AC388" s="354"/>
      <c r="AD388" s="354"/>
      <c r="AE388" s="354"/>
      <c r="AF388" s="354"/>
      <c r="AG388" s="354"/>
      <c r="AH388" s="354"/>
      <c r="AI388" s="354"/>
      <c r="AJ388" s="354"/>
      <c r="AK388" s="354"/>
      <c r="AL388" s="354"/>
      <c r="AM388" s="354"/>
      <c r="AN388" s="354"/>
      <c r="AO388" s="354"/>
      <c r="AP388" s="354"/>
      <c r="AQ388" s="354"/>
      <c r="AR388" s="354"/>
      <c r="AS388" s="354"/>
      <c r="AT388" s="354"/>
      <c r="AU388" s="354"/>
      <c r="AV388" s="354"/>
      <c r="AW388" s="355"/>
      <c r="AX388" s="192"/>
      <c r="AY388" s="192"/>
    </row>
    <row r="389" spans="1:51" ht="27.95" customHeight="1" x14ac:dyDescent="0.25">
      <c r="A389" s="356"/>
      <c r="B389" s="357"/>
      <c r="C389" s="358"/>
      <c r="D389" s="359"/>
      <c r="E389" s="359"/>
      <c r="F389" s="359"/>
      <c r="G389" s="359"/>
      <c r="H389" s="359"/>
      <c r="I389" s="359"/>
      <c r="J389" s="359"/>
      <c r="K389" s="359"/>
      <c r="L389" s="359"/>
      <c r="M389" s="359"/>
      <c r="N389" s="359"/>
      <c r="O389" s="359"/>
      <c r="P389" s="359"/>
      <c r="Q389" s="359"/>
      <c r="R389" s="359"/>
      <c r="S389" s="359"/>
      <c r="T389" s="359"/>
      <c r="U389" s="359"/>
      <c r="V389" s="359"/>
      <c r="W389" s="359"/>
      <c r="X389" s="360"/>
      <c r="Y389" s="189" t="s">
        <v>768</v>
      </c>
      <c r="Z389" s="190"/>
      <c r="AA389" s="191"/>
      <c r="AB389" s="189" t="s">
        <v>769</v>
      </c>
      <c r="AC389" s="190"/>
      <c r="AD389" s="190"/>
      <c r="AE389" s="190"/>
      <c r="AF389" s="190"/>
      <c r="AG389" s="190"/>
      <c r="AH389" s="190"/>
      <c r="AI389" s="190"/>
      <c r="AJ389" s="190"/>
      <c r="AK389" s="190"/>
      <c r="AL389" s="190"/>
      <c r="AM389" s="190"/>
      <c r="AN389" s="190"/>
      <c r="AO389" s="190"/>
      <c r="AP389" s="190"/>
      <c r="AQ389" s="190"/>
      <c r="AR389" s="190"/>
      <c r="AS389" s="190"/>
      <c r="AT389" s="190"/>
      <c r="AU389" s="190"/>
      <c r="AV389" s="190"/>
      <c r="AW389" s="191"/>
      <c r="AX389" s="221"/>
      <c r="AY389" s="221"/>
    </row>
    <row r="390" spans="1:51" ht="12" customHeight="1" x14ac:dyDescent="0.25">
      <c r="A390" s="356"/>
      <c r="B390" s="357"/>
      <c r="C390" s="358"/>
      <c r="D390" s="359"/>
      <c r="E390" s="359"/>
      <c r="F390" s="359"/>
      <c r="G390" s="359"/>
      <c r="H390" s="359"/>
      <c r="I390" s="359"/>
      <c r="J390" s="359"/>
      <c r="K390" s="359"/>
      <c r="L390" s="359"/>
      <c r="M390" s="359"/>
      <c r="N390" s="359"/>
      <c r="O390" s="359"/>
      <c r="P390" s="359"/>
      <c r="Q390" s="359"/>
      <c r="R390" s="359"/>
      <c r="S390" s="359"/>
      <c r="T390" s="359"/>
      <c r="U390" s="359"/>
      <c r="V390" s="359"/>
      <c r="W390" s="359"/>
      <c r="X390" s="360"/>
      <c r="Y390" s="189" t="s">
        <v>770</v>
      </c>
      <c r="Z390" s="190"/>
      <c r="AA390" s="191"/>
      <c r="AB390" s="189" t="s">
        <v>771</v>
      </c>
      <c r="AC390" s="190"/>
      <c r="AD390" s="190"/>
      <c r="AE390" s="190"/>
      <c r="AF390" s="190"/>
      <c r="AG390" s="190"/>
      <c r="AH390" s="190"/>
      <c r="AI390" s="190"/>
      <c r="AJ390" s="190"/>
      <c r="AK390" s="190"/>
      <c r="AL390" s="190"/>
      <c r="AM390" s="190"/>
      <c r="AN390" s="190"/>
      <c r="AO390" s="190"/>
      <c r="AP390" s="190"/>
      <c r="AQ390" s="190"/>
      <c r="AR390" s="190"/>
      <c r="AS390" s="190"/>
      <c r="AT390" s="190"/>
      <c r="AU390" s="190"/>
      <c r="AV390" s="190"/>
      <c r="AW390" s="191"/>
      <c r="AX390" s="192"/>
      <c r="AY390" s="192"/>
    </row>
    <row r="391" spans="1:51" ht="11.1" customHeight="1" x14ac:dyDescent="0.25">
      <c r="A391" s="347"/>
      <c r="B391" s="349"/>
      <c r="C391" s="353"/>
      <c r="D391" s="354"/>
      <c r="E391" s="354"/>
      <c r="F391" s="354"/>
      <c r="G391" s="354"/>
      <c r="H391" s="354"/>
      <c r="I391" s="354"/>
      <c r="J391" s="354"/>
      <c r="K391" s="354"/>
      <c r="L391" s="354"/>
      <c r="M391" s="354"/>
      <c r="N391" s="354"/>
      <c r="O391" s="354"/>
      <c r="P391" s="354"/>
      <c r="Q391" s="354"/>
      <c r="R391" s="354"/>
      <c r="S391" s="354"/>
      <c r="T391" s="354"/>
      <c r="U391" s="354"/>
      <c r="V391" s="354"/>
      <c r="W391" s="354"/>
      <c r="X391" s="355"/>
      <c r="Y391" s="350" t="s">
        <v>772</v>
      </c>
      <c r="Z391" s="351"/>
      <c r="AA391" s="352"/>
      <c r="AB391" s="350" t="s">
        <v>773</v>
      </c>
      <c r="AC391" s="351"/>
      <c r="AD391" s="351"/>
      <c r="AE391" s="351"/>
      <c r="AF391" s="351"/>
      <c r="AG391" s="351"/>
      <c r="AH391" s="351"/>
      <c r="AI391" s="351"/>
      <c r="AJ391" s="351"/>
      <c r="AK391" s="351"/>
      <c r="AL391" s="351"/>
      <c r="AM391" s="351"/>
      <c r="AN391" s="351"/>
      <c r="AO391" s="351"/>
      <c r="AP391" s="351"/>
      <c r="AQ391" s="351"/>
      <c r="AR391" s="351"/>
      <c r="AS391" s="351"/>
      <c r="AT391" s="351"/>
      <c r="AU391" s="351"/>
      <c r="AV391" s="351"/>
      <c r="AW391" s="352"/>
      <c r="AX391" s="192"/>
      <c r="AY391" s="192"/>
    </row>
    <row r="392" spans="1:51" ht="8.25" customHeight="1" x14ac:dyDescent="0.25">
      <c r="A392" s="344" t="s">
        <v>774</v>
      </c>
      <c r="B392" s="346"/>
      <c r="C392" s="350" t="s">
        <v>775</v>
      </c>
      <c r="D392" s="351"/>
      <c r="E392" s="351"/>
      <c r="F392" s="351"/>
      <c r="G392" s="351"/>
      <c r="H392" s="351"/>
      <c r="I392" s="351"/>
      <c r="J392" s="351"/>
      <c r="K392" s="351"/>
      <c r="L392" s="351"/>
      <c r="M392" s="351"/>
      <c r="N392" s="351"/>
      <c r="O392" s="351"/>
      <c r="P392" s="351"/>
      <c r="Q392" s="351"/>
      <c r="R392" s="351"/>
      <c r="S392" s="351"/>
      <c r="T392" s="351"/>
      <c r="U392" s="351"/>
      <c r="V392" s="351"/>
      <c r="W392" s="351"/>
      <c r="X392" s="352"/>
      <c r="Y392" s="353"/>
      <c r="Z392" s="354"/>
      <c r="AA392" s="355"/>
      <c r="AB392" s="353"/>
      <c r="AC392" s="354"/>
      <c r="AD392" s="354"/>
      <c r="AE392" s="354"/>
      <c r="AF392" s="354"/>
      <c r="AG392" s="354"/>
      <c r="AH392" s="354"/>
      <c r="AI392" s="354"/>
      <c r="AJ392" s="354"/>
      <c r="AK392" s="354"/>
      <c r="AL392" s="354"/>
      <c r="AM392" s="354"/>
      <c r="AN392" s="354"/>
      <c r="AO392" s="354"/>
      <c r="AP392" s="354"/>
      <c r="AQ392" s="354"/>
      <c r="AR392" s="354"/>
      <c r="AS392" s="354"/>
      <c r="AT392" s="354"/>
      <c r="AU392" s="354"/>
      <c r="AV392" s="354"/>
      <c r="AW392" s="355"/>
      <c r="AX392" s="192"/>
      <c r="AY392" s="192"/>
    </row>
    <row r="393" spans="1:51" ht="42.95" customHeight="1" x14ac:dyDescent="0.25">
      <c r="A393" s="347"/>
      <c r="B393" s="349"/>
      <c r="C393" s="353"/>
      <c r="D393" s="354"/>
      <c r="E393" s="354"/>
      <c r="F393" s="354"/>
      <c r="G393" s="354"/>
      <c r="H393" s="354"/>
      <c r="I393" s="354"/>
      <c r="J393" s="354"/>
      <c r="K393" s="354"/>
      <c r="L393" s="354"/>
      <c r="M393" s="354"/>
      <c r="N393" s="354"/>
      <c r="O393" s="354"/>
      <c r="P393" s="354"/>
      <c r="Q393" s="354"/>
      <c r="R393" s="354"/>
      <c r="S393" s="354"/>
      <c r="T393" s="354"/>
      <c r="U393" s="354"/>
      <c r="V393" s="354"/>
      <c r="W393" s="354"/>
      <c r="X393" s="355"/>
      <c r="Y393" s="344"/>
      <c r="Z393" s="345"/>
      <c r="AA393" s="345"/>
      <c r="AB393" s="345"/>
      <c r="AC393" s="345"/>
      <c r="AD393" s="345"/>
      <c r="AE393" s="345"/>
      <c r="AF393" s="345"/>
      <c r="AG393" s="345"/>
      <c r="AH393" s="345"/>
      <c r="AI393" s="345"/>
      <c r="AJ393" s="345"/>
      <c r="AK393" s="345"/>
      <c r="AL393" s="345"/>
      <c r="AM393" s="345"/>
      <c r="AN393" s="345"/>
      <c r="AO393" s="345"/>
      <c r="AP393" s="345"/>
      <c r="AQ393" s="345"/>
      <c r="AR393" s="345"/>
      <c r="AS393" s="345"/>
      <c r="AT393" s="345"/>
      <c r="AU393" s="345"/>
      <c r="AV393" s="345"/>
      <c r="AW393" s="345"/>
      <c r="AX393" s="221"/>
      <c r="AY393" s="221"/>
    </row>
    <row r="394" spans="1:51" ht="43.5" customHeight="1" x14ac:dyDescent="0.25">
      <c r="A394" s="364" t="s">
        <v>776</v>
      </c>
      <c r="B394" s="365"/>
      <c r="C394" s="189" t="s">
        <v>777</v>
      </c>
      <c r="D394" s="190"/>
      <c r="E394" s="190"/>
      <c r="F394" s="190"/>
      <c r="G394" s="190"/>
      <c r="H394" s="190"/>
      <c r="I394" s="190"/>
      <c r="J394" s="190"/>
      <c r="K394" s="190"/>
      <c r="L394" s="190"/>
      <c r="M394" s="190"/>
      <c r="N394" s="190"/>
      <c r="O394" s="190"/>
      <c r="P394" s="190"/>
      <c r="Q394" s="190"/>
      <c r="R394" s="190"/>
      <c r="S394" s="190"/>
      <c r="T394" s="190"/>
      <c r="U394" s="190"/>
      <c r="V394" s="190"/>
      <c r="W394" s="190"/>
      <c r="X394" s="191"/>
      <c r="Y394" s="356"/>
      <c r="Z394" s="221"/>
      <c r="AA394" s="221"/>
      <c r="AB394" s="221"/>
      <c r="AC394" s="221"/>
      <c r="AD394" s="221"/>
      <c r="AE394" s="221"/>
      <c r="AF394" s="221"/>
      <c r="AG394" s="221"/>
      <c r="AH394" s="221"/>
      <c r="AI394" s="221"/>
      <c r="AJ394" s="221"/>
      <c r="AK394" s="221"/>
      <c r="AL394" s="221"/>
      <c r="AM394" s="221"/>
      <c r="AN394" s="221"/>
      <c r="AO394" s="221"/>
      <c r="AP394" s="221"/>
      <c r="AQ394" s="221"/>
      <c r="AR394" s="221"/>
      <c r="AS394" s="221"/>
      <c r="AT394" s="221"/>
      <c r="AU394" s="221"/>
      <c r="AV394" s="221"/>
      <c r="AW394" s="221"/>
      <c r="AX394" s="221"/>
      <c r="AY394" s="221"/>
    </row>
    <row r="395" spans="1:51" ht="26.45" customHeight="1" x14ac:dyDescent="0.25">
      <c r="A395" s="338" t="s">
        <v>778</v>
      </c>
      <c r="B395" s="338"/>
      <c r="C395" s="338"/>
      <c r="D395" s="338"/>
      <c r="E395" s="338"/>
      <c r="F395" s="338"/>
      <c r="G395" s="338"/>
      <c r="H395" s="338"/>
      <c r="I395" s="338"/>
      <c r="J395" s="338"/>
      <c r="K395" s="338"/>
      <c r="L395" s="338"/>
      <c r="M395" s="338"/>
      <c r="N395" s="338"/>
      <c r="O395" s="338"/>
      <c r="P395" s="338"/>
      <c r="Q395" s="338"/>
      <c r="R395" s="338"/>
      <c r="S395" s="338"/>
      <c r="T395" s="338"/>
      <c r="U395" s="338"/>
      <c r="V395" s="338"/>
      <c r="W395" s="338"/>
      <c r="X395" s="338"/>
      <c r="Y395" s="338"/>
      <c r="Z395" s="338"/>
      <c r="AA395" s="338"/>
      <c r="AB395" s="338"/>
      <c r="AC395" s="338"/>
      <c r="AD395" s="338"/>
      <c r="AE395" s="338"/>
      <c r="AF395" s="338"/>
      <c r="AG395" s="338"/>
      <c r="AH395" s="338"/>
      <c r="AI395" s="338"/>
      <c r="AJ395" s="338"/>
      <c r="AK395" s="338"/>
      <c r="AL395" s="338"/>
      <c r="AM395" s="338"/>
      <c r="AN395" s="338"/>
      <c r="AO395" s="338"/>
      <c r="AP395" s="338"/>
      <c r="AQ395" s="338"/>
      <c r="AR395" s="338"/>
      <c r="AS395" s="338"/>
      <c r="AT395" s="338"/>
      <c r="AU395" s="338"/>
      <c r="AV395" s="338"/>
      <c r="AW395" s="338"/>
      <c r="AX395" s="338"/>
      <c r="AY395" s="338"/>
    </row>
    <row r="396" spans="1:51" ht="11.1" customHeight="1" x14ac:dyDescent="0.25">
      <c r="A396" s="195" t="s">
        <v>779</v>
      </c>
      <c r="B396" s="197"/>
      <c r="C396" s="209" t="s">
        <v>601</v>
      </c>
      <c r="D396" s="211"/>
      <c r="E396" s="211"/>
      <c r="F396" s="211"/>
      <c r="G396" s="211"/>
      <c r="H396" s="211"/>
      <c r="I396" s="211"/>
      <c r="J396" s="211"/>
      <c r="K396" s="211"/>
      <c r="L396" s="211"/>
      <c r="M396" s="211"/>
      <c r="N396" s="211"/>
      <c r="O396" s="211"/>
      <c r="P396" s="211"/>
      <c r="Q396" s="211"/>
      <c r="R396" s="211"/>
      <c r="S396" s="211"/>
      <c r="T396" s="211"/>
      <c r="U396" s="211"/>
      <c r="V396" s="211"/>
      <c r="W396" s="211"/>
      <c r="X396" s="210"/>
      <c r="Y396" s="195" t="s">
        <v>779</v>
      </c>
      <c r="Z396" s="196"/>
      <c r="AA396" s="197"/>
      <c r="AB396" s="209" t="s">
        <v>601</v>
      </c>
      <c r="AC396" s="211"/>
      <c r="AD396" s="211"/>
      <c r="AE396" s="211"/>
      <c r="AF396" s="211"/>
      <c r="AG396" s="211"/>
      <c r="AH396" s="211"/>
      <c r="AI396" s="211"/>
      <c r="AJ396" s="211"/>
      <c r="AK396" s="211"/>
      <c r="AL396" s="211"/>
      <c r="AM396" s="211"/>
      <c r="AN396" s="211"/>
      <c r="AO396" s="211"/>
      <c r="AP396" s="211"/>
      <c r="AQ396" s="211"/>
      <c r="AR396" s="211"/>
      <c r="AS396" s="211"/>
      <c r="AT396" s="211"/>
      <c r="AU396" s="211"/>
      <c r="AV396" s="211"/>
      <c r="AW396" s="210"/>
      <c r="AX396" s="192"/>
      <c r="AY396" s="192"/>
    </row>
    <row r="397" spans="1:51" ht="12" customHeight="1" x14ac:dyDescent="0.25">
      <c r="A397" s="342">
        <v>200</v>
      </c>
      <c r="B397" s="343"/>
      <c r="C397" s="189" t="s">
        <v>780</v>
      </c>
      <c r="D397" s="190"/>
      <c r="E397" s="190"/>
      <c r="F397" s="190"/>
      <c r="G397" s="190"/>
      <c r="H397" s="190"/>
      <c r="I397" s="190"/>
      <c r="J397" s="190"/>
      <c r="K397" s="190"/>
      <c r="L397" s="190"/>
      <c r="M397" s="190"/>
      <c r="N397" s="190"/>
      <c r="O397" s="190"/>
      <c r="P397" s="190"/>
      <c r="Q397" s="190"/>
      <c r="R397" s="190"/>
      <c r="S397" s="190"/>
      <c r="T397" s="190"/>
      <c r="U397" s="190"/>
      <c r="V397" s="190"/>
      <c r="W397" s="190"/>
      <c r="X397" s="191"/>
      <c r="Y397" s="366">
        <v>20</v>
      </c>
      <c r="Z397" s="367"/>
      <c r="AA397" s="368"/>
      <c r="AB397" s="189" t="s">
        <v>781</v>
      </c>
      <c r="AC397" s="190"/>
      <c r="AD397" s="190"/>
      <c r="AE397" s="190"/>
      <c r="AF397" s="190"/>
      <c r="AG397" s="190"/>
      <c r="AH397" s="190"/>
      <c r="AI397" s="190"/>
      <c r="AJ397" s="190"/>
      <c r="AK397" s="190"/>
      <c r="AL397" s="190"/>
      <c r="AM397" s="190"/>
      <c r="AN397" s="190"/>
      <c r="AO397" s="190"/>
      <c r="AP397" s="190"/>
      <c r="AQ397" s="190"/>
      <c r="AR397" s="190"/>
      <c r="AS397" s="190"/>
      <c r="AT397" s="190"/>
      <c r="AU397" s="190"/>
      <c r="AV397" s="190"/>
      <c r="AW397" s="191"/>
      <c r="AX397" s="192"/>
      <c r="AY397" s="192"/>
    </row>
    <row r="398" spans="1:51" ht="12" customHeight="1" x14ac:dyDescent="0.25">
      <c r="A398" s="342">
        <v>400</v>
      </c>
      <c r="B398" s="343"/>
      <c r="C398" s="189" t="s">
        <v>782</v>
      </c>
      <c r="D398" s="190"/>
      <c r="E398" s="190"/>
      <c r="F398" s="190"/>
      <c r="G398" s="190"/>
      <c r="H398" s="190"/>
      <c r="I398" s="190"/>
      <c r="J398" s="190"/>
      <c r="K398" s="190"/>
      <c r="L398" s="190"/>
      <c r="M398" s="190"/>
      <c r="N398" s="190"/>
      <c r="O398" s="190"/>
      <c r="P398" s="190"/>
      <c r="Q398" s="190"/>
      <c r="R398" s="190"/>
      <c r="S398" s="190"/>
      <c r="T398" s="190"/>
      <c r="U398" s="190"/>
      <c r="V398" s="190"/>
      <c r="W398" s="190"/>
      <c r="X398" s="191"/>
      <c r="Y398" s="366">
        <v>21</v>
      </c>
      <c r="Z398" s="367"/>
      <c r="AA398" s="368"/>
      <c r="AB398" s="189" t="s">
        <v>783</v>
      </c>
      <c r="AC398" s="190"/>
      <c r="AD398" s="190"/>
      <c r="AE398" s="190"/>
      <c r="AF398" s="190"/>
      <c r="AG398" s="190"/>
      <c r="AH398" s="190"/>
      <c r="AI398" s="190"/>
      <c r="AJ398" s="190"/>
      <c r="AK398" s="190"/>
      <c r="AL398" s="190"/>
      <c r="AM398" s="190"/>
      <c r="AN398" s="190"/>
      <c r="AO398" s="190"/>
      <c r="AP398" s="190"/>
      <c r="AQ398" s="190"/>
      <c r="AR398" s="190"/>
      <c r="AS398" s="190"/>
      <c r="AT398" s="190"/>
      <c r="AU398" s="190"/>
      <c r="AV398" s="190"/>
      <c r="AW398" s="191"/>
      <c r="AX398" s="192"/>
      <c r="AY398" s="192"/>
    </row>
    <row r="399" spans="1:51" ht="12.6" customHeight="1" x14ac:dyDescent="0.25">
      <c r="A399" s="342">
        <v>800</v>
      </c>
      <c r="B399" s="343"/>
      <c r="C399" s="189" t="s">
        <v>784</v>
      </c>
      <c r="D399" s="190"/>
      <c r="E399" s="190"/>
      <c r="F399" s="190"/>
      <c r="G399" s="190"/>
      <c r="H399" s="190"/>
      <c r="I399" s="190"/>
      <c r="J399" s="190"/>
      <c r="K399" s="190"/>
      <c r="L399" s="190"/>
      <c r="M399" s="190"/>
      <c r="N399" s="190"/>
      <c r="O399" s="190"/>
      <c r="P399" s="190"/>
      <c r="Q399" s="190"/>
      <c r="R399" s="190"/>
      <c r="S399" s="190"/>
      <c r="T399" s="190"/>
      <c r="U399" s="190"/>
      <c r="V399" s="190"/>
      <c r="W399" s="190"/>
      <c r="X399" s="191"/>
      <c r="Y399" s="362"/>
      <c r="Z399" s="363"/>
      <c r="AA399" s="363"/>
      <c r="AB399" s="363"/>
      <c r="AC399" s="363"/>
      <c r="AD399" s="363"/>
      <c r="AE399" s="363"/>
      <c r="AF399" s="363"/>
      <c r="AG399" s="363"/>
      <c r="AH399" s="363"/>
      <c r="AI399" s="363"/>
      <c r="AJ399" s="363"/>
      <c r="AK399" s="363"/>
      <c r="AL399" s="363"/>
      <c r="AM399" s="363"/>
      <c r="AN399" s="363"/>
      <c r="AO399" s="363"/>
      <c r="AP399" s="363"/>
      <c r="AQ399" s="363"/>
      <c r="AR399" s="363"/>
      <c r="AS399" s="363"/>
      <c r="AT399" s="363"/>
      <c r="AU399" s="363"/>
      <c r="AV399" s="363"/>
      <c r="AW399" s="363"/>
      <c r="AX399" s="192"/>
      <c r="AY399" s="192"/>
    </row>
    <row r="400" spans="1:51" ht="26.45" customHeight="1" x14ac:dyDescent="0.25">
      <c r="A400" s="338" t="s">
        <v>785</v>
      </c>
      <c r="B400" s="338"/>
      <c r="C400" s="338"/>
      <c r="D400" s="338"/>
      <c r="E400" s="338"/>
      <c r="F400" s="338"/>
      <c r="G400" s="338"/>
      <c r="H400" s="338"/>
      <c r="I400" s="338"/>
      <c r="J400" s="338"/>
      <c r="K400" s="338"/>
      <c r="L400" s="338"/>
      <c r="M400" s="338"/>
      <c r="N400" s="338"/>
      <c r="O400" s="338"/>
      <c r="P400" s="338"/>
      <c r="Q400" s="338"/>
      <c r="R400" s="338"/>
      <c r="S400" s="338"/>
      <c r="T400" s="338"/>
      <c r="U400" s="338"/>
      <c r="V400" s="338"/>
      <c r="W400" s="338"/>
      <c r="X400" s="338"/>
      <c r="Y400" s="338"/>
      <c r="Z400" s="338"/>
      <c r="AA400" s="338"/>
      <c r="AB400" s="338"/>
      <c r="AC400" s="338"/>
      <c r="AD400" s="338"/>
      <c r="AE400" s="338"/>
      <c r="AF400" s="338"/>
      <c r="AG400" s="338"/>
      <c r="AH400" s="338"/>
      <c r="AI400" s="338"/>
      <c r="AJ400" s="338"/>
      <c r="AK400" s="338"/>
      <c r="AL400" s="338"/>
      <c r="AM400" s="338"/>
      <c r="AN400" s="338"/>
      <c r="AO400" s="338"/>
      <c r="AP400" s="338"/>
      <c r="AQ400" s="338"/>
      <c r="AR400" s="338"/>
      <c r="AS400" s="338"/>
      <c r="AT400" s="338"/>
      <c r="AU400" s="338"/>
      <c r="AV400" s="338"/>
      <c r="AW400" s="338"/>
      <c r="AX400" s="338"/>
      <c r="AY400" s="338"/>
    </row>
    <row r="401" spans="1:51" ht="12" customHeight="1" x14ac:dyDescent="0.25">
      <c r="A401" s="212" t="s">
        <v>786</v>
      </c>
      <c r="B401" s="213"/>
      <c r="C401" s="213"/>
      <c r="D401" s="214"/>
      <c r="E401" s="209" t="s">
        <v>601</v>
      </c>
      <c r="F401" s="211"/>
      <c r="G401" s="211"/>
      <c r="H401" s="211"/>
      <c r="I401" s="211"/>
      <c r="J401" s="211"/>
      <c r="K401" s="211"/>
      <c r="L401" s="211"/>
      <c r="M401" s="211"/>
      <c r="N401" s="211"/>
      <c r="O401" s="211"/>
      <c r="P401" s="211"/>
      <c r="Q401" s="211"/>
      <c r="R401" s="211"/>
      <c r="S401" s="211"/>
      <c r="T401" s="211"/>
      <c r="U401" s="211"/>
      <c r="V401" s="211"/>
      <c r="W401" s="211"/>
      <c r="X401" s="210"/>
      <c r="Y401" s="212" t="s">
        <v>786</v>
      </c>
      <c r="Z401" s="213"/>
      <c r="AA401" s="213"/>
      <c r="AB401" s="213"/>
      <c r="AC401" s="214"/>
      <c r="AD401" s="209" t="s">
        <v>601</v>
      </c>
      <c r="AE401" s="211"/>
      <c r="AF401" s="211"/>
      <c r="AG401" s="211"/>
      <c r="AH401" s="211"/>
      <c r="AI401" s="211"/>
      <c r="AJ401" s="211"/>
      <c r="AK401" s="211"/>
      <c r="AL401" s="211"/>
      <c r="AM401" s="211"/>
      <c r="AN401" s="211"/>
      <c r="AO401" s="211"/>
      <c r="AP401" s="211"/>
      <c r="AQ401" s="211"/>
      <c r="AR401" s="211"/>
      <c r="AS401" s="211"/>
      <c r="AT401" s="211"/>
      <c r="AU401" s="211"/>
      <c r="AV401" s="211"/>
      <c r="AW401" s="210"/>
      <c r="AX401" s="192"/>
      <c r="AY401" s="192"/>
    </row>
    <row r="402" spans="1:51" ht="11.1" customHeight="1" x14ac:dyDescent="0.25">
      <c r="A402" s="232" t="s">
        <v>787</v>
      </c>
      <c r="B402" s="233"/>
      <c r="C402" s="233"/>
      <c r="D402" s="234"/>
      <c r="E402" s="189" t="s">
        <v>788</v>
      </c>
      <c r="F402" s="190"/>
      <c r="G402" s="190"/>
      <c r="H402" s="190"/>
      <c r="I402" s="190"/>
      <c r="J402" s="190"/>
      <c r="K402" s="190"/>
      <c r="L402" s="190"/>
      <c r="M402" s="190"/>
      <c r="N402" s="190"/>
      <c r="O402" s="190"/>
      <c r="P402" s="190"/>
      <c r="Q402" s="190"/>
      <c r="R402" s="190"/>
      <c r="S402" s="190"/>
      <c r="T402" s="190"/>
      <c r="U402" s="190"/>
      <c r="V402" s="190"/>
      <c r="W402" s="190"/>
      <c r="X402" s="191"/>
      <c r="Y402" s="232" t="s">
        <v>789</v>
      </c>
      <c r="Z402" s="233"/>
      <c r="AA402" s="233"/>
      <c r="AB402" s="233"/>
      <c r="AC402" s="234"/>
      <c r="AD402" s="189" t="s">
        <v>790</v>
      </c>
      <c r="AE402" s="190"/>
      <c r="AF402" s="190"/>
      <c r="AG402" s="190"/>
      <c r="AH402" s="190"/>
      <c r="AI402" s="190"/>
      <c r="AJ402" s="190"/>
      <c r="AK402" s="190"/>
      <c r="AL402" s="190"/>
      <c r="AM402" s="190"/>
      <c r="AN402" s="190"/>
      <c r="AO402" s="190"/>
      <c r="AP402" s="190"/>
      <c r="AQ402" s="190"/>
      <c r="AR402" s="190"/>
      <c r="AS402" s="190"/>
      <c r="AT402" s="190"/>
      <c r="AU402" s="190"/>
      <c r="AV402" s="190"/>
      <c r="AW402" s="191"/>
      <c r="AX402" s="192"/>
      <c r="AY402" s="192"/>
    </row>
    <row r="403" spans="1:51" ht="12.95" customHeight="1" x14ac:dyDescent="0.25">
      <c r="A403" s="363"/>
      <c r="B403" s="363"/>
      <c r="C403" s="363"/>
      <c r="D403" s="363"/>
      <c r="E403" s="363"/>
      <c r="F403" s="363"/>
      <c r="G403" s="363"/>
      <c r="H403" s="363"/>
      <c r="I403" s="363"/>
      <c r="J403" s="363"/>
      <c r="K403" s="363"/>
      <c r="L403" s="363"/>
      <c r="M403" s="363"/>
      <c r="N403" s="363"/>
      <c r="O403" s="363"/>
      <c r="P403" s="363"/>
      <c r="Q403" s="363"/>
      <c r="R403" s="363"/>
      <c r="S403" s="363"/>
      <c r="T403" s="363"/>
      <c r="U403" s="363"/>
      <c r="V403" s="363"/>
      <c r="W403" s="363"/>
      <c r="X403" s="369"/>
      <c r="Y403" s="232" t="s">
        <v>791</v>
      </c>
      <c r="Z403" s="233"/>
      <c r="AA403" s="233"/>
      <c r="AB403" s="233"/>
      <c r="AC403" s="234"/>
      <c r="AD403" s="189" t="s">
        <v>792</v>
      </c>
      <c r="AE403" s="190"/>
      <c r="AF403" s="190"/>
      <c r="AG403" s="190"/>
      <c r="AH403" s="190"/>
      <c r="AI403" s="190"/>
      <c r="AJ403" s="190"/>
      <c r="AK403" s="190"/>
      <c r="AL403" s="190"/>
      <c r="AM403" s="190"/>
      <c r="AN403" s="190"/>
      <c r="AO403" s="190"/>
      <c r="AP403" s="190"/>
      <c r="AQ403" s="190"/>
      <c r="AR403" s="190"/>
      <c r="AS403" s="190"/>
      <c r="AT403" s="190"/>
      <c r="AU403" s="190"/>
      <c r="AV403" s="190"/>
      <c r="AW403" s="191"/>
      <c r="AX403" s="192"/>
      <c r="AY403" s="192"/>
    </row>
    <row r="404" spans="1:51" ht="276" customHeight="1" x14ac:dyDescent="0.25"/>
  </sheetData>
  <mergeCells count="2852">
    <mergeCell ref="AZ61:BB61"/>
    <mergeCell ref="A59:B59"/>
    <mergeCell ref="C59:E59"/>
    <mergeCell ref="F59:N59"/>
    <mergeCell ref="O59:S59"/>
    <mergeCell ref="T59:AA59"/>
    <mergeCell ref="AB59:AH59"/>
    <mergeCell ref="AI59:AQ59"/>
    <mergeCell ref="AR59:AY59"/>
    <mergeCell ref="AZ59:BB59"/>
    <mergeCell ref="C60:E60"/>
    <mergeCell ref="F60:N60"/>
    <mergeCell ref="O60:S60"/>
    <mergeCell ref="T60:AA60"/>
    <mergeCell ref="AB60:AH60"/>
    <mergeCell ref="AI60:AQ60"/>
    <mergeCell ref="AR60:AY60"/>
    <mergeCell ref="AZ60:BB60"/>
    <mergeCell ref="A60:B60"/>
    <mergeCell ref="AZ56:BB56"/>
    <mergeCell ref="A57:B57"/>
    <mergeCell ref="C57:E57"/>
    <mergeCell ref="F57:N57"/>
    <mergeCell ref="O57:S57"/>
    <mergeCell ref="T57:AA57"/>
    <mergeCell ref="AB57:AH57"/>
    <mergeCell ref="AI57:AQ57"/>
    <mergeCell ref="AR57:AY57"/>
    <mergeCell ref="AZ57:BB57"/>
    <mergeCell ref="A58:B58"/>
    <mergeCell ref="C58:E58"/>
    <mergeCell ref="F58:N58"/>
    <mergeCell ref="O58:S58"/>
    <mergeCell ref="T58:AA58"/>
    <mergeCell ref="AB58:AH58"/>
    <mergeCell ref="AI58:AQ58"/>
    <mergeCell ref="AR58:AY58"/>
    <mergeCell ref="AZ58:BB58"/>
    <mergeCell ref="A402:D402"/>
    <mergeCell ref="E402:X402"/>
    <mergeCell ref="Y402:AC402"/>
    <mergeCell ref="AD402:AW402"/>
    <mergeCell ref="AX402:AY402"/>
    <mergeCell ref="A403:X403"/>
    <mergeCell ref="Y403:AC403"/>
    <mergeCell ref="AD403:AW403"/>
    <mergeCell ref="AX403:AY403"/>
    <mergeCell ref="A399:B399"/>
    <mergeCell ref="C399:X399"/>
    <mergeCell ref="Y399:AW399"/>
    <mergeCell ref="AX399:AY399"/>
    <mergeCell ref="A400:AY400"/>
    <mergeCell ref="A401:D401"/>
    <mergeCell ref="E401:X401"/>
    <mergeCell ref="Y401:AC401"/>
    <mergeCell ref="AD401:AW401"/>
    <mergeCell ref="AX401:AY401"/>
    <mergeCell ref="A397:B397"/>
    <mergeCell ref="C397:X397"/>
    <mergeCell ref="Y397:AA397"/>
    <mergeCell ref="AB397:AW397"/>
    <mergeCell ref="AX397:AY397"/>
    <mergeCell ref="A398:B398"/>
    <mergeCell ref="C398:X398"/>
    <mergeCell ref="Y398:AA398"/>
    <mergeCell ref="AB398:AW398"/>
    <mergeCell ref="AX398:AY398"/>
    <mergeCell ref="AX394:AY394"/>
    <mergeCell ref="A395:AY395"/>
    <mergeCell ref="A396:B396"/>
    <mergeCell ref="C396:X396"/>
    <mergeCell ref="Y396:AA396"/>
    <mergeCell ref="AB396:AW396"/>
    <mergeCell ref="AX396:AY396"/>
    <mergeCell ref="Y391:AA392"/>
    <mergeCell ref="AB391:AW392"/>
    <mergeCell ref="AX391:AY391"/>
    <mergeCell ref="A392:B393"/>
    <mergeCell ref="C392:X393"/>
    <mergeCell ref="AX392:AY392"/>
    <mergeCell ref="Y393:AW394"/>
    <mergeCell ref="AX393:AY393"/>
    <mergeCell ref="A394:B394"/>
    <mergeCell ref="C394:X394"/>
    <mergeCell ref="AX387:AY387"/>
    <mergeCell ref="A388:B391"/>
    <mergeCell ref="C388:X391"/>
    <mergeCell ref="AX388:AY388"/>
    <mergeCell ref="Y389:AA389"/>
    <mergeCell ref="AB389:AW389"/>
    <mergeCell ref="AX389:AY389"/>
    <mergeCell ref="Y390:AA390"/>
    <mergeCell ref="AB390:AW390"/>
    <mergeCell ref="AX390:AY390"/>
    <mergeCell ref="Y385:AA385"/>
    <mergeCell ref="AB385:AW385"/>
    <mergeCell ref="AX385:AY385"/>
    <mergeCell ref="A386:B387"/>
    <mergeCell ref="C386:X387"/>
    <mergeCell ref="Y386:AA386"/>
    <mergeCell ref="AB386:AW386"/>
    <mergeCell ref="AX386:AY386"/>
    <mergeCell ref="Y387:AA388"/>
    <mergeCell ref="AB387:AW388"/>
    <mergeCell ref="A383:B383"/>
    <mergeCell ref="C383:X383"/>
    <mergeCell ref="Y383:AA383"/>
    <mergeCell ref="AB383:AW383"/>
    <mergeCell ref="AX383:AY383"/>
    <mergeCell ref="A384:B385"/>
    <mergeCell ref="C384:X385"/>
    <mergeCell ref="Y384:AA384"/>
    <mergeCell ref="AB384:AW384"/>
    <mergeCell ref="AX384:AY384"/>
    <mergeCell ref="A380:B380"/>
    <mergeCell ref="C380:X380"/>
    <mergeCell ref="Y380:AA380"/>
    <mergeCell ref="AB380:AW380"/>
    <mergeCell ref="AX380:AY380"/>
    <mergeCell ref="A381:B381"/>
    <mergeCell ref="C381:X381"/>
    <mergeCell ref="Y381:AW381"/>
    <mergeCell ref="AX381:AY381"/>
    <mergeCell ref="AX377:AY377"/>
    <mergeCell ref="Y378:AA378"/>
    <mergeCell ref="AB378:AW378"/>
    <mergeCell ref="AX378:AY378"/>
    <mergeCell ref="A379:B379"/>
    <mergeCell ref="C379:X379"/>
    <mergeCell ref="Y379:AA379"/>
    <mergeCell ref="AB379:AW379"/>
    <mergeCell ref="AX379:AY379"/>
    <mergeCell ref="A375:B376"/>
    <mergeCell ref="C375:X376"/>
    <mergeCell ref="Y375:AA375"/>
    <mergeCell ref="AB375:AW375"/>
    <mergeCell ref="AX375:AY375"/>
    <mergeCell ref="Y376:AA377"/>
    <mergeCell ref="AB376:AW377"/>
    <mergeCell ref="AX376:AY376"/>
    <mergeCell ref="A377:B378"/>
    <mergeCell ref="C377:X378"/>
    <mergeCell ref="A373:B374"/>
    <mergeCell ref="C373:X374"/>
    <mergeCell ref="Y373:AA373"/>
    <mergeCell ref="AB373:AW373"/>
    <mergeCell ref="AX373:AY373"/>
    <mergeCell ref="Y374:AA374"/>
    <mergeCell ref="AB374:AW374"/>
    <mergeCell ref="AX374:AY374"/>
    <mergeCell ref="AX371:AY371"/>
    <mergeCell ref="A372:B372"/>
    <mergeCell ref="C372:X372"/>
    <mergeCell ref="Y372:AA372"/>
    <mergeCell ref="AB372:AW372"/>
    <mergeCell ref="AX372:AY372"/>
    <mergeCell ref="A369:B370"/>
    <mergeCell ref="C369:X370"/>
    <mergeCell ref="Y369:AA369"/>
    <mergeCell ref="AB369:AW369"/>
    <mergeCell ref="AX369:AY369"/>
    <mergeCell ref="Y370:AA371"/>
    <mergeCell ref="AB370:AW371"/>
    <mergeCell ref="AX370:AY370"/>
    <mergeCell ref="A371:B371"/>
    <mergeCell ref="C371:X371"/>
    <mergeCell ref="A367:B367"/>
    <mergeCell ref="C367:X367"/>
    <mergeCell ref="Y367:AA367"/>
    <mergeCell ref="AB367:AW367"/>
    <mergeCell ref="AX367:AY367"/>
    <mergeCell ref="A368:B368"/>
    <mergeCell ref="C368:X368"/>
    <mergeCell ref="Y368:AA368"/>
    <mergeCell ref="AB368:AW368"/>
    <mergeCell ref="AX368:AY368"/>
    <mergeCell ref="A365:B365"/>
    <mergeCell ref="C365:X365"/>
    <mergeCell ref="Y365:AA365"/>
    <mergeCell ref="AB365:AW365"/>
    <mergeCell ref="AX365:AY365"/>
    <mergeCell ref="A366:B366"/>
    <mergeCell ref="C366:X366"/>
    <mergeCell ref="Y366:AA366"/>
    <mergeCell ref="AB366:AW366"/>
    <mergeCell ref="AX366:AY366"/>
    <mergeCell ref="A363:B363"/>
    <mergeCell ref="C363:X363"/>
    <mergeCell ref="Y363:AA363"/>
    <mergeCell ref="AB363:AW363"/>
    <mergeCell ref="AX363:AY363"/>
    <mergeCell ref="A364:B364"/>
    <mergeCell ref="C364:X364"/>
    <mergeCell ref="Y364:AA364"/>
    <mergeCell ref="AB364:AW364"/>
    <mergeCell ref="AX364:AY364"/>
    <mergeCell ref="A361:B361"/>
    <mergeCell ref="C361:X361"/>
    <mergeCell ref="Y361:AA361"/>
    <mergeCell ref="AB361:AW361"/>
    <mergeCell ref="AX361:AY361"/>
    <mergeCell ref="A362:B362"/>
    <mergeCell ref="C362:X362"/>
    <mergeCell ref="Y362:AA362"/>
    <mergeCell ref="AB362:AW362"/>
    <mergeCell ref="AX362:AY362"/>
    <mergeCell ref="A359:B359"/>
    <mergeCell ref="C359:X359"/>
    <mergeCell ref="Y359:AA359"/>
    <mergeCell ref="AB359:AW359"/>
    <mergeCell ref="AX359:AY359"/>
    <mergeCell ref="A360:B360"/>
    <mergeCell ref="C360:X360"/>
    <mergeCell ref="Y360:AA360"/>
    <mergeCell ref="AB360:AW360"/>
    <mergeCell ref="AX360:AY360"/>
    <mergeCell ref="AX356:AY356"/>
    <mergeCell ref="A357:B357"/>
    <mergeCell ref="C357:X357"/>
    <mergeCell ref="AX357:AY357"/>
    <mergeCell ref="A358:B358"/>
    <mergeCell ref="C358:X358"/>
    <mergeCell ref="AX358:AY358"/>
    <mergeCell ref="A354:B354"/>
    <mergeCell ref="C354:X354"/>
    <mergeCell ref="Y354:AA358"/>
    <mergeCell ref="AB354:AW358"/>
    <mergeCell ref="AX354:AY354"/>
    <mergeCell ref="A355:B355"/>
    <mergeCell ref="C355:X355"/>
    <mergeCell ref="AX355:AY355"/>
    <mergeCell ref="A356:B356"/>
    <mergeCell ref="C356:X356"/>
    <mergeCell ref="A352:B352"/>
    <mergeCell ref="C352:X352"/>
    <mergeCell ref="Y352:AA353"/>
    <mergeCell ref="AB352:AW353"/>
    <mergeCell ref="AX352:AY352"/>
    <mergeCell ref="A353:B353"/>
    <mergeCell ref="C353:X353"/>
    <mergeCell ref="AX353:AY353"/>
    <mergeCell ref="A350:B350"/>
    <mergeCell ref="C350:X350"/>
    <mergeCell ref="Y350:AA351"/>
    <mergeCell ref="AB350:AW351"/>
    <mergeCell ref="AX350:AY350"/>
    <mergeCell ref="A351:B351"/>
    <mergeCell ref="C351:X351"/>
    <mergeCell ref="AX351:AY351"/>
    <mergeCell ref="A348:B348"/>
    <mergeCell ref="C348:X348"/>
    <mergeCell ref="Y348:AA349"/>
    <mergeCell ref="AB348:AW349"/>
    <mergeCell ref="AX348:AY348"/>
    <mergeCell ref="A349:B349"/>
    <mergeCell ref="C349:X349"/>
    <mergeCell ref="AX349:AY349"/>
    <mergeCell ref="A346:B346"/>
    <mergeCell ref="C346:X346"/>
    <mergeCell ref="Y346:AA346"/>
    <mergeCell ref="AB346:AW346"/>
    <mergeCell ref="AX346:AY346"/>
    <mergeCell ref="A347:B347"/>
    <mergeCell ref="C347:X347"/>
    <mergeCell ref="Y347:AA347"/>
    <mergeCell ref="AB347:AW347"/>
    <mergeCell ref="AX347:AY347"/>
    <mergeCell ref="A343:AY343"/>
    <mergeCell ref="A344:AY344"/>
    <mergeCell ref="A345:B345"/>
    <mergeCell ref="C345:X345"/>
    <mergeCell ref="Y345:AA345"/>
    <mergeCell ref="AB345:AW345"/>
    <mergeCell ref="AX345:AY345"/>
    <mergeCell ref="A341:E341"/>
    <mergeCell ref="F341:AW341"/>
    <mergeCell ref="AX341:AY341"/>
    <mergeCell ref="A342:E342"/>
    <mergeCell ref="F342:AW342"/>
    <mergeCell ref="AX342:AY342"/>
    <mergeCell ref="A339:E339"/>
    <mergeCell ref="F339:AW339"/>
    <mergeCell ref="AX339:AY339"/>
    <mergeCell ref="A340:E340"/>
    <mergeCell ref="F340:AW340"/>
    <mergeCell ref="AX340:AY340"/>
    <mergeCell ref="A337:E337"/>
    <mergeCell ref="F337:AW337"/>
    <mergeCell ref="AX337:AY337"/>
    <mergeCell ref="A338:E338"/>
    <mergeCell ref="F338:AW338"/>
    <mergeCell ref="AX338:AY338"/>
    <mergeCell ref="A335:E335"/>
    <mergeCell ref="F335:AW335"/>
    <mergeCell ref="AX335:AY335"/>
    <mergeCell ref="A336:E336"/>
    <mergeCell ref="F336:AW336"/>
    <mergeCell ref="AX336:AY336"/>
    <mergeCell ref="A332:E332"/>
    <mergeCell ref="F332:O332"/>
    <mergeCell ref="P332:AW332"/>
    <mergeCell ref="AX332:AY332"/>
    <mergeCell ref="A333:AY333"/>
    <mergeCell ref="A334:E334"/>
    <mergeCell ref="F334:AW334"/>
    <mergeCell ref="AX334:AY334"/>
    <mergeCell ref="A330:E330"/>
    <mergeCell ref="F330:O330"/>
    <mergeCell ref="P330:AW330"/>
    <mergeCell ref="AX330:AY330"/>
    <mergeCell ref="A331:E331"/>
    <mergeCell ref="F331:O331"/>
    <mergeCell ref="P331:AW331"/>
    <mergeCell ref="AX331:AY331"/>
    <mergeCell ref="A327:E327"/>
    <mergeCell ref="F327:O327"/>
    <mergeCell ref="P327:AX327"/>
    <mergeCell ref="A328:E328"/>
    <mergeCell ref="F328:O328"/>
    <mergeCell ref="P328:AX328"/>
    <mergeCell ref="A325:E325"/>
    <mergeCell ref="F325:O325"/>
    <mergeCell ref="P325:AX325"/>
    <mergeCell ref="A326:E326"/>
    <mergeCell ref="F326:O326"/>
    <mergeCell ref="P326:AX326"/>
    <mergeCell ref="AL322:AM322"/>
    <mergeCell ref="AO322:AQ322"/>
    <mergeCell ref="AR322:AS322"/>
    <mergeCell ref="AU322:AX322"/>
    <mergeCell ref="A323:AY323"/>
    <mergeCell ref="A324:E324"/>
    <mergeCell ref="F324:O324"/>
    <mergeCell ref="P324:AX324"/>
    <mergeCell ref="AL321:AM321"/>
    <mergeCell ref="AO321:AQ321"/>
    <mergeCell ref="AR321:AS321"/>
    <mergeCell ref="AU321:AX321"/>
    <mergeCell ref="A322:J322"/>
    <mergeCell ref="K322:S322"/>
    <mergeCell ref="U322:W322"/>
    <mergeCell ref="AA322:AB322"/>
    <mergeCell ref="AC322:AF322"/>
    <mergeCell ref="AJ322:AK322"/>
    <mergeCell ref="AL320:AM320"/>
    <mergeCell ref="AO320:AQ320"/>
    <mergeCell ref="AR320:AS320"/>
    <mergeCell ref="AU320:AX320"/>
    <mergeCell ref="A321:J321"/>
    <mergeCell ref="K321:S321"/>
    <mergeCell ref="U321:W321"/>
    <mergeCell ref="AA321:AB321"/>
    <mergeCell ref="AC321:AF321"/>
    <mergeCell ref="AJ321:AK321"/>
    <mergeCell ref="AL319:AM319"/>
    <mergeCell ref="AO319:AQ319"/>
    <mergeCell ref="AR319:AS319"/>
    <mergeCell ref="AU319:AX319"/>
    <mergeCell ref="A320:J320"/>
    <mergeCell ref="K320:S320"/>
    <mergeCell ref="U320:W320"/>
    <mergeCell ref="AA320:AB320"/>
    <mergeCell ref="AC320:AF320"/>
    <mergeCell ref="AJ320:AK320"/>
    <mergeCell ref="AL318:AM318"/>
    <mergeCell ref="AO318:AQ318"/>
    <mergeCell ref="AR318:AS318"/>
    <mergeCell ref="AU318:AX318"/>
    <mergeCell ref="A319:J319"/>
    <mergeCell ref="K319:S319"/>
    <mergeCell ref="U319:W319"/>
    <mergeCell ref="AA319:AB319"/>
    <mergeCell ref="AC319:AF319"/>
    <mergeCell ref="AJ319:AK319"/>
    <mergeCell ref="AL317:AM317"/>
    <mergeCell ref="AO317:AQ317"/>
    <mergeCell ref="AR317:AS317"/>
    <mergeCell ref="AU317:AX317"/>
    <mergeCell ref="A318:J318"/>
    <mergeCell ref="K318:S318"/>
    <mergeCell ref="U318:W318"/>
    <mergeCell ref="AA318:AB318"/>
    <mergeCell ref="AC318:AF318"/>
    <mergeCell ref="AJ318:AK318"/>
    <mergeCell ref="AL316:AM316"/>
    <mergeCell ref="AO316:AQ316"/>
    <mergeCell ref="AR316:AS316"/>
    <mergeCell ref="AU316:AX316"/>
    <mergeCell ref="A317:J317"/>
    <mergeCell ref="K317:S317"/>
    <mergeCell ref="U317:W317"/>
    <mergeCell ref="AA317:AB317"/>
    <mergeCell ref="AC317:AF317"/>
    <mergeCell ref="AJ317:AK317"/>
    <mergeCell ref="AL315:AM315"/>
    <mergeCell ref="AO315:AQ315"/>
    <mergeCell ref="AR315:AS315"/>
    <mergeCell ref="AU315:AX315"/>
    <mergeCell ref="A316:J316"/>
    <mergeCell ref="K316:S316"/>
    <mergeCell ref="U316:W316"/>
    <mergeCell ref="AA316:AB316"/>
    <mergeCell ref="AC316:AF316"/>
    <mergeCell ref="AJ316:AK316"/>
    <mergeCell ref="AL314:AM314"/>
    <mergeCell ref="AO314:AQ314"/>
    <mergeCell ref="AR314:AS314"/>
    <mergeCell ref="AU314:AX314"/>
    <mergeCell ref="A315:J315"/>
    <mergeCell ref="K315:S315"/>
    <mergeCell ref="U315:W315"/>
    <mergeCell ref="AA315:AB315"/>
    <mergeCell ref="AC315:AF315"/>
    <mergeCell ref="AJ315:AK315"/>
    <mergeCell ref="AL313:AM313"/>
    <mergeCell ref="AO313:AQ313"/>
    <mergeCell ref="AR313:AS313"/>
    <mergeCell ref="AU313:AX313"/>
    <mergeCell ref="A314:J314"/>
    <mergeCell ref="K314:S314"/>
    <mergeCell ref="U314:W314"/>
    <mergeCell ref="AA314:AB314"/>
    <mergeCell ref="AC314:AF314"/>
    <mergeCell ref="AJ314:AK314"/>
    <mergeCell ref="AL312:AM312"/>
    <mergeCell ref="AO312:AQ312"/>
    <mergeCell ref="AR312:AS312"/>
    <mergeCell ref="AU312:AX312"/>
    <mergeCell ref="A313:J313"/>
    <mergeCell ref="K313:S313"/>
    <mergeCell ref="U313:W313"/>
    <mergeCell ref="AA313:AB313"/>
    <mergeCell ref="AC313:AF313"/>
    <mergeCell ref="AJ313:AK313"/>
    <mergeCell ref="AN309:AS309"/>
    <mergeCell ref="AT309:AX309"/>
    <mergeCell ref="A310:AY310"/>
    <mergeCell ref="A311:AY311"/>
    <mergeCell ref="A312:J312"/>
    <mergeCell ref="K312:S312"/>
    <mergeCell ref="U312:W312"/>
    <mergeCell ref="AA312:AB312"/>
    <mergeCell ref="AC312:AF312"/>
    <mergeCell ref="AJ312:AK312"/>
    <mergeCell ref="AH308:AM308"/>
    <mergeCell ref="AN308:AS308"/>
    <mergeCell ref="AT308:AX308"/>
    <mergeCell ref="A309:B309"/>
    <mergeCell ref="C309:G309"/>
    <mergeCell ref="H309:M309"/>
    <mergeCell ref="N309:P309"/>
    <mergeCell ref="Q309:W309"/>
    <mergeCell ref="X309:AG309"/>
    <mergeCell ref="AH309:AM309"/>
    <mergeCell ref="X307:AG307"/>
    <mergeCell ref="AH307:AM307"/>
    <mergeCell ref="AN307:AS307"/>
    <mergeCell ref="AT307:AX307"/>
    <mergeCell ref="A308:B308"/>
    <mergeCell ref="C308:G308"/>
    <mergeCell ref="H308:M308"/>
    <mergeCell ref="N308:P308"/>
    <mergeCell ref="Q308:W308"/>
    <mergeCell ref="X308:AG308"/>
    <mergeCell ref="A304:AK304"/>
    <mergeCell ref="AL304:AQ304"/>
    <mergeCell ref="AR304:AX304"/>
    <mergeCell ref="A305:AY305"/>
    <mergeCell ref="A306:AY306"/>
    <mergeCell ref="A307:B307"/>
    <mergeCell ref="C307:G307"/>
    <mergeCell ref="H307:M307"/>
    <mergeCell ref="N307:P307"/>
    <mergeCell ref="Q307:W307"/>
    <mergeCell ref="A302:A303"/>
    <mergeCell ref="B302:AB302"/>
    <mergeCell ref="AC302:AK303"/>
    <mergeCell ref="AL302:AQ303"/>
    <mergeCell ref="AR302:AX303"/>
    <mergeCell ref="B303:G303"/>
    <mergeCell ref="H303:N303"/>
    <mergeCell ref="O303:T303"/>
    <mergeCell ref="U303:AB303"/>
    <mergeCell ref="AR300:AX300"/>
    <mergeCell ref="B301:G301"/>
    <mergeCell ref="H301:T301"/>
    <mergeCell ref="U301:AB301"/>
    <mergeCell ref="AC301:AK301"/>
    <mergeCell ref="AL301:AQ301"/>
    <mergeCell ref="AR301:AX301"/>
    <mergeCell ref="A298:AH298"/>
    <mergeCell ref="AI298:AN298"/>
    <mergeCell ref="AO298:AT298"/>
    <mergeCell ref="AU298:AX298"/>
    <mergeCell ref="A299:AY299"/>
    <mergeCell ref="B300:G300"/>
    <mergeCell ref="H300:T300"/>
    <mergeCell ref="U300:AB300"/>
    <mergeCell ref="AC300:AK300"/>
    <mergeCell ref="AL300:AQ300"/>
    <mergeCell ref="AU296:AX296"/>
    <mergeCell ref="B297:G297"/>
    <mergeCell ref="H297:N297"/>
    <mergeCell ref="O297:T297"/>
    <mergeCell ref="U297:Z297"/>
    <mergeCell ref="AA297:AH297"/>
    <mergeCell ref="AI297:AN297"/>
    <mergeCell ref="AO297:AT297"/>
    <mergeCell ref="AU297:AX297"/>
    <mergeCell ref="B296:G296"/>
    <mergeCell ref="H296:T296"/>
    <mergeCell ref="U296:Z296"/>
    <mergeCell ref="AA296:AH296"/>
    <mergeCell ref="AI296:AN296"/>
    <mergeCell ref="AO296:AT296"/>
    <mergeCell ref="AU293:AX293"/>
    <mergeCell ref="A294:AY294"/>
    <mergeCell ref="B295:G295"/>
    <mergeCell ref="H295:T295"/>
    <mergeCell ref="U295:Z295"/>
    <mergeCell ref="AA295:AH295"/>
    <mergeCell ref="AI295:AN295"/>
    <mergeCell ref="AO295:AT295"/>
    <mergeCell ref="AU295:AX295"/>
    <mergeCell ref="AN291:AT291"/>
    <mergeCell ref="AU291:AX291"/>
    <mergeCell ref="A292:AY292"/>
    <mergeCell ref="B293:H293"/>
    <mergeCell ref="I293:M293"/>
    <mergeCell ref="N293:P293"/>
    <mergeCell ref="Q293:X293"/>
    <mergeCell ref="Y293:AI293"/>
    <mergeCell ref="AJ293:AN293"/>
    <mergeCell ref="AO293:AT293"/>
    <mergeCell ref="AG290:AM290"/>
    <mergeCell ref="AN290:AT290"/>
    <mergeCell ref="AU290:AX290"/>
    <mergeCell ref="A291:B291"/>
    <mergeCell ref="C291:F291"/>
    <mergeCell ref="G291:M291"/>
    <mergeCell ref="N291:Q291"/>
    <mergeCell ref="R291:Y291"/>
    <mergeCell ref="Z291:AF291"/>
    <mergeCell ref="AG291:AM291"/>
    <mergeCell ref="A290:B290"/>
    <mergeCell ref="C290:F290"/>
    <mergeCell ref="G290:M290"/>
    <mergeCell ref="N290:Q290"/>
    <mergeCell ref="R290:Y290"/>
    <mergeCell ref="Z290:AF290"/>
    <mergeCell ref="A289:B289"/>
    <mergeCell ref="C289:Y289"/>
    <mergeCell ref="Z289:AF289"/>
    <mergeCell ref="AG289:AM289"/>
    <mergeCell ref="AN289:AT289"/>
    <mergeCell ref="AU289:AX289"/>
    <mergeCell ref="A288:B288"/>
    <mergeCell ref="C288:Y288"/>
    <mergeCell ref="Z288:AF288"/>
    <mergeCell ref="AG288:AM288"/>
    <mergeCell ref="AN288:AT288"/>
    <mergeCell ref="AU288:AX288"/>
    <mergeCell ref="A285:AP285"/>
    <mergeCell ref="AQ285:AX285"/>
    <mergeCell ref="A286:AY286"/>
    <mergeCell ref="A287:B287"/>
    <mergeCell ref="C287:X287"/>
    <mergeCell ref="Y287:AF287"/>
    <mergeCell ref="AG287:AM287"/>
    <mergeCell ref="AN287:AT287"/>
    <mergeCell ref="AU287:AX287"/>
    <mergeCell ref="A283:B284"/>
    <mergeCell ref="C283:AP283"/>
    <mergeCell ref="AQ283:AX284"/>
    <mergeCell ref="C284:L284"/>
    <mergeCell ref="M284:R284"/>
    <mergeCell ref="S284:AB284"/>
    <mergeCell ref="AC284:AP284"/>
    <mergeCell ref="A282:B282"/>
    <mergeCell ref="C282:L282"/>
    <mergeCell ref="M282:AB282"/>
    <mergeCell ref="AC282:AJ282"/>
    <mergeCell ref="AK282:AP282"/>
    <mergeCell ref="AQ282:AX282"/>
    <mergeCell ref="A279:AL279"/>
    <mergeCell ref="AM279:AR279"/>
    <mergeCell ref="AS279:AX279"/>
    <mergeCell ref="A280:AY280"/>
    <mergeCell ref="A281:B281"/>
    <mergeCell ref="C281:L281"/>
    <mergeCell ref="M281:AB281"/>
    <mergeCell ref="AC281:AJ281"/>
    <mergeCell ref="AK281:AP281"/>
    <mergeCell ref="AQ281:AX281"/>
    <mergeCell ref="AS277:AX277"/>
    <mergeCell ref="A278:C278"/>
    <mergeCell ref="D278:I278"/>
    <mergeCell ref="J278:O278"/>
    <mergeCell ref="P278:X278"/>
    <mergeCell ref="Y278:AD278"/>
    <mergeCell ref="AE278:AL278"/>
    <mergeCell ref="AM278:AR278"/>
    <mergeCell ref="AS278:AX278"/>
    <mergeCell ref="A277:C277"/>
    <mergeCell ref="D277:I277"/>
    <mergeCell ref="J277:X277"/>
    <mergeCell ref="Y277:AD277"/>
    <mergeCell ref="AE277:AL277"/>
    <mergeCell ref="AM277:AR277"/>
    <mergeCell ref="A275:AY275"/>
    <mergeCell ref="A276:C276"/>
    <mergeCell ref="D276:I276"/>
    <mergeCell ref="J276:X276"/>
    <mergeCell ref="Y276:AD276"/>
    <mergeCell ref="AE276:AL276"/>
    <mergeCell ref="AM276:AR276"/>
    <mergeCell ref="AS276:AX276"/>
    <mergeCell ref="A273:B273"/>
    <mergeCell ref="C273:AD273"/>
    <mergeCell ref="AE273:AM273"/>
    <mergeCell ref="AN273:AX273"/>
    <mergeCell ref="A274:B274"/>
    <mergeCell ref="C274:J274"/>
    <mergeCell ref="K274:U274"/>
    <mergeCell ref="V274:AD274"/>
    <mergeCell ref="AE274:AM274"/>
    <mergeCell ref="AN274:AX274"/>
    <mergeCell ref="AM270:AT270"/>
    <mergeCell ref="AU270:AX270"/>
    <mergeCell ref="A271:AY271"/>
    <mergeCell ref="A272:B272"/>
    <mergeCell ref="C272:AD272"/>
    <mergeCell ref="AE272:AM272"/>
    <mergeCell ref="AN272:AX272"/>
    <mergeCell ref="A270:B270"/>
    <mergeCell ref="C270:H270"/>
    <mergeCell ref="I270:O270"/>
    <mergeCell ref="P270:U270"/>
    <mergeCell ref="V270:AB270"/>
    <mergeCell ref="AC270:AL270"/>
    <mergeCell ref="A269:B269"/>
    <mergeCell ref="C269:U269"/>
    <mergeCell ref="V269:AB269"/>
    <mergeCell ref="AC269:AL269"/>
    <mergeCell ref="AM269:AT269"/>
    <mergeCell ref="AU269:AX269"/>
    <mergeCell ref="AU266:AX266"/>
    <mergeCell ref="A267:AY267"/>
    <mergeCell ref="A268:B268"/>
    <mergeCell ref="C268:U268"/>
    <mergeCell ref="V268:AB268"/>
    <mergeCell ref="AC268:AL268"/>
    <mergeCell ref="AM268:AT268"/>
    <mergeCell ref="AU268:AX268"/>
    <mergeCell ref="AN265:AT265"/>
    <mergeCell ref="AU265:AX265"/>
    <mergeCell ref="A266:B266"/>
    <mergeCell ref="C266:F266"/>
    <mergeCell ref="G266:M266"/>
    <mergeCell ref="N266:Q266"/>
    <mergeCell ref="R266:X266"/>
    <mergeCell ref="Y266:AF266"/>
    <mergeCell ref="AG266:AM266"/>
    <mergeCell ref="AN266:AT266"/>
    <mergeCell ref="AG264:AM264"/>
    <mergeCell ref="AN264:AT264"/>
    <mergeCell ref="AU264:AX264"/>
    <mergeCell ref="A265:B265"/>
    <mergeCell ref="C265:F265"/>
    <mergeCell ref="G265:M265"/>
    <mergeCell ref="N265:Q265"/>
    <mergeCell ref="R265:X265"/>
    <mergeCell ref="Y265:AF265"/>
    <mergeCell ref="AG265:AM265"/>
    <mergeCell ref="A264:B264"/>
    <mergeCell ref="C264:F264"/>
    <mergeCell ref="G264:M264"/>
    <mergeCell ref="N264:Q264"/>
    <mergeCell ref="R264:X264"/>
    <mergeCell ref="Y264:AF264"/>
    <mergeCell ref="A263:B263"/>
    <mergeCell ref="C263:X263"/>
    <mergeCell ref="Y263:AF263"/>
    <mergeCell ref="AG263:AM263"/>
    <mergeCell ref="AN263:AT263"/>
    <mergeCell ref="AU263:AX263"/>
    <mergeCell ref="AG261:AM261"/>
    <mergeCell ref="AN261:AT261"/>
    <mergeCell ref="AU261:AX261"/>
    <mergeCell ref="A262:B262"/>
    <mergeCell ref="C262:X262"/>
    <mergeCell ref="Y262:AF262"/>
    <mergeCell ref="AG262:AM262"/>
    <mergeCell ref="AN262:AT262"/>
    <mergeCell ref="AU262:AX262"/>
    <mergeCell ref="A261:B261"/>
    <mergeCell ref="C261:F261"/>
    <mergeCell ref="G261:M261"/>
    <mergeCell ref="N261:Q261"/>
    <mergeCell ref="R261:X261"/>
    <mergeCell ref="Y261:AF261"/>
    <mergeCell ref="AU259:AX259"/>
    <mergeCell ref="A260:B260"/>
    <mergeCell ref="C260:F260"/>
    <mergeCell ref="G260:M260"/>
    <mergeCell ref="N260:Q260"/>
    <mergeCell ref="R260:X260"/>
    <mergeCell ref="Y260:AF260"/>
    <mergeCell ref="AG260:AM260"/>
    <mergeCell ref="AN260:AT260"/>
    <mergeCell ref="AU260:AX260"/>
    <mergeCell ref="AN258:AT258"/>
    <mergeCell ref="AU258:AX258"/>
    <mergeCell ref="A259:B259"/>
    <mergeCell ref="C259:F259"/>
    <mergeCell ref="G259:M259"/>
    <mergeCell ref="N259:Q259"/>
    <mergeCell ref="R259:X259"/>
    <mergeCell ref="Y259:AF259"/>
    <mergeCell ref="AG259:AM259"/>
    <mergeCell ref="AN259:AT259"/>
    <mergeCell ref="AG257:AM257"/>
    <mergeCell ref="AN257:AT257"/>
    <mergeCell ref="AU257:AX257"/>
    <mergeCell ref="A258:B258"/>
    <mergeCell ref="C258:F258"/>
    <mergeCell ref="G258:M258"/>
    <mergeCell ref="N258:Q258"/>
    <mergeCell ref="R258:X258"/>
    <mergeCell ref="Y258:AF258"/>
    <mergeCell ref="AG258:AM258"/>
    <mergeCell ref="A257:B257"/>
    <mergeCell ref="C257:F257"/>
    <mergeCell ref="G257:M257"/>
    <mergeCell ref="N257:Q257"/>
    <mergeCell ref="R257:X257"/>
    <mergeCell ref="Y257:AF257"/>
    <mergeCell ref="AZ255:BB255"/>
    <mergeCell ref="A256:B256"/>
    <mergeCell ref="C256:F256"/>
    <mergeCell ref="G256:M256"/>
    <mergeCell ref="N256:Q256"/>
    <mergeCell ref="R256:X256"/>
    <mergeCell ref="Y256:AF256"/>
    <mergeCell ref="AG256:AM256"/>
    <mergeCell ref="AN256:AT256"/>
    <mergeCell ref="AU256:AX256"/>
    <mergeCell ref="AR254:AY254"/>
    <mergeCell ref="AZ254:BB254"/>
    <mergeCell ref="A255:B255"/>
    <mergeCell ref="C255:E255"/>
    <mergeCell ref="F255:N255"/>
    <mergeCell ref="O255:S255"/>
    <mergeCell ref="T255:AA255"/>
    <mergeCell ref="AB255:AH255"/>
    <mergeCell ref="AI255:AQ255"/>
    <mergeCell ref="AR255:AY255"/>
    <mergeCell ref="AG253:AM253"/>
    <mergeCell ref="AN253:AT253"/>
    <mergeCell ref="AU253:AX253"/>
    <mergeCell ref="A254:B254"/>
    <mergeCell ref="C254:E254"/>
    <mergeCell ref="F254:N254"/>
    <mergeCell ref="O254:S254"/>
    <mergeCell ref="T254:AA254"/>
    <mergeCell ref="AB254:AH254"/>
    <mergeCell ref="AI254:AQ254"/>
    <mergeCell ref="A253:B253"/>
    <mergeCell ref="C253:F253"/>
    <mergeCell ref="G253:M253"/>
    <mergeCell ref="N253:Q253"/>
    <mergeCell ref="R253:X253"/>
    <mergeCell ref="Y253:AF253"/>
    <mergeCell ref="A252:B252"/>
    <mergeCell ref="C252:X252"/>
    <mergeCell ref="Y252:AF252"/>
    <mergeCell ref="AG252:AM252"/>
    <mergeCell ref="AN252:AT252"/>
    <mergeCell ref="AU252:AX252"/>
    <mergeCell ref="AN250:AT250"/>
    <mergeCell ref="AU250:AX250"/>
    <mergeCell ref="A251:B251"/>
    <mergeCell ref="C251:X251"/>
    <mergeCell ref="Y251:AF251"/>
    <mergeCell ref="AG251:AM251"/>
    <mergeCell ref="AN251:AT251"/>
    <mergeCell ref="AU251:AX251"/>
    <mergeCell ref="AG249:AM249"/>
    <mergeCell ref="AN249:AT249"/>
    <mergeCell ref="AU249:AX249"/>
    <mergeCell ref="A250:B250"/>
    <mergeCell ref="C250:F250"/>
    <mergeCell ref="G250:M250"/>
    <mergeCell ref="N250:Q250"/>
    <mergeCell ref="R250:X250"/>
    <mergeCell ref="Y250:AF250"/>
    <mergeCell ref="AG250:AM250"/>
    <mergeCell ref="A249:B249"/>
    <mergeCell ref="C249:F249"/>
    <mergeCell ref="G249:M249"/>
    <mergeCell ref="N249:Q249"/>
    <mergeCell ref="R249:X249"/>
    <mergeCell ref="Y249:AF249"/>
    <mergeCell ref="AU247:AX247"/>
    <mergeCell ref="A248:B248"/>
    <mergeCell ref="C248:F248"/>
    <mergeCell ref="G248:M248"/>
    <mergeCell ref="N248:Q248"/>
    <mergeCell ref="R248:X248"/>
    <mergeCell ref="Y248:AF248"/>
    <mergeCell ref="AG248:AM248"/>
    <mergeCell ref="AN248:AT248"/>
    <mergeCell ref="AU248:AX248"/>
    <mergeCell ref="AN246:AT246"/>
    <mergeCell ref="AU246:AX246"/>
    <mergeCell ref="A247:B247"/>
    <mergeCell ref="C247:F247"/>
    <mergeCell ref="G247:M247"/>
    <mergeCell ref="N247:Q247"/>
    <mergeCell ref="R247:X247"/>
    <mergeCell ref="Y247:AF247"/>
    <mergeCell ref="AG247:AM247"/>
    <mergeCell ref="AN247:AT247"/>
    <mergeCell ref="AG245:AM245"/>
    <mergeCell ref="AN245:AT245"/>
    <mergeCell ref="AU245:AX245"/>
    <mergeCell ref="A246:B246"/>
    <mergeCell ref="C246:F246"/>
    <mergeCell ref="G246:M246"/>
    <mergeCell ref="N246:Q246"/>
    <mergeCell ref="R246:X246"/>
    <mergeCell ref="Y246:AF246"/>
    <mergeCell ref="AG246:AM246"/>
    <mergeCell ref="A245:B245"/>
    <mergeCell ref="C245:F245"/>
    <mergeCell ref="G245:M245"/>
    <mergeCell ref="N245:Q245"/>
    <mergeCell ref="R245:X245"/>
    <mergeCell ref="Y245:AF245"/>
    <mergeCell ref="AU243:AX243"/>
    <mergeCell ref="A244:B244"/>
    <mergeCell ref="C244:F244"/>
    <mergeCell ref="G244:M244"/>
    <mergeCell ref="N244:Q244"/>
    <mergeCell ref="R244:X244"/>
    <mergeCell ref="Y244:AF244"/>
    <mergeCell ref="AG244:AM244"/>
    <mergeCell ref="AN244:AT244"/>
    <mergeCell ref="AU244:AX244"/>
    <mergeCell ref="AN242:AT242"/>
    <mergeCell ref="AU242:AX242"/>
    <mergeCell ref="A243:B243"/>
    <mergeCell ref="C243:F243"/>
    <mergeCell ref="G243:M243"/>
    <mergeCell ref="N243:Q243"/>
    <mergeCell ref="R243:X243"/>
    <mergeCell ref="Y243:AF243"/>
    <mergeCell ref="AG243:AM243"/>
    <mergeCell ref="AN243:AT243"/>
    <mergeCell ref="AG241:AM241"/>
    <mergeCell ref="AN241:AT241"/>
    <mergeCell ref="AU241:AX241"/>
    <mergeCell ref="A242:B242"/>
    <mergeCell ref="C242:F242"/>
    <mergeCell ref="G242:M242"/>
    <mergeCell ref="N242:Q242"/>
    <mergeCell ref="R242:X242"/>
    <mergeCell ref="Y242:AF242"/>
    <mergeCell ref="AG242:AM242"/>
    <mergeCell ref="A241:B241"/>
    <mergeCell ref="C241:F241"/>
    <mergeCell ref="G241:M241"/>
    <mergeCell ref="N241:Q241"/>
    <mergeCell ref="R241:X241"/>
    <mergeCell ref="Y241:AF241"/>
    <mergeCell ref="AU239:AX239"/>
    <mergeCell ref="A240:B240"/>
    <mergeCell ref="C240:F240"/>
    <mergeCell ref="G240:M240"/>
    <mergeCell ref="N240:Q240"/>
    <mergeCell ref="R240:X240"/>
    <mergeCell ref="Y240:AF240"/>
    <mergeCell ref="AG240:AM240"/>
    <mergeCell ref="AN240:AT240"/>
    <mergeCell ref="AU240:AX240"/>
    <mergeCell ref="AN238:AT238"/>
    <mergeCell ref="AU238:AX238"/>
    <mergeCell ref="A239:B239"/>
    <mergeCell ref="C239:F239"/>
    <mergeCell ref="G239:M239"/>
    <mergeCell ref="N239:Q239"/>
    <mergeCell ref="R239:X239"/>
    <mergeCell ref="Y239:AF239"/>
    <mergeCell ref="AG239:AM239"/>
    <mergeCell ref="AN239:AT239"/>
    <mergeCell ref="AG237:AM237"/>
    <mergeCell ref="AN237:AT237"/>
    <mergeCell ref="AU237:AX237"/>
    <mergeCell ref="A238:B238"/>
    <mergeCell ref="C238:F238"/>
    <mergeCell ref="G238:M238"/>
    <mergeCell ref="N238:Q238"/>
    <mergeCell ref="R238:X238"/>
    <mergeCell ref="Y238:AF238"/>
    <mergeCell ref="AG238:AM238"/>
    <mergeCell ref="A237:B237"/>
    <mergeCell ref="C237:F237"/>
    <mergeCell ref="G237:M237"/>
    <mergeCell ref="N237:Q237"/>
    <mergeCell ref="R237:X237"/>
    <mergeCell ref="Y237:AF237"/>
    <mergeCell ref="AU235:AX235"/>
    <mergeCell ref="A236:B236"/>
    <mergeCell ref="C236:F236"/>
    <mergeCell ref="G236:M236"/>
    <mergeCell ref="N236:Q236"/>
    <mergeCell ref="R236:X236"/>
    <mergeCell ref="Y236:AF236"/>
    <mergeCell ref="AG236:AM236"/>
    <mergeCell ref="AN236:AT236"/>
    <mergeCell ref="AU236:AX236"/>
    <mergeCell ref="AN234:AT234"/>
    <mergeCell ref="AU234:AX234"/>
    <mergeCell ref="A235:B235"/>
    <mergeCell ref="C235:F235"/>
    <mergeCell ref="G235:M235"/>
    <mergeCell ref="N235:Q235"/>
    <mergeCell ref="R235:X235"/>
    <mergeCell ref="Y235:AF235"/>
    <mergeCell ref="AG235:AM235"/>
    <mergeCell ref="AN235:AT235"/>
    <mergeCell ref="AG233:AM233"/>
    <mergeCell ref="AN233:AT233"/>
    <mergeCell ref="AU233:AX233"/>
    <mergeCell ref="A234:B234"/>
    <mergeCell ref="C234:F234"/>
    <mergeCell ref="G234:M234"/>
    <mergeCell ref="N234:Q234"/>
    <mergeCell ref="R234:X234"/>
    <mergeCell ref="Y234:AF234"/>
    <mergeCell ref="AG234:AM234"/>
    <mergeCell ref="A233:B233"/>
    <mergeCell ref="C233:F233"/>
    <mergeCell ref="G233:M233"/>
    <mergeCell ref="N233:Q233"/>
    <mergeCell ref="R233:X233"/>
    <mergeCell ref="Y233:AF233"/>
    <mergeCell ref="AU231:AX231"/>
    <mergeCell ref="A232:B232"/>
    <mergeCell ref="C232:F232"/>
    <mergeCell ref="G232:M232"/>
    <mergeCell ref="N232:Q232"/>
    <mergeCell ref="R232:X232"/>
    <mergeCell ref="Y232:AF232"/>
    <mergeCell ref="AG232:AM232"/>
    <mergeCell ref="AN232:AT232"/>
    <mergeCell ref="AU232:AX232"/>
    <mergeCell ref="AN230:AT230"/>
    <mergeCell ref="AU230:AX230"/>
    <mergeCell ref="A231:B231"/>
    <mergeCell ref="C231:F231"/>
    <mergeCell ref="G231:M231"/>
    <mergeCell ref="N231:Q231"/>
    <mergeCell ref="R231:X231"/>
    <mergeCell ref="Y231:AF231"/>
    <mergeCell ref="AG231:AM231"/>
    <mergeCell ref="AN231:AT231"/>
    <mergeCell ref="AG229:AM229"/>
    <mergeCell ref="AN229:AT229"/>
    <mergeCell ref="AU229:AX229"/>
    <mergeCell ref="A230:B230"/>
    <mergeCell ref="C230:F230"/>
    <mergeCell ref="G230:M230"/>
    <mergeCell ref="N230:Q230"/>
    <mergeCell ref="R230:Y230"/>
    <mergeCell ref="Z230:AF230"/>
    <mergeCell ref="AG230:AM230"/>
    <mergeCell ref="A229:B229"/>
    <mergeCell ref="C229:F229"/>
    <mergeCell ref="G229:M229"/>
    <mergeCell ref="N229:Q229"/>
    <mergeCell ref="R229:Y229"/>
    <mergeCell ref="Z229:AF229"/>
    <mergeCell ref="AU227:AX227"/>
    <mergeCell ref="A228:B228"/>
    <mergeCell ref="C228:F228"/>
    <mergeCell ref="G228:M228"/>
    <mergeCell ref="N228:Q228"/>
    <mergeCell ref="R228:Y228"/>
    <mergeCell ref="Z228:AF228"/>
    <mergeCell ref="AG228:AM228"/>
    <mergeCell ref="AN228:AT228"/>
    <mergeCell ref="AU228:AX228"/>
    <mergeCell ref="AN226:AT226"/>
    <mergeCell ref="AU226:AX226"/>
    <mergeCell ref="A227:B227"/>
    <mergeCell ref="C227:F227"/>
    <mergeCell ref="G227:M227"/>
    <mergeCell ref="N227:Q227"/>
    <mergeCell ref="R227:Y227"/>
    <mergeCell ref="Z227:AF227"/>
    <mergeCell ref="AG227:AM227"/>
    <mergeCell ref="AN227:AT227"/>
    <mergeCell ref="AG225:AM225"/>
    <mergeCell ref="AN225:AT225"/>
    <mergeCell ref="AU225:AX225"/>
    <mergeCell ref="A226:B226"/>
    <mergeCell ref="C226:F226"/>
    <mergeCell ref="G226:M226"/>
    <mergeCell ref="N226:Q226"/>
    <mergeCell ref="R226:Y226"/>
    <mergeCell ref="Z226:AF226"/>
    <mergeCell ref="AG226:AM226"/>
    <mergeCell ref="A225:B225"/>
    <mergeCell ref="C225:F225"/>
    <mergeCell ref="G225:M225"/>
    <mergeCell ref="N225:Q225"/>
    <mergeCell ref="R225:Y225"/>
    <mergeCell ref="Z225:AF225"/>
    <mergeCell ref="AU223:AX223"/>
    <mergeCell ref="A224:B224"/>
    <mergeCell ref="C224:F224"/>
    <mergeCell ref="G224:M224"/>
    <mergeCell ref="N224:Q224"/>
    <mergeCell ref="R224:Y224"/>
    <mergeCell ref="Z224:AF224"/>
    <mergeCell ref="AG224:AM224"/>
    <mergeCell ref="AN224:AT224"/>
    <mergeCell ref="AU224:AX224"/>
    <mergeCell ref="AN222:AT222"/>
    <mergeCell ref="AU222:AX222"/>
    <mergeCell ref="A223:B223"/>
    <mergeCell ref="C223:F223"/>
    <mergeCell ref="G223:M223"/>
    <mergeCell ref="N223:Q223"/>
    <mergeCell ref="R223:Y223"/>
    <mergeCell ref="Z223:AF223"/>
    <mergeCell ref="AG223:AM223"/>
    <mergeCell ref="AN223:AT223"/>
    <mergeCell ref="AG221:AM221"/>
    <mergeCell ref="AN221:AT221"/>
    <mergeCell ref="AU221:AX221"/>
    <mergeCell ref="A222:B222"/>
    <mergeCell ref="C222:F222"/>
    <mergeCell ref="G222:M222"/>
    <mergeCell ref="N222:Q222"/>
    <mergeCell ref="R222:Y222"/>
    <mergeCell ref="Z222:AF222"/>
    <mergeCell ref="AG222:AM222"/>
    <mergeCell ref="A221:B221"/>
    <mergeCell ref="C221:F221"/>
    <mergeCell ref="G221:M221"/>
    <mergeCell ref="N221:Q221"/>
    <mergeCell ref="R221:Y221"/>
    <mergeCell ref="Z221:AF221"/>
    <mergeCell ref="AU219:AX219"/>
    <mergeCell ref="A220:B220"/>
    <mergeCell ref="C220:F220"/>
    <mergeCell ref="G220:M220"/>
    <mergeCell ref="N220:Q220"/>
    <mergeCell ref="R220:Y220"/>
    <mergeCell ref="Z220:AF220"/>
    <mergeCell ref="AG220:AM220"/>
    <mergeCell ref="AN220:AT220"/>
    <mergeCell ref="AU220:AX220"/>
    <mergeCell ref="AN218:AT218"/>
    <mergeCell ref="AU218:AX218"/>
    <mergeCell ref="A219:B219"/>
    <mergeCell ref="C219:F219"/>
    <mergeCell ref="G219:M219"/>
    <mergeCell ref="N219:Q219"/>
    <mergeCell ref="R219:Y219"/>
    <mergeCell ref="Z219:AF219"/>
    <mergeCell ref="AG219:AM219"/>
    <mergeCell ref="AN219:AT219"/>
    <mergeCell ref="AG217:AM217"/>
    <mergeCell ref="AN217:AT217"/>
    <mergeCell ref="AU217:AX217"/>
    <mergeCell ref="A218:B218"/>
    <mergeCell ref="C218:F218"/>
    <mergeCell ref="G218:M218"/>
    <mergeCell ref="N218:Q218"/>
    <mergeCell ref="R218:Y218"/>
    <mergeCell ref="Z218:AF218"/>
    <mergeCell ref="AG218:AM218"/>
    <mergeCell ref="A217:B217"/>
    <mergeCell ref="C217:F217"/>
    <mergeCell ref="G217:M217"/>
    <mergeCell ref="N217:Q217"/>
    <mergeCell ref="R217:Y217"/>
    <mergeCell ref="Z217:AF217"/>
    <mergeCell ref="AU215:AX215"/>
    <mergeCell ref="A216:B216"/>
    <mergeCell ref="C216:F216"/>
    <mergeCell ref="G216:M216"/>
    <mergeCell ref="N216:Q216"/>
    <mergeCell ref="R216:Y216"/>
    <mergeCell ref="Z216:AF216"/>
    <mergeCell ref="AG216:AM216"/>
    <mergeCell ref="AN216:AT216"/>
    <mergeCell ref="AU216:AX216"/>
    <mergeCell ref="AN214:AT214"/>
    <mergeCell ref="AU214:AX214"/>
    <mergeCell ref="A215:B215"/>
    <mergeCell ref="C215:F215"/>
    <mergeCell ref="G215:M215"/>
    <mergeCell ref="N215:Q215"/>
    <mergeCell ref="R215:Y215"/>
    <mergeCell ref="Z215:AF215"/>
    <mergeCell ref="AG215:AM215"/>
    <mergeCell ref="AN215:AT215"/>
    <mergeCell ref="AG213:AM213"/>
    <mergeCell ref="AN213:AT213"/>
    <mergeCell ref="AU213:AX213"/>
    <mergeCell ref="A214:B214"/>
    <mergeCell ref="C214:F214"/>
    <mergeCell ref="G214:M214"/>
    <mergeCell ref="N214:Q214"/>
    <mergeCell ref="R214:Y214"/>
    <mergeCell ref="Z214:AF214"/>
    <mergeCell ref="AG214:AM214"/>
    <mergeCell ref="A213:B213"/>
    <mergeCell ref="C213:F213"/>
    <mergeCell ref="G213:M213"/>
    <mergeCell ref="N213:Q213"/>
    <mergeCell ref="R213:Y213"/>
    <mergeCell ref="Z213:AF213"/>
    <mergeCell ref="AU211:AX211"/>
    <mergeCell ref="A212:B212"/>
    <mergeCell ref="C212:F212"/>
    <mergeCell ref="G212:M212"/>
    <mergeCell ref="N212:Q212"/>
    <mergeCell ref="R212:Y212"/>
    <mergeCell ref="Z212:AF212"/>
    <mergeCell ref="AG212:AM212"/>
    <mergeCell ref="AN212:AT212"/>
    <mergeCell ref="AU212:AX212"/>
    <mergeCell ref="AN210:AT210"/>
    <mergeCell ref="AU210:AX210"/>
    <mergeCell ref="A211:B211"/>
    <mergeCell ref="C211:F211"/>
    <mergeCell ref="G211:M211"/>
    <mergeCell ref="N211:Q211"/>
    <mergeCell ref="R211:Y211"/>
    <mergeCell ref="Z211:AF211"/>
    <mergeCell ref="AG211:AM211"/>
    <mergeCell ref="AN211:AT211"/>
    <mergeCell ref="AG209:AM209"/>
    <mergeCell ref="AN209:AT209"/>
    <mergeCell ref="AU209:AX209"/>
    <mergeCell ref="A210:B210"/>
    <mergeCell ref="C210:F210"/>
    <mergeCell ref="G210:M210"/>
    <mergeCell ref="N210:Q210"/>
    <mergeCell ref="R210:Y210"/>
    <mergeCell ref="Z210:AF210"/>
    <mergeCell ref="AG210:AM210"/>
    <mergeCell ref="A209:B209"/>
    <mergeCell ref="C209:F209"/>
    <mergeCell ref="G209:M209"/>
    <mergeCell ref="N209:Q209"/>
    <mergeCell ref="R209:Y209"/>
    <mergeCell ref="Z209:AF209"/>
    <mergeCell ref="AU207:AX207"/>
    <mergeCell ref="A208:B208"/>
    <mergeCell ref="C208:F208"/>
    <mergeCell ref="G208:M208"/>
    <mergeCell ref="N208:Q208"/>
    <mergeCell ref="R208:Y208"/>
    <mergeCell ref="Z208:AF208"/>
    <mergeCell ref="AG208:AM208"/>
    <mergeCell ref="AN208:AT208"/>
    <mergeCell ref="AU208:AX208"/>
    <mergeCell ref="AN206:AT206"/>
    <mergeCell ref="AU206:AX206"/>
    <mergeCell ref="A207:B207"/>
    <mergeCell ref="C207:F207"/>
    <mergeCell ref="G207:M207"/>
    <mergeCell ref="N207:Q207"/>
    <mergeCell ref="R207:Y207"/>
    <mergeCell ref="Z207:AF207"/>
    <mergeCell ref="AG207:AM207"/>
    <mergeCell ref="AN207:AT207"/>
    <mergeCell ref="AG205:AM205"/>
    <mergeCell ref="AN205:AT205"/>
    <mergeCell ref="AU205:AX205"/>
    <mergeCell ref="A206:B206"/>
    <mergeCell ref="C206:F206"/>
    <mergeCell ref="G206:M206"/>
    <mergeCell ref="N206:Q206"/>
    <mergeCell ref="R206:Y206"/>
    <mergeCell ref="Z206:AF206"/>
    <mergeCell ref="AG206:AM206"/>
    <mergeCell ref="A205:B205"/>
    <mergeCell ref="C205:F205"/>
    <mergeCell ref="G205:M205"/>
    <mergeCell ref="N205:Q205"/>
    <mergeCell ref="R205:Y205"/>
    <mergeCell ref="Z205:AF205"/>
    <mergeCell ref="AU203:AX203"/>
    <mergeCell ref="A204:B204"/>
    <mergeCell ref="C204:F204"/>
    <mergeCell ref="G204:M204"/>
    <mergeCell ref="N204:Q204"/>
    <mergeCell ref="R204:Y204"/>
    <mergeCell ref="Z204:AF204"/>
    <mergeCell ref="AG204:AM204"/>
    <mergeCell ref="AN204:AT204"/>
    <mergeCell ref="AU204:AX204"/>
    <mergeCell ref="AN202:AT202"/>
    <mergeCell ref="AU202:AX202"/>
    <mergeCell ref="A203:B203"/>
    <mergeCell ref="C203:F203"/>
    <mergeCell ref="G203:M203"/>
    <mergeCell ref="N203:Q203"/>
    <mergeCell ref="R203:Y203"/>
    <mergeCell ref="Z203:AF203"/>
    <mergeCell ref="AG203:AM203"/>
    <mergeCell ref="AN203:AT203"/>
    <mergeCell ref="AG201:AM201"/>
    <mergeCell ref="AN201:AT201"/>
    <mergeCell ref="AU201:AX201"/>
    <mergeCell ref="A202:B202"/>
    <mergeCell ref="C202:F202"/>
    <mergeCell ref="G202:M202"/>
    <mergeCell ref="N202:Q202"/>
    <mergeCell ref="R202:Y202"/>
    <mergeCell ref="Z202:AF202"/>
    <mergeCell ref="AG202:AM202"/>
    <mergeCell ref="A201:B201"/>
    <mergeCell ref="C201:F201"/>
    <mergeCell ref="G201:M201"/>
    <mergeCell ref="N201:Q201"/>
    <mergeCell ref="R201:Y201"/>
    <mergeCell ref="Z201:AF201"/>
    <mergeCell ref="AZ198:BB198"/>
    <mergeCell ref="A199:B199"/>
    <mergeCell ref="C199:E199"/>
    <mergeCell ref="F199:N199"/>
    <mergeCell ref="O199:S199"/>
    <mergeCell ref="T199:AA199"/>
    <mergeCell ref="AB199:AH199"/>
    <mergeCell ref="AI199:AQ199"/>
    <mergeCell ref="AR199:AY199"/>
    <mergeCell ref="AZ199:BB199"/>
    <mergeCell ref="AR197:AY197"/>
    <mergeCell ref="AZ197:BB197"/>
    <mergeCell ref="A198:B198"/>
    <mergeCell ref="C198:E198"/>
    <mergeCell ref="F198:N198"/>
    <mergeCell ref="O198:S198"/>
    <mergeCell ref="T198:AA198"/>
    <mergeCell ref="AB198:AH198"/>
    <mergeCell ref="AI198:AQ198"/>
    <mergeCell ref="AR198:AY198"/>
    <mergeCell ref="AI196:AQ196"/>
    <mergeCell ref="AR196:AY196"/>
    <mergeCell ref="AZ196:BB196"/>
    <mergeCell ref="A197:B197"/>
    <mergeCell ref="C197:E197"/>
    <mergeCell ref="F197:N197"/>
    <mergeCell ref="O197:S197"/>
    <mergeCell ref="T197:AA197"/>
    <mergeCell ref="AB197:AH197"/>
    <mergeCell ref="AI197:AQ197"/>
    <mergeCell ref="A196:B196"/>
    <mergeCell ref="C196:E196"/>
    <mergeCell ref="F196:N196"/>
    <mergeCell ref="O196:S196"/>
    <mergeCell ref="T196:AA196"/>
    <mergeCell ref="AB196:AH196"/>
    <mergeCell ref="AZ194:BB194"/>
    <mergeCell ref="A195:B195"/>
    <mergeCell ref="C195:E195"/>
    <mergeCell ref="F195:N195"/>
    <mergeCell ref="O195:S195"/>
    <mergeCell ref="T195:AA195"/>
    <mergeCell ref="AB195:AH195"/>
    <mergeCell ref="AI195:AQ195"/>
    <mergeCell ref="AR195:AY195"/>
    <mergeCell ref="AZ195:BB195"/>
    <mergeCell ref="AR193:AY193"/>
    <mergeCell ref="AZ193:BB193"/>
    <mergeCell ref="A194:B194"/>
    <mergeCell ref="C194:E194"/>
    <mergeCell ref="F194:N194"/>
    <mergeCell ref="O194:S194"/>
    <mergeCell ref="T194:AA194"/>
    <mergeCell ref="AB194:AH194"/>
    <mergeCell ref="AI194:AQ194"/>
    <mergeCell ref="AR194:AY194"/>
    <mergeCell ref="AI192:AQ192"/>
    <mergeCell ref="AR192:AY192"/>
    <mergeCell ref="AZ192:BB192"/>
    <mergeCell ref="A193:B193"/>
    <mergeCell ref="C193:E193"/>
    <mergeCell ref="F193:N193"/>
    <mergeCell ref="O193:S193"/>
    <mergeCell ref="T193:AA193"/>
    <mergeCell ref="AB193:AH193"/>
    <mergeCell ref="AI193:AQ193"/>
    <mergeCell ref="A192:B192"/>
    <mergeCell ref="C192:E192"/>
    <mergeCell ref="F192:N192"/>
    <mergeCell ref="O192:S192"/>
    <mergeCell ref="T192:AA192"/>
    <mergeCell ref="AB192:AH192"/>
    <mergeCell ref="AZ190:BB190"/>
    <mergeCell ref="A191:B191"/>
    <mergeCell ref="C191:E191"/>
    <mergeCell ref="F191:N191"/>
    <mergeCell ref="O191:S191"/>
    <mergeCell ref="T191:AA191"/>
    <mergeCell ref="AB191:AH191"/>
    <mergeCell ref="AI191:AQ191"/>
    <mergeCell ref="AR191:AY191"/>
    <mergeCell ref="AZ191:BB191"/>
    <mergeCell ref="AR189:AY189"/>
    <mergeCell ref="AZ189:BB189"/>
    <mergeCell ref="A190:B190"/>
    <mergeCell ref="C190:E190"/>
    <mergeCell ref="F190:N190"/>
    <mergeCell ref="O190:S190"/>
    <mergeCell ref="T190:AA190"/>
    <mergeCell ref="AB190:AH190"/>
    <mergeCell ref="AI190:AQ190"/>
    <mergeCell ref="AR190:AY190"/>
    <mergeCell ref="AI188:AQ188"/>
    <mergeCell ref="AR188:AY188"/>
    <mergeCell ref="AZ188:BB188"/>
    <mergeCell ref="A189:B189"/>
    <mergeCell ref="C189:E189"/>
    <mergeCell ref="F189:N189"/>
    <mergeCell ref="O189:S189"/>
    <mergeCell ref="T189:AA189"/>
    <mergeCell ref="AB189:AH189"/>
    <mergeCell ref="AI189:AQ189"/>
    <mergeCell ref="A188:B188"/>
    <mergeCell ref="C188:E188"/>
    <mergeCell ref="F188:N188"/>
    <mergeCell ref="O188:S188"/>
    <mergeCell ref="T188:AA188"/>
    <mergeCell ref="AB188:AH188"/>
    <mergeCell ref="AZ186:BB186"/>
    <mergeCell ref="A187:B187"/>
    <mergeCell ref="C187:E187"/>
    <mergeCell ref="F187:N187"/>
    <mergeCell ref="O187:S187"/>
    <mergeCell ref="T187:AA187"/>
    <mergeCell ref="AB187:AH187"/>
    <mergeCell ref="AI187:AQ187"/>
    <mergeCell ref="AR187:AY187"/>
    <mergeCell ref="AZ187:BB187"/>
    <mergeCell ref="AR185:AY185"/>
    <mergeCell ref="AZ185:BB185"/>
    <mergeCell ref="A186:B186"/>
    <mergeCell ref="C186:E186"/>
    <mergeCell ref="F186:N186"/>
    <mergeCell ref="O186:S186"/>
    <mergeCell ref="T186:AA186"/>
    <mergeCell ref="AB186:AH186"/>
    <mergeCell ref="AI186:AQ186"/>
    <mergeCell ref="AR186:AY186"/>
    <mergeCell ref="AI184:AQ184"/>
    <mergeCell ref="AR184:AY184"/>
    <mergeCell ref="AZ184:BB184"/>
    <mergeCell ref="A185:B185"/>
    <mergeCell ref="C185:E185"/>
    <mergeCell ref="F185:N185"/>
    <mergeCell ref="O185:S185"/>
    <mergeCell ref="T185:AA185"/>
    <mergeCell ref="AB185:AH185"/>
    <mergeCell ref="AI185:AQ185"/>
    <mergeCell ref="A184:B184"/>
    <mergeCell ref="C184:E184"/>
    <mergeCell ref="F184:N184"/>
    <mergeCell ref="O184:S184"/>
    <mergeCell ref="T184:AA184"/>
    <mergeCell ref="AB184:AH184"/>
    <mergeCell ref="AZ182:BB182"/>
    <mergeCell ref="A183:B183"/>
    <mergeCell ref="C183:E183"/>
    <mergeCell ref="F183:N183"/>
    <mergeCell ref="O183:S183"/>
    <mergeCell ref="T183:AA183"/>
    <mergeCell ref="AB183:AH183"/>
    <mergeCell ref="AI183:AQ183"/>
    <mergeCell ref="AR183:AY183"/>
    <mergeCell ref="AZ183:BB183"/>
    <mergeCell ref="AR181:AY181"/>
    <mergeCell ref="AZ181:BB181"/>
    <mergeCell ref="A182:B182"/>
    <mergeCell ref="C182:E182"/>
    <mergeCell ref="F182:N182"/>
    <mergeCell ref="O182:S182"/>
    <mergeCell ref="T182:AA182"/>
    <mergeCell ref="AB182:AH182"/>
    <mergeCell ref="AI182:AQ182"/>
    <mergeCell ref="AR182:AY182"/>
    <mergeCell ref="AI180:AQ180"/>
    <mergeCell ref="AR180:AY180"/>
    <mergeCell ref="AZ180:BB180"/>
    <mergeCell ref="A181:B181"/>
    <mergeCell ref="C181:E181"/>
    <mergeCell ref="F181:N181"/>
    <mergeCell ref="O181:S181"/>
    <mergeCell ref="T181:AA181"/>
    <mergeCell ref="AB181:AH181"/>
    <mergeCell ref="AI181:AQ181"/>
    <mergeCell ref="A180:B180"/>
    <mergeCell ref="C180:E180"/>
    <mergeCell ref="F180:N180"/>
    <mergeCell ref="O180:S180"/>
    <mergeCell ref="T180:AA180"/>
    <mergeCell ref="AB180:AH180"/>
    <mergeCell ref="AZ178:BB178"/>
    <mergeCell ref="A179:B179"/>
    <mergeCell ref="C179:E179"/>
    <mergeCell ref="F179:N179"/>
    <mergeCell ref="O179:S179"/>
    <mergeCell ref="T179:AA179"/>
    <mergeCell ref="AB179:AH179"/>
    <mergeCell ref="AI179:AQ179"/>
    <mergeCell ref="AR179:AY179"/>
    <mergeCell ref="AZ179:BB179"/>
    <mergeCell ref="AR177:AY177"/>
    <mergeCell ref="AZ177:BB177"/>
    <mergeCell ref="A178:B178"/>
    <mergeCell ref="C178:E178"/>
    <mergeCell ref="F178:N178"/>
    <mergeCell ref="O178:S178"/>
    <mergeCell ref="T178:AA178"/>
    <mergeCell ref="AB178:AH178"/>
    <mergeCell ref="AI178:AQ178"/>
    <mergeCell ref="AR178:AY178"/>
    <mergeCell ref="AI176:AQ176"/>
    <mergeCell ref="AR176:AY176"/>
    <mergeCell ref="AZ176:BB176"/>
    <mergeCell ref="A177:B177"/>
    <mergeCell ref="C177:E177"/>
    <mergeCell ref="F177:N177"/>
    <mergeCell ref="O177:S177"/>
    <mergeCell ref="T177:AA177"/>
    <mergeCell ref="AB177:AH177"/>
    <mergeCell ref="AI177:AQ177"/>
    <mergeCell ref="A176:B176"/>
    <mergeCell ref="C176:E176"/>
    <mergeCell ref="F176:N176"/>
    <mergeCell ref="O176:S176"/>
    <mergeCell ref="T176:AA176"/>
    <mergeCell ref="AB176:AH176"/>
    <mergeCell ref="AZ174:BB174"/>
    <mergeCell ref="A175:B175"/>
    <mergeCell ref="C175:E175"/>
    <mergeCell ref="F175:N175"/>
    <mergeCell ref="O175:S175"/>
    <mergeCell ref="T175:AA175"/>
    <mergeCell ref="AB175:AH175"/>
    <mergeCell ref="AI175:AQ175"/>
    <mergeCell ref="AR175:AY175"/>
    <mergeCell ref="AZ175:BB175"/>
    <mergeCell ref="AR173:AY173"/>
    <mergeCell ref="AZ173:BB173"/>
    <mergeCell ref="A174:B174"/>
    <mergeCell ref="C174:E174"/>
    <mergeCell ref="F174:N174"/>
    <mergeCell ref="O174:S174"/>
    <mergeCell ref="T174:AA174"/>
    <mergeCell ref="AB174:AH174"/>
    <mergeCell ref="AI174:AQ174"/>
    <mergeCell ref="AR174:AY174"/>
    <mergeCell ref="AI172:AQ172"/>
    <mergeCell ref="AR172:AY172"/>
    <mergeCell ref="AZ172:BB172"/>
    <mergeCell ref="A173:B173"/>
    <mergeCell ref="C173:E173"/>
    <mergeCell ref="F173:N173"/>
    <mergeCell ref="O173:S173"/>
    <mergeCell ref="T173:AA173"/>
    <mergeCell ref="AB173:AH173"/>
    <mergeCell ref="AI173:AQ173"/>
    <mergeCell ref="A172:B172"/>
    <mergeCell ref="C172:E172"/>
    <mergeCell ref="F172:N172"/>
    <mergeCell ref="O172:S172"/>
    <mergeCell ref="T172:AA172"/>
    <mergeCell ref="AB172:AH172"/>
    <mergeCell ref="AZ170:BB170"/>
    <mergeCell ref="A171:B171"/>
    <mergeCell ref="C171:E171"/>
    <mergeCell ref="F171:N171"/>
    <mergeCell ref="O171:S171"/>
    <mergeCell ref="T171:AA171"/>
    <mergeCell ref="AB171:AH171"/>
    <mergeCell ref="AI171:AQ171"/>
    <mergeCell ref="AR171:AY171"/>
    <mergeCell ref="AZ171:BB171"/>
    <mergeCell ref="AR169:AY169"/>
    <mergeCell ref="AZ169:BB169"/>
    <mergeCell ref="A170:B170"/>
    <mergeCell ref="C170:E170"/>
    <mergeCell ref="F170:N170"/>
    <mergeCell ref="O170:S170"/>
    <mergeCell ref="T170:AA170"/>
    <mergeCell ref="AB170:AH170"/>
    <mergeCell ref="AI170:AQ170"/>
    <mergeCell ref="AR170:AY170"/>
    <mergeCell ref="AI168:AQ168"/>
    <mergeCell ref="AR168:AY168"/>
    <mergeCell ref="AZ168:BB168"/>
    <mergeCell ref="A169:B169"/>
    <mergeCell ref="C169:E169"/>
    <mergeCell ref="F169:N169"/>
    <mergeCell ref="O169:S169"/>
    <mergeCell ref="T169:AA169"/>
    <mergeCell ref="AB169:AH169"/>
    <mergeCell ref="AI169:AQ169"/>
    <mergeCell ref="A168:B168"/>
    <mergeCell ref="C168:E168"/>
    <mergeCell ref="F168:N168"/>
    <mergeCell ref="O168:S168"/>
    <mergeCell ref="T168:AA168"/>
    <mergeCell ref="AB168:AH168"/>
    <mergeCell ref="AZ166:BB166"/>
    <mergeCell ref="A167:B167"/>
    <mergeCell ref="C167:E167"/>
    <mergeCell ref="F167:N167"/>
    <mergeCell ref="O167:S167"/>
    <mergeCell ref="T167:AA167"/>
    <mergeCell ref="AB167:AH167"/>
    <mergeCell ref="AI167:AQ167"/>
    <mergeCell ref="AR167:AY167"/>
    <mergeCell ref="AZ167:BB167"/>
    <mergeCell ref="AR165:AY165"/>
    <mergeCell ref="AZ165:BB165"/>
    <mergeCell ref="A166:B166"/>
    <mergeCell ref="C166:E166"/>
    <mergeCell ref="F166:N166"/>
    <mergeCell ref="O166:S166"/>
    <mergeCell ref="T166:AA166"/>
    <mergeCell ref="AB166:AH166"/>
    <mergeCell ref="AI166:AQ166"/>
    <mergeCell ref="AR166:AY166"/>
    <mergeCell ref="AI164:AQ164"/>
    <mergeCell ref="AR164:AY164"/>
    <mergeCell ref="AZ164:BB164"/>
    <mergeCell ref="A165:B165"/>
    <mergeCell ref="C165:E165"/>
    <mergeCell ref="F165:N165"/>
    <mergeCell ref="O165:S165"/>
    <mergeCell ref="T165:AA165"/>
    <mergeCell ref="AB165:AH165"/>
    <mergeCell ref="AI165:AQ165"/>
    <mergeCell ref="A164:B164"/>
    <mergeCell ref="C164:E164"/>
    <mergeCell ref="F164:N164"/>
    <mergeCell ref="O164:S164"/>
    <mergeCell ref="T164:AA164"/>
    <mergeCell ref="AB164:AH164"/>
    <mergeCell ref="AZ162:BB162"/>
    <mergeCell ref="A163:B163"/>
    <mergeCell ref="C163:E163"/>
    <mergeCell ref="F163:N163"/>
    <mergeCell ref="O163:S163"/>
    <mergeCell ref="T163:AA163"/>
    <mergeCell ref="AB163:AH163"/>
    <mergeCell ref="AI163:AQ163"/>
    <mergeCell ref="AR163:AY163"/>
    <mergeCell ref="AZ163:BB163"/>
    <mergeCell ref="AR161:AY161"/>
    <mergeCell ref="AZ161:BB161"/>
    <mergeCell ref="A162:B162"/>
    <mergeCell ref="C162:E162"/>
    <mergeCell ref="F162:N162"/>
    <mergeCell ref="O162:S162"/>
    <mergeCell ref="T162:AA162"/>
    <mergeCell ref="AB162:AH162"/>
    <mergeCell ref="AI162:AQ162"/>
    <mergeCell ref="AR162:AY162"/>
    <mergeCell ref="AI160:AQ160"/>
    <mergeCell ref="AR160:AY160"/>
    <mergeCell ref="AZ160:BB160"/>
    <mergeCell ref="A161:B161"/>
    <mergeCell ref="C161:E161"/>
    <mergeCell ref="F161:N161"/>
    <mergeCell ref="O161:S161"/>
    <mergeCell ref="T161:AA161"/>
    <mergeCell ref="AB161:AH161"/>
    <mergeCell ref="AI161:AQ161"/>
    <mergeCell ref="A160:B160"/>
    <mergeCell ref="C160:E160"/>
    <mergeCell ref="F160:N160"/>
    <mergeCell ref="O160:S160"/>
    <mergeCell ref="T160:AA160"/>
    <mergeCell ref="AB160:AH160"/>
    <mergeCell ref="AZ158:BB158"/>
    <mergeCell ref="A159:B159"/>
    <mergeCell ref="C159:E159"/>
    <mergeCell ref="F159:N159"/>
    <mergeCell ref="O159:S159"/>
    <mergeCell ref="T159:AA159"/>
    <mergeCell ref="AB159:AH159"/>
    <mergeCell ref="AI159:AQ159"/>
    <mergeCell ref="AR159:AY159"/>
    <mergeCell ref="AZ159:BB159"/>
    <mergeCell ref="AR157:AY157"/>
    <mergeCell ref="AZ157:BB157"/>
    <mergeCell ref="A158:B158"/>
    <mergeCell ref="C158:E158"/>
    <mergeCell ref="F158:N158"/>
    <mergeCell ref="O158:S158"/>
    <mergeCell ref="T158:AA158"/>
    <mergeCell ref="AB158:AH158"/>
    <mergeCell ref="AI158:AQ158"/>
    <mergeCell ref="AR158:AY158"/>
    <mergeCell ref="AI156:AQ156"/>
    <mergeCell ref="AR156:AY156"/>
    <mergeCell ref="AZ156:BB156"/>
    <mergeCell ref="A157:B157"/>
    <mergeCell ref="C157:E157"/>
    <mergeCell ref="F157:N157"/>
    <mergeCell ref="O157:S157"/>
    <mergeCell ref="T157:AA157"/>
    <mergeCell ref="AB157:AH157"/>
    <mergeCell ref="AI157:AQ157"/>
    <mergeCell ref="A156:B156"/>
    <mergeCell ref="C156:E156"/>
    <mergeCell ref="F156:N156"/>
    <mergeCell ref="O156:S156"/>
    <mergeCell ref="T156:AA156"/>
    <mergeCell ref="AB156:AH156"/>
    <mergeCell ref="AZ154:BB154"/>
    <mergeCell ref="A155:B155"/>
    <mergeCell ref="C155:E155"/>
    <mergeCell ref="F155:N155"/>
    <mergeCell ref="O155:S155"/>
    <mergeCell ref="T155:AA155"/>
    <mergeCell ref="AB155:AH155"/>
    <mergeCell ref="AI155:AQ155"/>
    <mergeCell ref="AR155:AY155"/>
    <mergeCell ref="AZ155:BB155"/>
    <mergeCell ref="AR153:AY153"/>
    <mergeCell ref="AZ153:BB153"/>
    <mergeCell ref="A154:B154"/>
    <mergeCell ref="C154:E154"/>
    <mergeCell ref="F154:N154"/>
    <mergeCell ref="O154:S154"/>
    <mergeCell ref="T154:AA154"/>
    <mergeCell ref="AB154:AH154"/>
    <mergeCell ref="AI154:AQ154"/>
    <mergeCell ref="AR154:AY154"/>
    <mergeCell ref="AI152:AQ152"/>
    <mergeCell ref="AR152:AY152"/>
    <mergeCell ref="AZ152:BB152"/>
    <mergeCell ref="A153:B153"/>
    <mergeCell ref="C153:E153"/>
    <mergeCell ref="F153:N153"/>
    <mergeCell ref="O153:S153"/>
    <mergeCell ref="T153:AA153"/>
    <mergeCell ref="AB153:AH153"/>
    <mergeCell ref="AI153:AQ153"/>
    <mergeCell ref="A152:B152"/>
    <mergeCell ref="C152:E152"/>
    <mergeCell ref="F152:N152"/>
    <mergeCell ref="O152:S152"/>
    <mergeCell ref="T152:AA152"/>
    <mergeCell ref="AB152:AH152"/>
    <mergeCell ref="AZ150:BB150"/>
    <mergeCell ref="A151:B151"/>
    <mergeCell ref="C151:E151"/>
    <mergeCell ref="F151:N151"/>
    <mergeCell ref="O151:S151"/>
    <mergeCell ref="T151:AA151"/>
    <mergeCell ref="AB151:AH151"/>
    <mergeCell ref="AI151:AQ151"/>
    <mergeCell ref="AR151:AY151"/>
    <mergeCell ref="AZ151:BB151"/>
    <mergeCell ref="AR149:AY149"/>
    <mergeCell ref="AZ149:BB149"/>
    <mergeCell ref="A150:B150"/>
    <mergeCell ref="C150:E150"/>
    <mergeCell ref="F150:N150"/>
    <mergeCell ref="O150:S150"/>
    <mergeCell ref="T150:AA150"/>
    <mergeCell ref="AB150:AH150"/>
    <mergeCell ref="AI150:AQ150"/>
    <mergeCell ref="AR150:AY150"/>
    <mergeCell ref="AI148:AQ148"/>
    <mergeCell ref="AR148:AY148"/>
    <mergeCell ref="AZ148:BB148"/>
    <mergeCell ref="A149:B149"/>
    <mergeCell ref="C149:E149"/>
    <mergeCell ref="F149:N149"/>
    <mergeCell ref="O149:S149"/>
    <mergeCell ref="T149:AA149"/>
    <mergeCell ref="AB149:AH149"/>
    <mergeCell ref="AI149:AQ149"/>
    <mergeCell ref="A148:B148"/>
    <mergeCell ref="C148:E148"/>
    <mergeCell ref="F148:N148"/>
    <mergeCell ref="O148:S148"/>
    <mergeCell ref="T148:AA148"/>
    <mergeCell ref="AB148:AH148"/>
    <mergeCell ref="AZ146:BB146"/>
    <mergeCell ref="A147:B147"/>
    <mergeCell ref="C147:E147"/>
    <mergeCell ref="F147:N147"/>
    <mergeCell ref="O147:S147"/>
    <mergeCell ref="T147:AA147"/>
    <mergeCell ref="AB147:AH147"/>
    <mergeCell ref="AI147:AQ147"/>
    <mergeCell ref="AR147:AY147"/>
    <mergeCell ref="AZ147:BB147"/>
    <mergeCell ref="AR145:AY145"/>
    <mergeCell ref="AZ145:BB145"/>
    <mergeCell ref="A146:B146"/>
    <mergeCell ref="C146:E146"/>
    <mergeCell ref="F146:N146"/>
    <mergeCell ref="O146:S146"/>
    <mergeCell ref="T146:AA146"/>
    <mergeCell ref="AB146:AH146"/>
    <mergeCell ref="AI146:AQ146"/>
    <mergeCell ref="AR146:AY146"/>
    <mergeCell ref="AI144:AQ144"/>
    <mergeCell ref="AR144:AY144"/>
    <mergeCell ref="AZ144:BB144"/>
    <mergeCell ref="A145:B145"/>
    <mergeCell ref="C145:E145"/>
    <mergeCell ref="F145:N145"/>
    <mergeCell ref="O145:S145"/>
    <mergeCell ref="T145:AA145"/>
    <mergeCell ref="AB145:AH145"/>
    <mergeCell ref="AI145:AQ145"/>
    <mergeCell ref="A144:B144"/>
    <mergeCell ref="C144:E144"/>
    <mergeCell ref="F144:N144"/>
    <mergeCell ref="O144:S144"/>
    <mergeCell ref="T144:AA144"/>
    <mergeCell ref="AB144:AH144"/>
    <mergeCell ref="AZ142:BB142"/>
    <mergeCell ref="A143:B143"/>
    <mergeCell ref="C143:E143"/>
    <mergeCell ref="F143:N143"/>
    <mergeCell ref="O143:S143"/>
    <mergeCell ref="T143:AA143"/>
    <mergeCell ref="AB143:AH143"/>
    <mergeCell ref="AI143:AQ143"/>
    <mergeCell ref="AR143:AY143"/>
    <mergeCell ref="AZ143:BB143"/>
    <mergeCell ref="AR141:AY141"/>
    <mergeCell ref="AZ141:BB141"/>
    <mergeCell ref="A142:B142"/>
    <mergeCell ref="C142:E142"/>
    <mergeCell ref="F142:N142"/>
    <mergeCell ref="O142:S142"/>
    <mergeCell ref="T142:AA142"/>
    <mergeCell ref="AB142:AH142"/>
    <mergeCell ref="AI142:AQ142"/>
    <mergeCell ref="AR142:AY142"/>
    <mergeCell ref="AI140:AQ140"/>
    <mergeCell ref="AR140:AY140"/>
    <mergeCell ref="AZ140:BB140"/>
    <mergeCell ref="A141:B141"/>
    <mergeCell ref="C141:E141"/>
    <mergeCell ref="F141:N141"/>
    <mergeCell ref="O141:S141"/>
    <mergeCell ref="T141:AA141"/>
    <mergeCell ref="AB141:AH141"/>
    <mergeCell ref="AI141:AQ141"/>
    <mergeCell ref="A140:B140"/>
    <mergeCell ref="C140:E140"/>
    <mergeCell ref="F140:N140"/>
    <mergeCell ref="O140:S140"/>
    <mergeCell ref="T140:AA140"/>
    <mergeCell ref="AB140:AH140"/>
    <mergeCell ref="AZ138:BB138"/>
    <mergeCell ref="A139:B139"/>
    <mergeCell ref="C139:E139"/>
    <mergeCell ref="F139:N139"/>
    <mergeCell ref="O139:S139"/>
    <mergeCell ref="T139:AA139"/>
    <mergeCell ref="AB139:AH139"/>
    <mergeCell ref="AI139:AQ139"/>
    <mergeCell ref="AR139:AY139"/>
    <mergeCell ref="AZ139:BB139"/>
    <mergeCell ref="AR137:AY137"/>
    <mergeCell ref="AZ137:BB137"/>
    <mergeCell ref="A138:B138"/>
    <mergeCell ref="C138:E138"/>
    <mergeCell ref="F138:N138"/>
    <mergeCell ref="O138:S138"/>
    <mergeCell ref="T138:AA138"/>
    <mergeCell ref="AB138:AH138"/>
    <mergeCell ref="AI138:AQ138"/>
    <mergeCell ref="AR138:AY138"/>
    <mergeCell ref="AI136:AQ136"/>
    <mergeCell ref="AR136:AY136"/>
    <mergeCell ref="AZ136:BB136"/>
    <mergeCell ref="A137:B137"/>
    <mergeCell ref="C137:E137"/>
    <mergeCell ref="F137:N137"/>
    <mergeCell ref="O137:S137"/>
    <mergeCell ref="T137:AA137"/>
    <mergeCell ref="AB137:AH137"/>
    <mergeCell ref="AI137:AQ137"/>
    <mergeCell ref="A136:B136"/>
    <mergeCell ref="C136:E136"/>
    <mergeCell ref="F136:N136"/>
    <mergeCell ref="O136:S136"/>
    <mergeCell ref="T136:AA136"/>
    <mergeCell ref="AB136:AH136"/>
    <mergeCell ref="AZ134:BB134"/>
    <mergeCell ref="A135:B135"/>
    <mergeCell ref="C135:E135"/>
    <mergeCell ref="F135:N135"/>
    <mergeCell ref="O135:S135"/>
    <mergeCell ref="T135:AA135"/>
    <mergeCell ref="AB135:AH135"/>
    <mergeCell ref="AI135:AQ135"/>
    <mergeCell ref="AR135:AY135"/>
    <mergeCell ref="AZ135:BB135"/>
    <mergeCell ref="AR133:AY133"/>
    <mergeCell ref="AZ133:BB133"/>
    <mergeCell ref="A134:B134"/>
    <mergeCell ref="C134:E134"/>
    <mergeCell ref="F134:N134"/>
    <mergeCell ref="O134:S134"/>
    <mergeCell ref="T134:AA134"/>
    <mergeCell ref="AB134:AH134"/>
    <mergeCell ref="AI134:AQ134"/>
    <mergeCell ref="AR134:AY134"/>
    <mergeCell ref="AI132:AQ132"/>
    <mergeCell ref="AR132:AY132"/>
    <mergeCell ref="AZ132:BB132"/>
    <mergeCell ref="A133:B133"/>
    <mergeCell ref="C133:E133"/>
    <mergeCell ref="F133:N133"/>
    <mergeCell ref="O133:S133"/>
    <mergeCell ref="T133:AA133"/>
    <mergeCell ref="AB133:AH133"/>
    <mergeCell ref="AI133:AQ133"/>
    <mergeCell ref="A132:B132"/>
    <mergeCell ref="C132:E132"/>
    <mergeCell ref="F132:N132"/>
    <mergeCell ref="O132:S132"/>
    <mergeCell ref="T132:AA132"/>
    <mergeCell ref="AB132:AH132"/>
    <mergeCell ref="AZ130:BB130"/>
    <mergeCell ref="A131:B131"/>
    <mergeCell ref="C131:E131"/>
    <mergeCell ref="F131:N131"/>
    <mergeCell ref="O131:S131"/>
    <mergeCell ref="T131:AA131"/>
    <mergeCell ref="AB131:AH131"/>
    <mergeCell ref="AI131:AQ131"/>
    <mergeCell ref="AR131:AY131"/>
    <mergeCell ref="AZ131:BB131"/>
    <mergeCell ref="AR129:AY129"/>
    <mergeCell ref="AZ129:BB129"/>
    <mergeCell ref="A130:B130"/>
    <mergeCell ref="C130:E130"/>
    <mergeCell ref="F130:N130"/>
    <mergeCell ref="O130:S130"/>
    <mergeCell ref="T130:AA130"/>
    <mergeCell ref="AB130:AH130"/>
    <mergeCell ref="AI130:AQ130"/>
    <mergeCell ref="AR130:AY130"/>
    <mergeCell ref="AI128:AQ128"/>
    <mergeCell ref="AR128:AY128"/>
    <mergeCell ref="AZ128:BB128"/>
    <mergeCell ref="A129:B129"/>
    <mergeCell ref="C129:E129"/>
    <mergeCell ref="F129:N129"/>
    <mergeCell ref="O129:S129"/>
    <mergeCell ref="T129:AA129"/>
    <mergeCell ref="AB129:AH129"/>
    <mergeCell ref="AI129:AQ129"/>
    <mergeCell ref="A128:B128"/>
    <mergeCell ref="C128:E128"/>
    <mergeCell ref="F128:N128"/>
    <mergeCell ref="O128:S128"/>
    <mergeCell ref="T128:AA128"/>
    <mergeCell ref="AB128:AH128"/>
    <mergeCell ref="AZ126:BB126"/>
    <mergeCell ref="A127:B127"/>
    <mergeCell ref="C127:E127"/>
    <mergeCell ref="F127:N127"/>
    <mergeCell ref="O127:S127"/>
    <mergeCell ref="T127:AA127"/>
    <mergeCell ref="AB127:AH127"/>
    <mergeCell ref="AI127:AQ127"/>
    <mergeCell ref="AR127:AY127"/>
    <mergeCell ref="AZ127:BB127"/>
    <mergeCell ref="AR125:AY125"/>
    <mergeCell ref="AZ125:BB125"/>
    <mergeCell ref="A126:B126"/>
    <mergeCell ref="C126:E126"/>
    <mergeCell ref="F126:N126"/>
    <mergeCell ref="O126:S126"/>
    <mergeCell ref="T126:AA126"/>
    <mergeCell ref="AB126:AH126"/>
    <mergeCell ref="AI126:AQ126"/>
    <mergeCell ref="AR126:AY126"/>
    <mergeCell ref="AI124:AQ124"/>
    <mergeCell ref="AR124:AY124"/>
    <mergeCell ref="AZ124:BB124"/>
    <mergeCell ref="A125:B125"/>
    <mergeCell ref="C125:E125"/>
    <mergeCell ref="F125:N125"/>
    <mergeCell ref="O125:S125"/>
    <mergeCell ref="T125:AA125"/>
    <mergeCell ref="AB125:AH125"/>
    <mergeCell ref="AI125:AQ125"/>
    <mergeCell ref="A124:B124"/>
    <mergeCell ref="C124:E124"/>
    <mergeCell ref="F124:N124"/>
    <mergeCell ref="O124:S124"/>
    <mergeCell ref="T124:AA124"/>
    <mergeCell ref="AB124:AH124"/>
    <mergeCell ref="AZ122:BB122"/>
    <mergeCell ref="A123:B123"/>
    <mergeCell ref="C123:E123"/>
    <mergeCell ref="F123:N123"/>
    <mergeCell ref="O123:S123"/>
    <mergeCell ref="T123:AA123"/>
    <mergeCell ref="AB123:AH123"/>
    <mergeCell ref="AI123:AQ123"/>
    <mergeCell ref="AR123:AY123"/>
    <mergeCell ref="AZ123:BB123"/>
    <mergeCell ref="AR121:AY121"/>
    <mergeCell ref="AZ121:BB121"/>
    <mergeCell ref="A122:B122"/>
    <mergeCell ref="C122:E122"/>
    <mergeCell ref="F122:N122"/>
    <mergeCell ref="O122:S122"/>
    <mergeCell ref="T122:AA122"/>
    <mergeCell ref="AB122:AH122"/>
    <mergeCell ref="AI122:AQ122"/>
    <mergeCell ref="AR122:AY122"/>
    <mergeCell ref="AI120:AQ120"/>
    <mergeCell ref="AR120:AY120"/>
    <mergeCell ref="AZ120:BB120"/>
    <mergeCell ref="A121:B121"/>
    <mergeCell ref="C121:E121"/>
    <mergeCell ref="F121:N121"/>
    <mergeCell ref="O121:S121"/>
    <mergeCell ref="T121:AA121"/>
    <mergeCell ref="AB121:AH121"/>
    <mergeCell ref="AI121:AQ121"/>
    <mergeCell ref="A120:B120"/>
    <mergeCell ref="C120:E120"/>
    <mergeCell ref="F120:N120"/>
    <mergeCell ref="O120:S120"/>
    <mergeCell ref="T120:AA120"/>
    <mergeCell ref="AB120:AH120"/>
    <mergeCell ref="AZ118:BB118"/>
    <mergeCell ref="A119:B119"/>
    <mergeCell ref="C119:E119"/>
    <mergeCell ref="F119:N119"/>
    <mergeCell ref="O119:S119"/>
    <mergeCell ref="T119:AA119"/>
    <mergeCell ref="AB119:AH119"/>
    <mergeCell ref="AI119:AQ119"/>
    <mergeCell ref="AR119:AY119"/>
    <mergeCell ref="AZ119:BB119"/>
    <mergeCell ref="AR117:AY117"/>
    <mergeCell ref="AZ117:BB117"/>
    <mergeCell ref="A118:B118"/>
    <mergeCell ref="C118:E118"/>
    <mergeCell ref="F118:N118"/>
    <mergeCell ref="O118:S118"/>
    <mergeCell ref="T118:AA118"/>
    <mergeCell ref="AB118:AH118"/>
    <mergeCell ref="AI118:AQ118"/>
    <mergeCell ref="AR118:AY118"/>
    <mergeCell ref="AI116:AQ116"/>
    <mergeCell ref="AR116:AY116"/>
    <mergeCell ref="AZ116:BB116"/>
    <mergeCell ref="A117:B117"/>
    <mergeCell ref="C117:E117"/>
    <mergeCell ref="F117:N117"/>
    <mergeCell ref="O117:S117"/>
    <mergeCell ref="T117:AA117"/>
    <mergeCell ref="AB117:AH117"/>
    <mergeCell ref="AI117:AQ117"/>
    <mergeCell ref="A116:B116"/>
    <mergeCell ref="C116:E116"/>
    <mergeCell ref="F116:N116"/>
    <mergeCell ref="O116:S116"/>
    <mergeCell ref="T116:AA116"/>
    <mergeCell ref="AB116:AH116"/>
    <mergeCell ref="AZ114:BB114"/>
    <mergeCell ref="A115:B115"/>
    <mergeCell ref="C115:E115"/>
    <mergeCell ref="F115:N115"/>
    <mergeCell ref="O115:S115"/>
    <mergeCell ref="T115:AA115"/>
    <mergeCell ref="AB115:AH115"/>
    <mergeCell ref="AI115:AQ115"/>
    <mergeCell ref="AR115:AY115"/>
    <mergeCell ref="AZ115:BB115"/>
    <mergeCell ref="AR113:AY113"/>
    <mergeCell ref="AZ113:BB113"/>
    <mergeCell ref="A114:B114"/>
    <mergeCell ref="C114:E114"/>
    <mergeCell ref="F114:N114"/>
    <mergeCell ref="O114:S114"/>
    <mergeCell ref="T114:AA114"/>
    <mergeCell ref="AB114:AH114"/>
    <mergeCell ref="AI114:AQ114"/>
    <mergeCell ref="AR114:AY114"/>
    <mergeCell ref="AI112:AQ112"/>
    <mergeCell ref="AR112:AY112"/>
    <mergeCell ref="AZ112:BB112"/>
    <mergeCell ref="A113:B113"/>
    <mergeCell ref="C113:E113"/>
    <mergeCell ref="F113:N113"/>
    <mergeCell ref="O113:S113"/>
    <mergeCell ref="T113:AA113"/>
    <mergeCell ref="AB113:AH113"/>
    <mergeCell ref="AI113:AQ113"/>
    <mergeCell ref="A112:B112"/>
    <mergeCell ref="C112:E112"/>
    <mergeCell ref="F112:N112"/>
    <mergeCell ref="O112:S112"/>
    <mergeCell ref="T112:AA112"/>
    <mergeCell ref="AB112:AH112"/>
    <mergeCell ref="AZ110:BB110"/>
    <mergeCell ref="A111:B111"/>
    <mergeCell ref="C111:E111"/>
    <mergeCell ref="F111:N111"/>
    <mergeCell ref="O111:S111"/>
    <mergeCell ref="T111:AA111"/>
    <mergeCell ref="AB111:AH111"/>
    <mergeCell ref="AI111:AQ111"/>
    <mergeCell ref="AR111:AY111"/>
    <mergeCell ref="AZ111:BB111"/>
    <mergeCell ref="AR109:AY109"/>
    <mergeCell ref="AZ109:BB109"/>
    <mergeCell ref="A110:B110"/>
    <mergeCell ref="C110:E110"/>
    <mergeCell ref="F110:N110"/>
    <mergeCell ref="O110:S110"/>
    <mergeCell ref="T110:AA110"/>
    <mergeCell ref="AB110:AH110"/>
    <mergeCell ref="AI110:AQ110"/>
    <mergeCell ref="AR110:AY110"/>
    <mergeCell ref="AI108:AQ108"/>
    <mergeCell ref="AR108:AY108"/>
    <mergeCell ref="AZ108:BB108"/>
    <mergeCell ref="A109:B109"/>
    <mergeCell ref="C109:E109"/>
    <mergeCell ref="F109:N109"/>
    <mergeCell ref="O109:S109"/>
    <mergeCell ref="T109:AA109"/>
    <mergeCell ref="AB109:AH109"/>
    <mergeCell ref="AI109:AQ109"/>
    <mergeCell ref="A108:B108"/>
    <mergeCell ref="C108:E108"/>
    <mergeCell ref="F108:N108"/>
    <mergeCell ref="O108:S108"/>
    <mergeCell ref="T108:AA108"/>
    <mergeCell ref="AB108:AH108"/>
    <mergeCell ref="AZ106:BB106"/>
    <mergeCell ref="A107:B107"/>
    <mergeCell ref="C107:E107"/>
    <mergeCell ref="F107:N107"/>
    <mergeCell ref="O107:S107"/>
    <mergeCell ref="T107:AA107"/>
    <mergeCell ref="AB107:AH107"/>
    <mergeCell ref="AI107:AQ107"/>
    <mergeCell ref="AR107:AY107"/>
    <mergeCell ref="AZ107:BB107"/>
    <mergeCell ref="AR105:AY105"/>
    <mergeCell ref="AZ105:BB105"/>
    <mergeCell ref="A106:B106"/>
    <mergeCell ref="C106:E106"/>
    <mergeCell ref="F106:N106"/>
    <mergeCell ref="O106:S106"/>
    <mergeCell ref="T106:AA106"/>
    <mergeCell ref="AB106:AH106"/>
    <mergeCell ref="AI106:AQ106"/>
    <mergeCell ref="AR106:AY106"/>
    <mergeCell ref="AI104:AQ104"/>
    <mergeCell ref="AR104:AY104"/>
    <mergeCell ref="AZ104:BB104"/>
    <mergeCell ref="A105:B105"/>
    <mergeCell ref="C105:E105"/>
    <mergeCell ref="F105:N105"/>
    <mergeCell ref="O105:S105"/>
    <mergeCell ref="T105:AA105"/>
    <mergeCell ref="AB105:AH105"/>
    <mergeCell ref="AI105:AQ105"/>
    <mergeCell ref="A104:B104"/>
    <mergeCell ref="C104:E104"/>
    <mergeCell ref="F104:N104"/>
    <mergeCell ref="O104:S104"/>
    <mergeCell ref="T104:AA104"/>
    <mergeCell ref="AB104:AH104"/>
    <mergeCell ref="AZ102:BB102"/>
    <mergeCell ref="A103:B103"/>
    <mergeCell ref="C103:E103"/>
    <mergeCell ref="F103:N103"/>
    <mergeCell ref="O103:S103"/>
    <mergeCell ref="T103:AA103"/>
    <mergeCell ref="AB103:AH103"/>
    <mergeCell ref="AI103:AQ103"/>
    <mergeCell ref="AR103:AY103"/>
    <mergeCell ref="AZ103:BB103"/>
    <mergeCell ref="AR101:AY101"/>
    <mergeCell ref="AZ101:BB101"/>
    <mergeCell ref="A102:B102"/>
    <mergeCell ref="C102:E102"/>
    <mergeCell ref="F102:N102"/>
    <mergeCell ref="O102:S102"/>
    <mergeCell ref="T102:AA102"/>
    <mergeCell ref="AB102:AH102"/>
    <mergeCell ref="AI102:AQ102"/>
    <mergeCell ref="AR102:AY102"/>
    <mergeCell ref="AI100:AQ100"/>
    <mergeCell ref="AR100:AY100"/>
    <mergeCell ref="AZ100:BB100"/>
    <mergeCell ref="A101:B101"/>
    <mergeCell ref="C101:E101"/>
    <mergeCell ref="F101:N101"/>
    <mergeCell ref="O101:S101"/>
    <mergeCell ref="T101:AA101"/>
    <mergeCell ref="AB101:AH101"/>
    <mergeCell ref="AI101:AQ101"/>
    <mergeCell ref="A100:B100"/>
    <mergeCell ref="C100:E100"/>
    <mergeCell ref="F100:N100"/>
    <mergeCell ref="O100:S100"/>
    <mergeCell ref="T100:AA100"/>
    <mergeCell ref="AB100:AH100"/>
    <mergeCell ref="AZ98:BB98"/>
    <mergeCell ref="A99:B99"/>
    <mergeCell ref="C99:E99"/>
    <mergeCell ref="F99:N99"/>
    <mergeCell ref="O99:S99"/>
    <mergeCell ref="T99:AA99"/>
    <mergeCell ref="AB99:AH99"/>
    <mergeCell ref="AI99:AQ99"/>
    <mergeCell ref="AR99:AY99"/>
    <mergeCell ref="AZ99:BB99"/>
    <mergeCell ref="AR97:AY97"/>
    <mergeCell ref="AZ97:BB97"/>
    <mergeCell ref="A98:B98"/>
    <mergeCell ref="C98:E98"/>
    <mergeCell ref="F98:N98"/>
    <mergeCell ref="O98:S98"/>
    <mergeCell ref="T98:AA98"/>
    <mergeCell ref="AB98:AH98"/>
    <mergeCell ref="AI98:AQ98"/>
    <mergeCell ref="AR98:AY98"/>
    <mergeCell ref="AI96:AQ96"/>
    <mergeCell ref="AR96:AY96"/>
    <mergeCell ref="AZ96:BB96"/>
    <mergeCell ref="A97:B97"/>
    <mergeCell ref="C97:E97"/>
    <mergeCell ref="F97:N97"/>
    <mergeCell ref="O97:S97"/>
    <mergeCell ref="T97:AA97"/>
    <mergeCell ref="AB97:AH97"/>
    <mergeCell ref="AI97:AQ97"/>
    <mergeCell ref="A96:B96"/>
    <mergeCell ref="C96:E96"/>
    <mergeCell ref="F96:N96"/>
    <mergeCell ref="O96:S96"/>
    <mergeCell ref="T96:AA96"/>
    <mergeCell ref="AB96:AH96"/>
    <mergeCell ref="AZ94:BB94"/>
    <mergeCell ref="A95:B95"/>
    <mergeCell ref="C95:E95"/>
    <mergeCell ref="F95:N95"/>
    <mergeCell ref="O95:S95"/>
    <mergeCell ref="T95:AA95"/>
    <mergeCell ref="AB95:AH95"/>
    <mergeCell ref="AI95:AQ95"/>
    <mergeCell ref="AR95:AY95"/>
    <mergeCell ref="AZ95:BB95"/>
    <mergeCell ref="AR93:AY93"/>
    <mergeCell ref="AZ93:BB93"/>
    <mergeCell ref="A94:B94"/>
    <mergeCell ref="C94:E94"/>
    <mergeCell ref="F94:N94"/>
    <mergeCell ref="O94:S94"/>
    <mergeCell ref="T94:AA94"/>
    <mergeCell ref="AB94:AH94"/>
    <mergeCell ref="AI94:AQ94"/>
    <mergeCell ref="AR94:AY94"/>
    <mergeCell ref="AI92:AQ92"/>
    <mergeCell ref="AR92:AY92"/>
    <mergeCell ref="AZ92:BB92"/>
    <mergeCell ref="A93:B93"/>
    <mergeCell ref="C93:E93"/>
    <mergeCell ref="F93:N93"/>
    <mergeCell ref="O93:S93"/>
    <mergeCell ref="T93:AA93"/>
    <mergeCell ref="AB93:AH93"/>
    <mergeCell ref="AI93:AQ93"/>
    <mergeCell ref="A92:B92"/>
    <mergeCell ref="C92:E92"/>
    <mergeCell ref="F92:N92"/>
    <mergeCell ref="O92:S92"/>
    <mergeCell ref="T92:AA92"/>
    <mergeCell ref="AB92:AH92"/>
    <mergeCell ref="AZ90:BB90"/>
    <mergeCell ref="A91:B91"/>
    <mergeCell ref="C91:E91"/>
    <mergeCell ref="F91:N91"/>
    <mergeCell ref="O91:S91"/>
    <mergeCell ref="T91:AA91"/>
    <mergeCell ref="AB91:AH91"/>
    <mergeCell ref="AI91:AQ91"/>
    <mergeCell ref="AR91:AY91"/>
    <mergeCell ref="AZ91:BB91"/>
    <mergeCell ref="AR89:AY89"/>
    <mergeCell ref="AZ89:BB89"/>
    <mergeCell ref="A90:B90"/>
    <mergeCell ref="C90:E90"/>
    <mergeCell ref="F90:N90"/>
    <mergeCell ref="O90:S90"/>
    <mergeCell ref="T90:AA90"/>
    <mergeCell ref="AB90:AH90"/>
    <mergeCell ref="AI90:AQ90"/>
    <mergeCell ref="AR90:AY90"/>
    <mergeCell ref="AI88:AQ88"/>
    <mergeCell ref="AR88:AY88"/>
    <mergeCell ref="AZ88:BB88"/>
    <mergeCell ref="A89:B89"/>
    <mergeCell ref="C89:E89"/>
    <mergeCell ref="F89:N89"/>
    <mergeCell ref="O89:S89"/>
    <mergeCell ref="T89:AA89"/>
    <mergeCell ref="AB89:AH89"/>
    <mergeCell ref="AI89:AQ89"/>
    <mergeCell ref="A88:B88"/>
    <mergeCell ref="C88:E88"/>
    <mergeCell ref="F88:N88"/>
    <mergeCell ref="O88:S88"/>
    <mergeCell ref="T88:AA88"/>
    <mergeCell ref="AB88:AH88"/>
    <mergeCell ref="AZ86:BB86"/>
    <mergeCell ref="A87:B87"/>
    <mergeCell ref="C87:E87"/>
    <mergeCell ref="F87:N87"/>
    <mergeCell ref="O87:S87"/>
    <mergeCell ref="T87:AA87"/>
    <mergeCell ref="AB87:AH87"/>
    <mergeCell ref="AI87:AQ87"/>
    <mergeCell ref="AR87:AY87"/>
    <mergeCell ref="AZ87:BB87"/>
    <mergeCell ref="AR85:AY85"/>
    <mergeCell ref="AZ85:BB85"/>
    <mergeCell ref="A86:B86"/>
    <mergeCell ref="C86:E86"/>
    <mergeCell ref="F86:N86"/>
    <mergeCell ref="O86:S86"/>
    <mergeCell ref="T86:AA86"/>
    <mergeCell ref="AB86:AH86"/>
    <mergeCell ref="AI86:AQ86"/>
    <mergeCell ref="AR86:AY86"/>
    <mergeCell ref="AI84:AQ84"/>
    <mergeCell ref="AR84:AY84"/>
    <mergeCell ref="AZ84:BB84"/>
    <mergeCell ref="A85:B85"/>
    <mergeCell ref="C85:E85"/>
    <mergeCell ref="F85:N85"/>
    <mergeCell ref="O85:S85"/>
    <mergeCell ref="T85:AA85"/>
    <mergeCell ref="AB85:AH85"/>
    <mergeCell ref="AI85:AQ85"/>
    <mergeCell ref="A84:B84"/>
    <mergeCell ref="C84:E84"/>
    <mergeCell ref="F84:N84"/>
    <mergeCell ref="O84:S84"/>
    <mergeCell ref="T84:AA84"/>
    <mergeCell ref="AB84:AH84"/>
    <mergeCell ref="AZ82:BB82"/>
    <mergeCell ref="A83:B83"/>
    <mergeCell ref="C83:E83"/>
    <mergeCell ref="F83:N83"/>
    <mergeCell ref="O83:S83"/>
    <mergeCell ref="T83:AA83"/>
    <mergeCell ref="AB83:AH83"/>
    <mergeCell ref="AI83:AQ83"/>
    <mergeCell ref="AR83:AY83"/>
    <mergeCell ref="AZ83:BB83"/>
    <mergeCell ref="AR81:AY81"/>
    <mergeCell ref="AZ81:BB81"/>
    <mergeCell ref="A82:B82"/>
    <mergeCell ref="C82:E82"/>
    <mergeCell ref="F82:N82"/>
    <mergeCell ref="O82:S82"/>
    <mergeCell ref="T82:AA82"/>
    <mergeCell ref="AB82:AH82"/>
    <mergeCell ref="AI82:AQ82"/>
    <mergeCell ref="AR82:AY82"/>
    <mergeCell ref="AI80:AQ80"/>
    <mergeCell ref="AR80:AY80"/>
    <mergeCell ref="AZ80:BB80"/>
    <mergeCell ref="A81:B81"/>
    <mergeCell ref="C81:E81"/>
    <mergeCell ref="F81:N81"/>
    <mergeCell ref="O81:S81"/>
    <mergeCell ref="T81:AA81"/>
    <mergeCell ref="AB81:AH81"/>
    <mergeCell ref="AI81:AQ81"/>
    <mergeCell ref="A80:B80"/>
    <mergeCell ref="C80:E80"/>
    <mergeCell ref="F80:N80"/>
    <mergeCell ref="O80:S80"/>
    <mergeCell ref="T80:AA80"/>
    <mergeCell ref="AB80:AH80"/>
    <mergeCell ref="AZ78:BB78"/>
    <mergeCell ref="A79:B79"/>
    <mergeCell ref="C79:E79"/>
    <mergeCell ref="F79:N79"/>
    <mergeCell ref="O79:S79"/>
    <mergeCell ref="T79:AA79"/>
    <mergeCell ref="AB79:AH79"/>
    <mergeCell ref="AI79:AQ79"/>
    <mergeCell ref="AR79:AY79"/>
    <mergeCell ref="AZ79:BB79"/>
    <mergeCell ref="AR77:AY77"/>
    <mergeCell ref="AZ77:BB77"/>
    <mergeCell ref="A78:B78"/>
    <mergeCell ref="C78:E78"/>
    <mergeCell ref="F78:N78"/>
    <mergeCell ref="O78:S78"/>
    <mergeCell ref="T78:AA78"/>
    <mergeCell ref="AB78:AH78"/>
    <mergeCell ref="AI78:AQ78"/>
    <mergeCell ref="AR78:AY78"/>
    <mergeCell ref="AI76:AQ76"/>
    <mergeCell ref="AR76:AY76"/>
    <mergeCell ref="AZ76:BB76"/>
    <mergeCell ref="A77:B77"/>
    <mergeCell ref="C77:E77"/>
    <mergeCell ref="F77:N77"/>
    <mergeCell ref="O77:S77"/>
    <mergeCell ref="T77:AA77"/>
    <mergeCell ref="AB77:AH77"/>
    <mergeCell ref="AI77:AQ77"/>
    <mergeCell ref="A76:B76"/>
    <mergeCell ref="C76:E76"/>
    <mergeCell ref="F76:N76"/>
    <mergeCell ref="O76:S76"/>
    <mergeCell ref="T76:AA76"/>
    <mergeCell ref="AB76:AH76"/>
    <mergeCell ref="AZ74:BB74"/>
    <mergeCell ref="A75:B75"/>
    <mergeCell ref="C75:E75"/>
    <mergeCell ref="F75:N75"/>
    <mergeCell ref="O75:S75"/>
    <mergeCell ref="T75:AA75"/>
    <mergeCell ref="AB75:AH75"/>
    <mergeCell ref="AI75:AQ75"/>
    <mergeCell ref="AR75:AY75"/>
    <mergeCell ref="AZ75:BB75"/>
    <mergeCell ref="AR73:AY73"/>
    <mergeCell ref="AZ73:BB73"/>
    <mergeCell ref="A74:B74"/>
    <mergeCell ref="C74:E74"/>
    <mergeCell ref="F74:N74"/>
    <mergeCell ref="O74:S74"/>
    <mergeCell ref="T74:AA74"/>
    <mergeCell ref="AB74:AH74"/>
    <mergeCell ref="AI74:AQ74"/>
    <mergeCell ref="AR74:AY74"/>
    <mergeCell ref="AI72:AQ72"/>
    <mergeCell ref="AR72:AY72"/>
    <mergeCell ref="AZ72:BB72"/>
    <mergeCell ref="A73:B73"/>
    <mergeCell ref="C73:E73"/>
    <mergeCell ref="F73:N73"/>
    <mergeCell ref="O73:S73"/>
    <mergeCell ref="T73:AA73"/>
    <mergeCell ref="AB73:AH73"/>
    <mergeCell ref="AI73:AQ73"/>
    <mergeCell ref="A72:B72"/>
    <mergeCell ref="C72:E72"/>
    <mergeCell ref="F72:N72"/>
    <mergeCell ref="O72:S72"/>
    <mergeCell ref="T72:AA72"/>
    <mergeCell ref="AB72:AH72"/>
    <mergeCell ref="AZ70:BB70"/>
    <mergeCell ref="A71:B71"/>
    <mergeCell ref="C71:E71"/>
    <mergeCell ref="F71:N71"/>
    <mergeCell ref="O71:S71"/>
    <mergeCell ref="T71:AA71"/>
    <mergeCell ref="AB71:AH71"/>
    <mergeCell ref="AI71:AQ71"/>
    <mergeCell ref="AR71:AY71"/>
    <mergeCell ref="AZ71:BB71"/>
    <mergeCell ref="AR69:AY69"/>
    <mergeCell ref="AZ69:BB69"/>
    <mergeCell ref="A70:B70"/>
    <mergeCell ref="C70:E70"/>
    <mergeCell ref="F70:N70"/>
    <mergeCell ref="O70:S70"/>
    <mergeCell ref="T70:AA70"/>
    <mergeCell ref="AB70:AH70"/>
    <mergeCell ref="AI70:AQ70"/>
    <mergeCell ref="AR70:AY70"/>
    <mergeCell ref="AG68:AM68"/>
    <mergeCell ref="AN68:AT68"/>
    <mergeCell ref="AU68:AX68"/>
    <mergeCell ref="A69:B69"/>
    <mergeCell ref="C69:E69"/>
    <mergeCell ref="F69:N69"/>
    <mergeCell ref="O69:S69"/>
    <mergeCell ref="T69:AA69"/>
    <mergeCell ref="AB69:AH69"/>
    <mergeCell ref="AI69:AQ69"/>
    <mergeCell ref="A68:B68"/>
    <mergeCell ref="C68:F68"/>
    <mergeCell ref="G68:M68"/>
    <mergeCell ref="N68:Q68"/>
    <mergeCell ref="R68:Y68"/>
    <mergeCell ref="Z68:AF68"/>
    <mergeCell ref="A67:B67"/>
    <mergeCell ref="C67:Y67"/>
    <mergeCell ref="Z67:AF67"/>
    <mergeCell ref="AG67:AM67"/>
    <mergeCell ref="AN67:AT67"/>
    <mergeCell ref="AU67:AX67"/>
    <mergeCell ref="A66:B66"/>
    <mergeCell ref="C66:Y66"/>
    <mergeCell ref="Z66:AF66"/>
    <mergeCell ref="AG66:AM66"/>
    <mergeCell ref="AN66:AT66"/>
    <mergeCell ref="AU66:AX66"/>
    <mergeCell ref="A65:B65"/>
    <mergeCell ref="C65:F65"/>
    <mergeCell ref="G65:M65"/>
    <mergeCell ref="N65:Q65"/>
    <mergeCell ref="R65:Y65"/>
    <mergeCell ref="Z65:AF65"/>
    <mergeCell ref="AG65:AM65"/>
    <mergeCell ref="AN65:AT65"/>
    <mergeCell ref="AU65:AX65"/>
    <mergeCell ref="AU64:AX64"/>
    <mergeCell ref="AN63:AT63"/>
    <mergeCell ref="AU63:AX63"/>
    <mergeCell ref="A64:B64"/>
    <mergeCell ref="C64:F64"/>
    <mergeCell ref="G64:M64"/>
    <mergeCell ref="N64:Q64"/>
    <mergeCell ref="R64:Y64"/>
    <mergeCell ref="Z64:AF64"/>
    <mergeCell ref="AG64:AM64"/>
    <mergeCell ref="AN64:AT64"/>
    <mergeCell ref="AG62:AM62"/>
    <mergeCell ref="AN62:AT62"/>
    <mergeCell ref="AU62:AX62"/>
    <mergeCell ref="A63:B63"/>
    <mergeCell ref="C63:F63"/>
    <mergeCell ref="G63:M63"/>
    <mergeCell ref="N63:Q63"/>
    <mergeCell ref="R63:Y63"/>
    <mergeCell ref="Z63:AF63"/>
    <mergeCell ref="AG63:AM63"/>
    <mergeCell ref="A62:B62"/>
    <mergeCell ref="C62:F62"/>
    <mergeCell ref="G62:M62"/>
    <mergeCell ref="N62:Q62"/>
    <mergeCell ref="R62:Y62"/>
    <mergeCell ref="Z62:AF62"/>
    <mergeCell ref="A61:B61"/>
    <mergeCell ref="C61:E61"/>
    <mergeCell ref="F61:N61"/>
    <mergeCell ref="O61:S61"/>
    <mergeCell ref="T61:AA61"/>
    <mergeCell ref="AB61:AH61"/>
    <mergeCell ref="AI61:AQ61"/>
    <mergeCell ref="AR61:AY61"/>
    <mergeCell ref="AG55:AM55"/>
    <mergeCell ref="AN55:AT55"/>
    <mergeCell ref="AU55:AX55"/>
    <mergeCell ref="A56:B56"/>
    <mergeCell ref="A55:B55"/>
    <mergeCell ref="C55:F55"/>
    <mergeCell ref="G55:M55"/>
    <mergeCell ref="N55:Q55"/>
    <mergeCell ref="R55:Y55"/>
    <mergeCell ref="Z55:AF55"/>
    <mergeCell ref="C56:E56"/>
    <mergeCell ref="F56:N56"/>
    <mergeCell ref="O56:S56"/>
    <mergeCell ref="T56:AA56"/>
    <mergeCell ref="AB56:AH56"/>
    <mergeCell ref="AI56:AQ56"/>
    <mergeCell ref="A54:B54"/>
    <mergeCell ref="C54:Y54"/>
    <mergeCell ref="Z54:AF54"/>
    <mergeCell ref="AG54:AM54"/>
    <mergeCell ref="AN54:AT54"/>
    <mergeCell ref="AU54:AX54"/>
    <mergeCell ref="AR56:AY56"/>
    <mergeCell ref="AN52:AT52"/>
    <mergeCell ref="AU52:AX52"/>
    <mergeCell ref="A53:B53"/>
    <mergeCell ref="C53:Y53"/>
    <mergeCell ref="Z53:AF53"/>
    <mergeCell ref="AG53:AM53"/>
    <mergeCell ref="AN53:AT53"/>
    <mergeCell ref="AU53:AX53"/>
    <mergeCell ref="AG51:AM51"/>
    <mergeCell ref="AN51:AT51"/>
    <mergeCell ref="AU51:AX51"/>
    <mergeCell ref="A52:B52"/>
    <mergeCell ref="C52:F52"/>
    <mergeCell ref="G52:M52"/>
    <mergeCell ref="N52:Q52"/>
    <mergeCell ref="R52:Y52"/>
    <mergeCell ref="Z52:AF52"/>
    <mergeCell ref="AG52:AM52"/>
    <mergeCell ref="A51:B51"/>
    <mergeCell ref="C51:F51"/>
    <mergeCell ref="G51:M51"/>
    <mergeCell ref="N51:Q51"/>
    <mergeCell ref="R51:Y51"/>
    <mergeCell ref="Z51:AF51"/>
    <mergeCell ref="A50:B50"/>
    <mergeCell ref="C50:Y50"/>
    <mergeCell ref="Z50:AF50"/>
    <mergeCell ref="AG50:AM50"/>
    <mergeCell ref="AN50:AT50"/>
    <mergeCell ref="AU50:AX50"/>
    <mergeCell ref="AN48:AT48"/>
    <mergeCell ref="AU48:AX48"/>
    <mergeCell ref="A49:B49"/>
    <mergeCell ref="C49:Y49"/>
    <mergeCell ref="Z49:AF49"/>
    <mergeCell ref="AG49:AM49"/>
    <mergeCell ref="AN49:AT49"/>
    <mergeCell ref="AU49:AX49"/>
    <mergeCell ref="AG47:AM47"/>
    <mergeCell ref="AN47:AT47"/>
    <mergeCell ref="AU47:AX47"/>
    <mergeCell ref="A48:B48"/>
    <mergeCell ref="C48:F48"/>
    <mergeCell ref="G48:M48"/>
    <mergeCell ref="N48:Q48"/>
    <mergeCell ref="R48:Y48"/>
    <mergeCell ref="Z48:AF48"/>
    <mergeCell ref="AG48:AM48"/>
    <mergeCell ref="A47:B47"/>
    <mergeCell ref="C47:F47"/>
    <mergeCell ref="G47:M47"/>
    <mergeCell ref="N47:Q47"/>
    <mergeCell ref="R47:Y47"/>
    <mergeCell ref="Z47:AF47"/>
    <mergeCell ref="AU45:AX45"/>
    <mergeCell ref="A46:B46"/>
    <mergeCell ref="C46:F46"/>
    <mergeCell ref="G46:M46"/>
    <mergeCell ref="N46:Q46"/>
    <mergeCell ref="R46:Y46"/>
    <mergeCell ref="Z46:AF46"/>
    <mergeCell ref="AG46:AM46"/>
    <mergeCell ref="AN46:AT46"/>
    <mergeCell ref="AU46:AX46"/>
    <mergeCell ref="AN44:AT44"/>
    <mergeCell ref="AU44:AX44"/>
    <mergeCell ref="A45:B45"/>
    <mergeCell ref="C45:F45"/>
    <mergeCell ref="G45:M45"/>
    <mergeCell ref="N45:Q45"/>
    <mergeCell ref="R45:Y45"/>
    <mergeCell ref="Z45:AF45"/>
    <mergeCell ref="AG45:AM45"/>
    <mergeCell ref="AN45:AT45"/>
    <mergeCell ref="AG43:AM43"/>
    <mergeCell ref="AN43:AT43"/>
    <mergeCell ref="AU43:AX43"/>
    <mergeCell ref="A44:B44"/>
    <mergeCell ref="C44:F44"/>
    <mergeCell ref="G44:M44"/>
    <mergeCell ref="N44:Q44"/>
    <mergeCell ref="R44:Y44"/>
    <mergeCell ref="Z44:AF44"/>
    <mergeCell ref="AG44:AM44"/>
    <mergeCell ref="A43:B43"/>
    <mergeCell ref="C43:F43"/>
    <mergeCell ref="G43:M43"/>
    <mergeCell ref="N43:Q43"/>
    <mergeCell ref="R43:Y43"/>
    <mergeCell ref="Z43:AF43"/>
    <mergeCell ref="AU41:AX41"/>
    <mergeCell ref="A42:B42"/>
    <mergeCell ref="C42:F42"/>
    <mergeCell ref="G42:M42"/>
    <mergeCell ref="N42:Q42"/>
    <mergeCell ref="R42:Y42"/>
    <mergeCell ref="Z42:AF42"/>
    <mergeCell ref="AG42:AM42"/>
    <mergeCell ref="AN42:AT42"/>
    <mergeCell ref="AU42:AX42"/>
    <mergeCell ref="AN40:AT40"/>
    <mergeCell ref="AU40:AX40"/>
    <mergeCell ref="A41:B41"/>
    <mergeCell ref="C41:F41"/>
    <mergeCell ref="G41:M41"/>
    <mergeCell ref="N41:Q41"/>
    <mergeCell ref="R41:Y41"/>
    <mergeCell ref="Z41:AF41"/>
    <mergeCell ref="AG41:AM41"/>
    <mergeCell ref="AN41:AT41"/>
    <mergeCell ref="AG39:AM39"/>
    <mergeCell ref="AN39:AT39"/>
    <mergeCell ref="AU39:AX39"/>
    <mergeCell ref="A40:B40"/>
    <mergeCell ref="C40:F40"/>
    <mergeCell ref="G40:M40"/>
    <mergeCell ref="N40:Q40"/>
    <mergeCell ref="R40:Y40"/>
    <mergeCell ref="Z40:AF40"/>
    <mergeCell ref="AG40:AM40"/>
    <mergeCell ref="A39:B39"/>
    <mergeCell ref="C39:F39"/>
    <mergeCell ref="G39:M39"/>
    <mergeCell ref="N39:Q39"/>
    <mergeCell ref="R39:Y39"/>
    <mergeCell ref="Z39:AF39"/>
    <mergeCell ref="AZ37:BB37"/>
    <mergeCell ref="A38:B38"/>
    <mergeCell ref="C38:E38"/>
    <mergeCell ref="F38:N38"/>
    <mergeCell ref="O38:S38"/>
    <mergeCell ref="T38:AA38"/>
    <mergeCell ref="AB38:AH38"/>
    <mergeCell ref="AI38:AQ38"/>
    <mergeCell ref="AR38:AY38"/>
    <mergeCell ref="AZ38:BB38"/>
    <mergeCell ref="AR36:AY36"/>
    <mergeCell ref="AZ36:BB36"/>
    <mergeCell ref="A37:B37"/>
    <mergeCell ref="C37:E37"/>
    <mergeCell ref="F37:N37"/>
    <mergeCell ref="O37:S37"/>
    <mergeCell ref="T37:AA37"/>
    <mergeCell ref="AB37:AH37"/>
    <mergeCell ref="AI37:AQ37"/>
    <mergeCell ref="AR37:AY37"/>
    <mergeCell ref="AG35:AM35"/>
    <mergeCell ref="AN35:AT35"/>
    <mergeCell ref="AU35:AX35"/>
    <mergeCell ref="A36:B36"/>
    <mergeCell ref="C36:E36"/>
    <mergeCell ref="F36:N36"/>
    <mergeCell ref="O36:S36"/>
    <mergeCell ref="T36:AA36"/>
    <mergeCell ref="AB36:AH36"/>
    <mergeCell ref="AI36:AQ36"/>
    <mergeCell ref="A35:B35"/>
    <mergeCell ref="C35:F35"/>
    <mergeCell ref="G35:M35"/>
    <mergeCell ref="N35:Q35"/>
    <mergeCell ref="R35:Y35"/>
    <mergeCell ref="Z35:AF35"/>
    <mergeCell ref="A34:B34"/>
    <mergeCell ref="C34:Y34"/>
    <mergeCell ref="Z34:AF34"/>
    <mergeCell ref="AG34:AM34"/>
    <mergeCell ref="AN34:AT34"/>
    <mergeCell ref="AU34:AX34"/>
    <mergeCell ref="AR29:AY29"/>
    <mergeCell ref="AZ29:BB29"/>
    <mergeCell ref="A32:B32"/>
    <mergeCell ref="C32:Y32"/>
    <mergeCell ref="Z32:AF32"/>
    <mergeCell ref="AG32:AM32"/>
    <mergeCell ref="AN32:AT32"/>
    <mergeCell ref="AU32:AX32"/>
    <mergeCell ref="AI28:AQ28"/>
    <mergeCell ref="AR28:AY28"/>
    <mergeCell ref="AZ28:BB28"/>
    <mergeCell ref="A29:B29"/>
    <mergeCell ref="C29:E29"/>
    <mergeCell ref="F29:N29"/>
    <mergeCell ref="O29:S29"/>
    <mergeCell ref="T29:AA29"/>
    <mergeCell ref="AB29:AH29"/>
    <mergeCell ref="AI29:AQ29"/>
    <mergeCell ref="A28:B28"/>
    <mergeCell ref="C28:E28"/>
    <mergeCell ref="F28:N28"/>
    <mergeCell ref="O28:S28"/>
    <mergeCell ref="T28:AA28"/>
    <mergeCell ref="AB28:AH28"/>
    <mergeCell ref="AR25:AY25"/>
    <mergeCell ref="AZ25:BB25"/>
    <mergeCell ref="A27:B27"/>
    <mergeCell ref="C27:AA27"/>
    <mergeCell ref="AB27:AH27"/>
    <mergeCell ref="AI27:AQ27"/>
    <mergeCell ref="AR27:AY27"/>
    <mergeCell ref="AZ27:BB27"/>
    <mergeCell ref="AI24:AQ24"/>
    <mergeCell ref="AR24:AY24"/>
    <mergeCell ref="AZ24:BB24"/>
    <mergeCell ref="A25:B25"/>
    <mergeCell ref="C25:E25"/>
    <mergeCell ref="F25:N25"/>
    <mergeCell ref="O25:S25"/>
    <mergeCell ref="T25:AA25"/>
    <mergeCell ref="AB25:AH25"/>
    <mergeCell ref="AI25:AQ25"/>
    <mergeCell ref="A24:B24"/>
    <mergeCell ref="C24:E24"/>
    <mergeCell ref="F24:N24"/>
    <mergeCell ref="O24:S24"/>
    <mergeCell ref="T24:AA24"/>
    <mergeCell ref="AB24:AH24"/>
    <mergeCell ref="AR21:AY21"/>
    <mergeCell ref="AZ21:BB21"/>
    <mergeCell ref="A23:B23"/>
    <mergeCell ref="C23:AA23"/>
    <mergeCell ref="AB23:AH23"/>
    <mergeCell ref="AI23:AQ23"/>
    <mergeCell ref="AR23:AY23"/>
    <mergeCell ref="AZ23:BB23"/>
    <mergeCell ref="AI20:AQ20"/>
    <mergeCell ref="AR20:AY20"/>
    <mergeCell ref="AZ20:BB20"/>
    <mergeCell ref="A21:B21"/>
    <mergeCell ref="C21:E21"/>
    <mergeCell ref="F21:N21"/>
    <mergeCell ref="O21:S21"/>
    <mergeCell ref="T21:AA21"/>
    <mergeCell ref="AB21:AH21"/>
    <mergeCell ref="AI21:AQ21"/>
    <mergeCell ref="A20:B20"/>
    <mergeCell ref="C20:E20"/>
    <mergeCell ref="F20:N20"/>
    <mergeCell ref="O20:S20"/>
    <mergeCell ref="T20:AA20"/>
    <mergeCell ref="AB20:AH20"/>
    <mergeCell ref="AR17:AY17"/>
    <mergeCell ref="AZ17:BB17"/>
    <mergeCell ref="A19:B19"/>
    <mergeCell ref="C19:AA19"/>
    <mergeCell ref="AB19:AH19"/>
    <mergeCell ref="AI19:AQ19"/>
    <mergeCell ref="AR19:AY19"/>
    <mergeCell ref="AZ19:BB19"/>
    <mergeCell ref="AG16:AM16"/>
    <mergeCell ref="AN16:AT16"/>
    <mergeCell ref="AU16:AX16"/>
    <mergeCell ref="A17:B17"/>
    <mergeCell ref="C17:E17"/>
    <mergeCell ref="F17:N17"/>
    <mergeCell ref="O17:S17"/>
    <mergeCell ref="T17:AA17"/>
    <mergeCell ref="AB17:AH17"/>
    <mergeCell ref="AI17:AQ17"/>
    <mergeCell ref="A16:B16"/>
    <mergeCell ref="C16:F16"/>
    <mergeCell ref="G16:M16"/>
    <mergeCell ref="N16:Q16"/>
    <mergeCell ref="R16:Y16"/>
    <mergeCell ref="Z16:AF16"/>
    <mergeCell ref="A15:B15"/>
    <mergeCell ref="C15:Y15"/>
    <mergeCell ref="Z15:AF15"/>
    <mergeCell ref="AG15:AM15"/>
    <mergeCell ref="AN15:AT15"/>
    <mergeCell ref="AU15:AX15"/>
    <mergeCell ref="A14:B14"/>
    <mergeCell ref="C14:Y14"/>
    <mergeCell ref="Z14:AF14"/>
    <mergeCell ref="AG14:AM14"/>
    <mergeCell ref="AN14:AT14"/>
    <mergeCell ref="AU14:AX14"/>
    <mergeCell ref="AZ12:BB12"/>
    <mergeCell ref="A13:B13"/>
    <mergeCell ref="C13:E13"/>
    <mergeCell ref="F13:N13"/>
    <mergeCell ref="O13:S13"/>
    <mergeCell ref="T13:AA13"/>
    <mergeCell ref="AB13:AH13"/>
    <mergeCell ref="AI13:AQ13"/>
    <mergeCell ref="AR13:AY13"/>
    <mergeCell ref="AZ13:BB13"/>
    <mergeCell ref="AS5:AT5"/>
    <mergeCell ref="AW5:AX5"/>
    <mergeCell ref="AN6:AO6"/>
    <mergeCell ref="AP6:AR6"/>
    <mergeCell ref="AS6:AY6"/>
    <mergeCell ref="AN7:AO7"/>
    <mergeCell ref="AP7:AR7"/>
    <mergeCell ref="AN11:AT11"/>
    <mergeCell ref="AU11:AX11"/>
    <mergeCell ref="A12:B12"/>
    <mergeCell ref="C12:E12"/>
    <mergeCell ref="F12:N12"/>
    <mergeCell ref="O12:S12"/>
    <mergeCell ref="T12:AA12"/>
    <mergeCell ref="AB12:AH12"/>
    <mergeCell ref="AR12:AY12"/>
    <mergeCell ref="AG10:AM10"/>
    <mergeCell ref="AN10:AT10"/>
    <mergeCell ref="AU10:AX10"/>
    <mergeCell ref="A11:B11"/>
    <mergeCell ref="C11:F11"/>
    <mergeCell ref="G11:M11"/>
    <mergeCell ref="N11:Q11"/>
    <mergeCell ref="R11:Y11"/>
    <mergeCell ref="Z11:AF11"/>
    <mergeCell ref="AG11:AM11"/>
    <mergeCell ref="A10:B10"/>
    <mergeCell ref="C10:F10"/>
    <mergeCell ref="G10:M10"/>
    <mergeCell ref="N10:Q10"/>
    <mergeCell ref="R10:Y10"/>
    <mergeCell ref="Z10:AF10"/>
    <mergeCell ref="A3:K3"/>
    <mergeCell ref="L3:AV3"/>
    <mergeCell ref="AW3:AX3"/>
    <mergeCell ref="A4:K4"/>
    <mergeCell ref="L4:AV4"/>
    <mergeCell ref="AW4:AX4"/>
    <mergeCell ref="A1:AY1"/>
    <mergeCell ref="A2:K2"/>
    <mergeCell ref="L2:O2"/>
    <mergeCell ref="P2:V2"/>
    <mergeCell ref="W2:AE2"/>
    <mergeCell ref="AF2:AK2"/>
    <mergeCell ref="AL2:AO2"/>
    <mergeCell ref="AP2:AU2"/>
    <mergeCell ref="AW2:AX2"/>
    <mergeCell ref="A9:B9"/>
    <mergeCell ref="C9:Y9"/>
    <mergeCell ref="Z9:AF9"/>
    <mergeCell ref="AG9:AM9"/>
    <mergeCell ref="AN9:AT9"/>
    <mergeCell ref="AU9:AX9"/>
    <mergeCell ref="AS7:AT7"/>
    <mergeCell ref="AW7:AX7"/>
    <mergeCell ref="A8:B8"/>
    <mergeCell ref="C8:Y8"/>
    <mergeCell ref="Z8:AF8"/>
    <mergeCell ref="AG8:AM8"/>
    <mergeCell ref="AN8:AT8"/>
    <mergeCell ref="AU8:AX8"/>
    <mergeCell ref="A5:AL7"/>
    <mergeCell ref="AN5:AO5"/>
    <mergeCell ref="AP5:AR5"/>
  </mergeCells>
  <hyperlinks>
    <hyperlink ref="A5" r:id="rId1" display="http://www.tin-nsdl.com/" xr:uid="{3F27E5C5-8993-4147-9175-A51DD92E8D5B}"/>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598B-E966-4442-92D2-54765FBBA4B0}">
  <dimension ref="A1:BE197"/>
  <sheetViews>
    <sheetView topLeftCell="A45" zoomScale="194" workbookViewId="0">
      <selection activeCell="AG31" sqref="AG31:AM31"/>
    </sheetView>
  </sheetViews>
  <sheetFormatPr defaultRowHeight="15" x14ac:dyDescent="0.25"/>
  <cols>
    <col min="1" max="1" width="5.85546875" style="71" customWidth="1"/>
    <col min="2" max="3" width="1" style="71" customWidth="1"/>
    <col min="4" max="4" width="1.85546875" style="71" customWidth="1"/>
    <col min="5" max="5" width="2.85546875" style="71" customWidth="1"/>
    <col min="6" max="6" width="5" style="71" customWidth="1"/>
    <col min="7" max="7" width="1" style="71" customWidth="1"/>
    <col min="8" max="9" width="1.85546875" style="71" customWidth="1"/>
    <col min="10" max="12" width="1" style="71" customWidth="1"/>
    <col min="13" max="13" width="4" style="71" customWidth="1"/>
    <col min="14" max="14" width="1" style="71" customWidth="1"/>
    <col min="15" max="15" width="1.85546875" style="71" customWidth="1"/>
    <col min="16" max="16" width="2.85546875" style="71" customWidth="1"/>
    <col min="17" max="17" width="6.85546875" style="71" customWidth="1"/>
    <col min="18" max="18" width="1.85546875" style="71" customWidth="1"/>
    <col min="19" max="20" width="1" style="71" customWidth="1"/>
    <col min="21" max="24" width="1.85546875" style="71" customWidth="1"/>
    <col min="25" max="26" width="1" style="71" customWidth="1"/>
    <col min="27" max="27" width="2.85546875" style="71" customWidth="1"/>
    <col min="28" max="28" width="4" style="71" customWidth="1"/>
    <col min="29" max="30" width="1" style="71" customWidth="1"/>
    <col min="31" max="31" width="1.85546875" style="71" customWidth="1"/>
    <col min="32" max="35" width="1" style="71" customWidth="1"/>
    <col min="36" max="36" width="5" style="71" customWidth="1"/>
    <col min="37" max="37" width="1.85546875" style="71" customWidth="1"/>
    <col min="38" max="38" width="1" style="71" customWidth="1"/>
    <col min="39" max="39" width="1.85546875" style="71" customWidth="1"/>
    <col min="40" max="43" width="1" style="71" customWidth="1"/>
    <col min="44" max="44" width="2.85546875" style="71" customWidth="1"/>
    <col min="45" max="45" width="5" style="71" customWidth="1"/>
    <col min="46" max="46" width="2.85546875" style="71" customWidth="1"/>
    <col min="47" max="47" width="1.85546875" style="71" customWidth="1"/>
    <col min="48" max="48" width="2.85546875" style="71" customWidth="1"/>
    <col min="49" max="49" width="9" style="71" customWidth="1"/>
    <col min="50" max="51" width="1" style="71" customWidth="1"/>
    <col min="52" max="52" width="4" style="71" customWidth="1"/>
    <col min="53" max="16384" width="9.140625" style="71"/>
  </cols>
  <sheetData>
    <row r="1" spans="1:52" ht="155.25" customHeight="1" x14ac:dyDescent="0.25">
      <c r="A1" s="194" t="s">
        <v>444</v>
      </c>
      <c r="B1" s="194"/>
      <c r="C1" s="194"/>
      <c r="D1" s="194"/>
      <c r="E1" s="194"/>
      <c r="F1" s="194"/>
      <c r="G1" s="194"/>
      <c r="H1" s="194"/>
      <c r="I1" s="194"/>
      <c r="J1" s="194"/>
      <c r="K1" s="194"/>
      <c r="L1" s="194"/>
      <c r="M1" s="194"/>
      <c r="N1" s="194"/>
      <c r="O1" s="194"/>
      <c r="P1" s="194"/>
      <c r="Q1" s="194"/>
      <c r="R1" s="194"/>
      <c r="S1" s="194"/>
      <c r="T1" s="194"/>
      <c r="U1" s="194"/>
      <c r="V1" s="194"/>
      <c r="W1" s="194"/>
      <c r="X1" s="194"/>
      <c r="Y1" s="194"/>
      <c r="Z1" s="194"/>
      <c r="AA1" s="194"/>
      <c r="AB1" s="194"/>
      <c r="AC1" s="194"/>
      <c r="AD1" s="194"/>
      <c r="AE1" s="194"/>
      <c r="AF1" s="194"/>
      <c r="AG1" s="194"/>
      <c r="AH1" s="194"/>
      <c r="AI1" s="194"/>
      <c r="AJ1" s="194"/>
      <c r="AK1" s="194"/>
      <c r="AL1" s="194"/>
      <c r="AM1" s="194"/>
      <c r="AN1" s="194"/>
      <c r="AO1" s="194"/>
      <c r="AP1" s="194"/>
      <c r="AQ1" s="194"/>
      <c r="AR1" s="194"/>
      <c r="AS1" s="194"/>
      <c r="AT1" s="194"/>
      <c r="AU1" s="194"/>
      <c r="AV1" s="194"/>
      <c r="AW1" s="194"/>
      <c r="AX1" s="194"/>
      <c r="AY1" s="194"/>
      <c r="AZ1" s="194"/>
    </row>
    <row r="2" spans="1:52" ht="11.1" customHeight="1" x14ac:dyDescent="0.25">
      <c r="A2" s="195" t="s">
        <v>445</v>
      </c>
      <c r="B2" s="196"/>
      <c r="C2" s="196"/>
      <c r="D2" s="196"/>
      <c r="E2" s="196"/>
      <c r="F2" s="196"/>
      <c r="G2" s="196"/>
      <c r="H2" s="196"/>
      <c r="I2" s="196"/>
      <c r="J2" s="196"/>
      <c r="K2" s="197"/>
      <c r="L2" s="189" t="s">
        <v>796</v>
      </c>
      <c r="M2" s="190"/>
      <c r="N2" s="190"/>
      <c r="O2" s="190"/>
      <c r="P2" s="191"/>
      <c r="Q2" s="195" t="s">
        <v>447</v>
      </c>
      <c r="R2" s="196"/>
      <c r="S2" s="196"/>
      <c r="T2" s="196"/>
      <c r="U2" s="196"/>
      <c r="V2" s="196"/>
      <c r="W2" s="197"/>
      <c r="X2" s="198" t="s">
        <v>448</v>
      </c>
      <c r="Y2" s="199"/>
      <c r="Z2" s="199"/>
      <c r="AA2" s="199"/>
      <c r="AB2" s="199"/>
      <c r="AC2" s="199"/>
      <c r="AD2" s="199"/>
      <c r="AE2" s="199"/>
      <c r="AF2" s="200"/>
      <c r="AG2" s="195" t="s">
        <v>449</v>
      </c>
      <c r="AH2" s="196"/>
      <c r="AI2" s="196"/>
      <c r="AJ2" s="196"/>
      <c r="AK2" s="196"/>
      <c r="AL2" s="197"/>
      <c r="AM2" s="189" t="s">
        <v>450</v>
      </c>
      <c r="AN2" s="190"/>
      <c r="AO2" s="190"/>
      <c r="AP2" s="190"/>
      <c r="AQ2" s="190"/>
      <c r="AR2" s="191"/>
      <c r="AS2" s="195" t="s">
        <v>451</v>
      </c>
      <c r="AT2" s="196"/>
      <c r="AU2" s="196"/>
      <c r="AV2" s="197"/>
      <c r="AW2" s="72" t="s">
        <v>452</v>
      </c>
      <c r="AX2" s="192"/>
      <c r="AY2" s="192"/>
      <c r="AZ2" s="73"/>
    </row>
    <row r="3" spans="1:52" ht="12" customHeight="1" x14ac:dyDescent="0.25">
      <c r="A3" s="186" t="s">
        <v>453</v>
      </c>
      <c r="B3" s="187"/>
      <c r="C3" s="187"/>
      <c r="D3" s="187"/>
      <c r="E3" s="187"/>
      <c r="F3" s="187"/>
      <c r="G3" s="187"/>
      <c r="H3" s="187"/>
      <c r="I3" s="187"/>
      <c r="J3" s="187"/>
      <c r="K3" s="188"/>
      <c r="L3" s="189" t="s">
        <v>797</v>
      </c>
      <c r="M3" s="190"/>
      <c r="N3" s="190"/>
      <c r="O3" s="190"/>
      <c r="P3" s="190"/>
      <c r="Q3" s="190"/>
      <c r="R3" s="190"/>
      <c r="S3" s="190"/>
      <c r="T3" s="190"/>
      <c r="U3" s="190"/>
      <c r="V3" s="190"/>
      <c r="W3" s="190"/>
      <c r="X3" s="190"/>
      <c r="Y3" s="190"/>
      <c r="Z3" s="190"/>
      <c r="AA3" s="190"/>
      <c r="AB3" s="190"/>
      <c r="AC3" s="190"/>
      <c r="AD3" s="190"/>
      <c r="AE3" s="190"/>
      <c r="AF3" s="190"/>
      <c r="AG3" s="190"/>
      <c r="AH3" s="190"/>
      <c r="AI3" s="190"/>
      <c r="AJ3" s="190"/>
      <c r="AK3" s="190"/>
      <c r="AL3" s="190"/>
      <c r="AM3" s="190"/>
      <c r="AN3" s="190"/>
      <c r="AO3" s="190"/>
      <c r="AP3" s="190"/>
      <c r="AQ3" s="190"/>
      <c r="AR3" s="190"/>
      <c r="AS3" s="190"/>
      <c r="AT3" s="190"/>
      <c r="AU3" s="190"/>
      <c r="AV3" s="190"/>
      <c r="AW3" s="191"/>
      <c r="AX3" s="192"/>
      <c r="AY3" s="192"/>
      <c r="AZ3" s="73"/>
    </row>
    <row r="4" spans="1:52" ht="20.45" customHeight="1" x14ac:dyDescent="0.25">
      <c r="A4" s="186" t="s">
        <v>455</v>
      </c>
      <c r="B4" s="187"/>
      <c r="C4" s="187"/>
      <c r="D4" s="187"/>
      <c r="E4" s="187"/>
      <c r="F4" s="187"/>
      <c r="G4" s="187"/>
      <c r="H4" s="187"/>
      <c r="I4" s="187"/>
      <c r="J4" s="187"/>
      <c r="K4" s="188"/>
      <c r="L4" s="189" t="s">
        <v>798</v>
      </c>
      <c r="M4" s="190"/>
      <c r="N4" s="190"/>
      <c r="O4" s="190"/>
      <c r="P4" s="190"/>
      <c r="Q4" s="190"/>
      <c r="R4" s="190"/>
      <c r="S4" s="190"/>
      <c r="T4" s="190"/>
      <c r="U4" s="190"/>
      <c r="V4" s="190"/>
      <c r="W4" s="190"/>
      <c r="X4" s="190"/>
      <c r="Y4" s="190"/>
      <c r="Z4" s="190"/>
      <c r="AA4" s="190"/>
      <c r="AB4" s="190"/>
      <c r="AC4" s="190"/>
      <c r="AD4" s="190"/>
      <c r="AE4" s="190"/>
      <c r="AF4" s="190"/>
      <c r="AG4" s="190"/>
      <c r="AH4" s="190"/>
      <c r="AI4" s="190"/>
      <c r="AJ4" s="190"/>
      <c r="AK4" s="190"/>
      <c r="AL4" s="190"/>
      <c r="AM4" s="190"/>
      <c r="AN4" s="190"/>
      <c r="AO4" s="190"/>
      <c r="AP4" s="190"/>
      <c r="AQ4" s="190"/>
      <c r="AR4" s="190"/>
      <c r="AS4" s="190"/>
      <c r="AT4" s="190"/>
      <c r="AU4" s="190"/>
      <c r="AV4" s="190"/>
      <c r="AW4" s="191"/>
      <c r="AX4" s="193"/>
      <c r="AY4" s="193"/>
      <c r="AZ4" s="74"/>
    </row>
    <row r="5" spans="1:52" ht="29.1" customHeight="1" x14ac:dyDescent="0.25">
      <c r="A5" s="221" t="s">
        <v>457</v>
      </c>
      <c r="B5" s="221"/>
      <c r="C5" s="221"/>
      <c r="D5" s="221"/>
      <c r="E5" s="221"/>
      <c r="F5" s="221"/>
      <c r="G5" s="221"/>
      <c r="H5" s="221"/>
      <c r="I5" s="221"/>
      <c r="J5" s="221"/>
      <c r="K5" s="221"/>
      <c r="L5" s="221"/>
      <c r="M5" s="221"/>
      <c r="N5" s="221"/>
      <c r="O5" s="221"/>
      <c r="P5" s="221"/>
      <c r="Q5" s="221"/>
      <c r="R5" s="221"/>
      <c r="S5" s="221"/>
      <c r="T5" s="221"/>
      <c r="U5" s="221"/>
      <c r="V5" s="221"/>
      <c r="W5" s="221"/>
      <c r="X5" s="221"/>
      <c r="Y5" s="221"/>
      <c r="Z5" s="221"/>
      <c r="AA5" s="221"/>
      <c r="AB5" s="221"/>
      <c r="AC5" s="221"/>
      <c r="AD5" s="221"/>
      <c r="AE5" s="221"/>
      <c r="AF5" s="221"/>
      <c r="AG5" s="221"/>
      <c r="AH5" s="221"/>
      <c r="AI5" s="221"/>
      <c r="AJ5" s="221"/>
      <c r="AK5" s="221"/>
      <c r="AL5" s="221"/>
      <c r="AM5" s="221"/>
      <c r="AN5" s="221"/>
      <c r="AO5" s="75"/>
      <c r="AP5" s="221"/>
      <c r="AQ5" s="221"/>
      <c r="AR5" s="221"/>
      <c r="AS5" s="221"/>
      <c r="AT5" s="221"/>
      <c r="AU5" s="75"/>
      <c r="AV5" s="75"/>
      <c r="AW5" s="75"/>
      <c r="AX5" s="221"/>
      <c r="AY5" s="221"/>
      <c r="AZ5" s="75"/>
    </row>
    <row r="6" spans="1:52" ht="8.25" customHeight="1" x14ac:dyDescent="0.25">
      <c r="A6" s="221"/>
      <c r="B6" s="221"/>
      <c r="C6" s="221"/>
      <c r="D6" s="221"/>
      <c r="E6" s="221"/>
      <c r="F6" s="221"/>
      <c r="G6" s="221"/>
      <c r="H6" s="221"/>
      <c r="I6" s="221"/>
      <c r="J6" s="221"/>
      <c r="K6" s="221"/>
      <c r="L6" s="221"/>
      <c r="M6" s="221"/>
      <c r="N6" s="221"/>
      <c r="O6" s="221"/>
      <c r="P6" s="221"/>
      <c r="Q6" s="221"/>
      <c r="R6" s="221"/>
      <c r="S6" s="221"/>
      <c r="T6" s="221"/>
      <c r="U6" s="221"/>
      <c r="V6" s="221"/>
      <c r="W6" s="221"/>
      <c r="X6" s="221"/>
      <c r="Y6" s="221"/>
      <c r="Z6" s="221"/>
      <c r="AA6" s="221"/>
      <c r="AB6" s="221"/>
      <c r="AC6" s="221"/>
      <c r="AD6" s="221"/>
      <c r="AE6" s="221"/>
      <c r="AF6" s="221"/>
      <c r="AG6" s="221"/>
      <c r="AH6" s="221"/>
      <c r="AI6" s="221"/>
      <c r="AJ6" s="221"/>
      <c r="AK6" s="221"/>
      <c r="AL6" s="221"/>
      <c r="AM6" s="221"/>
      <c r="AN6" s="221"/>
      <c r="AO6" s="73"/>
      <c r="AP6" s="192"/>
      <c r="AQ6" s="192"/>
      <c r="AR6" s="192"/>
      <c r="AS6" s="192"/>
      <c r="AT6" s="192"/>
      <c r="AU6" s="222" t="s">
        <v>458</v>
      </c>
      <c r="AV6" s="222"/>
      <c r="AW6" s="222"/>
      <c r="AX6" s="222"/>
      <c r="AY6" s="222"/>
      <c r="AZ6" s="222"/>
    </row>
    <row r="7" spans="1:52" ht="15" customHeight="1" x14ac:dyDescent="0.25">
      <c r="A7" s="221"/>
      <c r="B7" s="221"/>
      <c r="C7" s="221"/>
      <c r="D7" s="221"/>
      <c r="E7" s="221"/>
      <c r="F7" s="221"/>
      <c r="G7" s="221"/>
      <c r="H7" s="221"/>
      <c r="I7" s="221"/>
      <c r="J7" s="221"/>
      <c r="K7" s="221"/>
      <c r="L7" s="221"/>
      <c r="M7" s="221"/>
      <c r="N7" s="221"/>
      <c r="O7" s="221"/>
      <c r="P7" s="221"/>
      <c r="Q7" s="221"/>
      <c r="R7" s="221"/>
      <c r="S7" s="221"/>
      <c r="T7" s="221"/>
      <c r="U7" s="221"/>
      <c r="V7" s="221"/>
      <c r="W7" s="221"/>
      <c r="X7" s="221"/>
      <c r="Y7" s="221"/>
      <c r="Z7" s="221"/>
      <c r="AA7" s="221"/>
      <c r="AB7" s="221"/>
      <c r="AC7" s="221"/>
      <c r="AD7" s="221"/>
      <c r="AE7" s="221"/>
      <c r="AF7" s="221"/>
      <c r="AG7" s="221"/>
      <c r="AH7" s="221"/>
      <c r="AI7" s="221"/>
      <c r="AJ7" s="221"/>
      <c r="AK7" s="221"/>
      <c r="AL7" s="221"/>
      <c r="AM7" s="221"/>
      <c r="AN7" s="221"/>
      <c r="AO7" s="74"/>
      <c r="AP7" s="193"/>
      <c r="AQ7" s="193"/>
      <c r="AR7" s="193"/>
      <c r="AS7" s="193"/>
      <c r="AT7" s="193"/>
      <c r="AU7" s="74"/>
      <c r="AV7" s="74"/>
      <c r="AW7" s="74"/>
      <c r="AX7" s="193"/>
      <c r="AY7" s="193"/>
      <c r="AZ7" s="74"/>
    </row>
    <row r="8" spans="1:52" ht="20.100000000000001" customHeight="1" x14ac:dyDescent="0.25">
      <c r="A8" s="209" t="s">
        <v>459</v>
      </c>
      <c r="B8" s="210"/>
      <c r="C8" s="209" t="s">
        <v>460</v>
      </c>
      <c r="D8" s="211"/>
      <c r="E8" s="211"/>
      <c r="F8" s="211"/>
      <c r="G8" s="211"/>
      <c r="H8" s="211"/>
      <c r="I8" s="211"/>
      <c r="J8" s="211"/>
      <c r="K8" s="211"/>
      <c r="L8" s="211"/>
      <c r="M8" s="211"/>
      <c r="N8" s="211"/>
      <c r="O8" s="211"/>
      <c r="P8" s="211"/>
      <c r="Q8" s="211"/>
      <c r="R8" s="211"/>
      <c r="S8" s="211"/>
      <c r="T8" s="211"/>
      <c r="U8" s="211"/>
      <c r="V8" s="211"/>
      <c r="W8" s="211"/>
      <c r="X8" s="211"/>
      <c r="Y8" s="211"/>
      <c r="Z8" s="210"/>
      <c r="AA8" s="212" t="s">
        <v>461</v>
      </c>
      <c r="AB8" s="213"/>
      <c r="AC8" s="213"/>
      <c r="AD8" s="213"/>
      <c r="AE8" s="213"/>
      <c r="AF8" s="213"/>
      <c r="AG8" s="214"/>
      <c r="AH8" s="195" t="s">
        <v>462</v>
      </c>
      <c r="AI8" s="196"/>
      <c r="AJ8" s="196"/>
      <c r="AK8" s="196"/>
      <c r="AL8" s="196"/>
      <c r="AM8" s="196"/>
      <c r="AN8" s="196"/>
      <c r="AO8" s="197"/>
      <c r="AP8" s="215" t="s">
        <v>463</v>
      </c>
      <c r="AQ8" s="216"/>
      <c r="AR8" s="216"/>
      <c r="AS8" s="216"/>
      <c r="AT8" s="216"/>
      <c r="AU8" s="217"/>
      <c r="AV8" s="218" t="s">
        <v>464</v>
      </c>
      <c r="AW8" s="219"/>
      <c r="AX8" s="219"/>
      <c r="AY8" s="220"/>
      <c r="AZ8" s="74"/>
    </row>
    <row r="9" spans="1:52" ht="12" customHeight="1" x14ac:dyDescent="0.25">
      <c r="A9" s="201">
        <v>1</v>
      </c>
      <c r="B9" s="202"/>
      <c r="C9" s="393" t="s">
        <v>799</v>
      </c>
      <c r="D9" s="394"/>
      <c r="E9" s="394"/>
      <c r="F9" s="394"/>
      <c r="G9" s="394"/>
      <c r="H9" s="394"/>
      <c r="I9" s="394"/>
      <c r="J9" s="394"/>
      <c r="K9" s="394"/>
      <c r="L9" s="394"/>
      <c r="M9" s="394"/>
      <c r="N9" s="394"/>
      <c r="O9" s="394"/>
      <c r="P9" s="394"/>
      <c r="Q9" s="394"/>
      <c r="R9" s="394"/>
      <c r="S9" s="394"/>
      <c r="T9" s="394"/>
      <c r="U9" s="394"/>
      <c r="V9" s="394"/>
      <c r="W9" s="394"/>
      <c r="X9" s="394"/>
      <c r="Y9" s="394"/>
      <c r="Z9" s="395"/>
      <c r="AA9" s="198" t="s">
        <v>800</v>
      </c>
      <c r="AB9" s="199"/>
      <c r="AC9" s="199"/>
      <c r="AD9" s="199"/>
      <c r="AE9" s="199"/>
      <c r="AF9" s="199"/>
      <c r="AG9" s="200"/>
      <c r="AH9" s="223">
        <v>50000</v>
      </c>
      <c r="AI9" s="224"/>
      <c r="AJ9" s="224"/>
      <c r="AK9" s="224"/>
      <c r="AL9" s="224"/>
      <c r="AM9" s="224"/>
      <c r="AN9" s="224"/>
      <c r="AO9" s="225"/>
      <c r="AP9" s="238">
        <v>5000</v>
      </c>
      <c r="AQ9" s="239"/>
      <c r="AR9" s="239"/>
      <c r="AS9" s="239"/>
      <c r="AT9" s="239"/>
      <c r="AU9" s="240"/>
      <c r="AV9" s="223">
        <v>5000</v>
      </c>
      <c r="AW9" s="224"/>
      <c r="AX9" s="224"/>
      <c r="AY9" s="225"/>
      <c r="AZ9" s="73"/>
    </row>
    <row r="10" spans="1:52" ht="18.95" customHeight="1" x14ac:dyDescent="0.25">
      <c r="A10" s="250" t="s">
        <v>467</v>
      </c>
      <c r="B10" s="251"/>
      <c r="C10" s="244" t="s">
        <v>468</v>
      </c>
      <c r="D10" s="245"/>
      <c r="E10" s="245"/>
      <c r="F10" s="246"/>
      <c r="G10" s="247" t="s">
        <v>469</v>
      </c>
      <c r="H10" s="248"/>
      <c r="I10" s="248"/>
      <c r="J10" s="248"/>
      <c r="K10" s="248"/>
      <c r="L10" s="248"/>
      <c r="M10" s="248"/>
      <c r="N10" s="249"/>
      <c r="O10" s="252" t="s">
        <v>470</v>
      </c>
      <c r="P10" s="253"/>
      <c r="Q10" s="253"/>
      <c r="R10" s="254"/>
      <c r="S10" s="247" t="s">
        <v>471</v>
      </c>
      <c r="T10" s="248"/>
      <c r="U10" s="248"/>
      <c r="V10" s="248"/>
      <c r="W10" s="248"/>
      <c r="X10" s="248"/>
      <c r="Y10" s="248"/>
      <c r="Z10" s="249"/>
      <c r="AA10" s="241" t="s">
        <v>472</v>
      </c>
      <c r="AB10" s="242"/>
      <c r="AC10" s="242"/>
      <c r="AD10" s="242"/>
      <c r="AE10" s="242"/>
      <c r="AF10" s="242"/>
      <c r="AG10" s="243"/>
      <c r="AH10" s="241" t="s">
        <v>473</v>
      </c>
      <c r="AI10" s="242"/>
      <c r="AJ10" s="242"/>
      <c r="AK10" s="242"/>
      <c r="AL10" s="242"/>
      <c r="AM10" s="242"/>
      <c r="AN10" s="242"/>
      <c r="AO10" s="243"/>
      <c r="AP10" s="244" t="s">
        <v>474</v>
      </c>
      <c r="AQ10" s="245"/>
      <c r="AR10" s="245"/>
      <c r="AS10" s="245"/>
      <c r="AT10" s="245"/>
      <c r="AU10" s="246"/>
      <c r="AV10" s="247" t="s">
        <v>475</v>
      </c>
      <c r="AW10" s="248"/>
      <c r="AX10" s="248"/>
      <c r="AY10" s="249"/>
      <c r="AZ10" s="74"/>
    </row>
    <row r="11" spans="1:52" ht="12" customHeight="1" x14ac:dyDescent="0.25">
      <c r="A11" s="201">
        <v>1</v>
      </c>
      <c r="B11" s="202"/>
      <c r="C11" s="226" t="s">
        <v>801</v>
      </c>
      <c r="D11" s="227"/>
      <c r="E11" s="227"/>
      <c r="F11" s="228"/>
      <c r="G11" s="229">
        <v>45346</v>
      </c>
      <c r="H11" s="230"/>
      <c r="I11" s="230"/>
      <c r="J11" s="230"/>
      <c r="K11" s="230"/>
      <c r="L11" s="230"/>
      <c r="M11" s="231"/>
      <c r="N11" s="232" t="s">
        <v>477</v>
      </c>
      <c r="O11" s="233"/>
      <c r="P11" s="233"/>
      <c r="Q11" s="234"/>
      <c r="R11" s="235">
        <v>45420</v>
      </c>
      <c r="S11" s="236"/>
      <c r="T11" s="236"/>
      <c r="U11" s="236"/>
      <c r="V11" s="236"/>
      <c r="W11" s="236"/>
      <c r="X11" s="236"/>
      <c r="Y11" s="237"/>
      <c r="Z11" s="232" t="s">
        <v>478</v>
      </c>
      <c r="AA11" s="233"/>
      <c r="AB11" s="233"/>
      <c r="AC11" s="233"/>
      <c r="AD11" s="233"/>
      <c r="AE11" s="233"/>
      <c r="AF11" s="234"/>
      <c r="AG11" s="223">
        <v>25000</v>
      </c>
      <c r="AH11" s="224"/>
      <c r="AI11" s="224"/>
      <c r="AJ11" s="224"/>
      <c r="AK11" s="224"/>
      <c r="AL11" s="224"/>
      <c r="AM11" s="225"/>
      <c r="AN11" s="238">
        <v>2500</v>
      </c>
      <c r="AO11" s="239"/>
      <c r="AP11" s="239"/>
      <c r="AQ11" s="239"/>
      <c r="AR11" s="239"/>
      <c r="AS11" s="239"/>
      <c r="AT11" s="240"/>
      <c r="AU11" s="223">
        <v>2500</v>
      </c>
      <c r="AV11" s="224"/>
      <c r="AW11" s="224"/>
      <c r="AX11" s="225"/>
      <c r="AY11" s="73"/>
    </row>
    <row r="12" spans="1:52" ht="12" customHeight="1" x14ac:dyDescent="0.25">
      <c r="A12" s="201">
        <v>2</v>
      </c>
      <c r="B12" s="202"/>
      <c r="C12" s="226" t="s">
        <v>801</v>
      </c>
      <c r="D12" s="227"/>
      <c r="E12" s="227"/>
      <c r="F12" s="228"/>
      <c r="G12" s="229">
        <v>45535</v>
      </c>
      <c r="H12" s="230"/>
      <c r="I12" s="230"/>
      <c r="J12" s="230"/>
      <c r="K12" s="230"/>
      <c r="L12" s="230"/>
      <c r="M12" s="230"/>
      <c r="N12" s="231"/>
      <c r="O12" s="232" t="s">
        <v>477</v>
      </c>
      <c r="P12" s="233"/>
      <c r="Q12" s="233"/>
      <c r="R12" s="234"/>
      <c r="S12" s="235">
        <v>45577</v>
      </c>
      <c r="T12" s="236"/>
      <c r="U12" s="236"/>
      <c r="V12" s="236"/>
      <c r="W12" s="236"/>
      <c r="X12" s="236"/>
      <c r="Y12" s="236"/>
      <c r="Z12" s="237"/>
      <c r="AA12" s="232" t="s">
        <v>478</v>
      </c>
      <c r="AB12" s="233"/>
      <c r="AC12" s="233"/>
      <c r="AD12" s="233"/>
      <c r="AE12" s="233"/>
      <c r="AF12" s="233"/>
      <c r="AG12" s="234"/>
      <c r="AH12" s="223">
        <v>25000</v>
      </c>
      <c r="AI12" s="224"/>
      <c r="AJ12" s="224"/>
      <c r="AK12" s="224"/>
      <c r="AL12" s="224"/>
      <c r="AM12" s="224"/>
      <c r="AN12" s="224"/>
      <c r="AO12" s="225"/>
      <c r="AP12" s="238">
        <v>2500</v>
      </c>
      <c r="AQ12" s="239"/>
      <c r="AR12" s="239"/>
      <c r="AS12" s="239"/>
      <c r="AT12" s="239"/>
      <c r="AU12" s="240"/>
      <c r="AV12" s="223">
        <v>2500</v>
      </c>
      <c r="AW12" s="224"/>
      <c r="AX12" s="224"/>
      <c r="AY12" s="225"/>
      <c r="AZ12" s="73"/>
    </row>
    <row r="13" spans="1:52" ht="20.100000000000001" customHeight="1" x14ac:dyDescent="0.25">
      <c r="A13" s="209" t="s">
        <v>459</v>
      </c>
      <c r="B13" s="210"/>
      <c r="C13" s="209" t="s">
        <v>460</v>
      </c>
      <c r="D13" s="211"/>
      <c r="E13" s="211"/>
      <c r="F13" s="211"/>
      <c r="G13" s="211"/>
      <c r="H13" s="211"/>
      <c r="I13" s="211"/>
      <c r="J13" s="211"/>
      <c r="K13" s="211"/>
      <c r="L13" s="211"/>
      <c r="M13" s="211"/>
      <c r="N13" s="211"/>
      <c r="O13" s="211"/>
      <c r="P13" s="211"/>
      <c r="Q13" s="211"/>
      <c r="R13" s="211"/>
      <c r="S13" s="211"/>
      <c r="T13" s="211"/>
      <c r="U13" s="211"/>
      <c r="V13" s="211"/>
      <c r="W13" s="211"/>
      <c r="X13" s="211"/>
      <c r="Y13" s="211"/>
      <c r="Z13" s="210"/>
      <c r="AA13" s="212" t="s">
        <v>461</v>
      </c>
      <c r="AB13" s="213"/>
      <c r="AC13" s="213"/>
      <c r="AD13" s="213"/>
      <c r="AE13" s="213"/>
      <c r="AF13" s="213"/>
      <c r="AG13" s="214"/>
      <c r="AH13" s="195" t="s">
        <v>462</v>
      </c>
      <c r="AI13" s="196"/>
      <c r="AJ13" s="196"/>
      <c r="AK13" s="196"/>
      <c r="AL13" s="196"/>
      <c r="AM13" s="196"/>
      <c r="AN13" s="196"/>
      <c r="AO13" s="197"/>
      <c r="AP13" s="215" t="s">
        <v>463</v>
      </c>
      <c r="AQ13" s="216"/>
      <c r="AR13" s="216"/>
      <c r="AS13" s="216"/>
      <c r="AT13" s="216"/>
      <c r="AU13" s="217"/>
      <c r="AV13" s="218" t="s">
        <v>464</v>
      </c>
      <c r="AW13" s="219"/>
      <c r="AX13" s="219"/>
      <c r="AY13" s="220"/>
      <c r="AZ13" s="74"/>
    </row>
    <row r="14" spans="1:52" ht="12" customHeight="1" x14ac:dyDescent="0.25">
      <c r="A14" s="201">
        <v>2</v>
      </c>
      <c r="B14" s="202"/>
      <c r="C14" s="266" t="s">
        <v>802</v>
      </c>
      <c r="D14" s="267"/>
      <c r="E14" s="267"/>
      <c r="F14" s="267"/>
      <c r="G14" s="267"/>
      <c r="H14" s="267"/>
      <c r="I14" s="267"/>
      <c r="J14" s="267"/>
      <c r="K14" s="267"/>
      <c r="L14" s="267"/>
      <c r="M14" s="267"/>
      <c r="N14" s="267"/>
      <c r="O14" s="267"/>
      <c r="P14" s="267"/>
      <c r="Q14" s="267"/>
      <c r="R14" s="267"/>
      <c r="S14" s="267"/>
      <c r="T14" s="267"/>
      <c r="U14" s="267"/>
      <c r="V14" s="267"/>
      <c r="W14" s="267"/>
      <c r="X14" s="267"/>
      <c r="Y14" s="267"/>
      <c r="Z14" s="268"/>
      <c r="AA14" s="198" t="s">
        <v>803</v>
      </c>
      <c r="AB14" s="199"/>
      <c r="AC14" s="199"/>
      <c r="AD14" s="199"/>
      <c r="AE14" s="199"/>
      <c r="AF14" s="199"/>
      <c r="AG14" s="200"/>
      <c r="AH14" s="223">
        <v>720000</v>
      </c>
      <c r="AI14" s="224"/>
      <c r="AJ14" s="224"/>
      <c r="AK14" s="224"/>
      <c r="AL14" s="224"/>
      <c r="AM14" s="224"/>
      <c r="AN14" s="224"/>
      <c r="AO14" s="225"/>
      <c r="AP14" s="238">
        <v>72000</v>
      </c>
      <c r="AQ14" s="239"/>
      <c r="AR14" s="239"/>
      <c r="AS14" s="239"/>
      <c r="AT14" s="239"/>
      <c r="AU14" s="240"/>
      <c r="AV14" s="223">
        <v>72000</v>
      </c>
      <c r="AW14" s="224"/>
      <c r="AX14" s="224"/>
      <c r="AY14" s="225"/>
      <c r="AZ14" s="73"/>
    </row>
    <row r="15" spans="1:52" ht="18.95" customHeight="1" x14ac:dyDescent="0.25">
      <c r="A15" s="250" t="s">
        <v>467</v>
      </c>
      <c r="B15" s="251"/>
      <c r="C15" s="244" t="s">
        <v>468</v>
      </c>
      <c r="D15" s="245"/>
      <c r="E15" s="245"/>
      <c r="F15" s="246"/>
      <c r="G15" s="247" t="s">
        <v>469</v>
      </c>
      <c r="H15" s="248"/>
      <c r="I15" s="248"/>
      <c r="J15" s="248"/>
      <c r="K15" s="248"/>
      <c r="L15" s="248"/>
      <c r="M15" s="248"/>
      <c r="N15" s="249"/>
      <c r="O15" s="252" t="s">
        <v>470</v>
      </c>
      <c r="P15" s="253"/>
      <c r="Q15" s="253"/>
      <c r="R15" s="254"/>
      <c r="S15" s="247" t="s">
        <v>471</v>
      </c>
      <c r="T15" s="248"/>
      <c r="U15" s="248"/>
      <c r="V15" s="248"/>
      <c r="W15" s="248"/>
      <c r="X15" s="248"/>
      <c r="Y15" s="248"/>
      <c r="Z15" s="249"/>
      <c r="AA15" s="241" t="s">
        <v>472</v>
      </c>
      <c r="AB15" s="242"/>
      <c r="AC15" s="242"/>
      <c r="AD15" s="242"/>
      <c r="AE15" s="242"/>
      <c r="AF15" s="242"/>
      <c r="AG15" s="243"/>
      <c r="AH15" s="241" t="s">
        <v>473</v>
      </c>
      <c r="AI15" s="242"/>
      <c r="AJ15" s="242"/>
      <c r="AK15" s="242"/>
      <c r="AL15" s="242"/>
      <c r="AM15" s="242"/>
      <c r="AN15" s="242"/>
      <c r="AO15" s="243"/>
      <c r="AP15" s="244" t="s">
        <v>474</v>
      </c>
      <c r="AQ15" s="245"/>
      <c r="AR15" s="245"/>
      <c r="AS15" s="245"/>
      <c r="AT15" s="245"/>
      <c r="AU15" s="246"/>
      <c r="AV15" s="247" t="s">
        <v>475</v>
      </c>
      <c r="AW15" s="248"/>
      <c r="AX15" s="248"/>
      <c r="AY15" s="249"/>
      <c r="AZ15" s="74"/>
    </row>
    <row r="16" spans="1:52" ht="12" customHeight="1" x14ac:dyDescent="0.25">
      <c r="A16" s="201">
        <v>1</v>
      </c>
      <c r="B16" s="202"/>
      <c r="C16" s="226" t="s">
        <v>801</v>
      </c>
      <c r="D16" s="227"/>
      <c r="E16" s="227"/>
      <c r="F16" s="228"/>
      <c r="G16" s="229">
        <v>45382</v>
      </c>
      <c r="H16" s="230"/>
      <c r="I16" s="230"/>
      <c r="J16" s="230"/>
      <c r="K16" s="230"/>
      <c r="L16" s="230"/>
      <c r="M16" s="231"/>
      <c r="N16" s="232" t="s">
        <v>477</v>
      </c>
      <c r="O16" s="233"/>
      <c r="P16" s="233"/>
      <c r="Q16" s="234"/>
      <c r="R16" s="235">
        <v>45432</v>
      </c>
      <c r="S16" s="236"/>
      <c r="T16" s="236"/>
      <c r="U16" s="236"/>
      <c r="V16" s="236"/>
      <c r="W16" s="236"/>
      <c r="X16" s="236"/>
      <c r="Y16" s="237"/>
      <c r="Z16" s="232" t="s">
        <v>478</v>
      </c>
      <c r="AA16" s="233"/>
      <c r="AB16" s="233"/>
      <c r="AC16" s="233"/>
      <c r="AD16" s="233"/>
      <c r="AE16" s="233"/>
      <c r="AF16" s="234"/>
      <c r="AG16" s="223">
        <v>60000</v>
      </c>
      <c r="AH16" s="224"/>
      <c r="AI16" s="224"/>
      <c r="AJ16" s="224"/>
      <c r="AK16" s="224"/>
      <c r="AL16" s="224"/>
      <c r="AM16" s="225"/>
      <c r="AN16" s="238">
        <v>6000</v>
      </c>
      <c r="AO16" s="239"/>
      <c r="AP16" s="239"/>
      <c r="AQ16" s="239"/>
      <c r="AR16" s="239"/>
      <c r="AS16" s="239"/>
      <c r="AT16" s="240"/>
      <c r="AU16" s="223">
        <v>6000</v>
      </c>
      <c r="AV16" s="224"/>
      <c r="AW16" s="224"/>
      <c r="AX16" s="225"/>
      <c r="AY16" s="73"/>
    </row>
    <row r="17" spans="1:52" ht="12" customHeight="1" x14ac:dyDescent="0.25">
      <c r="A17" s="201">
        <v>2</v>
      </c>
      <c r="B17" s="202"/>
      <c r="C17" s="226" t="s">
        <v>801</v>
      </c>
      <c r="D17" s="227"/>
      <c r="E17" s="227"/>
      <c r="F17" s="228"/>
      <c r="G17" s="229">
        <v>45351</v>
      </c>
      <c r="H17" s="230"/>
      <c r="I17" s="230"/>
      <c r="J17" s="230"/>
      <c r="K17" s="230"/>
      <c r="L17" s="230"/>
      <c r="M17" s="231"/>
      <c r="N17" s="232" t="s">
        <v>477</v>
      </c>
      <c r="O17" s="233"/>
      <c r="P17" s="233"/>
      <c r="Q17" s="234"/>
      <c r="R17" s="235">
        <v>45432</v>
      </c>
      <c r="S17" s="236"/>
      <c r="T17" s="236"/>
      <c r="U17" s="236"/>
      <c r="V17" s="236"/>
      <c r="W17" s="236"/>
      <c r="X17" s="236"/>
      <c r="Y17" s="237"/>
      <c r="Z17" s="232" t="s">
        <v>478</v>
      </c>
      <c r="AA17" s="233"/>
      <c r="AB17" s="233"/>
      <c r="AC17" s="233"/>
      <c r="AD17" s="233"/>
      <c r="AE17" s="233"/>
      <c r="AF17" s="234"/>
      <c r="AG17" s="223">
        <v>60000</v>
      </c>
      <c r="AH17" s="224"/>
      <c r="AI17" s="224"/>
      <c r="AJ17" s="224"/>
      <c r="AK17" s="224"/>
      <c r="AL17" s="224"/>
      <c r="AM17" s="225"/>
      <c r="AN17" s="238">
        <v>6000</v>
      </c>
      <c r="AO17" s="239"/>
      <c r="AP17" s="239"/>
      <c r="AQ17" s="239"/>
      <c r="AR17" s="239"/>
      <c r="AS17" s="239"/>
      <c r="AT17" s="240"/>
      <c r="AU17" s="223">
        <v>6000</v>
      </c>
      <c r="AV17" s="224"/>
      <c r="AW17" s="224"/>
      <c r="AX17" s="225"/>
      <c r="AY17" s="73"/>
    </row>
    <row r="18" spans="1:52" ht="12" customHeight="1" x14ac:dyDescent="0.25">
      <c r="A18" s="201">
        <v>3</v>
      </c>
      <c r="B18" s="202"/>
      <c r="C18" s="226" t="s">
        <v>801</v>
      </c>
      <c r="D18" s="227"/>
      <c r="E18" s="227"/>
      <c r="F18" s="228"/>
      <c r="G18" s="229">
        <v>45322</v>
      </c>
      <c r="H18" s="230"/>
      <c r="I18" s="230"/>
      <c r="J18" s="230"/>
      <c r="K18" s="230"/>
      <c r="L18" s="230"/>
      <c r="M18" s="231"/>
      <c r="N18" s="232" t="s">
        <v>477</v>
      </c>
      <c r="O18" s="233"/>
      <c r="P18" s="233"/>
      <c r="Q18" s="234"/>
      <c r="R18" s="235">
        <v>45432</v>
      </c>
      <c r="S18" s="236"/>
      <c r="T18" s="236"/>
      <c r="U18" s="236"/>
      <c r="V18" s="236"/>
      <c r="W18" s="236"/>
      <c r="X18" s="236"/>
      <c r="Y18" s="237"/>
      <c r="Z18" s="232" t="s">
        <v>478</v>
      </c>
      <c r="AA18" s="233"/>
      <c r="AB18" s="233"/>
      <c r="AC18" s="233"/>
      <c r="AD18" s="233"/>
      <c r="AE18" s="233"/>
      <c r="AF18" s="234"/>
      <c r="AG18" s="223">
        <v>60000</v>
      </c>
      <c r="AH18" s="224"/>
      <c r="AI18" s="224"/>
      <c r="AJ18" s="224"/>
      <c r="AK18" s="224"/>
      <c r="AL18" s="224"/>
      <c r="AM18" s="225"/>
      <c r="AN18" s="238">
        <v>6000</v>
      </c>
      <c r="AO18" s="239"/>
      <c r="AP18" s="239"/>
      <c r="AQ18" s="239"/>
      <c r="AR18" s="239"/>
      <c r="AS18" s="239"/>
      <c r="AT18" s="240"/>
      <c r="AU18" s="223">
        <v>6000</v>
      </c>
      <c r="AV18" s="224"/>
      <c r="AW18" s="224"/>
      <c r="AX18" s="225"/>
      <c r="AY18" s="73"/>
    </row>
    <row r="19" spans="1:52" ht="12" customHeight="1" x14ac:dyDescent="0.25">
      <c r="A19" s="201">
        <v>4</v>
      </c>
      <c r="B19" s="202"/>
      <c r="C19" s="226" t="s">
        <v>801</v>
      </c>
      <c r="D19" s="227"/>
      <c r="E19" s="227"/>
      <c r="F19" s="228"/>
      <c r="G19" s="229">
        <v>45656</v>
      </c>
      <c r="H19" s="230"/>
      <c r="I19" s="230"/>
      <c r="J19" s="230"/>
      <c r="K19" s="230"/>
      <c r="L19" s="230"/>
      <c r="M19" s="230"/>
      <c r="N19" s="231"/>
      <c r="O19" s="232" t="s">
        <v>477</v>
      </c>
      <c r="P19" s="233"/>
      <c r="Q19" s="233"/>
      <c r="R19" s="234"/>
      <c r="S19" s="235">
        <v>45670</v>
      </c>
      <c r="T19" s="236"/>
      <c r="U19" s="236"/>
      <c r="V19" s="236"/>
      <c r="W19" s="236"/>
      <c r="X19" s="236"/>
      <c r="Y19" s="236"/>
      <c r="Z19" s="237"/>
      <c r="AA19" s="232" t="s">
        <v>478</v>
      </c>
      <c r="AB19" s="233"/>
      <c r="AC19" s="233"/>
      <c r="AD19" s="233"/>
      <c r="AE19" s="233"/>
      <c r="AF19" s="233"/>
      <c r="AG19" s="234"/>
      <c r="AH19" s="223">
        <v>60000</v>
      </c>
      <c r="AI19" s="224"/>
      <c r="AJ19" s="224"/>
      <c r="AK19" s="224"/>
      <c r="AL19" s="224"/>
      <c r="AM19" s="224"/>
      <c r="AN19" s="224"/>
      <c r="AO19" s="225"/>
      <c r="AP19" s="238">
        <v>6000</v>
      </c>
      <c r="AQ19" s="239"/>
      <c r="AR19" s="239"/>
      <c r="AS19" s="239"/>
      <c r="AT19" s="239"/>
      <c r="AU19" s="240"/>
      <c r="AV19" s="223">
        <v>6000</v>
      </c>
      <c r="AW19" s="224"/>
      <c r="AX19" s="224"/>
      <c r="AY19" s="225"/>
      <c r="AZ19" s="73"/>
    </row>
    <row r="20" spans="1:52" ht="12" customHeight="1" x14ac:dyDescent="0.25">
      <c r="A20" s="201">
        <v>5</v>
      </c>
      <c r="B20" s="202"/>
      <c r="C20" s="226" t="s">
        <v>801</v>
      </c>
      <c r="D20" s="227"/>
      <c r="E20" s="227"/>
      <c r="F20" s="228"/>
      <c r="G20" s="229">
        <v>45626</v>
      </c>
      <c r="H20" s="230"/>
      <c r="I20" s="230"/>
      <c r="J20" s="230"/>
      <c r="K20" s="230"/>
      <c r="L20" s="230"/>
      <c r="M20" s="230"/>
      <c r="N20" s="231"/>
      <c r="O20" s="232" t="s">
        <v>477</v>
      </c>
      <c r="P20" s="233"/>
      <c r="Q20" s="233"/>
      <c r="R20" s="234"/>
      <c r="S20" s="235">
        <v>45670</v>
      </c>
      <c r="T20" s="236"/>
      <c r="U20" s="236"/>
      <c r="V20" s="236"/>
      <c r="W20" s="236"/>
      <c r="X20" s="236"/>
      <c r="Y20" s="236"/>
      <c r="Z20" s="237"/>
      <c r="AA20" s="232" t="s">
        <v>478</v>
      </c>
      <c r="AB20" s="233"/>
      <c r="AC20" s="233"/>
      <c r="AD20" s="233"/>
      <c r="AE20" s="233"/>
      <c r="AF20" s="233"/>
      <c r="AG20" s="234"/>
      <c r="AH20" s="223">
        <v>60000</v>
      </c>
      <c r="AI20" s="224"/>
      <c r="AJ20" s="224"/>
      <c r="AK20" s="224"/>
      <c r="AL20" s="224"/>
      <c r="AM20" s="224"/>
      <c r="AN20" s="224"/>
      <c r="AO20" s="225"/>
      <c r="AP20" s="238">
        <v>6000</v>
      </c>
      <c r="AQ20" s="239"/>
      <c r="AR20" s="239"/>
      <c r="AS20" s="239"/>
      <c r="AT20" s="239"/>
      <c r="AU20" s="240"/>
      <c r="AV20" s="223">
        <v>6000</v>
      </c>
      <c r="AW20" s="224"/>
      <c r="AX20" s="224"/>
      <c r="AY20" s="225"/>
      <c r="AZ20" s="73"/>
    </row>
    <row r="21" spans="1:52" ht="12" customHeight="1" x14ac:dyDescent="0.25">
      <c r="A21" s="201">
        <v>6</v>
      </c>
      <c r="B21" s="202"/>
      <c r="C21" s="226" t="s">
        <v>801</v>
      </c>
      <c r="D21" s="227"/>
      <c r="E21" s="227"/>
      <c r="F21" s="228"/>
      <c r="G21" s="229">
        <v>45595</v>
      </c>
      <c r="H21" s="230"/>
      <c r="I21" s="230"/>
      <c r="J21" s="230"/>
      <c r="K21" s="230"/>
      <c r="L21" s="230"/>
      <c r="M21" s="230"/>
      <c r="N21" s="231"/>
      <c r="O21" s="232" t="s">
        <v>477</v>
      </c>
      <c r="P21" s="233"/>
      <c r="Q21" s="233"/>
      <c r="R21" s="234"/>
      <c r="S21" s="235">
        <v>45670</v>
      </c>
      <c r="T21" s="236"/>
      <c r="U21" s="236"/>
      <c r="V21" s="236"/>
      <c r="W21" s="236"/>
      <c r="X21" s="236"/>
      <c r="Y21" s="236"/>
      <c r="Z21" s="237"/>
      <c r="AA21" s="232" t="s">
        <v>478</v>
      </c>
      <c r="AB21" s="233"/>
      <c r="AC21" s="233"/>
      <c r="AD21" s="233"/>
      <c r="AE21" s="233"/>
      <c r="AF21" s="233"/>
      <c r="AG21" s="234"/>
      <c r="AH21" s="223">
        <v>60000</v>
      </c>
      <c r="AI21" s="224"/>
      <c r="AJ21" s="224"/>
      <c r="AK21" s="224"/>
      <c r="AL21" s="224"/>
      <c r="AM21" s="224"/>
      <c r="AN21" s="224"/>
      <c r="AO21" s="225"/>
      <c r="AP21" s="238">
        <v>6000</v>
      </c>
      <c r="AQ21" s="239"/>
      <c r="AR21" s="239"/>
      <c r="AS21" s="239"/>
      <c r="AT21" s="239"/>
      <c r="AU21" s="240"/>
      <c r="AV21" s="223">
        <v>6000</v>
      </c>
      <c r="AW21" s="224"/>
      <c r="AX21" s="224"/>
      <c r="AY21" s="225"/>
      <c r="AZ21" s="73"/>
    </row>
    <row r="22" spans="1:52" ht="12" customHeight="1" x14ac:dyDescent="0.25">
      <c r="A22" s="201">
        <v>7</v>
      </c>
      <c r="B22" s="202"/>
      <c r="C22" s="226" t="s">
        <v>801</v>
      </c>
      <c r="D22" s="227"/>
      <c r="E22" s="227"/>
      <c r="F22" s="228"/>
      <c r="G22" s="229">
        <v>45565</v>
      </c>
      <c r="H22" s="230"/>
      <c r="I22" s="230"/>
      <c r="J22" s="230"/>
      <c r="K22" s="230"/>
      <c r="L22" s="230"/>
      <c r="M22" s="230"/>
      <c r="N22" s="231"/>
      <c r="O22" s="232" t="s">
        <v>477</v>
      </c>
      <c r="P22" s="233"/>
      <c r="Q22" s="233"/>
      <c r="R22" s="234"/>
      <c r="S22" s="235">
        <v>45592</v>
      </c>
      <c r="T22" s="236"/>
      <c r="U22" s="236"/>
      <c r="V22" s="236"/>
      <c r="W22" s="236"/>
      <c r="X22" s="236"/>
      <c r="Y22" s="236"/>
      <c r="Z22" s="237"/>
      <c r="AA22" s="232" t="s">
        <v>478</v>
      </c>
      <c r="AB22" s="233"/>
      <c r="AC22" s="233"/>
      <c r="AD22" s="233"/>
      <c r="AE22" s="233"/>
      <c r="AF22" s="233"/>
      <c r="AG22" s="234"/>
      <c r="AH22" s="223">
        <v>60000</v>
      </c>
      <c r="AI22" s="224"/>
      <c r="AJ22" s="224"/>
      <c r="AK22" s="224"/>
      <c r="AL22" s="224"/>
      <c r="AM22" s="224"/>
      <c r="AN22" s="224"/>
      <c r="AO22" s="225"/>
      <c r="AP22" s="238">
        <v>6000</v>
      </c>
      <c r="AQ22" s="239"/>
      <c r="AR22" s="239"/>
      <c r="AS22" s="239"/>
      <c r="AT22" s="239"/>
      <c r="AU22" s="240"/>
      <c r="AV22" s="223">
        <v>6000</v>
      </c>
      <c r="AW22" s="224"/>
      <c r="AX22" s="224"/>
      <c r="AY22" s="225"/>
      <c r="AZ22" s="73"/>
    </row>
    <row r="23" spans="1:52" ht="11.1" customHeight="1" x14ac:dyDescent="0.25">
      <c r="A23" s="201">
        <v>8</v>
      </c>
      <c r="B23" s="202"/>
      <c r="C23" s="226" t="s">
        <v>801</v>
      </c>
      <c r="D23" s="227"/>
      <c r="E23" s="227"/>
      <c r="F23" s="228"/>
      <c r="G23" s="229">
        <v>45534</v>
      </c>
      <c r="H23" s="230"/>
      <c r="I23" s="230"/>
      <c r="J23" s="230"/>
      <c r="K23" s="230"/>
      <c r="L23" s="230"/>
      <c r="M23" s="230"/>
      <c r="N23" s="231"/>
      <c r="O23" s="232" t="s">
        <v>477</v>
      </c>
      <c r="P23" s="233"/>
      <c r="Q23" s="233"/>
      <c r="R23" s="234"/>
      <c r="S23" s="235">
        <v>45592</v>
      </c>
      <c r="T23" s="236"/>
      <c r="U23" s="236"/>
      <c r="V23" s="236"/>
      <c r="W23" s="236"/>
      <c r="X23" s="236"/>
      <c r="Y23" s="236"/>
      <c r="Z23" s="237"/>
      <c r="AA23" s="232" t="s">
        <v>478</v>
      </c>
      <c r="AB23" s="233"/>
      <c r="AC23" s="233"/>
      <c r="AD23" s="233"/>
      <c r="AE23" s="233"/>
      <c r="AF23" s="233"/>
      <c r="AG23" s="234"/>
      <c r="AH23" s="223">
        <v>60000</v>
      </c>
      <c r="AI23" s="224"/>
      <c r="AJ23" s="224"/>
      <c r="AK23" s="224"/>
      <c r="AL23" s="224"/>
      <c r="AM23" s="224"/>
      <c r="AN23" s="224"/>
      <c r="AO23" s="225"/>
      <c r="AP23" s="238">
        <v>6000</v>
      </c>
      <c r="AQ23" s="239"/>
      <c r="AR23" s="239"/>
      <c r="AS23" s="239"/>
      <c r="AT23" s="239"/>
      <c r="AU23" s="240"/>
      <c r="AV23" s="223">
        <v>6000</v>
      </c>
      <c r="AW23" s="224"/>
      <c r="AX23" s="224"/>
      <c r="AY23" s="225"/>
      <c r="AZ23" s="73"/>
    </row>
    <row r="24" spans="1:52" ht="12" customHeight="1" x14ac:dyDescent="0.25">
      <c r="A24" s="201">
        <v>9</v>
      </c>
      <c r="B24" s="202"/>
      <c r="C24" s="226" t="s">
        <v>801</v>
      </c>
      <c r="D24" s="227"/>
      <c r="E24" s="227"/>
      <c r="F24" s="228"/>
      <c r="G24" s="229">
        <v>45503</v>
      </c>
      <c r="H24" s="230"/>
      <c r="I24" s="230"/>
      <c r="J24" s="230"/>
      <c r="K24" s="230"/>
      <c r="L24" s="230"/>
      <c r="M24" s="230"/>
      <c r="N24" s="231"/>
      <c r="O24" s="232" t="s">
        <v>477</v>
      </c>
      <c r="P24" s="233"/>
      <c r="Q24" s="233"/>
      <c r="R24" s="234"/>
      <c r="S24" s="235">
        <v>45592</v>
      </c>
      <c r="T24" s="236"/>
      <c r="U24" s="236"/>
      <c r="V24" s="236"/>
      <c r="W24" s="236"/>
      <c r="X24" s="236"/>
      <c r="Y24" s="236"/>
      <c r="Z24" s="237"/>
      <c r="AA24" s="232" t="s">
        <v>478</v>
      </c>
      <c r="AB24" s="233"/>
      <c r="AC24" s="233"/>
      <c r="AD24" s="233"/>
      <c r="AE24" s="233"/>
      <c r="AF24" s="233"/>
      <c r="AG24" s="234"/>
      <c r="AH24" s="223">
        <v>60000</v>
      </c>
      <c r="AI24" s="224"/>
      <c r="AJ24" s="224"/>
      <c r="AK24" s="224"/>
      <c r="AL24" s="224"/>
      <c r="AM24" s="224"/>
      <c r="AN24" s="224"/>
      <c r="AO24" s="225"/>
      <c r="AP24" s="238">
        <v>6000</v>
      </c>
      <c r="AQ24" s="239"/>
      <c r="AR24" s="239"/>
      <c r="AS24" s="239"/>
      <c r="AT24" s="239"/>
      <c r="AU24" s="240"/>
      <c r="AV24" s="223">
        <v>6000</v>
      </c>
      <c r="AW24" s="224"/>
      <c r="AX24" s="224"/>
      <c r="AY24" s="225"/>
      <c r="AZ24" s="73"/>
    </row>
    <row r="25" spans="1:52" ht="12" customHeight="1" x14ac:dyDescent="0.25">
      <c r="A25" s="201">
        <v>10</v>
      </c>
      <c r="B25" s="202"/>
      <c r="C25" s="226" t="s">
        <v>801</v>
      </c>
      <c r="D25" s="227"/>
      <c r="E25" s="227"/>
      <c r="F25" s="228"/>
      <c r="G25" s="229">
        <v>45473</v>
      </c>
      <c r="H25" s="230"/>
      <c r="I25" s="230"/>
      <c r="J25" s="230"/>
      <c r="K25" s="230"/>
      <c r="L25" s="230"/>
      <c r="M25" s="230"/>
      <c r="N25" s="231"/>
      <c r="O25" s="232" t="s">
        <v>477</v>
      </c>
      <c r="P25" s="233"/>
      <c r="Q25" s="233"/>
      <c r="R25" s="234"/>
      <c r="S25" s="229">
        <v>45499</v>
      </c>
      <c r="T25" s="230"/>
      <c r="U25" s="230"/>
      <c r="V25" s="230"/>
      <c r="W25" s="230"/>
      <c r="X25" s="230"/>
      <c r="Y25" s="230"/>
      <c r="Z25" s="231"/>
      <c r="AA25" s="232" t="s">
        <v>478</v>
      </c>
      <c r="AB25" s="233"/>
      <c r="AC25" s="233"/>
      <c r="AD25" s="233"/>
      <c r="AE25" s="233"/>
      <c r="AF25" s="233"/>
      <c r="AG25" s="234"/>
      <c r="AH25" s="223">
        <v>60000</v>
      </c>
      <c r="AI25" s="224"/>
      <c r="AJ25" s="224"/>
      <c r="AK25" s="224"/>
      <c r="AL25" s="224"/>
      <c r="AM25" s="224"/>
      <c r="AN25" s="224"/>
      <c r="AO25" s="225"/>
      <c r="AP25" s="238">
        <v>6000</v>
      </c>
      <c r="AQ25" s="239"/>
      <c r="AR25" s="239"/>
      <c r="AS25" s="239"/>
      <c r="AT25" s="239"/>
      <c r="AU25" s="240"/>
      <c r="AV25" s="223">
        <v>6000</v>
      </c>
      <c r="AW25" s="224"/>
      <c r="AX25" s="224"/>
      <c r="AY25" s="225"/>
      <c r="AZ25" s="73"/>
    </row>
    <row r="26" spans="1:52" ht="12" customHeight="1" x14ac:dyDescent="0.25">
      <c r="A26" s="201">
        <v>11</v>
      </c>
      <c r="B26" s="202"/>
      <c r="C26" s="226" t="s">
        <v>801</v>
      </c>
      <c r="D26" s="227"/>
      <c r="E26" s="227"/>
      <c r="F26" s="228"/>
      <c r="G26" s="229">
        <v>45443</v>
      </c>
      <c r="H26" s="230"/>
      <c r="I26" s="230"/>
      <c r="J26" s="230"/>
      <c r="K26" s="230"/>
      <c r="L26" s="230"/>
      <c r="M26" s="230"/>
      <c r="N26" s="231"/>
      <c r="O26" s="232" t="s">
        <v>477</v>
      </c>
      <c r="P26" s="233"/>
      <c r="Q26" s="233"/>
      <c r="R26" s="234"/>
      <c r="S26" s="229">
        <v>45499</v>
      </c>
      <c r="T26" s="230"/>
      <c r="U26" s="230"/>
      <c r="V26" s="230"/>
      <c r="W26" s="230"/>
      <c r="X26" s="230"/>
      <c r="Y26" s="230"/>
      <c r="Z26" s="231"/>
      <c r="AA26" s="232" t="s">
        <v>478</v>
      </c>
      <c r="AB26" s="233"/>
      <c r="AC26" s="233"/>
      <c r="AD26" s="233"/>
      <c r="AE26" s="233"/>
      <c r="AF26" s="233"/>
      <c r="AG26" s="234"/>
      <c r="AH26" s="223">
        <v>60000</v>
      </c>
      <c r="AI26" s="224"/>
      <c r="AJ26" s="224"/>
      <c r="AK26" s="224"/>
      <c r="AL26" s="224"/>
      <c r="AM26" s="224"/>
      <c r="AN26" s="224"/>
      <c r="AO26" s="225"/>
      <c r="AP26" s="238">
        <v>6000</v>
      </c>
      <c r="AQ26" s="239"/>
      <c r="AR26" s="239"/>
      <c r="AS26" s="239"/>
      <c r="AT26" s="239"/>
      <c r="AU26" s="240"/>
      <c r="AV26" s="223">
        <v>6000</v>
      </c>
      <c r="AW26" s="224"/>
      <c r="AX26" s="224"/>
      <c r="AY26" s="225"/>
      <c r="AZ26" s="73"/>
    </row>
    <row r="27" spans="1:52" ht="12" customHeight="1" x14ac:dyDescent="0.25">
      <c r="A27" s="201">
        <v>12</v>
      </c>
      <c r="B27" s="202"/>
      <c r="C27" s="226" t="s">
        <v>801</v>
      </c>
      <c r="D27" s="227"/>
      <c r="E27" s="227"/>
      <c r="F27" s="228"/>
      <c r="G27" s="229">
        <v>45412</v>
      </c>
      <c r="H27" s="230"/>
      <c r="I27" s="230"/>
      <c r="J27" s="230"/>
      <c r="K27" s="230"/>
      <c r="L27" s="230"/>
      <c r="M27" s="230"/>
      <c r="N27" s="231"/>
      <c r="O27" s="232" t="s">
        <v>477</v>
      </c>
      <c r="P27" s="233"/>
      <c r="Q27" s="233"/>
      <c r="R27" s="234"/>
      <c r="S27" s="229">
        <v>45499</v>
      </c>
      <c r="T27" s="230"/>
      <c r="U27" s="230"/>
      <c r="V27" s="230"/>
      <c r="W27" s="230"/>
      <c r="X27" s="230"/>
      <c r="Y27" s="230"/>
      <c r="Z27" s="231"/>
      <c r="AA27" s="232" t="s">
        <v>478</v>
      </c>
      <c r="AB27" s="233"/>
      <c r="AC27" s="233"/>
      <c r="AD27" s="233"/>
      <c r="AE27" s="233"/>
      <c r="AF27" s="233"/>
      <c r="AG27" s="234"/>
      <c r="AH27" s="223">
        <v>60000</v>
      </c>
      <c r="AI27" s="224"/>
      <c r="AJ27" s="224"/>
      <c r="AK27" s="224"/>
      <c r="AL27" s="224"/>
      <c r="AM27" s="224"/>
      <c r="AN27" s="224"/>
      <c r="AO27" s="225"/>
      <c r="AP27" s="238">
        <v>6000</v>
      </c>
      <c r="AQ27" s="239"/>
      <c r="AR27" s="239"/>
      <c r="AS27" s="239"/>
      <c r="AT27" s="239"/>
      <c r="AU27" s="240"/>
      <c r="AV27" s="223">
        <v>6000</v>
      </c>
      <c r="AW27" s="224"/>
      <c r="AX27" s="224"/>
      <c r="AY27" s="225"/>
      <c r="AZ27" s="73"/>
    </row>
    <row r="28" spans="1:52" ht="20.100000000000001" customHeight="1" x14ac:dyDescent="0.25">
      <c r="A28" s="209" t="s">
        <v>459</v>
      </c>
      <c r="B28" s="210"/>
      <c r="C28" s="209" t="s">
        <v>460</v>
      </c>
      <c r="D28" s="211"/>
      <c r="E28" s="211"/>
      <c r="F28" s="211"/>
      <c r="G28" s="211"/>
      <c r="H28" s="211"/>
      <c r="I28" s="211"/>
      <c r="J28" s="211"/>
      <c r="K28" s="211"/>
      <c r="L28" s="211"/>
      <c r="M28" s="211"/>
      <c r="N28" s="211"/>
      <c r="O28" s="211"/>
      <c r="P28" s="211"/>
      <c r="Q28" s="211"/>
      <c r="R28" s="211"/>
      <c r="S28" s="211"/>
      <c r="T28" s="211"/>
      <c r="U28" s="211"/>
      <c r="V28" s="211"/>
      <c r="W28" s="211"/>
      <c r="X28" s="211"/>
      <c r="Y28" s="211"/>
      <c r="Z28" s="210"/>
      <c r="AA28" s="212" t="s">
        <v>461</v>
      </c>
      <c r="AB28" s="213"/>
      <c r="AC28" s="213"/>
      <c r="AD28" s="213"/>
      <c r="AE28" s="213"/>
      <c r="AF28" s="213"/>
      <c r="AG28" s="214"/>
      <c r="AH28" s="195" t="s">
        <v>462</v>
      </c>
      <c r="AI28" s="196"/>
      <c r="AJ28" s="196"/>
      <c r="AK28" s="196"/>
      <c r="AL28" s="196"/>
      <c r="AM28" s="196"/>
      <c r="AN28" s="196"/>
      <c r="AO28" s="197"/>
      <c r="AP28" s="215" t="s">
        <v>463</v>
      </c>
      <c r="AQ28" s="216"/>
      <c r="AR28" s="216"/>
      <c r="AS28" s="216"/>
      <c r="AT28" s="216"/>
      <c r="AU28" s="217"/>
      <c r="AV28" s="218" t="s">
        <v>464</v>
      </c>
      <c r="AW28" s="219"/>
      <c r="AX28" s="219"/>
      <c r="AY28" s="220"/>
      <c r="AZ28" s="74"/>
    </row>
    <row r="29" spans="1:52" ht="12" customHeight="1" x14ac:dyDescent="0.25">
      <c r="A29" s="201">
        <v>3</v>
      </c>
      <c r="B29" s="202"/>
      <c r="C29" s="203" t="s">
        <v>465</v>
      </c>
      <c r="D29" s="204"/>
      <c r="E29" s="204"/>
      <c r="F29" s="204"/>
      <c r="G29" s="204"/>
      <c r="H29" s="204"/>
      <c r="I29" s="204"/>
      <c r="J29" s="204"/>
      <c r="K29" s="204"/>
      <c r="L29" s="204"/>
      <c r="M29" s="204"/>
      <c r="N29" s="204"/>
      <c r="O29" s="204"/>
      <c r="P29" s="204"/>
      <c r="Q29" s="204"/>
      <c r="R29" s="204"/>
      <c r="S29" s="204"/>
      <c r="T29" s="204"/>
      <c r="U29" s="204"/>
      <c r="V29" s="204"/>
      <c r="W29" s="204"/>
      <c r="X29" s="204"/>
      <c r="Y29" s="204"/>
      <c r="Z29" s="205"/>
      <c r="AA29" s="198" t="s">
        <v>466</v>
      </c>
      <c r="AB29" s="199"/>
      <c r="AC29" s="199"/>
      <c r="AD29" s="199"/>
      <c r="AE29" s="199"/>
      <c r="AF29" s="199"/>
      <c r="AG29" s="200"/>
      <c r="AH29" s="206">
        <v>1027666</v>
      </c>
      <c r="AI29" s="207"/>
      <c r="AJ29" s="207"/>
      <c r="AK29" s="207"/>
      <c r="AL29" s="207"/>
      <c r="AM29" s="207"/>
      <c r="AN29" s="207"/>
      <c r="AO29" s="208"/>
      <c r="AP29" s="223">
        <v>408948</v>
      </c>
      <c r="AQ29" s="224"/>
      <c r="AR29" s="224"/>
      <c r="AS29" s="224"/>
      <c r="AT29" s="224"/>
      <c r="AU29" s="225"/>
      <c r="AV29" s="206">
        <v>408948</v>
      </c>
      <c r="AW29" s="207"/>
      <c r="AX29" s="207"/>
      <c r="AY29" s="208"/>
      <c r="AZ29" s="73"/>
    </row>
    <row r="30" spans="1:52" ht="18.95" customHeight="1" x14ac:dyDescent="0.25">
      <c r="A30" s="250" t="s">
        <v>467</v>
      </c>
      <c r="B30" s="251"/>
      <c r="C30" s="244" t="s">
        <v>468</v>
      </c>
      <c r="D30" s="245"/>
      <c r="E30" s="245"/>
      <c r="F30" s="246"/>
      <c r="G30" s="247" t="s">
        <v>469</v>
      </c>
      <c r="H30" s="248"/>
      <c r="I30" s="248"/>
      <c r="J30" s="248"/>
      <c r="K30" s="248"/>
      <c r="L30" s="248"/>
      <c r="M30" s="248"/>
      <c r="N30" s="249"/>
      <c r="O30" s="252" t="s">
        <v>470</v>
      </c>
      <c r="P30" s="253"/>
      <c r="Q30" s="253"/>
      <c r="R30" s="254"/>
      <c r="S30" s="247" t="s">
        <v>471</v>
      </c>
      <c r="T30" s="248"/>
      <c r="U30" s="248"/>
      <c r="V30" s="248"/>
      <c r="W30" s="248"/>
      <c r="X30" s="248"/>
      <c r="Y30" s="248"/>
      <c r="Z30" s="249"/>
      <c r="AA30" s="241" t="s">
        <v>472</v>
      </c>
      <c r="AB30" s="242"/>
      <c r="AC30" s="242"/>
      <c r="AD30" s="242"/>
      <c r="AE30" s="242"/>
      <c r="AF30" s="242"/>
      <c r="AG30" s="243"/>
      <c r="AH30" s="241" t="s">
        <v>473</v>
      </c>
      <c r="AI30" s="242"/>
      <c r="AJ30" s="242"/>
      <c r="AK30" s="242"/>
      <c r="AL30" s="242"/>
      <c r="AM30" s="242"/>
      <c r="AN30" s="242"/>
      <c r="AO30" s="243"/>
      <c r="AP30" s="244" t="s">
        <v>474</v>
      </c>
      <c r="AQ30" s="245"/>
      <c r="AR30" s="245"/>
      <c r="AS30" s="245"/>
      <c r="AT30" s="245"/>
      <c r="AU30" s="246"/>
      <c r="AV30" s="247" t="s">
        <v>475</v>
      </c>
      <c r="AW30" s="248"/>
      <c r="AX30" s="248"/>
      <c r="AY30" s="249"/>
      <c r="AZ30" s="74"/>
    </row>
    <row r="31" spans="1:52" ht="12" customHeight="1" x14ac:dyDescent="0.25">
      <c r="A31" s="201">
        <v>1</v>
      </c>
      <c r="B31" s="202"/>
      <c r="C31" s="226" t="s">
        <v>476</v>
      </c>
      <c r="D31" s="227"/>
      <c r="E31" s="227"/>
      <c r="F31" s="228"/>
      <c r="G31" s="229">
        <v>45351</v>
      </c>
      <c r="H31" s="230"/>
      <c r="I31" s="230"/>
      <c r="J31" s="230"/>
      <c r="K31" s="230"/>
      <c r="L31" s="230"/>
      <c r="M31" s="231"/>
      <c r="N31" s="232" t="s">
        <v>477</v>
      </c>
      <c r="O31" s="233"/>
      <c r="P31" s="233"/>
      <c r="Q31" s="234"/>
      <c r="R31" s="235">
        <v>45425</v>
      </c>
      <c r="S31" s="236"/>
      <c r="T31" s="236"/>
      <c r="U31" s="236"/>
      <c r="V31" s="236"/>
      <c r="W31" s="236"/>
      <c r="X31" s="236"/>
      <c r="Y31" s="237"/>
      <c r="Z31" s="232" t="s">
        <v>478</v>
      </c>
      <c r="AA31" s="233"/>
      <c r="AB31" s="233"/>
      <c r="AC31" s="233"/>
      <c r="AD31" s="233"/>
      <c r="AE31" s="233"/>
      <c r="AF31" s="234"/>
      <c r="AG31" s="223">
        <v>18767</v>
      </c>
      <c r="AH31" s="224"/>
      <c r="AI31" s="224"/>
      <c r="AJ31" s="224"/>
      <c r="AK31" s="224"/>
      <c r="AL31" s="224"/>
      <c r="AM31" s="225"/>
      <c r="AN31" s="238">
        <v>1877</v>
      </c>
      <c r="AO31" s="239"/>
      <c r="AP31" s="239"/>
      <c r="AQ31" s="239"/>
      <c r="AR31" s="239"/>
      <c r="AS31" s="239"/>
      <c r="AT31" s="240"/>
      <c r="AU31" s="223">
        <v>1877</v>
      </c>
      <c r="AV31" s="224"/>
      <c r="AW31" s="224"/>
      <c r="AX31" s="225"/>
      <c r="AY31" s="73"/>
    </row>
    <row r="32" spans="1:52" ht="12" customHeight="1" x14ac:dyDescent="0.25">
      <c r="A32" s="201">
        <v>2</v>
      </c>
      <c r="B32" s="202"/>
      <c r="C32" s="226" t="s">
        <v>476</v>
      </c>
      <c r="D32" s="227"/>
      <c r="E32" s="227"/>
      <c r="F32" s="228"/>
      <c r="G32" s="229">
        <v>45351</v>
      </c>
      <c r="H32" s="230"/>
      <c r="I32" s="230"/>
      <c r="J32" s="230"/>
      <c r="K32" s="230"/>
      <c r="L32" s="230"/>
      <c r="M32" s="231"/>
      <c r="N32" s="232" t="s">
        <v>477</v>
      </c>
      <c r="O32" s="233"/>
      <c r="P32" s="233"/>
      <c r="Q32" s="234"/>
      <c r="R32" s="235">
        <v>45425</v>
      </c>
      <c r="S32" s="236"/>
      <c r="T32" s="236"/>
      <c r="U32" s="236"/>
      <c r="V32" s="236"/>
      <c r="W32" s="236"/>
      <c r="X32" s="236"/>
      <c r="Y32" s="237"/>
      <c r="Z32" s="232" t="s">
        <v>478</v>
      </c>
      <c r="AA32" s="233"/>
      <c r="AB32" s="233"/>
      <c r="AC32" s="233"/>
      <c r="AD32" s="233"/>
      <c r="AE32" s="233"/>
      <c r="AF32" s="234"/>
      <c r="AG32" s="370">
        <v>136244</v>
      </c>
      <c r="AH32" s="371"/>
      <c r="AI32" s="371"/>
      <c r="AJ32" s="371"/>
      <c r="AK32" s="371"/>
      <c r="AL32" s="371"/>
      <c r="AM32" s="372"/>
      <c r="AN32" s="238">
        <v>16295</v>
      </c>
      <c r="AO32" s="239"/>
      <c r="AP32" s="239"/>
      <c r="AQ32" s="239"/>
      <c r="AR32" s="239"/>
      <c r="AS32" s="239"/>
      <c r="AT32" s="240"/>
      <c r="AU32" s="223">
        <v>16295</v>
      </c>
      <c r="AV32" s="224"/>
      <c r="AW32" s="224"/>
      <c r="AX32" s="225"/>
      <c r="AY32" s="73"/>
    </row>
    <row r="33" spans="1:57" ht="12" customHeight="1" x14ac:dyDescent="0.25">
      <c r="A33" s="201"/>
      <c r="B33" s="202"/>
      <c r="C33" s="226"/>
      <c r="D33" s="227"/>
      <c r="E33" s="227"/>
      <c r="F33" s="228"/>
      <c r="G33" s="229"/>
      <c r="H33" s="230"/>
      <c r="I33" s="230"/>
      <c r="J33" s="230"/>
      <c r="K33" s="230"/>
      <c r="L33" s="230"/>
      <c r="M33" s="230"/>
      <c r="N33" s="231"/>
      <c r="O33" s="232"/>
      <c r="P33" s="233"/>
      <c r="Q33" s="233"/>
      <c r="R33" s="234"/>
      <c r="S33" s="235"/>
      <c r="T33" s="236"/>
      <c r="U33" s="236"/>
      <c r="V33" s="236"/>
      <c r="W33" s="236"/>
      <c r="X33" s="236"/>
      <c r="Y33" s="236"/>
      <c r="Z33" s="237"/>
      <c r="AA33" s="232"/>
      <c r="AB33" s="233"/>
      <c r="AC33" s="233"/>
      <c r="AD33" s="233"/>
      <c r="AE33" s="233"/>
      <c r="AF33" s="233"/>
      <c r="AG33" s="234"/>
      <c r="AH33" s="223"/>
      <c r="AI33" s="224"/>
      <c r="AJ33" s="224"/>
      <c r="AK33" s="224"/>
      <c r="AL33" s="224"/>
      <c r="AM33" s="224"/>
      <c r="AN33" s="224"/>
      <c r="AO33" s="225"/>
      <c r="AP33" s="238"/>
      <c r="AQ33" s="239"/>
      <c r="AR33" s="239"/>
      <c r="AS33" s="239"/>
      <c r="AT33" s="239"/>
      <c r="AU33" s="240"/>
      <c r="AV33" s="223"/>
      <c r="AW33" s="224"/>
      <c r="AX33" s="224"/>
      <c r="AY33" s="225"/>
      <c r="AZ33" s="73"/>
    </row>
    <row r="34" spans="1:57" ht="12" customHeight="1" x14ac:dyDescent="0.25">
      <c r="A34" s="201">
        <v>4</v>
      </c>
      <c r="B34" s="202"/>
      <c r="C34" s="226" t="s">
        <v>476</v>
      </c>
      <c r="D34" s="227"/>
      <c r="E34" s="227"/>
      <c r="F34" s="228"/>
      <c r="G34" s="229">
        <v>45443</v>
      </c>
      <c r="H34" s="230"/>
      <c r="I34" s="230"/>
      <c r="J34" s="230"/>
      <c r="K34" s="230"/>
      <c r="L34" s="230"/>
      <c r="M34" s="230"/>
      <c r="N34" s="231"/>
      <c r="O34" s="232" t="s">
        <v>477</v>
      </c>
      <c r="P34" s="233"/>
      <c r="Q34" s="233"/>
      <c r="R34" s="234"/>
      <c r="S34" s="229">
        <v>45499</v>
      </c>
      <c r="T34" s="230"/>
      <c r="U34" s="230"/>
      <c r="V34" s="230"/>
      <c r="W34" s="230"/>
      <c r="X34" s="230"/>
      <c r="Y34" s="230"/>
      <c r="Z34" s="231"/>
      <c r="AA34" s="232" t="s">
        <v>478</v>
      </c>
      <c r="AB34" s="233"/>
      <c r="AC34" s="233"/>
      <c r="AD34" s="233"/>
      <c r="AE34" s="233"/>
      <c r="AF34" s="233"/>
      <c r="AG34" s="234"/>
      <c r="AH34" s="258">
        <v>0</v>
      </c>
      <c r="AI34" s="259"/>
      <c r="AJ34" s="259"/>
      <c r="AK34" s="259"/>
      <c r="AL34" s="259"/>
      <c r="AM34" s="259"/>
      <c r="AN34" s="259"/>
      <c r="AO34" s="260"/>
      <c r="AP34" s="258">
        <v>0</v>
      </c>
      <c r="AQ34" s="259"/>
      <c r="AR34" s="259"/>
      <c r="AS34" s="259"/>
      <c r="AT34" s="259"/>
      <c r="AU34" s="260"/>
      <c r="AV34" s="258">
        <v>0</v>
      </c>
      <c r="AW34" s="259"/>
      <c r="AX34" s="259"/>
      <c r="AY34" s="260"/>
      <c r="AZ34" s="73"/>
    </row>
    <row r="35" spans="1:57" ht="12" customHeight="1" x14ac:dyDescent="0.25">
      <c r="A35" s="201">
        <v>5</v>
      </c>
      <c r="B35" s="202"/>
      <c r="C35" s="226" t="s">
        <v>476</v>
      </c>
      <c r="D35" s="227"/>
      <c r="E35" s="227"/>
      <c r="F35" s="228"/>
      <c r="G35" s="229">
        <v>45443</v>
      </c>
      <c r="H35" s="230"/>
      <c r="I35" s="230"/>
      <c r="J35" s="230"/>
      <c r="K35" s="230"/>
      <c r="L35" s="230"/>
      <c r="M35" s="230"/>
      <c r="N35" s="231"/>
      <c r="O35" s="232" t="s">
        <v>477</v>
      </c>
      <c r="P35" s="233"/>
      <c r="Q35" s="233"/>
      <c r="R35" s="234"/>
      <c r="S35" s="229">
        <v>45499</v>
      </c>
      <c r="T35" s="230"/>
      <c r="U35" s="230"/>
      <c r="V35" s="230"/>
      <c r="W35" s="230"/>
      <c r="X35" s="230"/>
      <c r="Y35" s="230"/>
      <c r="Z35" s="231"/>
      <c r="AA35" s="232" t="s">
        <v>804</v>
      </c>
      <c r="AB35" s="233"/>
      <c r="AC35" s="233"/>
      <c r="AD35" s="233"/>
      <c r="AE35" s="233"/>
      <c r="AF35" s="233"/>
      <c r="AG35" s="234"/>
      <c r="AH35" s="206">
        <v>-407962</v>
      </c>
      <c r="AI35" s="207"/>
      <c r="AJ35" s="207"/>
      <c r="AK35" s="207"/>
      <c r="AL35" s="207"/>
      <c r="AM35" s="207"/>
      <c r="AN35" s="207"/>
      <c r="AO35" s="208"/>
      <c r="AP35" s="258">
        <v>0</v>
      </c>
      <c r="AQ35" s="259"/>
      <c r="AR35" s="259"/>
      <c r="AS35" s="259"/>
      <c r="AT35" s="259"/>
      <c r="AU35" s="260"/>
      <c r="AV35" s="258">
        <v>0</v>
      </c>
      <c r="AW35" s="259"/>
      <c r="AX35" s="259"/>
      <c r="AY35" s="260"/>
      <c r="AZ35" s="73"/>
    </row>
    <row r="36" spans="1:57" ht="12" customHeight="1" x14ac:dyDescent="0.25">
      <c r="A36" s="201">
        <v>6</v>
      </c>
      <c r="B36" s="202"/>
      <c r="C36" s="226" t="s">
        <v>476</v>
      </c>
      <c r="D36" s="227"/>
      <c r="E36" s="227"/>
      <c r="F36" s="228"/>
      <c r="G36" s="229">
        <v>45443</v>
      </c>
      <c r="H36" s="230"/>
      <c r="I36" s="230"/>
      <c r="J36" s="230"/>
      <c r="K36" s="230"/>
      <c r="L36" s="230"/>
      <c r="M36" s="230"/>
      <c r="N36" s="231"/>
      <c r="O36" s="232" t="s">
        <v>477</v>
      </c>
      <c r="P36" s="233"/>
      <c r="Q36" s="233"/>
      <c r="R36" s="234"/>
      <c r="S36" s="229">
        <v>45499</v>
      </c>
      <c r="T36" s="230"/>
      <c r="U36" s="230"/>
      <c r="V36" s="230"/>
      <c r="W36" s="230"/>
      <c r="X36" s="230"/>
      <c r="Y36" s="230"/>
      <c r="Z36" s="231"/>
      <c r="AA36" s="232" t="s">
        <v>478</v>
      </c>
      <c r="AB36" s="233"/>
      <c r="AC36" s="233"/>
      <c r="AD36" s="233"/>
      <c r="AE36" s="233"/>
      <c r="AF36" s="233"/>
      <c r="AG36" s="234"/>
      <c r="AH36" s="223">
        <v>407962</v>
      </c>
      <c r="AI36" s="224"/>
      <c r="AJ36" s="224"/>
      <c r="AK36" s="224"/>
      <c r="AL36" s="224"/>
      <c r="AM36" s="224"/>
      <c r="AN36" s="224"/>
      <c r="AO36" s="225"/>
      <c r="AP36" s="258">
        <v>0</v>
      </c>
      <c r="AQ36" s="259"/>
      <c r="AR36" s="259"/>
      <c r="AS36" s="259"/>
      <c r="AT36" s="259"/>
      <c r="AU36" s="260"/>
      <c r="AV36" s="258">
        <v>0</v>
      </c>
      <c r="AW36" s="259"/>
      <c r="AX36" s="259"/>
      <c r="AY36" s="260"/>
      <c r="AZ36" s="73"/>
    </row>
    <row r="37" spans="1:57" ht="12" customHeight="1" x14ac:dyDescent="0.25">
      <c r="A37" s="201">
        <v>7</v>
      </c>
      <c r="B37" s="202"/>
      <c r="C37" s="226" t="s">
        <v>476</v>
      </c>
      <c r="D37" s="227"/>
      <c r="E37" s="227"/>
      <c r="F37" s="228"/>
      <c r="G37" s="229">
        <v>45412</v>
      </c>
      <c r="H37" s="230"/>
      <c r="I37" s="230"/>
      <c r="J37" s="230"/>
      <c r="K37" s="230"/>
      <c r="L37" s="230"/>
      <c r="M37" s="230"/>
      <c r="N37" s="231"/>
      <c r="O37" s="232" t="s">
        <v>477</v>
      </c>
      <c r="P37" s="233"/>
      <c r="Q37" s="233"/>
      <c r="R37" s="234"/>
      <c r="S37" s="229">
        <v>45499</v>
      </c>
      <c r="T37" s="230"/>
      <c r="U37" s="230"/>
      <c r="V37" s="230"/>
      <c r="W37" s="230"/>
      <c r="X37" s="230"/>
      <c r="Y37" s="230"/>
      <c r="Z37" s="231"/>
      <c r="AA37" s="232" t="s">
        <v>478</v>
      </c>
      <c r="AB37" s="233"/>
      <c r="AC37" s="233"/>
      <c r="AD37" s="233"/>
      <c r="AE37" s="233"/>
      <c r="AF37" s="233"/>
      <c r="AG37" s="234"/>
      <c r="AH37" s="223">
        <v>903266</v>
      </c>
      <c r="AI37" s="224"/>
      <c r="AJ37" s="224"/>
      <c r="AK37" s="224"/>
      <c r="AL37" s="224"/>
      <c r="AM37" s="224"/>
      <c r="AN37" s="224"/>
      <c r="AO37" s="225"/>
      <c r="AP37" s="223">
        <v>386093</v>
      </c>
      <c r="AQ37" s="224"/>
      <c r="AR37" s="224"/>
      <c r="AS37" s="224"/>
      <c r="AT37" s="224"/>
      <c r="AU37" s="225"/>
      <c r="AV37" s="206">
        <v>386093</v>
      </c>
      <c r="AW37" s="207"/>
      <c r="AX37" s="207"/>
      <c r="AY37" s="208"/>
      <c r="AZ37" s="73"/>
    </row>
    <row r="38" spans="1:57" ht="11.1" customHeight="1" x14ac:dyDescent="0.25">
      <c r="A38" s="201">
        <v>8</v>
      </c>
      <c r="B38" s="202"/>
      <c r="C38" s="226" t="s">
        <v>476</v>
      </c>
      <c r="D38" s="227"/>
      <c r="E38" s="227"/>
      <c r="F38" s="228"/>
      <c r="G38" s="229">
        <v>45412</v>
      </c>
      <c r="H38" s="230"/>
      <c r="I38" s="230"/>
      <c r="J38" s="230"/>
      <c r="K38" s="230"/>
      <c r="L38" s="230"/>
      <c r="M38" s="230"/>
      <c r="N38" s="231"/>
      <c r="O38" s="232" t="s">
        <v>477</v>
      </c>
      <c r="P38" s="233"/>
      <c r="Q38" s="233"/>
      <c r="R38" s="234"/>
      <c r="S38" s="229">
        <v>45499</v>
      </c>
      <c r="T38" s="230"/>
      <c r="U38" s="230"/>
      <c r="V38" s="230"/>
      <c r="W38" s="230"/>
      <c r="X38" s="230"/>
      <c r="Y38" s="230"/>
      <c r="Z38" s="231"/>
      <c r="AA38" s="232" t="s">
        <v>494</v>
      </c>
      <c r="AB38" s="233"/>
      <c r="AC38" s="233"/>
      <c r="AD38" s="233"/>
      <c r="AE38" s="233"/>
      <c r="AF38" s="233"/>
      <c r="AG38" s="234"/>
      <c r="AH38" s="206">
        <v>-903266</v>
      </c>
      <c r="AI38" s="207"/>
      <c r="AJ38" s="207"/>
      <c r="AK38" s="207"/>
      <c r="AL38" s="207"/>
      <c r="AM38" s="207"/>
      <c r="AN38" s="207"/>
      <c r="AO38" s="208"/>
      <c r="AP38" s="223">
        <v>-386093</v>
      </c>
      <c r="AQ38" s="224"/>
      <c r="AR38" s="224"/>
      <c r="AS38" s="224"/>
      <c r="AT38" s="224"/>
      <c r="AU38" s="225"/>
      <c r="AV38" s="206">
        <v>-386093</v>
      </c>
      <c r="AW38" s="207"/>
      <c r="AX38" s="207"/>
      <c r="AY38" s="208"/>
      <c r="AZ38" s="73"/>
    </row>
    <row r="39" spans="1:57" ht="12" customHeight="1" x14ac:dyDescent="0.25">
      <c r="A39" s="201">
        <v>9</v>
      </c>
      <c r="B39" s="202"/>
      <c r="C39" s="226" t="s">
        <v>476</v>
      </c>
      <c r="D39" s="227"/>
      <c r="E39" s="227"/>
      <c r="F39" s="228"/>
      <c r="G39" s="229">
        <v>45412</v>
      </c>
      <c r="H39" s="230"/>
      <c r="I39" s="230"/>
      <c r="J39" s="230"/>
      <c r="K39" s="230"/>
      <c r="L39" s="230"/>
      <c r="M39" s="230"/>
      <c r="N39" s="231"/>
      <c r="O39" s="232" t="s">
        <v>477</v>
      </c>
      <c r="P39" s="233"/>
      <c r="Q39" s="233"/>
      <c r="R39" s="234"/>
      <c r="S39" s="229">
        <v>45499</v>
      </c>
      <c r="T39" s="230"/>
      <c r="U39" s="230"/>
      <c r="V39" s="230"/>
      <c r="W39" s="230"/>
      <c r="X39" s="230"/>
      <c r="Y39" s="230"/>
      <c r="Z39" s="231"/>
      <c r="AA39" s="232" t="s">
        <v>478</v>
      </c>
      <c r="AB39" s="233"/>
      <c r="AC39" s="233"/>
      <c r="AD39" s="233"/>
      <c r="AE39" s="233"/>
      <c r="AF39" s="233"/>
      <c r="AG39" s="234"/>
      <c r="AH39" s="370">
        <v>903266</v>
      </c>
      <c r="AI39" s="371"/>
      <c r="AJ39" s="371"/>
      <c r="AK39" s="371"/>
      <c r="AL39" s="371"/>
      <c r="AM39" s="371"/>
      <c r="AN39" s="371"/>
      <c r="AO39" s="372"/>
      <c r="AP39" s="223">
        <v>386093</v>
      </c>
      <c r="AQ39" s="224"/>
      <c r="AR39" s="224"/>
      <c r="AS39" s="224"/>
      <c r="AT39" s="224"/>
      <c r="AU39" s="225"/>
      <c r="AV39" s="206">
        <v>386093</v>
      </c>
      <c r="AW39" s="207"/>
      <c r="AX39" s="207"/>
      <c r="AY39" s="208"/>
      <c r="AZ39" s="73"/>
    </row>
    <row r="40" spans="1:57" ht="20.100000000000001" customHeight="1" x14ac:dyDescent="0.25">
      <c r="A40" s="209" t="s">
        <v>459</v>
      </c>
      <c r="B40" s="210"/>
      <c r="C40" s="209" t="s">
        <v>460</v>
      </c>
      <c r="D40" s="211"/>
      <c r="E40" s="211"/>
      <c r="F40" s="211"/>
      <c r="G40" s="211"/>
      <c r="H40" s="211"/>
      <c r="I40" s="211"/>
      <c r="J40" s="211"/>
      <c r="K40" s="211"/>
      <c r="L40" s="211"/>
      <c r="M40" s="211"/>
      <c r="N40" s="211"/>
      <c r="O40" s="211"/>
      <c r="P40" s="211"/>
      <c r="Q40" s="211"/>
      <c r="R40" s="211"/>
      <c r="S40" s="211"/>
      <c r="T40" s="211"/>
      <c r="U40" s="211"/>
      <c r="V40" s="211"/>
      <c r="W40" s="211"/>
      <c r="X40" s="211"/>
      <c r="Y40" s="211"/>
      <c r="Z40" s="210"/>
      <c r="AA40" s="212" t="s">
        <v>461</v>
      </c>
      <c r="AB40" s="213"/>
      <c r="AC40" s="213"/>
      <c r="AD40" s="213"/>
      <c r="AE40" s="213"/>
      <c r="AF40" s="213"/>
      <c r="AG40" s="214"/>
      <c r="AH40" s="195" t="s">
        <v>462</v>
      </c>
      <c r="AI40" s="196"/>
      <c r="AJ40" s="196"/>
      <c r="AK40" s="196"/>
      <c r="AL40" s="196"/>
      <c r="AM40" s="196"/>
      <c r="AN40" s="196"/>
      <c r="AO40" s="197"/>
      <c r="AP40" s="215" t="s">
        <v>463</v>
      </c>
      <c r="AQ40" s="216"/>
      <c r="AR40" s="216"/>
      <c r="AS40" s="216"/>
      <c r="AT40" s="216"/>
      <c r="AU40" s="217"/>
      <c r="AV40" s="218" t="s">
        <v>464</v>
      </c>
      <c r="AW40" s="219"/>
      <c r="AX40" s="219"/>
      <c r="AY40" s="220"/>
      <c r="AZ40" s="74"/>
    </row>
    <row r="41" spans="1:57" ht="12" customHeight="1" x14ac:dyDescent="0.25">
      <c r="A41" s="201">
        <v>4</v>
      </c>
      <c r="B41" s="202"/>
      <c r="C41" s="203" t="s">
        <v>479</v>
      </c>
      <c r="D41" s="204"/>
      <c r="E41" s="204"/>
      <c r="F41" s="204"/>
      <c r="G41" s="204"/>
      <c r="H41" s="204"/>
      <c r="I41" s="204"/>
      <c r="J41" s="204"/>
      <c r="K41" s="204"/>
      <c r="L41" s="204"/>
      <c r="M41" s="204"/>
      <c r="N41" s="204"/>
      <c r="O41" s="204"/>
      <c r="P41" s="204"/>
      <c r="Q41" s="204"/>
      <c r="R41" s="204"/>
      <c r="S41" s="204"/>
      <c r="T41" s="204"/>
      <c r="U41" s="204"/>
      <c r="V41" s="204"/>
      <c r="W41" s="204"/>
      <c r="X41" s="204"/>
      <c r="Y41" s="204"/>
      <c r="Z41" s="205"/>
      <c r="AA41" s="198" t="s">
        <v>480</v>
      </c>
      <c r="AB41" s="199"/>
      <c r="AC41" s="199"/>
      <c r="AD41" s="199"/>
      <c r="AE41" s="199"/>
      <c r="AF41" s="199"/>
      <c r="AG41" s="200"/>
      <c r="AH41" s="223">
        <f>AG43</f>
        <v>382959</v>
      </c>
      <c r="AI41" s="224"/>
      <c r="AJ41" s="224"/>
      <c r="AK41" s="224"/>
      <c r="AL41" s="224"/>
      <c r="AM41" s="224"/>
      <c r="AN41" s="224"/>
      <c r="AO41" s="225"/>
      <c r="AP41" s="238">
        <f>AN43</f>
        <v>45802</v>
      </c>
      <c r="AQ41" s="239"/>
      <c r="AR41" s="239"/>
      <c r="AS41" s="239"/>
      <c r="AT41" s="239"/>
      <c r="AU41" s="240"/>
      <c r="AV41" s="223">
        <f>AU43</f>
        <v>45802</v>
      </c>
      <c r="AW41" s="224"/>
      <c r="AX41" s="224"/>
      <c r="AY41" s="225"/>
      <c r="AZ41" s="73"/>
    </row>
    <row r="42" spans="1:57" ht="18.95" customHeight="1" x14ac:dyDescent="0.25">
      <c r="A42" s="250" t="s">
        <v>467</v>
      </c>
      <c r="B42" s="251"/>
      <c r="C42" s="244" t="s">
        <v>468</v>
      </c>
      <c r="D42" s="245"/>
      <c r="E42" s="245"/>
      <c r="F42" s="246"/>
      <c r="G42" s="247" t="s">
        <v>469</v>
      </c>
      <c r="H42" s="248"/>
      <c r="I42" s="248"/>
      <c r="J42" s="248"/>
      <c r="K42" s="248"/>
      <c r="L42" s="248"/>
      <c r="M42" s="248"/>
      <c r="N42" s="249"/>
      <c r="O42" s="252" t="s">
        <v>470</v>
      </c>
      <c r="P42" s="253"/>
      <c r="Q42" s="253"/>
      <c r="R42" s="254"/>
      <c r="S42" s="247" t="s">
        <v>471</v>
      </c>
      <c r="T42" s="248"/>
      <c r="U42" s="248"/>
      <c r="V42" s="248"/>
      <c r="W42" s="248"/>
      <c r="X42" s="248"/>
      <c r="Y42" s="248"/>
      <c r="Z42" s="249"/>
      <c r="AA42" s="241" t="s">
        <v>472</v>
      </c>
      <c r="AB42" s="242"/>
      <c r="AC42" s="242"/>
      <c r="AD42" s="242"/>
      <c r="AE42" s="242"/>
      <c r="AF42" s="242"/>
      <c r="AG42" s="243"/>
      <c r="AH42" s="241" t="s">
        <v>473</v>
      </c>
      <c r="AI42" s="242"/>
      <c r="AJ42" s="242"/>
      <c r="AK42" s="242"/>
      <c r="AL42" s="242"/>
      <c r="AM42" s="242"/>
      <c r="AN42" s="242"/>
      <c r="AO42" s="243"/>
      <c r="AP42" s="244" t="s">
        <v>474</v>
      </c>
      <c r="AQ42" s="245"/>
      <c r="AR42" s="245"/>
      <c r="AS42" s="245"/>
      <c r="AT42" s="245"/>
      <c r="AU42" s="246"/>
      <c r="AV42" s="247" t="s">
        <v>475</v>
      </c>
      <c r="AW42" s="248"/>
      <c r="AX42" s="248"/>
      <c r="AY42" s="249"/>
      <c r="AZ42" s="74"/>
    </row>
    <row r="43" spans="1:57" ht="12" customHeight="1" x14ac:dyDescent="0.25">
      <c r="A43" s="201">
        <v>1</v>
      </c>
      <c r="B43" s="202"/>
      <c r="C43" s="226" t="s">
        <v>476</v>
      </c>
      <c r="D43" s="227"/>
      <c r="E43" s="227"/>
      <c r="F43" s="228"/>
      <c r="G43" s="229">
        <v>45382</v>
      </c>
      <c r="H43" s="230"/>
      <c r="I43" s="230"/>
      <c r="J43" s="230"/>
      <c r="K43" s="230"/>
      <c r="L43" s="230"/>
      <c r="M43" s="231"/>
      <c r="N43" s="232" t="s">
        <v>477</v>
      </c>
      <c r="O43" s="233"/>
      <c r="P43" s="233"/>
      <c r="Q43" s="234"/>
      <c r="R43" s="235">
        <v>45424</v>
      </c>
      <c r="S43" s="236"/>
      <c r="T43" s="236"/>
      <c r="U43" s="236"/>
      <c r="V43" s="236"/>
      <c r="W43" s="236"/>
      <c r="X43" s="236"/>
      <c r="Y43" s="237"/>
      <c r="Z43" s="232" t="s">
        <v>478</v>
      </c>
      <c r="AA43" s="233"/>
      <c r="AB43" s="233"/>
      <c r="AC43" s="233"/>
      <c r="AD43" s="233"/>
      <c r="AE43" s="233"/>
      <c r="AF43" s="234"/>
      <c r="AG43" s="223">
        <v>382959</v>
      </c>
      <c r="AH43" s="224"/>
      <c r="AI43" s="224"/>
      <c r="AJ43" s="224"/>
      <c r="AK43" s="224"/>
      <c r="AL43" s="224"/>
      <c r="AM43" s="225"/>
      <c r="AN43" s="238">
        <v>45802</v>
      </c>
      <c r="AO43" s="239"/>
      <c r="AP43" s="239"/>
      <c r="AQ43" s="239"/>
      <c r="AR43" s="239"/>
      <c r="AS43" s="239"/>
      <c r="AT43" s="240"/>
      <c r="AU43" s="223">
        <v>45802</v>
      </c>
      <c r="AV43" s="224"/>
      <c r="AW43" s="224"/>
      <c r="AX43" s="225"/>
      <c r="AY43" s="73"/>
    </row>
    <row r="44" spans="1:57" ht="12" customHeight="1" x14ac:dyDescent="0.25">
      <c r="A44" s="201"/>
      <c r="B44" s="202"/>
      <c r="C44" s="226"/>
      <c r="D44" s="227"/>
      <c r="E44" s="227"/>
      <c r="F44" s="228"/>
      <c r="G44" s="229"/>
      <c r="H44" s="230"/>
      <c r="I44" s="230"/>
      <c r="J44" s="230"/>
      <c r="K44" s="230"/>
      <c r="L44" s="230"/>
      <c r="M44" s="230"/>
      <c r="N44" s="231"/>
      <c r="O44" s="232"/>
      <c r="P44" s="233"/>
      <c r="Q44" s="233"/>
      <c r="R44" s="234"/>
      <c r="S44" s="235"/>
      <c r="T44" s="236"/>
      <c r="U44" s="236"/>
      <c r="V44" s="236"/>
      <c r="W44" s="236"/>
      <c r="X44" s="236"/>
      <c r="Y44" s="236"/>
      <c r="Z44" s="237"/>
      <c r="AA44" s="232"/>
      <c r="AB44" s="233"/>
      <c r="AC44" s="233"/>
      <c r="AD44" s="233"/>
      <c r="AE44" s="233"/>
      <c r="AF44" s="233"/>
      <c r="AG44" s="234"/>
      <c r="AH44" s="223"/>
      <c r="AI44" s="224"/>
      <c r="AJ44" s="224"/>
      <c r="AK44" s="224"/>
      <c r="AL44" s="224"/>
      <c r="AM44" s="224"/>
      <c r="AN44" s="224"/>
      <c r="AO44" s="225"/>
      <c r="AP44" s="238"/>
      <c r="AQ44" s="239"/>
      <c r="AR44" s="239"/>
      <c r="AS44" s="239"/>
      <c r="AT44" s="239"/>
      <c r="AU44" s="240"/>
      <c r="AV44" s="223"/>
      <c r="AW44" s="224"/>
      <c r="AX44" s="224"/>
      <c r="AY44" s="225"/>
      <c r="AZ44" s="73"/>
    </row>
    <row r="45" spans="1:57" ht="20.100000000000001" customHeight="1" x14ac:dyDescent="0.25">
      <c r="A45" s="209" t="s">
        <v>459</v>
      </c>
      <c r="B45" s="210"/>
      <c r="C45" s="209" t="s">
        <v>460</v>
      </c>
      <c r="D45" s="211"/>
      <c r="E45" s="211"/>
      <c r="F45" s="211"/>
      <c r="G45" s="211"/>
      <c r="H45" s="211"/>
      <c r="I45" s="211"/>
      <c r="J45" s="211"/>
      <c r="K45" s="211"/>
      <c r="L45" s="211"/>
      <c r="M45" s="211"/>
      <c r="N45" s="211"/>
      <c r="O45" s="211"/>
      <c r="P45" s="211"/>
      <c r="Q45" s="211"/>
      <c r="R45" s="211"/>
      <c r="S45" s="211"/>
      <c r="T45" s="211"/>
      <c r="U45" s="211"/>
      <c r="V45" s="211"/>
      <c r="W45" s="211"/>
      <c r="X45" s="211"/>
      <c r="Y45" s="211"/>
      <c r="Z45" s="210"/>
      <c r="AA45" s="212" t="s">
        <v>461</v>
      </c>
      <c r="AB45" s="213"/>
      <c r="AC45" s="213"/>
      <c r="AD45" s="213"/>
      <c r="AE45" s="213"/>
      <c r="AF45" s="213"/>
      <c r="AG45" s="214"/>
      <c r="AH45" s="195" t="s">
        <v>462</v>
      </c>
      <c r="AI45" s="196"/>
      <c r="AJ45" s="196"/>
      <c r="AK45" s="196"/>
      <c r="AL45" s="196"/>
      <c r="AM45" s="196"/>
      <c r="AN45" s="196"/>
      <c r="AO45" s="197"/>
      <c r="AP45" s="215" t="s">
        <v>463</v>
      </c>
      <c r="AQ45" s="216"/>
      <c r="AR45" s="216"/>
      <c r="AS45" s="216"/>
      <c r="AT45" s="216"/>
      <c r="AU45" s="217"/>
      <c r="AV45" s="218" t="s">
        <v>464</v>
      </c>
      <c r="AW45" s="219"/>
      <c r="AX45" s="219"/>
      <c r="AY45" s="220"/>
      <c r="AZ45" s="74"/>
    </row>
    <row r="46" spans="1:57" ht="12" customHeight="1" x14ac:dyDescent="0.25">
      <c r="A46" s="201">
        <v>5</v>
      </c>
      <c r="B46" s="202"/>
      <c r="C46" s="232" t="s">
        <v>495</v>
      </c>
      <c r="D46" s="233"/>
      <c r="E46" s="233"/>
      <c r="F46" s="233"/>
      <c r="G46" s="233"/>
      <c r="H46" s="233"/>
      <c r="I46" s="233"/>
      <c r="J46" s="233"/>
      <c r="K46" s="233"/>
      <c r="L46" s="233"/>
      <c r="M46" s="233"/>
      <c r="N46" s="233"/>
      <c r="O46" s="233"/>
      <c r="P46" s="233"/>
      <c r="Q46" s="233"/>
      <c r="R46" s="233"/>
      <c r="S46" s="233"/>
      <c r="T46" s="233"/>
      <c r="U46" s="233"/>
      <c r="V46" s="233"/>
      <c r="W46" s="233"/>
      <c r="X46" s="233"/>
      <c r="Y46" s="233"/>
      <c r="Z46" s="234"/>
      <c r="AA46" s="198" t="s">
        <v>496</v>
      </c>
      <c r="AB46" s="199"/>
      <c r="AC46" s="199"/>
      <c r="AD46" s="199"/>
      <c r="AE46" s="199"/>
      <c r="AF46" s="199"/>
      <c r="AG46" s="200"/>
      <c r="AH46" s="238">
        <f>SUM(AG48:AM49)+SUM(AH50:AO55)</f>
        <v>4395</v>
      </c>
      <c r="AI46" s="239"/>
      <c r="AJ46" s="239"/>
      <c r="AK46" s="239"/>
      <c r="AL46" s="239"/>
      <c r="AM46" s="239"/>
      <c r="AN46" s="239"/>
      <c r="AO46" s="240"/>
      <c r="AP46" s="238">
        <v>1521</v>
      </c>
      <c r="AQ46" s="239"/>
      <c r="AR46" s="239"/>
      <c r="AS46" s="239"/>
      <c r="AT46" s="239"/>
      <c r="AU46" s="240"/>
      <c r="AV46" s="223">
        <v>1521</v>
      </c>
      <c r="AW46" s="224"/>
      <c r="AX46" s="224"/>
      <c r="AY46" s="225"/>
      <c r="AZ46" s="73">
        <f>AH46/85.577</f>
        <v>51.357257206959815</v>
      </c>
    </row>
    <row r="47" spans="1:57" ht="18.95" customHeight="1" x14ac:dyDescent="0.25">
      <c r="A47" s="250" t="s">
        <v>467</v>
      </c>
      <c r="B47" s="251"/>
      <c r="C47" s="244" t="s">
        <v>468</v>
      </c>
      <c r="D47" s="245"/>
      <c r="E47" s="245"/>
      <c r="F47" s="246"/>
      <c r="G47" s="247" t="s">
        <v>469</v>
      </c>
      <c r="H47" s="248"/>
      <c r="I47" s="248"/>
      <c r="J47" s="248"/>
      <c r="K47" s="248"/>
      <c r="L47" s="248"/>
      <c r="M47" s="248"/>
      <c r="N47" s="249"/>
      <c r="O47" s="252" t="s">
        <v>470</v>
      </c>
      <c r="P47" s="253"/>
      <c r="Q47" s="253"/>
      <c r="R47" s="254"/>
      <c r="S47" s="247" t="s">
        <v>471</v>
      </c>
      <c r="T47" s="248"/>
      <c r="U47" s="248"/>
      <c r="V47" s="248"/>
      <c r="W47" s="248"/>
      <c r="X47" s="248"/>
      <c r="Y47" s="248"/>
      <c r="Z47" s="249"/>
      <c r="AA47" s="241" t="s">
        <v>472</v>
      </c>
      <c r="AB47" s="242"/>
      <c r="AC47" s="242"/>
      <c r="AD47" s="242"/>
      <c r="AE47" s="242"/>
      <c r="AF47" s="242"/>
      <c r="AG47" s="243"/>
      <c r="AH47" s="241" t="s">
        <v>473</v>
      </c>
      <c r="AI47" s="242"/>
      <c r="AJ47" s="242"/>
      <c r="AK47" s="242"/>
      <c r="AL47" s="242"/>
      <c r="AM47" s="242"/>
      <c r="AN47" s="242"/>
      <c r="AO47" s="243"/>
      <c r="AP47" s="244" t="s">
        <v>474</v>
      </c>
      <c r="AQ47" s="245"/>
      <c r="AR47" s="245"/>
      <c r="AS47" s="245"/>
      <c r="AT47" s="245"/>
      <c r="AU47" s="246"/>
      <c r="AV47" s="247" t="s">
        <v>475</v>
      </c>
      <c r="AW47" s="248"/>
      <c r="AX47" s="248"/>
      <c r="AY47" s="249"/>
      <c r="AZ47" s="74"/>
    </row>
    <row r="48" spans="1:57" ht="12" customHeight="1" x14ac:dyDescent="0.25">
      <c r="A48" s="201">
        <v>1</v>
      </c>
      <c r="B48" s="202"/>
      <c r="C48" s="201">
        <v>195</v>
      </c>
      <c r="D48" s="261"/>
      <c r="E48" s="261"/>
      <c r="F48" s="202"/>
      <c r="G48" s="229">
        <v>45381</v>
      </c>
      <c r="H48" s="230"/>
      <c r="I48" s="230"/>
      <c r="J48" s="230"/>
      <c r="K48" s="230"/>
      <c r="L48" s="230"/>
      <c r="M48" s="231"/>
      <c r="N48" s="232" t="s">
        <v>477</v>
      </c>
      <c r="O48" s="233"/>
      <c r="P48" s="233"/>
      <c r="Q48" s="234"/>
      <c r="R48" s="235">
        <v>45437</v>
      </c>
      <c r="S48" s="236"/>
      <c r="T48" s="236"/>
      <c r="U48" s="236"/>
      <c r="V48" s="236"/>
      <c r="W48" s="236"/>
      <c r="X48" s="236"/>
      <c r="Y48" s="237"/>
      <c r="Z48" s="232" t="s">
        <v>478</v>
      </c>
      <c r="AA48" s="233"/>
      <c r="AB48" s="233"/>
      <c r="AC48" s="233"/>
      <c r="AD48" s="233"/>
      <c r="AE48" s="233"/>
      <c r="AF48" s="234"/>
      <c r="AG48" s="258">
        <v>131</v>
      </c>
      <c r="AH48" s="259"/>
      <c r="AI48" s="259"/>
      <c r="AJ48" s="259"/>
      <c r="AK48" s="259"/>
      <c r="AL48" s="259"/>
      <c r="AM48" s="260"/>
      <c r="AN48" s="258">
        <v>41</v>
      </c>
      <c r="AO48" s="259"/>
      <c r="AP48" s="259"/>
      <c r="AQ48" s="259"/>
      <c r="AR48" s="259"/>
      <c r="AS48" s="259"/>
      <c r="AT48" s="260"/>
      <c r="AU48" s="258">
        <v>41</v>
      </c>
      <c r="AV48" s="259"/>
      <c r="AW48" s="259"/>
      <c r="AX48" s="260"/>
      <c r="AY48" s="73"/>
      <c r="BA48" s="71" t="s">
        <v>834</v>
      </c>
      <c r="BB48" s="140">
        <f>AG48+AH51+AH52+AH54</f>
        <v>2282</v>
      </c>
      <c r="BC48" s="141">
        <f>BB48/85.577</f>
        <v>26.666043446253081</v>
      </c>
      <c r="BD48" s="140">
        <f>AN48+AP51+AP52+AP54</f>
        <v>711</v>
      </c>
      <c r="BE48" s="141">
        <f>BD48/85.577</f>
        <v>8.3083071386003251</v>
      </c>
    </row>
    <row r="49" spans="1:57" ht="12" customHeight="1" x14ac:dyDescent="0.25">
      <c r="A49" s="201">
        <v>14</v>
      </c>
      <c r="B49" s="202"/>
      <c r="C49" s="201">
        <v>195</v>
      </c>
      <c r="D49" s="261"/>
      <c r="E49" s="261"/>
      <c r="F49" s="202"/>
      <c r="G49" s="229">
        <v>45381</v>
      </c>
      <c r="H49" s="230"/>
      <c r="I49" s="230"/>
      <c r="J49" s="230"/>
      <c r="K49" s="230"/>
      <c r="L49" s="230"/>
      <c r="M49" s="231"/>
      <c r="N49" s="232" t="s">
        <v>477</v>
      </c>
      <c r="O49" s="233"/>
      <c r="P49" s="233"/>
      <c r="Q49" s="234"/>
      <c r="R49" s="235">
        <v>45437</v>
      </c>
      <c r="S49" s="236"/>
      <c r="T49" s="236"/>
      <c r="U49" s="236"/>
      <c r="V49" s="236"/>
      <c r="W49" s="236"/>
      <c r="X49" s="236"/>
      <c r="Y49" s="233" t="s">
        <v>478</v>
      </c>
      <c r="Z49" s="233"/>
      <c r="AA49" s="233"/>
      <c r="AB49" s="233"/>
      <c r="AC49" s="233"/>
      <c r="AD49" s="233"/>
      <c r="AE49" s="233"/>
      <c r="AF49" s="234"/>
      <c r="AG49" s="258">
        <v>406</v>
      </c>
      <c r="AH49" s="259"/>
      <c r="AI49" s="259"/>
      <c r="AJ49" s="259"/>
      <c r="AK49" s="259"/>
      <c r="AL49" s="259"/>
      <c r="AM49" s="260"/>
      <c r="AN49" s="258">
        <v>127</v>
      </c>
      <c r="AO49" s="259"/>
      <c r="AP49" s="259"/>
      <c r="AQ49" s="259"/>
      <c r="AR49" s="259"/>
      <c r="AS49" s="259"/>
      <c r="AT49" s="260"/>
      <c r="AU49" s="258">
        <v>127</v>
      </c>
      <c r="AV49" s="259"/>
      <c r="AW49" s="259"/>
      <c r="AX49" s="260"/>
      <c r="AY49" s="73"/>
      <c r="BA49" s="71" t="s">
        <v>833</v>
      </c>
      <c r="BB49" s="140">
        <f>AG49+AH50+AH53+AH55</f>
        <v>2113</v>
      </c>
      <c r="BC49" s="141">
        <f>BB49/85.577</f>
        <v>24.691213760706731</v>
      </c>
      <c r="BD49" s="140">
        <f>AN49+AP50+AP53+AP55</f>
        <v>660</v>
      </c>
      <c r="BE49" s="141">
        <f>BD49/85.577</f>
        <v>7.7123526181100059</v>
      </c>
    </row>
    <row r="50" spans="1:57" ht="11.45" customHeight="1" x14ac:dyDescent="0.25">
      <c r="A50" s="201">
        <v>3</v>
      </c>
      <c r="B50" s="202"/>
      <c r="C50" s="201">
        <v>195</v>
      </c>
      <c r="D50" s="261"/>
      <c r="E50" s="261"/>
      <c r="F50" s="202"/>
      <c r="G50" s="229">
        <v>45657</v>
      </c>
      <c r="H50" s="230"/>
      <c r="I50" s="230"/>
      <c r="J50" s="230"/>
      <c r="K50" s="230"/>
      <c r="L50" s="230"/>
      <c r="M50" s="230"/>
      <c r="N50" s="231"/>
      <c r="O50" s="232" t="s">
        <v>477</v>
      </c>
      <c r="P50" s="233"/>
      <c r="Q50" s="233"/>
      <c r="R50" s="234"/>
      <c r="S50" s="235">
        <v>45679</v>
      </c>
      <c r="T50" s="236"/>
      <c r="U50" s="236"/>
      <c r="V50" s="236"/>
      <c r="W50" s="236"/>
      <c r="X50" s="236"/>
      <c r="Y50" s="236"/>
      <c r="Z50" s="237"/>
      <c r="AA50" s="232" t="s">
        <v>478</v>
      </c>
      <c r="AB50" s="233"/>
      <c r="AC50" s="233"/>
      <c r="AD50" s="233"/>
      <c r="AE50" s="233"/>
      <c r="AF50" s="233"/>
      <c r="AG50" s="234"/>
      <c r="AH50" s="258">
        <v>739</v>
      </c>
      <c r="AI50" s="259"/>
      <c r="AJ50" s="259"/>
      <c r="AK50" s="259"/>
      <c r="AL50" s="259"/>
      <c r="AM50" s="259"/>
      <c r="AN50" s="259"/>
      <c r="AO50" s="260"/>
      <c r="AP50" s="258">
        <v>231</v>
      </c>
      <c r="AQ50" s="259"/>
      <c r="AR50" s="259"/>
      <c r="AS50" s="259"/>
      <c r="AT50" s="259"/>
      <c r="AU50" s="260"/>
      <c r="AV50" s="258">
        <v>231</v>
      </c>
      <c r="AW50" s="259"/>
      <c r="AX50" s="259"/>
      <c r="AY50" s="260"/>
      <c r="AZ50" s="73"/>
      <c r="BA50" s="71" t="s">
        <v>833</v>
      </c>
    </row>
    <row r="51" spans="1:57" ht="12" customHeight="1" x14ac:dyDescent="0.25">
      <c r="A51" s="201">
        <v>4</v>
      </c>
      <c r="B51" s="202"/>
      <c r="C51" s="201">
        <v>195</v>
      </c>
      <c r="D51" s="261"/>
      <c r="E51" s="261"/>
      <c r="F51" s="202"/>
      <c r="G51" s="229">
        <v>45657</v>
      </c>
      <c r="H51" s="230"/>
      <c r="I51" s="230"/>
      <c r="J51" s="230"/>
      <c r="K51" s="230"/>
      <c r="L51" s="230"/>
      <c r="M51" s="230"/>
      <c r="N51" s="231"/>
      <c r="O51" s="232" t="s">
        <v>477</v>
      </c>
      <c r="P51" s="233"/>
      <c r="Q51" s="233"/>
      <c r="R51" s="234"/>
      <c r="S51" s="235">
        <v>45679</v>
      </c>
      <c r="T51" s="236"/>
      <c r="U51" s="236"/>
      <c r="V51" s="236"/>
      <c r="W51" s="236"/>
      <c r="X51" s="236"/>
      <c r="Y51" s="236"/>
      <c r="Z51" s="237"/>
      <c r="AA51" s="232" t="s">
        <v>478</v>
      </c>
      <c r="AB51" s="233"/>
      <c r="AC51" s="233"/>
      <c r="AD51" s="233"/>
      <c r="AE51" s="233"/>
      <c r="AF51" s="233"/>
      <c r="AG51" s="234"/>
      <c r="AH51" s="238">
        <v>1023</v>
      </c>
      <c r="AI51" s="239"/>
      <c r="AJ51" s="239"/>
      <c r="AK51" s="239"/>
      <c r="AL51" s="239"/>
      <c r="AM51" s="239"/>
      <c r="AN51" s="239"/>
      <c r="AO51" s="240"/>
      <c r="AP51" s="258">
        <v>319</v>
      </c>
      <c r="AQ51" s="259"/>
      <c r="AR51" s="259"/>
      <c r="AS51" s="259"/>
      <c r="AT51" s="259"/>
      <c r="AU51" s="260"/>
      <c r="AV51" s="258">
        <v>319</v>
      </c>
      <c r="AW51" s="259"/>
      <c r="AX51" s="259"/>
      <c r="AY51" s="260"/>
      <c r="AZ51" s="73"/>
      <c r="BA51" s="71" t="s">
        <v>834</v>
      </c>
    </row>
    <row r="52" spans="1:57" ht="12" customHeight="1" x14ac:dyDescent="0.25">
      <c r="A52" s="201">
        <v>5</v>
      </c>
      <c r="B52" s="202"/>
      <c r="C52" s="201">
        <v>195</v>
      </c>
      <c r="D52" s="261"/>
      <c r="E52" s="261"/>
      <c r="F52" s="202"/>
      <c r="G52" s="229">
        <v>45565</v>
      </c>
      <c r="H52" s="230"/>
      <c r="I52" s="230"/>
      <c r="J52" s="230"/>
      <c r="K52" s="230"/>
      <c r="L52" s="230"/>
      <c r="M52" s="230"/>
      <c r="N52" s="231"/>
      <c r="O52" s="232" t="s">
        <v>477</v>
      </c>
      <c r="P52" s="233"/>
      <c r="Q52" s="233"/>
      <c r="R52" s="234"/>
      <c r="S52" s="235">
        <v>45594</v>
      </c>
      <c r="T52" s="236"/>
      <c r="U52" s="236"/>
      <c r="V52" s="236"/>
      <c r="W52" s="236"/>
      <c r="X52" s="236"/>
      <c r="Y52" s="236"/>
      <c r="Z52" s="237"/>
      <c r="AA52" s="232" t="s">
        <v>478</v>
      </c>
      <c r="AB52" s="233"/>
      <c r="AC52" s="233"/>
      <c r="AD52" s="233"/>
      <c r="AE52" s="233"/>
      <c r="AF52" s="233"/>
      <c r="AG52" s="234"/>
      <c r="AH52" s="258">
        <v>806</v>
      </c>
      <c r="AI52" s="259"/>
      <c r="AJ52" s="259"/>
      <c r="AK52" s="259"/>
      <c r="AL52" s="259"/>
      <c r="AM52" s="259"/>
      <c r="AN52" s="259"/>
      <c r="AO52" s="260"/>
      <c r="AP52" s="258">
        <v>251</v>
      </c>
      <c r="AQ52" s="259"/>
      <c r="AR52" s="259"/>
      <c r="AS52" s="259"/>
      <c r="AT52" s="259"/>
      <c r="AU52" s="260"/>
      <c r="AV52" s="258">
        <v>251</v>
      </c>
      <c r="AW52" s="259"/>
      <c r="AX52" s="259"/>
      <c r="AY52" s="260"/>
      <c r="AZ52" s="73"/>
      <c r="BA52" s="71" t="s">
        <v>834</v>
      </c>
    </row>
    <row r="53" spans="1:57" ht="12" customHeight="1" x14ac:dyDescent="0.25">
      <c r="A53" s="201">
        <v>6</v>
      </c>
      <c r="B53" s="202"/>
      <c r="C53" s="201">
        <v>195</v>
      </c>
      <c r="D53" s="261"/>
      <c r="E53" s="261"/>
      <c r="F53" s="202"/>
      <c r="G53" s="229">
        <v>45565</v>
      </c>
      <c r="H53" s="230"/>
      <c r="I53" s="230"/>
      <c r="J53" s="230"/>
      <c r="K53" s="230"/>
      <c r="L53" s="230"/>
      <c r="M53" s="230"/>
      <c r="N53" s="231"/>
      <c r="O53" s="232" t="s">
        <v>477</v>
      </c>
      <c r="P53" s="233"/>
      <c r="Q53" s="233"/>
      <c r="R53" s="234"/>
      <c r="S53" s="235">
        <v>45594</v>
      </c>
      <c r="T53" s="236"/>
      <c r="U53" s="236"/>
      <c r="V53" s="236"/>
      <c r="W53" s="236"/>
      <c r="X53" s="236"/>
      <c r="Y53" s="236"/>
      <c r="Z53" s="237"/>
      <c r="AA53" s="232" t="s">
        <v>478</v>
      </c>
      <c r="AB53" s="233"/>
      <c r="AC53" s="233"/>
      <c r="AD53" s="233"/>
      <c r="AE53" s="233"/>
      <c r="AF53" s="233"/>
      <c r="AG53" s="234"/>
      <c r="AH53" s="258">
        <v>442</v>
      </c>
      <c r="AI53" s="259"/>
      <c r="AJ53" s="259"/>
      <c r="AK53" s="259"/>
      <c r="AL53" s="259"/>
      <c r="AM53" s="259"/>
      <c r="AN53" s="259"/>
      <c r="AO53" s="260"/>
      <c r="AP53" s="258">
        <v>138</v>
      </c>
      <c r="AQ53" s="259"/>
      <c r="AR53" s="259"/>
      <c r="AS53" s="259"/>
      <c r="AT53" s="259"/>
      <c r="AU53" s="260"/>
      <c r="AV53" s="258">
        <v>138</v>
      </c>
      <c r="AW53" s="259"/>
      <c r="AX53" s="259"/>
      <c r="AY53" s="260"/>
      <c r="AZ53" s="73"/>
      <c r="BA53" s="71" t="s">
        <v>833</v>
      </c>
    </row>
    <row r="54" spans="1:57" ht="12" customHeight="1" x14ac:dyDescent="0.25">
      <c r="A54" s="201">
        <v>7</v>
      </c>
      <c r="B54" s="202"/>
      <c r="C54" s="201">
        <v>195</v>
      </c>
      <c r="D54" s="261"/>
      <c r="E54" s="261"/>
      <c r="F54" s="202"/>
      <c r="G54" s="229">
        <v>45473</v>
      </c>
      <c r="H54" s="230"/>
      <c r="I54" s="230"/>
      <c r="J54" s="230"/>
      <c r="K54" s="230"/>
      <c r="L54" s="230"/>
      <c r="M54" s="230"/>
      <c r="N54" s="231"/>
      <c r="O54" s="232" t="s">
        <v>477</v>
      </c>
      <c r="P54" s="233"/>
      <c r="Q54" s="233"/>
      <c r="R54" s="234"/>
      <c r="S54" s="235">
        <v>45510</v>
      </c>
      <c r="T54" s="236"/>
      <c r="U54" s="236"/>
      <c r="V54" s="236"/>
      <c r="W54" s="236"/>
      <c r="X54" s="236"/>
      <c r="Y54" s="236"/>
      <c r="Z54" s="237"/>
      <c r="AA54" s="232" t="s">
        <v>478</v>
      </c>
      <c r="AB54" s="233"/>
      <c r="AC54" s="233"/>
      <c r="AD54" s="233"/>
      <c r="AE54" s="233"/>
      <c r="AF54" s="233"/>
      <c r="AG54" s="234"/>
      <c r="AH54" s="258">
        <v>322</v>
      </c>
      <c r="AI54" s="259"/>
      <c r="AJ54" s="259"/>
      <c r="AK54" s="259"/>
      <c r="AL54" s="259"/>
      <c r="AM54" s="259"/>
      <c r="AN54" s="259"/>
      <c r="AO54" s="260"/>
      <c r="AP54" s="258">
        <v>100</v>
      </c>
      <c r="AQ54" s="259"/>
      <c r="AR54" s="259"/>
      <c r="AS54" s="259"/>
      <c r="AT54" s="259"/>
      <c r="AU54" s="260"/>
      <c r="AV54" s="258">
        <v>100</v>
      </c>
      <c r="AW54" s="259"/>
      <c r="AX54" s="259"/>
      <c r="AY54" s="260"/>
      <c r="AZ54" s="73"/>
      <c r="BA54" s="71" t="s">
        <v>834</v>
      </c>
    </row>
    <row r="55" spans="1:57" ht="12" customHeight="1" x14ac:dyDescent="0.25">
      <c r="A55" s="201">
        <v>8</v>
      </c>
      <c r="B55" s="202"/>
      <c r="C55" s="201">
        <v>195</v>
      </c>
      <c r="D55" s="261"/>
      <c r="E55" s="261"/>
      <c r="F55" s="202"/>
      <c r="G55" s="229">
        <v>45473</v>
      </c>
      <c r="H55" s="230"/>
      <c r="I55" s="230"/>
      <c r="J55" s="230"/>
      <c r="K55" s="230"/>
      <c r="L55" s="230"/>
      <c r="M55" s="230"/>
      <c r="N55" s="231"/>
      <c r="O55" s="232" t="s">
        <v>477</v>
      </c>
      <c r="P55" s="233"/>
      <c r="Q55" s="233"/>
      <c r="R55" s="234"/>
      <c r="S55" s="235">
        <v>45510</v>
      </c>
      <c r="T55" s="236"/>
      <c r="U55" s="236"/>
      <c r="V55" s="236"/>
      <c r="W55" s="236"/>
      <c r="X55" s="236"/>
      <c r="Y55" s="236"/>
      <c r="Z55" s="237"/>
      <c r="AA55" s="232" t="s">
        <v>478</v>
      </c>
      <c r="AB55" s="233"/>
      <c r="AC55" s="233"/>
      <c r="AD55" s="233"/>
      <c r="AE55" s="233"/>
      <c r="AF55" s="233"/>
      <c r="AG55" s="234"/>
      <c r="AH55" s="258">
        <v>526</v>
      </c>
      <c r="AI55" s="259"/>
      <c r="AJ55" s="259"/>
      <c r="AK55" s="259"/>
      <c r="AL55" s="259"/>
      <c r="AM55" s="259"/>
      <c r="AN55" s="259"/>
      <c r="AO55" s="260"/>
      <c r="AP55" s="258">
        <v>164</v>
      </c>
      <c r="AQ55" s="259"/>
      <c r="AR55" s="259"/>
      <c r="AS55" s="259"/>
      <c r="AT55" s="259"/>
      <c r="AU55" s="260"/>
      <c r="AV55" s="258">
        <v>164</v>
      </c>
      <c r="AW55" s="259"/>
      <c r="AX55" s="259"/>
      <c r="AY55" s="260"/>
      <c r="AZ55" s="73"/>
      <c r="BA55" s="71" t="s">
        <v>833</v>
      </c>
    </row>
    <row r="56" spans="1:57" ht="18.95" customHeight="1" x14ac:dyDescent="0.25">
      <c r="A56" s="195" t="s">
        <v>459</v>
      </c>
      <c r="B56" s="197"/>
      <c r="C56" s="209" t="s">
        <v>460</v>
      </c>
      <c r="D56" s="211"/>
      <c r="E56" s="211"/>
      <c r="F56" s="211"/>
      <c r="G56" s="211"/>
      <c r="H56" s="211"/>
      <c r="I56" s="211"/>
      <c r="J56" s="211"/>
      <c r="K56" s="211"/>
      <c r="L56" s="211"/>
      <c r="M56" s="211"/>
      <c r="N56" s="211"/>
      <c r="O56" s="211"/>
      <c r="P56" s="211"/>
      <c r="Q56" s="211"/>
      <c r="R56" s="211"/>
      <c r="S56" s="211"/>
      <c r="T56" s="211"/>
      <c r="U56" s="211"/>
      <c r="V56" s="211"/>
      <c r="W56" s="211"/>
      <c r="X56" s="211"/>
      <c r="Y56" s="211"/>
      <c r="Z56" s="210"/>
      <c r="AA56" s="212" t="s">
        <v>461</v>
      </c>
      <c r="AB56" s="213"/>
      <c r="AC56" s="213"/>
      <c r="AD56" s="213"/>
      <c r="AE56" s="213"/>
      <c r="AF56" s="213"/>
      <c r="AG56" s="214"/>
      <c r="AH56" s="195" t="s">
        <v>462</v>
      </c>
      <c r="AI56" s="196"/>
      <c r="AJ56" s="196"/>
      <c r="AK56" s="196"/>
      <c r="AL56" s="196"/>
      <c r="AM56" s="196"/>
      <c r="AN56" s="196"/>
      <c r="AO56" s="197"/>
      <c r="AP56" s="215" t="s">
        <v>463</v>
      </c>
      <c r="AQ56" s="216"/>
      <c r="AR56" s="216"/>
      <c r="AS56" s="216"/>
      <c r="AT56" s="216"/>
      <c r="AU56" s="217"/>
      <c r="AV56" s="218" t="s">
        <v>464</v>
      </c>
      <c r="AW56" s="219"/>
      <c r="AX56" s="219"/>
      <c r="AY56" s="220"/>
      <c r="AZ56" s="74"/>
    </row>
    <row r="57" spans="1:57" ht="12" customHeight="1" x14ac:dyDescent="0.25">
      <c r="A57" s="201">
        <v>6</v>
      </c>
      <c r="B57" s="202"/>
      <c r="C57" s="282" t="s">
        <v>805</v>
      </c>
      <c r="D57" s="283"/>
      <c r="E57" s="283"/>
      <c r="F57" s="283"/>
      <c r="G57" s="283"/>
      <c r="H57" s="283"/>
      <c r="I57" s="283"/>
      <c r="J57" s="283"/>
      <c r="K57" s="283"/>
      <c r="L57" s="283"/>
      <c r="M57" s="283"/>
      <c r="N57" s="283"/>
      <c r="O57" s="283"/>
      <c r="P57" s="283"/>
      <c r="Q57" s="283"/>
      <c r="R57" s="283"/>
      <c r="S57" s="283"/>
      <c r="T57" s="283"/>
      <c r="U57" s="283"/>
      <c r="V57" s="283"/>
      <c r="W57" s="283"/>
      <c r="X57" s="283"/>
      <c r="Y57" s="283"/>
      <c r="Z57" s="392"/>
      <c r="AA57" s="198" t="s">
        <v>806</v>
      </c>
      <c r="AB57" s="199"/>
      <c r="AC57" s="199"/>
      <c r="AD57" s="199"/>
      <c r="AE57" s="199"/>
      <c r="AF57" s="199"/>
      <c r="AG57" s="200"/>
      <c r="AH57" s="223">
        <v>75000</v>
      </c>
      <c r="AI57" s="224"/>
      <c r="AJ57" s="224"/>
      <c r="AK57" s="224"/>
      <c r="AL57" s="224"/>
      <c r="AM57" s="224"/>
      <c r="AN57" s="224"/>
      <c r="AO57" s="225"/>
      <c r="AP57" s="238">
        <v>7500</v>
      </c>
      <c r="AQ57" s="239"/>
      <c r="AR57" s="239"/>
      <c r="AS57" s="239"/>
      <c r="AT57" s="239"/>
      <c r="AU57" s="240"/>
      <c r="AV57" s="258">
        <v>7500</v>
      </c>
      <c r="AW57" s="259"/>
      <c r="AX57" s="259"/>
      <c r="AY57" s="260"/>
      <c r="AZ57" s="73"/>
    </row>
    <row r="58" spans="1:57" ht="20.100000000000001" customHeight="1" x14ac:dyDescent="0.25">
      <c r="A58" s="247" t="s">
        <v>467</v>
      </c>
      <c r="B58" s="249"/>
      <c r="C58" s="244" t="s">
        <v>468</v>
      </c>
      <c r="D58" s="245"/>
      <c r="E58" s="245"/>
      <c r="F58" s="246"/>
      <c r="G58" s="247" t="s">
        <v>469</v>
      </c>
      <c r="H58" s="248"/>
      <c r="I58" s="248"/>
      <c r="J58" s="248"/>
      <c r="K58" s="248"/>
      <c r="L58" s="248"/>
      <c r="M58" s="248"/>
      <c r="N58" s="249"/>
      <c r="O58" s="252" t="s">
        <v>470</v>
      </c>
      <c r="P58" s="253"/>
      <c r="Q58" s="253"/>
      <c r="R58" s="254"/>
      <c r="S58" s="247" t="s">
        <v>471</v>
      </c>
      <c r="T58" s="248"/>
      <c r="U58" s="248"/>
      <c r="V58" s="248"/>
      <c r="W58" s="248"/>
      <c r="X58" s="248"/>
      <c r="Y58" s="248"/>
      <c r="Z58" s="249"/>
      <c r="AA58" s="241" t="s">
        <v>472</v>
      </c>
      <c r="AB58" s="242"/>
      <c r="AC58" s="242"/>
      <c r="AD58" s="242"/>
      <c r="AE58" s="242"/>
      <c r="AF58" s="242"/>
      <c r="AG58" s="243"/>
      <c r="AH58" s="241" t="s">
        <v>473</v>
      </c>
      <c r="AI58" s="242"/>
      <c r="AJ58" s="242"/>
      <c r="AK58" s="242"/>
      <c r="AL58" s="242"/>
      <c r="AM58" s="242"/>
      <c r="AN58" s="242"/>
      <c r="AO58" s="243"/>
      <c r="AP58" s="244" t="s">
        <v>474</v>
      </c>
      <c r="AQ58" s="245"/>
      <c r="AR58" s="245"/>
      <c r="AS58" s="245"/>
      <c r="AT58" s="245"/>
      <c r="AU58" s="246"/>
      <c r="AV58" s="247" t="s">
        <v>475</v>
      </c>
      <c r="AW58" s="248"/>
      <c r="AX58" s="248"/>
      <c r="AY58" s="249"/>
      <c r="AZ58" s="74"/>
    </row>
    <row r="59" spans="1:57" ht="12.2" customHeight="1" x14ac:dyDescent="0.25">
      <c r="A59" s="201">
        <v>1</v>
      </c>
      <c r="B59" s="202"/>
      <c r="C59" s="232" t="s">
        <v>801</v>
      </c>
      <c r="D59" s="233"/>
      <c r="E59" s="233"/>
      <c r="F59" s="234"/>
      <c r="G59" s="229">
        <v>45533</v>
      </c>
      <c r="H59" s="230"/>
      <c r="I59" s="230"/>
      <c r="J59" s="230"/>
      <c r="K59" s="230"/>
      <c r="L59" s="230"/>
      <c r="M59" s="230"/>
      <c r="N59" s="231"/>
      <c r="O59" s="232" t="s">
        <v>477</v>
      </c>
      <c r="P59" s="233"/>
      <c r="Q59" s="233"/>
      <c r="R59" s="234"/>
      <c r="S59" s="235">
        <v>45606</v>
      </c>
      <c r="T59" s="236"/>
      <c r="U59" s="236"/>
      <c r="V59" s="236"/>
      <c r="W59" s="236"/>
      <c r="X59" s="236"/>
      <c r="Y59" s="236"/>
      <c r="Z59" s="237"/>
      <c r="AA59" s="232" t="s">
        <v>478</v>
      </c>
      <c r="AB59" s="233"/>
      <c r="AC59" s="233"/>
      <c r="AD59" s="233"/>
      <c r="AE59" s="233"/>
      <c r="AF59" s="233"/>
      <c r="AG59" s="234"/>
      <c r="AH59" s="223">
        <v>75000</v>
      </c>
      <c r="AI59" s="224"/>
      <c r="AJ59" s="224"/>
      <c r="AK59" s="224"/>
      <c r="AL59" s="224"/>
      <c r="AM59" s="224"/>
      <c r="AN59" s="224"/>
      <c r="AO59" s="225"/>
      <c r="AP59" s="238">
        <v>7500</v>
      </c>
      <c r="AQ59" s="239"/>
      <c r="AR59" s="239"/>
      <c r="AS59" s="239"/>
      <c r="AT59" s="239"/>
      <c r="AU59" s="240"/>
      <c r="AV59" s="258">
        <v>7500</v>
      </c>
      <c r="AW59" s="259"/>
      <c r="AX59" s="259"/>
      <c r="AY59" s="260"/>
      <c r="AZ59" s="73"/>
    </row>
    <row r="60" spans="1:57" ht="22.7" customHeight="1" x14ac:dyDescent="0.25">
      <c r="A60" s="287" t="s">
        <v>501</v>
      </c>
      <c r="B60" s="287"/>
      <c r="C60" s="287"/>
      <c r="D60" s="287"/>
      <c r="E60" s="287"/>
      <c r="F60" s="287"/>
      <c r="G60" s="287"/>
      <c r="H60" s="287"/>
      <c r="I60" s="287"/>
      <c r="J60" s="287"/>
      <c r="K60" s="287"/>
      <c r="L60" s="287"/>
      <c r="M60" s="287"/>
      <c r="N60" s="287"/>
      <c r="O60" s="287"/>
      <c r="P60" s="287"/>
      <c r="Q60" s="287"/>
      <c r="R60" s="287"/>
      <c r="S60" s="287"/>
      <c r="T60" s="287"/>
      <c r="U60" s="287"/>
      <c r="V60" s="287"/>
      <c r="W60" s="287"/>
      <c r="X60" s="287"/>
      <c r="Y60" s="287"/>
      <c r="Z60" s="287"/>
      <c r="AA60" s="287"/>
      <c r="AB60" s="287"/>
      <c r="AC60" s="287"/>
      <c r="AD60" s="287"/>
      <c r="AE60" s="287"/>
      <c r="AF60" s="287"/>
      <c r="AG60" s="287"/>
      <c r="AH60" s="287"/>
      <c r="AI60" s="287"/>
      <c r="AJ60" s="287"/>
      <c r="AK60" s="287"/>
      <c r="AL60" s="287"/>
      <c r="AM60" s="287"/>
      <c r="AN60" s="287"/>
      <c r="AO60" s="287"/>
      <c r="AP60" s="287"/>
      <c r="AQ60" s="287"/>
      <c r="AR60" s="287"/>
      <c r="AS60" s="287"/>
      <c r="AT60" s="287"/>
      <c r="AU60" s="287"/>
      <c r="AV60" s="287"/>
      <c r="AW60" s="287"/>
      <c r="AX60" s="287"/>
      <c r="AY60" s="287"/>
      <c r="AZ60" s="287"/>
    </row>
    <row r="61" spans="1:57" ht="18.95" customHeight="1" x14ac:dyDescent="0.25">
      <c r="A61" s="195" t="s">
        <v>459</v>
      </c>
      <c r="B61" s="197"/>
      <c r="C61" s="209" t="s">
        <v>460</v>
      </c>
      <c r="D61" s="211"/>
      <c r="E61" s="211"/>
      <c r="F61" s="211"/>
      <c r="G61" s="211"/>
      <c r="H61" s="211"/>
      <c r="I61" s="211"/>
      <c r="J61" s="211"/>
      <c r="K61" s="211"/>
      <c r="L61" s="211"/>
      <c r="M61" s="211"/>
      <c r="N61" s="211"/>
      <c r="O61" s="211"/>
      <c r="P61" s="211"/>
      <c r="Q61" s="211"/>
      <c r="R61" s="211"/>
      <c r="S61" s="211"/>
      <c r="T61" s="211"/>
      <c r="U61" s="211"/>
      <c r="V61" s="210"/>
      <c r="W61" s="195" t="s">
        <v>461</v>
      </c>
      <c r="X61" s="196"/>
      <c r="Y61" s="196"/>
      <c r="Z61" s="196"/>
      <c r="AA61" s="196"/>
      <c r="AB61" s="196"/>
      <c r="AC61" s="197"/>
      <c r="AD61" s="218" t="s">
        <v>502</v>
      </c>
      <c r="AE61" s="219"/>
      <c r="AF61" s="219"/>
      <c r="AG61" s="219"/>
      <c r="AH61" s="219"/>
      <c r="AI61" s="219"/>
      <c r="AJ61" s="219"/>
      <c r="AK61" s="219"/>
      <c r="AL61" s="219"/>
      <c r="AM61" s="220"/>
      <c r="AN61" s="215" t="s">
        <v>463</v>
      </c>
      <c r="AO61" s="216"/>
      <c r="AP61" s="216"/>
      <c r="AQ61" s="216"/>
      <c r="AR61" s="216"/>
      <c r="AS61" s="216"/>
      <c r="AT61" s="216"/>
      <c r="AU61" s="217"/>
      <c r="AV61" s="218" t="s">
        <v>464</v>
      </c>
      <c r="AW61" s="219"/>
      <c r="AX61" s="219"/>
      <c r="AY61" s="220"/>
      <c r="AZ61" s="74"/>
    </row>
    <row r="62" spans="1:57" ht="12" customHeight="1" x14ac:dyDescent="0.25">
      <c r="A62" s="284"/>
      <c r="B62" s="285"/>
      <c r="C62" s="284"/>
      <c r="D62" s="286"/>
      <c r="E62" s="286"/>
      <c r="F62" s="286"/>
      <c r="G62" s="286"/>
      <c r="H62" s="286"/>
      <c r="I62" s="286"/>
      <c r="J62" s="286"/>
      <c r="K62" s="286"/>
      <c r="L62" s="286"/>
      <c r="M62" s="286"/>
      <c r="N62" s="286"/>
      <c r="O62" s="286"/>
      <c r="P62" s="286"/>
      <c r="Q62" s="286"/>
      <c r="R62" s="286"/>
      <c r="S62" s="286"/>
      <c r="T62" s="286"/>
      <c r="U62" s="286"/>
      <c r="V62" s="285"/>
      <c r="W62" s="284"/>
      <c r="X62" s="286"/>
      <c r="Y62" s="286"/>
      <c r="Z62" s="286"/>
      <c r="AA62" s="286"/>
      <c r="AB62" s="286"/>
      <c r="AC62" s="285"/>
      <c r="AD62" s="284"/>
      <c r="AE62" s="286"/>
      <c r="AF62" s="286"/>
      <c r="AG62" s="286"/>
      <c r="AH62" s="286"/>
      <c r="AI62" s="286"/>
      <c r="AJ62" s="286"/>
      <c r="AK62" s="286"/>
      <c r="AL62" s="286"/>
      <c r="AM62" s="285"/>
      <c r="AN62" s="284"/>
      <c r="AO62" s="286"/>
      <c r="AP62" s="286"/>
      <c r="AQ62" s="286"/>
      <c r="AR62" s="286"/>
      <c r="AS62" s="286"/>
      <c r="AT62" s="286"/>
      <c r="AU62" s="285"/>
      <c r="AV62" s="284"/>
      <c r="AW62" s="286"/>
      <c r="AX62" s="286"/>
      <c r="AY62" s="285"/>
      <c r="AZ62" s="73"/>
    </row>
    <row r="63" spans="1:57" ht="12.6" customHeight="1" x14ac:dyDescent="0.25">
      <c r="A63" s="247" t="s">
        <v>467</v>
      </c>
      <c r="B63" s="249"/>
      <c r="C63" s="244" t="s">
        <v>468</v>
      </c>
      <c r="D63" s="245"/>
      <c r="E63" s="245"/>
      <c r="F63" s="245"/>
      <c r="G63" s="245"/>
      <c r="H63" s="246"/>
      <c r="I63" s="241" t="s">
        <v>469</v>
      </c>
      <c r="J63" s="242"/>
      <c r="K63" s="242"/>
      <c r="L63" s="242"/>
      <c r="M63" s="242"/>
      <c r="N63" s="242"/>
      <c r="O63" s="242"/>
      <c r="P63" s="243"/>
      <c r="Q63" s="247" t="s">
        <v>471</v>
      </c>
      <c r="R63" s="248"/>
      <c r="S63" s="248"/>
      <c r="T63" s="248"/>
      <c r="U63" s="248"/>
      <c r="V63" s="249"/>
      <c r="W63" s="241" t="s">
        <v>472</v>
      </c>
      <c r="X63" s="242"/>
      <c r="Y63" s="242"/>
      <c r="Z63" s="242"/>
      <c r="AA63" s="242"/>
      <c r="AB63" s="242"/>
      <c r="AC63" s="243"/>
      <c r="AD63" s="247" t="s">
        <v>503</v>
      </c>
      <c r="AE63" s="248"/>
      <c r="AF63" s="248"/>
      <c r="AG63" s="248"/>
      <c r="AH63" s="248"/>
      <c r="AI63" s="248"/>
      <c r="AJ63" s="248"/>
      <c r="AK63" s="248"/>
      <c r="AL63" s="248"/>
      <c r="AM63" s="249"/>
      <c r="AN63" s="244" t="s">
        <v>474</v>
      </c>
      <c r="AO63" s="245"/>
      <c r="AP63" s="245"/>
      <c r="AQ63" s="245"/>
      <c r="AR63" s="245"/>
      <c r="AS63" s="245"/>
      <c r="AT63" s="245"/>
      <c r="AU63" s="246"/>
      <c r="AV63" s="247" t="s">
        <v>475</v>
      </c>
      <c r="AW63" s="248"/>
      <c r="AX63" s="248"/>
      <c r="AY63" s="249"/>
      <c r="AZ63" s="74"/>
    </row>
    <row r="64" spans="1:57" ht="30.6" customHeight="1" x14ac:dyDescent="0.25">
      <c r="A64" s="221" t="s">
        <v>504</v>
      </c>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c r="AH64" s="221"/>
      <c r="AI64" s="221"/>
      <c r="AJ64" s="221"/>
      <c r="AK64" s="221"/>
      <c r="AL64" s="221"/>
      <c r="AM64" s="221"/>
      <c r="AN64" s="221"/>
      <c r="AO64" s="221"/>
      <c r="AP64" s="221"/>
      <c r="AQ64" s="221"/>
      <c r="AR64" s="221"/>
      <c r="AS64" s="221"/>
      <c r="AT64" s="221"/>
      <c r="AU64" s="221"/>
      <c r="AV64" s="221"/>
      <c r="AW64" s="221"/>
      <c r="AX64" s="221"/>
      <c r="AY64" s="221"/>
      <c r="AZ64" s="221"/>
    </row>
    <row r="65" spans="1:52" ht="12" customHeight="1" x14ac:dyDescent="0.25">
      <c r="A65" s="195" t="s">
        <v>459</v>
      </c>
      <c r="B65" s="197"/>
      <c r="C65" s="209" t="s">
        <v>460</v>
      </c>
      <c r="D65" s="211"/>
      <c r="E65" s="211"/>
      <c r="F65" s="211"/>
      <c r="G65" s="211"/>
      <c r="H65" s="211"/>
      <c r="I65" s="211"/>
      <c r="J65" s="211"/>
      <c r="K65" s="211"/>
      <c r="L65" s="211"/>
      <c r="M65" s="211"/>
      <c r="N65" s="211"/>
      <c r="O65" s="211"/>
      <c r="P65" s="211"/>
      <c r="Q65" s="211"/>
      <c r="R65" s="211"/>
      <c r="S65" s="211"/>
      <c r="T65" s="211"/>
      <c r="U65" s="211"/>
      <c r="V65" s="211"/>
      <c r="W65" s="211"/>
      <c r="X65" s="211"/>
      <c r="Y65" s="211"/>
      <c r="Z65" s="211"/>
      <c r="AA65" s="211"/>
      <c r="AB65" s="211"/>
      <c r="AC65" s="211"/>
      <c r="AD65" s="211"/>
      <c r="AE65" s="210"/>
      <c r="AF65" s="218" t="s">
        <v>461</v>
      </c>
      <c r="AG65" s="219"/>
      <c r="AH65" s="219"/>
      <c r="AI65" s="219"/>
      <c r="AJ65" s="219"/>
      <c r="AK65" s="219"/>
      <c r="AL65" s="219"/>
      <c r="AM65" s="219"/>
      <c r="AN65" s="219"/>
      <c r="AO65" s="220"/>
      <c r="AP65" s="296" t="s">
        <v>502</v>
      </c>
      <c r="AQ65" s="297"/>
      <c r="AR65" s="297"/>
      <c r="AS65" s="297"/>
      <c r="AT65" s="297"/>
      <c r="AU65" s="297"/>
      <c r="AV65" s="297"/>
      <c r="AW65" s="297"/>
      <c r="AX65" s="297"/>
      <c r="AY65" s="298"/>
      <c r="AZ65" s="73"/>
    </row>
    <row r="66" spans="1:52" ht="12" customHeight="1" x14ac:dyDescent="0.25">
      <c r="A66" s="284"/>
      <c r="B66" s="285"/>
      <c r="C66" s="284"/>
      <c r="D66" s="286"/>
      <c r="E66" s="286"/>
      <c r="F66" s="286"/>
      <c r="G66" s="286"/>
      <c r="H66" s="286"/>
      <c r="I66" s="286"/>
      <c r="J66" s="286"/>
      <c r="K66" s="286"/>
      <c r="L66" s="286"/>
      <c r="M66" s="286"/>
      <c r="N66" s="286"/>
      <c r="O66" s="286"/>
      <c r="P66" s="286"/>
      <c r="Q66" s="286"/>
      <c r="R66" s="286"/>
      <c r="S66" s="286"/>
      <c r="T66" s="286"/>
      <c r="U66" s="286"/>
      <c r="V66" s="286"/>
      <c r="W66" s="286"/>
      <c r="X66" s="286"/>
      <c r="Y66" s="286"/>
      <c r="Z66" s="286"/>
      <c r="AA66" s="286"/>
      <c r="AB66" s="286"/>
      <c r="AC66" s="286"/>
      <c r="AD66" s="286"/>
      <c r="AE66" s="285"/>
      <c r="AF66" s="284"/>
      <c r="AG66" s="286"/>
      <c r="AH66" s="286"/>
      <c r="AI66" s="286"/>
      <c r="AJ66" s="286"/>
      <c r="AK66" s="286"/>
      <c r="AL66" s="286"/>
      <c r="AM66" s="286"/>
      <c r="AN66" s="286"/>
      <c r="AO66" s="285"/>
      <c r="AP66" s="284"/>
      <c r="AQ66" s="286"/>
      <c r="AR66" s="286"/>
      <c r="AS66" s="286"/>
      <c r="AT66" s="286"/>
      <c r="AU66" s="286"/>
      <c r="AV66" s="286"/>
      <c r="AW66" s="286"/>
      <c r="AX66" s="286"/>
      <c r="AY66" s="285"/>
      <c r="AZ66" s="73"/>
    </row>
    <row r="67" spans="1:52" ht="12.6" customHeight="1" x14ac:dyDescent="0.25">
      <c r="A67" s="247" t="s">
        <v>467</v>
      </c>
      <c r="B67" s="249"/>
      <c r="C67" s="244" t="s">
        <v>468</v>
      </c>
      <c r="D67" s="245"/>
      <c r="E67" s="245"/>
      <c r="F67" s="245"/>
      <c r="G67" s="245"/>
      <c r="H67" s="245"/>
      <c r="I67" s="245"/>
      <c r="J67" s="246"/>
      <c r="K67" s="288" t="s">
        <v>469</v>
      </c>
      <c r="L67" s="289"/>
      <c r="M67" s="289"/>
      <c r="N67" s="289"/>
      <c r="O67" s="289"/>
      <c r="P67" s="289"/>
      <c r="Q67" s="289"/>
      <c r="R67" s="289"/>
      <c r="S67" s="289"/>
      <c r="T67" s="289"/>
      <c r="U67" s="289"/>
      <c r="V67" s="289"/>
      <c r="W67" s="242" t="s">
        <v>470</v>
      </c>
      <c r="X67" s="242"/>
      <c r="Y67" s="242"/>
      <c r="Z67" s="242"/>
      <c r="AA67" s="242"/>
      <c r="AB67" s="242"/>
      <c r="AC67" s="242"/>
      <c r="AD67" s="242"/>
      <c r="AE67" s="243"/>
      <c r="AF67" s="290" t="s">
        <v>472</v>
      </c>
      <c r="AG67" s="291"/>
      <c r="AH67" s="291"/>
      <c r="AI67" s="291"/>
      <c r="AJ67" s="291"/>
      <c r="AK67" s="291"/>
      <c r="AL67" s="291"/>
      <c r="AM67" s="291"/>
      <c r="AN67" s="291"/>
      <c r="AO67" s="292"/>
      <c r="AP67" s="293" t="s">
        <v>503</v>
      </c>
      <c r="AQ67" s="294"/>
      <c r="AR67" s="294"/>
      <c r="AS67" s="294"/>
      <c r="AT67" s="294"/>
      <c r="AU67" s="294"/>
      <c r="AV67" s="294"/>
      <c r="AW67" s="294"/>
      <c r="AX67" s="294"/>
      <c r="AY67" s="295"/>
      <c r="AZ67" s="74"/>
    </row>
    <row r="68" spans="1:52" ht="30.6" customHeight="1" x14ac:dyDescent="0.25">
      <c r="A68" s="221" t="s">
        <v>505</v>
      </c>
      <c r="B68" s="221"/>
      <c r="C68" s="221"/>
      <c r="D68" s="221"/>
      <c r="E68" s="221"/>
      <c r="F68" s="221"/>
      <c r="G68" s="221"/>
      <c r="H68" s="221"/>
      <c r="I68" s="221"/>
      <c r="J68" s="221"/>
      <c r="K68" s="221"/>
      <c r="L68" s="221"/>
      <c r="M68" s="221"/>
      <c r="N68" s="221"/>
      <c r="O68" s="221"/>
      <c r="P68" s="221"/>
      <c r="Q68" s="221"/>
      <c r="R68" s="221"/>
      <c r="S68" s="221"/>
      <c r="T68" s="221"/>
      <c r="U68" s="221"/>
      <c r="V68" s="221"/>
      <c r="W68" s="221"/>
      <c r="X68" s="221"/>
      <c r="Y68" s="221"/>
      <c r="Z68" s="221"/>
      <c r="AA68" s="221"/>
      <c r="AB68" s="221"/>
      <c r="AC68" s="221"/>
      <c r="AD68" s="221"/>
      <c r="AE68" s="221"/>
      <c r="AF68" s="221"/>
      <c r="AG68" s="221"/>
      <c r="AH68" s="221"/>
      <c r="AI68" s="221"/>
      <c r="AJ68" s="221"/>
      <c r="AK68" s="221"/>
      <c r="AL68" s="221"/>
      <c r="AM68" s="221"/>
      <c r="AN68" s="221"/>
      <c r="AO68" s="221"/>
      <c r="AP68" s="221"/>
      <c r="AQ68" s="221"/>
      <c r="AR68" s="221"/>
      <c r="AS68" s="221"/>
      <c r="AT68" s="221"/>
      <c r="AU68" s="221"/>
      <c r="AV68" s="221"/>
      <c r="AW68" s="221"/>
      <c r="AX68" s="221"/>
      <c r="AY68" s="221"/>
      <c r="AZ68" s="221"/>
    </row>
    <row r="69" spans="1:52" ht="18.95" customHeight="1" x14ac:dyDescent="0.25">
      <c r="A69" s="195" t="s">
        <v>459</v>
      </c>
      <c r="B69" s="196"/>
      <c r="C69" s="197"/>
      <c r="D69" s="195" t="s">
        <v>506</v>
      </c>
      <c r="E69" s="196"/>
      <c r="F69" s="196"/>
      <c r="G69" s="196"/>
      <c r="H69" s="196"/>
      <c r="I69" s="197"/>
      <c r="J69" s="389" t="s">
        <v>460</v>
      </c>
      <c r="K69" s="390"/>
      <c r="L69" s="390"/>
      <c r="M69" s="390"/>
      <c r="N69" s="390"/>
      <c r="O69" s="390"/>
      <c r="P69" s="390"/>
      <c r="Q69" s="390"/>
      <c r="R69" s="390"/>
      <c r="S69" s="390"/>
      <c r="T69" s="390"/>
      <c r="U69" s="390"/>
      <c r="V69" s="390"/>
      <c r="W69" s="390"/>
      <c r="X69" s="390"/>
      <c r="Y69" s="391"/>
      <c r="Z69" s="218" t="s">
        <v>507</v>
      </c>
      <c r="AA69" s="219"/>
      <c r="AB69" s="219"/>
      <c r="AC69" s="219"/>
      <c r="AD69" s="219"/>
      <c r="AE69" s="220"/>
      <c r="AF69" s="195" t="s">
        <v>508</v>
      </c>
      <c r="AG69" s="196"/>
      <c r="AH69" s="196"/>
      <c r="AI69" s="196"/>
      <c r="AJ69" s="196"/>
      <c r="AK69" s="196"/>
      <c r="AL69" s="196"/>
      <c r="AM69" s="197"/>
      <c r="AN69" s="218" t="s">
        <v>509</v>
      </c>
      <c r="AO69" s="219"/>
      <c r="AP69" s="219"/>
      <c r="AQ69" s="219"/>
      <c r="AR69" s="219"/>
      <c r="AS69" s="219"/>
      <c r="AT69" s="220"/>
      <c r="AU69" s="218" t="s">
        <v>510</v>
      </c>
      <c r="AV69" s="219"/>
      <c r="AW69" s="219"/>
      <c r="AX69" s="219"/>
      <c r="AY69" s="220"/>
      <c r="AZ69" s="74"/>
    </row>
    <row r="70" spans="1:52" ht="12" customHeight="1" x14ac:dyDescent="0.25">
      <c r="A70" s="284"/>
      <c r="B70" s="286"/>
      <c r="C70" s="285"/>
      <c r="D70" s="284"/>
      <c r="E70" s="286"/>
      <c r="F70" s="286"/>
      <c r="G70" s="286"/>
      <c r="H70" s="286"/>
      <c r="I70" s="285"/>
      <c r="J70" s="284"/>
      <c r="K70" s="286"/>
      <c r="L70" s="286"/>
      <c r="M70" s="286"/>
      <c r="N70" s="286"/>
      <c r="O70" s="286"/>
      <c r="P70" s="286"/>
      <c r="Q70" s="286"/>
      <c r="R70" s="286"/>
      <c r="S70" s="286"/>
      <c r="T70" s="286"/>
      <c r="U70" s="286"/>
      <c r="V70" s="286"/>
      <c r="W70" s="286"/>
      <c r="X70" s="286"/>
      <c r="Y70" s="285"/>
      <c r="Z70" s="284"/>
      <c r="AA70" s="286"/>
      <c r="AB70" s="286"/>
      <c r="AC70" s="286"/>
      <c r="AD70" s="286"/>
      <c r="AE70" s="285"/>
      <c r="AF70" s="284"/>
      <c r="AG70" s="286"/>
      <c r="AH70" s="286"/>
      <c r="AI70" s="286"/>
      <c r="AJ70" s="286"/>
      <c r="AK70" s="286"/>
      <c r="AL70" s="286"/>
      <c r="AM70" s="285"/>
      <c r="AN70" s="284"/>
      <c r="AO70" s="286"/>
      <c r="AP70" s="286"/>
      <c r="AQ70" s="286"/>
      <c r="AR70" s="286"/>
      <c r="AS70" s="286"/>
      <c r="AT70" s="285"/>
      <c r="AU70" s="284"/>
      <c r="AV70" s="286"/>
      <c r="AW70" s="286"/>
      <c r="AX70" s="286"/>
      <c r="AY70" s="285"/>
      <c r="AZ70" s="73"/>
    </row>
    <row r="71" spans="1:52" ht="20.100000000000001" customHeight="1" x14ac:dyDescent="0.25">
      <c r="A71" s="247" t="s">
        <v>467</v>
      </c>
      <c r="B71" s="248"/>
      <c r="C71" s="249"/>
      <c r="D71" s="241" t="s">
        <v>511</v>
      </c>
      <c r="E71" s="242"/>
      <c r="F71" s="242"/>
      <c r="G71" s="242"/>
      <c r="H71" s="242"/>
      <c r="I71" s="243"/>
      <c r="J71" s="244" t="s">
        <v>468</v>
      </c>
      <c r="K71" s="245"/>
      <c r="L71" s="245"/>
      <c r="M71" s="245"/>
      <c r="N71" s="245"/>
      <c r="O71" s="245"/>
      <c r="P71" s="246"/>
      <c r="Q71" s="299" t="s">
        <v>512</v>
      </c>
      <c r="R71" s="300"/>
      <c r="S71" s="300"/>
      <c r="T71" s="300"/>
      <c r="U71" s="300"/>
      <c r="V71" s="300"/>
      <c r="W71" s="300"/>
      <c r="X71" s="300"/>
      <c r="Y71" s="301"/>
      <c r="Z71" s="241" t="s">
        <v>470</v>
      </c>
      <c r="AA71" s="242"/>
      <c r="AB71" s="242"/>
      <c r="AC71" s="242"/>
      <c r="AD71" s="242"/>
      <c r="AE71" s="243"/>
      <c r="AF71" s="247" t="s">
        <v>471</v>
      </c>
      <c r="AG71" s="248"/>
      <c r="AH71" s="248"/>
      <c r="AI71" s="248"/>
      <c r="AJ71" s="248"/>
      <c r="AK71" s="248"/>
      <c r="AL71" s="248"/>
      <c r="AM71" s="249"/>
      <c r="AN71" s="247" t="s">
        <v>513</v>
      </c>
      <c r="AO71" s="248"/>
      <c r="AP71" s="248"/>
      <c r="AQ71" s="248"/>
      <c r="AR71" s="248"/>
      <c r="AS71" s="248"/>
      <c r="AT71" s="249"/>
      <c r="AU71" s="247" t="s">
        <v>514</v>
      </c>
      <c r="AV71" s="248"/>
      <c r="AW71" s="248"/>
      <c r="AX71" s="248"/>
      <c r="AY71" s="249"/>
      <c r="AZ71" s="74"/>
    </row>
    <row r="72" spans="1:52" ht="12.6" customHeight="1" x14ac:dyDescent="0.25">
      <c r="A72" s="209" t="s">
        <v>515</v>
      </c>
      <c r="B72" s="211"/>
      <c r="C72" s="211"/>
      <c r="D72" s="211"/>
      <c r="E72" s="211"/>
      <c r="F72" s="211"/>
      <c r="G72" s="211"/>
      <c r="H72" s="211"/>
      <c r="I72" s="211"/>
      <c r="J72" s="211"/>
      <c r="K72" s="211"/>
      <c r="L72" s="211"/>
      <c r="M72" s="211"/>
      <c r="N72" s="211"/>
      <c r="O72" s="211"/>
      <c r="P72" s="211"/>
      <c r="Q72" s="211"/>
      <c r="R72" s="211"/>
      <c r="S72" s="211"/>
      <c r="T72" s="211"/>
      <c r="U72" s="211"/>
      <c r="V72" s="211"/>
      <c r="W72" s="211"/>
      <c r="X72" s="211"/>
      <c r="Y72" s="211"/>
      <c r="Z72" s="211"/>
      <c r="AA72" s="211"/>
      <c r="AB72" s="211"/>
      <c r="AC72" s="211"/>
      <c r="AD72" s="211"/>
      <c r="AE72" s="211"/>
      <c r="AF72" s="211"/>
      <c r="AG72" s="211"/>
      <c r="AH72" s="211"/>
      <c r="AI72" s="211"/>
      <c r="AJ72" s="211"/>
      <c r="AK72" s="211"/>
      <c r="AL72" s="211"/>
      <c r="AM72" s="210"/>
      <c r="AN72" s="312"/>
      <c r="AO72" s="313"/>
      <c r="AP72" s="313"/>
      <c r="AQ72" s="313"/>
      <c r="AR72" s="313"/>
      <c r="AS72" s="313"/>
      <c r="AT72" s="314"/>
      <c r="AU72" s="312"/>
      <c r="AV72" s="313"/>
      <c r="AW72" s="313"/>
      <c r="AX72" s="313"/>
      <c r="AY72" s="314"/>
      <c r="AZ72" s="74"/>
    </row>
    <row r="73" spans="1:52" ht="30.6" customHeight="1" x14ac:dyDescent="0.25">
      <c r="A73" s="221" t="s">
        <v>516</v>
      </c>
      <c r="B73" s="221"/>
      <c r="C73" s="221"/>
      <c r="D73" s="221"/>
      <c r="E73" s="221"/>
      <c r="F73" s="221"/>
      <c r="G73" s="221"/>
      <c r="H73" s="221"/>
      <c r="I73" s="221"/>
      <c r="J73" s="221"/>
      <c r="K73" s="221"/>
      <c r="L73" s="221"/>
      <c r="M73" s="221"/>
      <c r="N73" s="221"/>
      <c r="O73" s="221"/>
      <c r="P73" s="221"/>
      <c r="Q73" s="221"/>
      <c r="R73" s="221"/>
      <c r="S73" s="221"/>
      <c r="T73" s="221"/>
      <c r="U73" s="221"/>
      <c r="V73" s="221"/>
      <c r="W73" s="221"/>
      <c r="X73" s="221"/>
      <c r="Y73" s="221"/>
      <c r="Z73" s="221"/>
      <c r="AA73" s="221"/>
      <c r="AB73" s="221"/>
      <c r="AC73" s="221"/>
      <c r="AD73" s="221"/>
      <c r="AE73" s="221"/>
      <c r="AF73" s="221"/>
      <c r="AG73" s="221"/>
      <c r="AH73" s="221"/>
      <c r="AI73" s="221"/>
      <c r="AJ73" s="221"/>
      <c r="AK73" s="221"/>
      <c r="AL73" s="221"/>
      <c r="AM73" s="221"/>
      <c r="AN73" s="221"/>
      <c r="AO73" s="221"/>
      <c r="AP73" s="221"/>
      <c r="AQ73" s="221"/>
      <c r="AR73" s="221"/>
      <c r="AS73" s="221"/>
      <c r="AT73" s="221"/>
      <c r="AU73" s="221"/>
      <c r="AV73" s="221"/>
      <c r="AW73" s="221"/>
      <c r="AX73" s="221"/>
      <c r="AY73" s="221"/>
      <c r="AZ73" s="221"/>
    </row>
    <row r="74" spans="1:52" ht="12" customHeight="1" x14ac:dyDescent="0.25">
      <c r="A74" s="195" t="s">
        <v>459</v>
      </c>
      <c r="B74" s="197"/>
      <c r="C74" s="195" t="s">
        <v>506</v>
      </c>
      <c r="D74" s="196"/>
      <c r="E74" s="196"/>
      <c r="F74" s="196"/>
      <c r="G74" s="196"/>
      <c r="H74" s="196"/>
      <c r="I74" s="196"/>
      <c r="J74" s="196"/>
      <c r="K74" s="196"/>
      <c r="L74" s="197"/>
      <c r="M74" s="209" t="s">
        <v>517</v>
      </c>
      <c r="N74" s="211"/>
      <c r="O74" s="211"/>
      <c r="P74" s="211"/>
      <c r="Q74" s="211"/>
      <c r="R74" s="211"/>
      <c r="S74" s="211"/>
      <c r="T74" s="211"/>
      <c r="U74" s="211"/>
      <c r="V74" s="211"/>
      <c r="W74" s="211"/>
      <c r="X74" s="211"/>
      <c r="Y74" s="211"/>
      <c r="Z74" s="211"/>
      <c r="AA74" s="211"/>
      <c r="AB74" s="211"/>
      <c r="AC74" s="210"/>
      <c r="AD74" s="195" t="s">
        <v>518</v>
      </c>
      <c r="AE74" s="196"/>
      <c r="AF74" s="196"/>
      <c r="AG74" s="196"/>
      <c r="AH74" s="196"/>
      <c r="AI74" s="196"/>
      <c r="AJ74" s="197"/>
      <c r="AK74" s="212" t="s">
        <v>508</v>
      </c>
      <c r="AL74" s="213"/>
      <c r="AM74" s="213"/>
      <c r="AN74" s="213"/>
      <c r="AO74" s="213"/>
      <c r="AP74" s="213"/>
      <c r="AQ74" s="213"/>
      <c r="AR74" s="214"/>
      <c r="AS74" s="218" t="s">
        <v>509</v>
      </c>
      <c r="AT74" s="219"/>
      <c r="AU74" s="219"/>
      <c r="AV74" s="219"/>
      <c r="AW74" s="219"/>
      <c r="AX74" s="219"/>
      <c r="AY74" s="220"/>
      <c r="AZ74" s="73"/>
    </row>
    <row r="75" spans="1:52" ht="12" customHeight="1" x14ac:dyDescent="0.25">
      <c r="A75" s="284"/>
      <c r="B75" s="285"/>
      <c r="C75" s="284"/>
      <c r="D75" s="286"/>
      <c r="E75" s="286"/>
      <c r="F75" s="286"/>
      <c r="G75" s="286"/>
      <c r="H75" s="286"/>
      <c r="I75" s="286"/>
      <c r="J75" s="286"/>
      <c r="K75" s="286"/>
      <c r="L75" s="285"/>
      <c r="M75" s="284"/>
      <c r="N75" s="286"/>
      <c r="O75" s="286"/>
      <c r="P75" s="286"/>
      <c r="Q75" s="286"/>
      <c r="R75" s="286"/>
      <c r="S75" s="286"/>
      <c r="T75" s="286"/>
      <c r="U75" s="286"/>
      <c r="V75" s="286"/>
      <c r="W75" s="286"/>
      <c r="X75" s="286"/>
      <c r="Y75" s="286"/>
      <c r="Z75" s="286"/>
      <c r="AA75" s="286"/>
      <c r="AB75" s="286"/>
      <c r="AC75" s="285"/>
      <c r="AD75" s="284"/>
      <c r="AE75" s="286"/>
      <c r="AF75" s="286"/>
      <c r="AG75" s="286"/>
      <c r="AH75" s="286"/>
      <c r="AI75" s="286"/>
      <c r="AJ75" s="285"/>
      <c r="AK75" s="284"/>
      <c r="AL75" s="286"/>
      <c r="AM75" s="286"/>
      <c r="AN75" s="286"/>
      <c r="AO75" s="286"/>
      <c r="AP75" s="286"/>
      <c r="AQ75" s="286"/>
      <c r="AR75" s="285"/>
      <c r="AS75" s="284"/>
      <c r="AT75" s="286"/>
      <c r="AU75" s="286"/>
      <c r="AV75" s="286"/>
      <c r="AW75" s="286"/>
      <c r="AX75" s="286"/>
      <c r="AY75" s="285"/>
      <c r="AZ75" s="73"/>
    </row>
    <row r="76" spans="1:52" ht="11.1" customHeight="1" x14ac:dyDescent="0.25">
      <c r="A76" s="302" t="s">
        <v>519</v>
      </c>
      <c r="B76" s="303"/>
      <c r="C76" s="250" t="s">
        <v>520</v>
      </c>
      <c r="D76" s="265"/>
      <c r="E76" s="265"/>
      <c r="F76" s="265"/>
      <c r="G76" s="265"/>
      <c r="H76" s="265"/>
      <c r="I76" s="265"/>
      <c r="J76" s="265"/>
      <c r="K76" s="265"/>
      <c r="L76" s="265"/>
      <c r="M76" s="265"/>
      <c r="N76" s="265"/>
      <c r="O76" s="265"/>
      <c r="P76" s="265"/>
      <c r="Q76" s="265"/>
      <c r="R76" s="265"/>
      <c r="S76" s="265"/>
      <c r="T76" s="265"/>
      <c r="U76" s="265"/>
      <c r="V76" s="265"/>
      <c r="W76" s="265"/>
      <c r="X76" s="265"/>
      <c r="Y76" s="265"/>
      <c r="Z76" s="265"/>
      <c r="AA76" s="265"/>
      <c r="AB76" s="265"/>
      <c r="AC76" s="265"/>
      <c r="AD76" s="265"/>
      <c r="AE76" s="265"/>
      <c r="AF76" s="265"/>
      <c r="AG76" s="265"/>
      <c r="AH76" s="265"/>
      <c r="AI76" s="265"/>
      <c r="AJ76" s="265"/>
      <c r="AK76" s="265"/>
      <c r="AL76" s="265"/>
      <c r="AM76" s="265"/>
      <c r="AN76" s="265"/>
      <c r="AO76" s="265"/>
      <c r="AP76" s="265"/>
      <c r="AQ76" s="265"/>
      <c r="AR76" s="251"/>
      <c r="AS76" s="306" t="s">
        <v>470</v>
      </c>
      <c r="AT76" s="307"/>
      <c r="AU76" s="307"/>
      <c r="AV76" s="307"/>
      <c r="AW76" s="307"/>
      <c r="AX76" s="307"/>
      <c r="AY76" s="308"/>
      <c r="AZ76" s="73"/>
    </row>
    <row r="77" spans="1:52" ht="12" customHeight="1" x14ac:dyDescent="0.25">
      <c r="A77" s="304"/>
      <c r="B77" s="305"/>
      <c r="C77" s="250" t="s">
        <v>521</v>
      </c>
      <c r="D77" s="265"/>
      <c r="E77" s="265"/>
      <c r="F77" s="265"/>
      <c r="G77" s="265"/>
      <c r="H77" s="265"/>
      <c r="I77" s="265"/>
      <c r="J77" s="265"/>
      <c r="K77" s="265"/>
      <c r="L77" s="251"/>
      <c r="M77" s="290" t="s">
        <v>512</v>
      </c>
      <c r="N77" s="291"/>
      <c r="O77" s="291"/>
      <c r="P77" s="291"/>
      <c r="Q77" s="291"/>
      <c r="R77" s="291"/>
      <c r="S77" s="292"/>
      <c r="T77" s="241" t="s">
        <v>522</v>
      </c>
      <c r="U77" s="242"/>
      <c r="V77" s="242"/>
      <c r="W77" s="242"/>
      <c r="X77" s="242"/>
      <c r="Y77" s="242"/>
      <c r="Z77" s="242"/>
      <c r="AA77" s="242"/>
      <c r="AB77" s="242"/>
      <c r="AC77" s="243"/>
      <c r="AD77" s="299" t="s">
        <v>523</v>
      </c>
      <c r="AE77" s="300"/>
      <c r="AF77" s="300"/>
      <c r="AG77" s="300"/>
      <c r="AH77" s="300"/>
      <c r="AI77" s="300"/>
      <c r="AJ77" s="300"/>
      <c r="AK77" s="300"/>
      <c r="AL77" s="300"/>
      <c r="AM77" s="300"/>
      <c r="AN77" s="300"/>
      <c r="AO77" s="300"/>
      <c r="AP77" s="300"/>
      <c r="AQ77" s="300"/>
      <c r="AR77" s="301"/>
      <c r="AS77" s="309"/>
      <c r="AT77" s="310"/>
      <c r="AU77" s="310"/>
      <c r="AV77" s="310"/>
      <c r="AW77" s="310"/>
      <c r="AX77" s="310"/>
      <c r="AY77" s="311"/>
      <c r="AZ77" s="73"/>
    </row>
    <row r="78" spans="1:52" ht="12.6" customHeight="1" x14ac:dyDescent="0.25">
      <c r="A78" s="209" t="s">
        <v>524</v>
      </c>
      <c r="B78" s="211"/>
      <c r="C78" s="211"/>
      <c r="D78" s="211"/>
      <c r="E78" s="211"/>
      <c r="F78" s="211"/>
      <c r="G78" s="211"/>
      <c r="H78" s="211"/>
      <c r="I78" s="211"/>
      <c r="J78" s="211"/>
      <c r="K78" s="211"/>
      <c r="L78" s="211"/>
      <c r="M78" s="211"/>
      <c r="N78" s="211"/>
      <c r="O78" s="211"/>
      <c r="P78" s="211"/>
      <c r="Q78" s="211"/>
      <c r="R78" s="211"/>
      <c r="S78" s="211"/>
      <c r="T78" s="211"/>
      <c r="U78" s="211"/>
      <c r="V78" s="211"/>
      <c r="W78" s="211"/>
      <c r="X78" s="211"/>
      <c r="Y78" s="211"/>
      <c r="Z78" s="211"/>
      <c r="AA78" s="211"/>
      <c r="AB78" s="211"/>
      <c r="AC78" s="211"/>
      <c r="AD78" s="211"/>
      <c r="AE78" s="211"/>
      <c r="AF78" s="211"/>
      <c r="AG78" s="211"/>
      <c r="AH78" s="211"/>
      <c r="AI78" s="211"/>
      <c r="AJ78" s="211"/>
      <c r="AK78" s="211"/>
      <c r="AL78" s="211"/>
      <c r="AM78" s="211"/>
      <c r="AN78" s="211"/>
      <c r="AO78" s="211"/>
      <c r="AP78" s="211"/>
      <c r="AQ78" s="211"/>
      <c r="AR78" s="210"/>
      <c r="AS78" s="312"/>
      <c r="AT78" s="313"/>
      <c r="AU78" s="313"/>
      <c r="AV78" s="313"/>
      <c r="AW78" s="313"/>
      <c r="AX78" s="313"/>
      <c r="AY78" s="314"/>
      <c r="AZ78" s="74"/>
    </row>
    <row r="79" spans="1:52" ht="30.6" customHeight="1" x14ac:dyDescent="0.25">
      <c r="A79" s="221" t="s">
        <v>525</v>
      </c>
      <c r="B79" s="221"/>
      <c r="C79" s="221"/>
      <c r="D79" s="221"/>
      <c r="E79" s="221"/>
      <c r="F79" s="221"/>
      <c r="G79" s="221"/>
      <c r="H79" s="221"/>
      <c r="I79" s="221"/>
      <c r="J79" s="221"/>
      <c r="K79" s="221"/>
      <c r="L79" s="221"/>
      <c r="M79" s="221"/>
      <c r="N79" s="221"/>
      <c r="O79" s="221"/>
      <c r="P79" s="221"/>
      <c r="Q79" s="221"/>
      <c r="R79" s="221"/>
      <c r="S79" s="221"/>
      <c r="T79" s="221"/>
      <c r="U79" s="221"/>
      <c r="V79" s="221"/>
      <c r="W79" s="221"/>
      <c r="X79" s="221"/>
      <c r="Y79" s="221"/>
      <c r="Z79" s="221"/>
      <c r="AA79" s="221"/>
      <c r="AB79" s="221"/>
      <c r="AC79" s="221"/>
      <c r="AD79" s="221"/>
      <c r="AE79" s="221"/>
      <c r="AF79" s="221"/>
      <c r="AG79" s="221"/>
      <c r="AH79" s="221"/>
      <c r="AI79" s="221"/>
      <c r="AJ79" s="221"/>
      <c r="AK79" s="221"/>
      <c r="AL79" s="221"/>
      <c r="AM79" s="221"/>
      <c r="AN79" s="221"/>
      <c r="AO79" s="221"/>
      <c r="AP79" s="221"/>
      <c r="AQ79" s="221"/>
      <c r="AR79" s="221"/>
      <c r="AS79" s="221"/>
      <c r="AT79" s="221"/>
      <c r="AU79" s="221"/>
      <c r="AV79" s="221"/>
      <c r="AW79" s="221"/>
      <c r="AX79" s="221"/>
      <c r="AY79" s="221"/>
      <c r="AZ79" s="221"/>
    </row>
    <row r="80" spans="1:52" ht="20.100000000000001" customHeight="1" x14ac:dyDescent="0.25">
      <c r="A80" s="195" t="s">
        <v>459</v>
      </c>
      <c r="B80" s="197"/>
      <c r="C80" s="209" t="s">
        <v>526</v>
      </c>
      <c r="D80" s="211"/>
      <c r="E80" s="211"/>
      <c r="F80" s="211"/>
      <c r="G80" s="211"/>
      <c r="H80" s="211"/>
      <c r="I80" s="211"/>
      <c r="J80" s="211"/>
      <c r="K80" s="211"/>
      <c r="L80" s="211"/>
      <c r="M80" s="211"/>
      <c r="N80" s="211"/>
      <c r="O80" s="211"/>
      <c r="P80" s="211"/>
      <c r="Q80" s="211"/>
      <c r="R80" s="211"/>
      <c r="S80" s="211"/>
      <c r="T80" s="211"/>
      <c r="U80" s="211"/>
      <c r="V80" s="211"/>
      <c r="W80" s="211"/>
      <c r="X80" s="211"/>
      <c r="Y80" s="211"/>
      <c r="Z80" s="210"/>
      <c r="AA80" s="212" t="s">
        <v>527</v>
      </c>
      <c r="AB80" s="213"/>
      <c r="AC80" s="213"/>
      <c r="AD80" s="213"/>
      <c r="AE80" s="213"/>
      <c r="AF80" s="213"/>
      <c r="AG80" s="214"/>
      <c r="AH80" s="195" t="s">
        <v>807</v>
      </c>
      <c r="AI80" s="196"/>
      <c r="AJ80" s="196"/>
      <c r="AK80" s="196"/>
      <c r="AL80" s="196"/>
      <c r="AM80" s="196"/>
      <c r="AN80" s="196"/>
      <c r="AO80" s="197"/>
      <c r="AP80" s="215" t="s">
        <v>529</v>
      </c>
      <c r="AQ80" s="216"/>
      <c r="AR80" s="216"/>
      <c r="AS80" s="216"/>
      <c r="AT80" s="216"/>
      <c r="AU80" s="217"/>
      <c r="AV80" s="218" t="s">
        <v>808</v>
      </c>
      <c r="AW80" s="219"/>
      <c r="AX80" s="219"/>
      <c r="AY80" s="220"/>
      <c r="AZ80" s="74"/>
    </row>
    <row r="81" spans="1:52" ht="12" customHeight="1" x14ac:dyDescent="0.25">
      <c r="A81" s="284"/>
      <c r="B81" s="285"/>
      <c r="C81" s="284"/>
      <c r="D81" s="286"/>
      <c r="E81" s="286"/>
      <c r="F81" s="286"/>
      <c r="G81" s="286"/>
      <c r="H81" s="286"/>
      <c r="I81" s="286"/>
      <c r="J81" s="286"/>
      <c r="K81" s="286"/>
      <c r="L81" s="286"/>
      <c r="M81" s="286"/>
      <c r="N81" s="286"/>
      <c r="O81" s="286"/>
      <c r="P81" s="286"/>
      <c r="Q81" s="286"/>
      <c r="R81" s="286"/>
      <c r="S81" s="286"/>
      <c r="T81" s="286"/>
      <c r="U81" s="286"/>
      <c r="V81" s="286"/>
      <c r="W81" s="286"/>
      <c r="X81" s="286"/>
      <c r="Y81" s="286"/>
      <c r="Z81" s="285"/>
      <c r="AA81" s="284"/>
      <c r="AB81" s="286"/>
      <c r="AC81" s="286"/>
      <c r="AD81" s="286"/>
      <c r="AE81" s="286"/>
      <c r="AF81" s="286"/>
      <c r="AG81" s="285"/>
      <c r="AH81" s="284"/>
      <c r="AI81" s="286"/>
      <c r="AJ81" s="286"/>
      <c r="AK81" s="286"/>
      <c r="AL81" s="286"/>
      <c r="AM81" s="286"/>
      <c r="AN81" s="286"/>
      <c r="AO81" s="285"/>
      <c r="AP81" s="284"/>
      <c r="AQ81" s="286"/>
      <c r="AR81" s="286"/>
      <c r="AS81" s="286"/>
      <c r="AT81" s="286"/>
      <c r="AU81" s="285"/>
      <c r="AV81" s="284"/>
      <c r="AW81" s="286"/>
      <c r="AX81" s="286"/>
      <c r="AY81" s="285"/>
      <c r="AZ81" s="73"/>
    </row>
    <row r="82" spans="1:52" ht="19.5" customHeight="1" x14ac:dyDescent="0.25">
      <c r="A82" s="247" t="s">
        <v>467</v>
      </c>
      <c r="B82" s="249"/>
      <c r="C82" s="244" t="s">
        <v>468</v>
      </c>
      <c r="D82" s="245"/>
      <c r="E82" s="245"/>
      <c r="F82" s="246"/>
      <c r="G82" s="252" t="s">
        <v>469</v>
      </c>
      <c r="H82" s="253"/>
      <c r="I82" s="253"/>
      <c r="J82" s="253"/>
      <c r="K82" s="253"/>
      <c r="L82" s="253"/>
      <c r="M82" s="254"/>
      <c r="N82" s="247" t="s">
        <v>470</v>
      </c>
      <c r="O82" s="248"/>
      <c r="P82" s="248"/>
      <c r="Q82" s="248"/>
      <c r="R82" s="249"/>
      <c r="S82" s="247" t="s">
        <v>471</v>
      </c>
      <c r="T82" s="248"/>
      <c r="U82" s="248"/>
      <c r="V82" s="248"/>
      <c r="W82" s="248"/>
      <c r="X82" s="248"/>
      <c r="Y82" s="248"/>
      <c r="Z82" s="249"/>
      <c r="AA82" s="241" t="s">
        <v>472</v>
      </c>
      <c r="AB82" s="242"/>
      <c r="AC82" s="242"/>
      <c r="AD82" s="242"/>
      <c r="AE82" s="242"/>
      <c r="AF82" s="242"/>
      <c r="AG82" s="243"/>
      <c r="AH82" s="241" t="s">
        <v>535</v>
      </c>
      <c r="AI82" s="242"/>
      <c r="AJ82" s="242"/>
      <c r="AK82" s="242"/>
      <c r="AL82" s="242"/>
      <c r="AM82" s="242"/>
      <c r="AN82" s="242"/>
      <c r="AO82" s="243"/>
      <c r="AP82" s="244" t="s">
        <v>536</v>
      </c>
      <c r="AQ82" s="245"/>
      <c r="AR82" s="245"/>
      <c r="AS82" s="245"/>
      <c r="AT82" s="245"/>
      <c r="AU82" s="246"/>
      <c r="AV82" s="247" t="s">
        <v>537</v>
      </c>
      <c r="AW82" s="248"/>
      <c r="AX82" s="248"/>
      <c r="AY82" s="249"/>
      <c r="AZ82" s="74"/>
    </row>
    <row r="83" spans="1:52" ht="30.6" customHeight="1" x14ac:dyDescent="0.25">
      <c r="A83" s="221" t="s">
        <v>809</v>
      </c>
      <c r="B83" s="221"/>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c r="AH83" s="221"/>
      <c r="AI83" s="221"/>
      <c r="AJ83" s="221"/>
      <c r="AK83" s="221"/>
      <c r="AL83" s="221"/>
      <c r="AM83" s="221"/>
      <c r="AN83" s="221"/>
      <c r="AO83" s="221"/>
      <c r="AP83" s="221"/>
      <c r="AQ83" s="221"/>
      <c r="AR83" s="221"/>
      <c r="AS83" s="221"/>
      <c r="AT83" s="221"/>
      <c r="AU83" s="221"/>
      <c r="AV83" s="221"/>
      <c r="AW83" s="221"/>
      <c r="AX83" s="221"/>
      <c r="AY83" s="221"/>
      <c r="AZ83" s="221"/>
    </row>
    <row r="84" spans="1:52" ht="20.45" customHeight="1" x14ac:dyDescent="0.25">
      <c r="A84" s="112" t="s">
        <v>541</v>
      </c>
      <c r="B84" s="218" t="s">
        <v>451</v>
      </c>
      <c r="C84" s="219"/>
      <c r="D84" s="219"/>
      <c r="E84" s="219"/>
      <c r="F84" s="219"/>
      <c r="G84" s="219"/>
      <c r="H84" s="220"/>
      <c r="I84" s="218" t="s">
        <v>542</v>
      </c>
      <c r="J84" s="219"/>
      <c r="K84" s="219"/>
      <c r="L84" s="219"/>
      <c r="M84" s="219"/>
      <c r="N84" s="220"/>
      <c r="O84" s="195" t="s">
        <v>543</v>
      </c>
      <c r="P84" s="196"/>
      <c r="Q84" s="197"/>
      <c r="R84" s="195" t="s">
        <v>544</v>
      </c>
      <c r="S84" s="196"/>
      <c r="T84" s="196"/>
      <c r="U84" s="196"/>
      <c r="V84" s="196"/>
      <c r="W84" s="196"/>
      <c r="X84" s="196"/>
      <c r="Y84" s="197"/>
      <c r="Z84" s="218" t="s">
        <v>545</v>
      </c>
      <c r="AA84" s="219"/>
      <c r="AB84" s="219"/>
      <c r="AC84" s="219"/>
      <c r="AD84" s="219"/>
      <c r="AE84" s="219"/>
      <c r="AF84" s="219"/>
      <c r="AG84" s="219"/>
      <c r="AH84" s="219"/>
      <c r="AI84" s="220"/>
      <c r="AJ84" s="296" t="s">
        <v>546</v>
      </c>
      <c r="AK84" s="297"/>
      <c r="AL84" s="297"/>
      <c r="AM84" s="297"/>
      <c r="AN84" s="297"/>
      <c r="AO84" s="297"/>
      <c r="AP84" s="297"/>
      <c r="AQ84" s="298"/>
      <c r="AR84" s="195" t="s">
        <v>547</v>
      </c>
      <c r="AS84" s="196"/>
      <c r="AT84" s="196"/>
      <c r="AU84" s="196"/>
      <c r="AV84" s="297" t="s">
        <v>548</v>
      </c>
      <c r="AW84" s="297"/>
      <c r="AX84" s="297"/>
      <c r="AY84" s="298"/>
      <c r="AZ84" s="74"/>
    </row>
    <row r="85" spans="1:52" ht="38.450000000000003" customHeight="1" x14ac:dyDescent="0.25">
      <c r="A85" s="221" t="s">
        <v>549</v>
      </c>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c r="AH85" s="221"/>
      <c r="AI85" s="221"/>
      <c r="AJ85" s="221"/>
      <c r="AK85" s="221"/>
      <c r="AL85" s="221"/>
      <c r="AM85" s="221"/>
      <c r="AN85" s="221"/>
      <c r="AO85" s="221"/>
      <c r="AP85" s="221"/>
      <c r="AQ85" s="221"/>
      <c r="AR85" s="221"/>
      <c r="AS85" s="221"/>
      <c r="AT85" s="221"/>
      <c r="AU85" s="221"/>
      <c r="AV85" s="221"/>
      <c r="AW85" s="221"/>
      <c r="AX85" s="221"/>
      <c r="AY85" s="221"/>
      <c r="AZ85" s="221"/>
    </row>
    <row r="86" spans="1:52" ht="27" customHeight="1" x14ac:dyDescent="0.25">
      <c r="A86" s="112" t="s">
        <v>541</v>
      </c>
      <c r="B86" s="195" t="s">
        <v>506</v>
      </c>
      <c r="C86" s="196"/>
      <c r="D86" s="196"/>
      <c r="E86" s="196"/>
      <c r="F86" s="196"/>
      <c r="G86" s="197"/>
      <c r="H86" s="321" t="s">
        <v>550</v>
      </c>
      <c r="I86" s="322"/>
      <c r="J86" s="322"/>
      <c r="K86" s="322"/>
      <c r="L86" s="322"/>
      <c r="M86" s="322"/>
      <c r="N86" s="322"/>
      <c r="O86" s="322"/>
      <c r="P86" s="322"/>
      <c r="Q86" s="322"/>
      <c r="R86" s="322"/>
      <c r="S86" s="322"/>
      <c r="T86" s="322"/>
      <c r="U86" s="323"/>
      <c r="V86" s="218" t="s">
        <v>551</v>
      </c>
      <c r="W86" s="219"/>
      <c r="X86" s="219"/>
      <c r="Y86" s="219"/>
      <c r="Z86" s="219"/>
      <c r="AA86" s="220"/>
      <c r="AB86" s="195" t="s">
        <v>508</v>
      </c>
      <c r="AC86" s="196"/>
      <c r="AD86" s="196"/>
      <c r="AE86" s="196"/>
      <c r="AF86" s="196"/>
      <c r="AG86" s="196"/>
      <c r="AH86" s="197"/>
      <c r="AI86" s="195" t="s">
        <v>509</v>
      </c>
      <c r="AJ86" s="196"/>
      <c r="AK86" s="196"/>
      <c r="AL86" s="196"/>
      <c r="AM86" s="196"/>
      <c r="AN86" s="196"/>
      <c r="AO86" s="196"/>
      <c r="AP86" s="196"/>
      <c r="AQ86" s="197"/>
      <c r="AR86" s="218" t="s">
        <v>510</v>
      </c>
      <c r="AS86" s="219"/>
      <c r="AT86" s="219"/>
      <c r="AU86" s="220"/>
      <c r="AV86" s="215" t="s">
        <v>552</v>
      </c>
      <c r="AW86" s="216"/>
      <c r="AX86" s="216"/>
      <c r="AY86" s="217"/>
      <c r="AZ86" s="75"/>
    </row>
    <row r="87" spans="1:52" ht="12" customHeight="1" x14ac:dyDescent="0.25">
      <c r="A87" s="113"/>
      <c r="B87" s="284"/>
      <c r="C87" s="286"/>
      <c r="D87" s="286"/>
      <c r="E87" s="286"/>
      <c r="F87" s="286"/>
      <c r="G87" s="285"/>
      <c r="H87" s="284"/>
      <c r="I87" s="286"/>
      <c r="J87" s="286"/>
      <c r="K87" s="286"/>
      <c r="L87" s="286"/>
      <c r="M87" s="286"/>
      <c r="N87" s="286"/>
      <c r="O87" s="286"/>
      <c r="P87" s="286"/>
      <c r="Q87" s="286"/>
      <c r="R87" s="286"/>
      <c r="S87" s="286"/>
      <c r="T87" s="286"/>
      <c r="U87" s="285"/>
      <c r="V87" s="284"/>
      <c r="W87" s="286"/>
      <c r="X87" s="286"/>
      <c r="Y87" s="286"/>
      <c r="Z87" s="286"/>
      <c r="AA87" s="285"/>
      <c r="AB87" s="284"/>
      <c r="AC87" s="286"/>
      <c r="AD87" s="286"/>
      <c r="AE87" s="286"/>
      <c r="AF87" s="286"/>
      <c r="AG87" s="286"/>
      <c r="AH87" s="285"/>
      <c r="AI87" s="284"/>
      <c r="AJ87" s="286"/>
      <c r="AK87" s="286"/>
      <c r="AL87" s="286"/>
      <c r="AM87" s="286"/>
      <c r="AN87" s="286"/>
      <c r="AO87" s="286"/>
      <c r="AP87" s="286"/>
      <c r="AQ87" s="285"/>
      <c r="AR87" s="284"/>
      <c r="AS87" s="286"/>
      <c r="AT87" s="286"/>
      <c r="AU87" s="285"/>
      <c r="AV87" s="284"/>
      <c r="AW87" s="286"/>
      <c r="AX87" s="286"/>
      <c r="AY87" s="285"/>
      <c r="AZ87" s="73"/>
    </row>
    <row r="88" spans="1:52" ht="27" customHeight="1" x14ac:dyDescent="0.25">
      <c r="A88" s="114" t="s">
        <v>553</v>
      </c>
      <c r="B88" s="247" t="s">
        <v>511</v>
      </c>
      <c r="C88" s="248"/>
      <c r="D88" s="248"/>
      <c r="E88" s="248"/>
      <c r="F88" s="248"/>
      <c r="G88" s="249"/>
      <c r="H88" s="244" t="s">
        <v>468</v>
      </c>
      <c r="I88" s="245"/>
      <c r="J88" s="245"/>
      <c r="K88" s="245"/>
      <c r="L88" s="245"/>
      <c r="M88" s="245"/>
      <c r="N88" s="245"/>
      <c r="O88" s="246"/>
      <c r="P88" s="241" t="s">
        <v>512</v>
      </c>
      <c r="Q88" s="242"/>
      <c r="R88" s="242"/>
      <c r="S88" s="242"/>
      <c r="T88" s="242"/>
      <c r="U88" s="243"/>
      <c r="V88" s="241" t="s">
        <v>470</v>
      </c>
      <c r="W88" s="242"/>
      <c r="X88" s="242"/>
      <c r="Y88" s="242"/>
      <c r="Z88" s="242"/>
      <c r="AA88" s="243"/>
      <c r="AB88" s="252" t="s">
        <v>471</v>
      </c>
      <c r="AC88" s="253"/>
      <c r="AD88" s="253"/>
      <c r="AE88" s="253"/>
      <c r="AF88" s="253"/>
      <c r="AG88" s="253"/>
      <c r="AH88" s="254"/>
      <c r="AI88" s="247" t="s">
        <v>513</v>
      </c>
      <c r="AJ88" s="248"/>
      <c r="AK88" s="248"/>
      <c r="AL88" s="248"/>
      <c r="AM88" s="248"/>
      <c r="AN88" s="248"/>
      <c r="AO88" s="248"/>
      <c r="AP88" s="248"/>
      <c r="AQ88" s="249"/>
      <c r="AR88" s="252" t="s">
        <v>514</v>
      </c>
      <c r="AS88" s="253"/>
      <c r="AT88" s="253"/>
      <c r="AU88" s="254"/>
      <c r="AV88" s="244" t="s">
        <v>554</v>
      </c>
      <c r="AW88" s="245"/>
      <c r="AX88" s="245"/>
      <c r="AY88" s="246"/>
      <c r="AZ88" s="75"/>
    </row>
    <row r="89" spans="1:52" ht="12.6" customHeight="1" x14ac:dyDescent="0.25">
      <c r="A89" s="209" t="s">
        <v>555</v>
      </c>
      <c r="B89" s="211"/>
      <c r="C89" s="211"/>
      <c r="D89" s="211"/>
      <c r="E89" s="211"/>
      <c r="F89" s="211"/>
      <c r="G89" s="211"/>
      <c r="H89" s="211"/>
      <c r="I89" s="211"/>
      <c r="J89" s="211"/>
      <c r="K89" s="211"/>
      <c r="L89" s="211"/>
      <c r="M89" s="211"/>
      <c r="N89" s="211"/>
      <c r="O89" s="211"/>
      <c r="P89" s="211"/>
      <c r="Q89" s="211"/>
      <c r="R89" s="211"/>
      <c r="S89" s="211"/>
      <c r="T89" s="211"/>
      <c r="U89" s="211"/>
      <c r="V89" s="211"/>
      <c r="W89" s="211"/>
      <c r="X89" s="211"/>
      <c r="Y89" s="211"/>
      <c r="Z89" s="211"/>
      <c r="AA89" s="211"/>
      <c r="AB89" s="211"/>
      <c r="AC89" s="211"/>
      <c r="AD89" s="211"/>
      <c r="AE89" s="211"/>
      <c r="AF89" s="211"/>
      <c r="AG89" s="211"/>
      <c r="AH89" s="210"/>
      <c r="AI89" s="312"/>
      <c r="AJ89" s="313"/>
      <c r="AK89" s="313"/>
      <c r="AL89" s="313"/>
      <c r="AM89" s="313"/>
      <c r="AN89" s="313"/>
      <c r="AO89" s="313"/>
      <c r="AP89" s="313"/>
      <c r="AQ89" s="314"/>
      <c r="AR89" s="312"/>
      <c r="AS89" s="313"/>
      <c r="AT89" s="313"/>
      <c r="AU89" s="314"/>
      <c r="AV89" s="312"/>
      <c r="AW89" s="313"/>
      <c r="AX89" s="313"/>
      <c r="AY89" s="314"/>
      <c r="AZ89" s="74"/>
    </row>
    <row r="90" spans="1:52" ht="30.6" customHeight="1" x14ac:dyDescent="0.25">
      <c r="A90" s="221" t="s">
        <v>556</v>
      </c>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c r="AH90" s="221"/>
      <c r="AI90" s="221"/>
      <c r="AJ90" s="221"/>
      <c r="AK90" s="221"/>
      <c r="AL90" s="221"/>
      <c r="AM90" s="221"/>
      <c r="AN90" s="221"/>
      <c r="AO90" s="221"/>
      <c r="AP90" s="221"/>
      <c r="AQ90" s="221"/>
      <c r="AR90" s="221"/>
      <c r="AS90" s="221"/>
      <c r="AT90" s="221"/>
      <c r="AU90" s="221"/>
      <c r="AV90" s="221"/>
      <c r="AW90" s="221"/>
      <c r="AX90" s="221"/>
      <c r="AY90" s="221"/>
      <c r="AZ90" s="221"/>
    </row>
    <row r="91" spans="1:52" ht="20.100000000000001" customHeight="1" x14ac:dyDescent="0.25">
      <c r="A91" s="112" t="s">
        <v>541</v>
      </c>
      <c r="B91" s="195" t="s">
        <v>506</v>
      </c>
      <c r="C91" s="196"/>
      <c r="D91" s="196"/>
      <c r="E91" s="196"/>
      <c r="F91" s="196"/>
      <c r="G91" s="197"/>
      <c r="H91" s="209" t="s">
        <v>557</v>
      </c>
      <c r="I91" s="211"/>
      <c r="J91" s="211"/>
      <c r="K91" s="211"/>
      <c r="L91" s="211"/>
      <c r="M91" s="211"/>
      <c r="N91" s="211"/>
      <c r="O91" s="211"/>
      <c r="P91" s="211"/>
      <c r="Q91" s="211"/>
      <c r="R91" s="211"/>
      <c r="S91" s="211"/>
      <c r="T91" s="211"/>
      <c r="U91" s="210"/>
      <c r="V91" s="218" t="s">
        <v>558</v>
      </c>
      <c r="W91" s="219"/>
      <c r="X91" s="219"/>
      <c r="Y91" s="219"/>
      <c r="Z91" s="219"/>
      <c r="AA91" s="219"/>
      <c r="AB91" s="219"/>
      <c r="AC91" s="220"/>
      <c r="AD91" s="195" t="s">
        <v>508</v>
      </c>
      <c r="AE91" s="196"/>
      <c r="AF91" s="196"/>
      <c r="AG91" s="196"/>
      <c r="AH91" s="196"/>
      <c r="AI91" s="196"/>
      <c r="AJ91" s="196"/>
      <c r="AK91" s="197"/>
      <c r="AL91" s="195" t="s">
        <v>509</v>
      </c>
      <c r="AM91" s="196"/>
      <c r="AN91" s="196"/>
      <c r="AO91" s="196"/>
      <c r="AP91" s="196"/>
      <c r="AQ91" s="196"/>
      <c r="AR91" s="196"/>
      <c r="AS91" s="197"/>
      <c r="AT91" s="334" t="s">
        <v>559</v>
      </c>
      <c r="AU91" s="335"/>
      <c r="AV91" s="335"/>
      <c r="AW91" s="335"/>
      <c r="AX91" s="335"/>
      <c r="AY91" s="336"/>
      <c r="AZ91" s="74"/>
    </row>
    <row r="92" spans="1:52" ht="12" customHeight="1" x14ac:dyDescent="0.25">
      <c r="A92" s="113"/>
      <c r="B92" s="284"/>
      <c r="C92" s="286"/>
      <c r="D92" s="286"/>
      <c r="E92" s="286"/>
      <c r="F92" s="286"/>
      <c r="G92" s="285"/>
      <c r="H92" s="284"/>
      <c r="I92" s="286"/>
      <c r="J92" s="286"/>
      <c r="K92" s="286"/>
      <c r="L92" s="286"/>
      <c r="M92" s="286"/>
      <c r="N92" s="286"/>
      <c r="O92" s="286"/>
      <c r="P92" s="286"/>
      <c r="Q92" s="286"/>
      <c r="R92" s="286"/>
      <c r="S92" s="286"/>
      <c r="T92" s="286"/>
      <c r="U92" s="285"/>
      <c r="V92" s="284"/>
      <c r="W92" s="286"/>
      <c r="X92" s="286"/>
      <c r="Y92" s="286"/>
      <c r="Z92" s="286"/>
      <c r="AA92" s="286"/>
      <c r="AB92" s="286"/>
      <c r="AC92" s="285"/>
      <c r="AD92" s="284"/>
      <c r="AE92" s="286"/>
      <c r="AF92" s="286"/>
      <c r="AG92" s="286"/>
      <c r="AH92" s="286"/>
      <c r="AI92" s="286"/>
      <c r="AJ92" s="286"/>
      <c r="AK92" s="285"/>
      <c r="AL92" s="284"/>
      <c r="AM92" s="286"/>
      <c r="AN92" s="286"/>
      <c r="AO92" s="286"/>
      <c r="AP92" s="286"/>
      <c r="AQ92" s="286"/>
      <c r="AR92" s="286"/>
      <c r="AS92" s="285"/>
      <c r="AT92" s="284"/>
      <c r="AU92" s="286"/>
      <c r="AV92" s="286"/>
      <c r="AW92" s="286"/>
      <c r="AX92" s="286"/>
      <c r="AY92" s="285"/>
      <c r="AZ92" s="73"/>
    </row>
    <row r="93" spans="1:52" ht="18.95" customHeight="1" x14ac:dyDescent="0.25">
      <c r="A93" s="324" t="s">
        <v>519</v>
      </c>
      <c r="B93" s="250" t="s">
        <v>560</v>
      </c>
      <c r="C93" s="265"/>
      <c r="D93" s="265"/>
      <c r="E93" s="265"/>
      <c r="F93" s="265"/>
      <c r="G93" s="265"/>
      <c r="H93" s="265"/>
      <c r="I93" s="265"/>
      <c r="J93" s="265"/>
      <c r="K93" s="265"/>
      <c r="L93" s="265"/>
      <c r="M93" s="265"/>
      <c r="N93" s="265"/>
      <c r="O93" s="265"/>
      <c r="P93" s="265"/>
      <c r="Q93" s="265"/>
      <c r="R93" s="265"/>
      <c r="S93" s="265"/>
      <c r="T93" s="265"/>
      <c r="U93" s="265"/>
      <c r="V93" s="265"/>
      <c r="W93" s="265"/>
      <c r="X93" s="265"/>
      <c r="Y93" s="265"/>
      <c r="Z93" s="265"/>
      <c r="AA93" s="265"/>
      <c r="AB93" s="265"/>
      <c r="AC93" s="251"/>
      <c r="AD93" s="302" t="s">
        <v>470</v>
      </c>
      <c r="AE93" s="326"/>
      <c r="AF93" s="326"/>
      <c r="AG93" s="326"/>
      <c r="AH93" s="326"/>
      <c r="AI93" s="326"/>
      <c r="AJ93" s="326"/>
      <c r="AK93" s="303"/>
      <c r="AL93" s="302" t="s">
        <v>513</v>
      </c>
      <c r="AM93" s="326"/>
      <c r="AN93" s="326"/>
      <c r="AO93" s="326"/>
      <c r="AP93" s="326"/>
      <c r="AQ93" s="326"/>
      <c r="AR93" s="326"/>
      <c r="AS93" s="303"/>
      <c r="AT93" s="328" t="s">
        <v>561</v>
      </c>
      <c r="AU93" s="329"/>
      <c r="AV93" s="329"/>
      <c r="AW93" s="329"/>
      <c r="AX93" s="329"/>
      <c r="AY93" s="330"/>
      <c r="AZ93" s="74"/>
    </row>
    <row r="94" spans="1:52" ht="12.2" customHeight="1" x14ac:dyDescent="0.25">
      <c r="A94" s="382"/>
      <c r="B94" s="241" t="s">
        <v>521</v>
      </c>
      <c r="C94" s="242"/>
      <c r="D94" s="242"/>
      <c r="E94" s="242"/>
      <c r="F94" s="242"/>
      <c r="G94" s="243"/>
      <c r="H94" s="247" t="s">
        <v>512</v>
      </c>
      <c r="I94" s="248"/>
      <c r="J94" s="248"/>
      <c r="K94" s="248"/>
      <c r="L94" s="248"/>
      <c r="M94" s="248"/>
      <c r="N94" s="248"/>
      <c r="O94" s="249"/>
      <c r="P94" s="241" t="s">
        <v>810</v>
      </c>
      <c r="Q94" s="242"/>
      <c r="R94" s="242"/>
      <c r="S94" s="242"/>
      <c r="T94" s="242"/>
      <c r="U94" s="243"/>
      <c r="V94" s="241" t="s">
        <v>523</v>
      </c>
      <c r="W94" s="242"/>
      <c r="X94" s="242"/>
      <c r="Y94" s="242"/>
      <c r="Z94" s="242"/>
      <c r="AA94" s="242"/>
      <c r="AB94" s="242"/>
      <c r="AC94" s="243"/>
      <c r="AD94" s="383"/>
      <c r="AE94" s="384"/>
      <c r="AF94" s="384"/>
      <c r="AG94" s="384"/>
      <c r="AH94" s="384"/>
      <c r="AI94" s="384"/>
      <c r="AJ94" s="384"/>
      <c r="AK94" s="385"/>
      <c r="AL94" s="383"/>
      <c r="AM94" s="384"/>
      <c r="AN94" s="384"/>
      <c r="AO94" s="384"/>
      <c r="AP94" s="384"/>
      <c r="AQ94" s="384"/>
      <c r="AR94" s="384"/>
      <c r="AS94" s="385"/>
      <c r="AT94" s="386"/>
      <c r="AU94" s="387"/>
      <c r="AV94" s="387"/>
      <c r="AW94" s="387"/>
      <c r="AX94" s="387"/>
      <c r="AY94" s="388"/>
      <c r="AZ94" s="73"/>
    </row>
    <row r="95" spans="1:52" ht="276" customHeight="1" x14ac:dyDescent="0.25"/>
    <row r="96" spans="1:52" ht="11.45" customHeight="1" x14ac:dyDescent="0.25">
      <c r="A96" s="135"/>
      <c r="B96" s="379"/>
      <c r="C96" s="380"/>
      <c r="D96" s="380"/>
      <c r="E96" s="380"/>
      <c r="F96" s="380"/>
      <c r="G96" s="381"/>
      <c r="H96" s="379"/>
      <c r="I96" s="380"/>
      <c r="J96" s="380"/>
      <c r="K96" s="380"/>
      <c r="L96" s="380"/>
      <c r="M96" s="380"/>
      <c r="N96" s="380"/>
      <c r="O96" s="381"/>
      <c r="P96" s="250" t="s">
        <v>811</v>
      </c>
      <c r="Q96" s="265"/>
      <c r="R96" s="265"/>
      <c r="S96" s="265"/>
      <c r="T96" s="265"/>
      <c r="U96" s="251"/>
      <c r="V96" s="379"/>
      <c r="W96" s="380"/>
      <c r="X96" s="380"/>
      <c r="Y96" s="380"/>
      <c r="Z96" s="380"/>
      <c r="AA96" s="380"/>
      <c r="AB96" s="380"/>
      <c r="AC96" s="381"/>
      <c r="AD96" s="376"/>
      <c r="AE96" s="377"/>
      <c r="AF96" s="377"/>
      <c r="AG96" s="377"/>
      <c r="AH96" s="377"/>
      <c r="AI96" s="377"/>
      <c r="AJ96" s="377"/>
      <c r="AK96" s="378"/>
      <c r="AL96" s="376"/>
      <c r="AM96" s="377"/>
      <c r="AN96" s="377"/>
      <c r="AO96" s="377"/>
      <c r="AP96" s="377"/>
      <c r="AQ96" s="377"/>
      <c r="AR96" s="377"/>
      <c r="AS96" s="378"/>
      <c r="AT96" s="376"/>
      <c r="AU96" s="377"/>
      <c r="AV96" s="377"/>
      <c r="AW96" s="377"/>
      <c r="AX96" s="377"/>
      <c r="AY96" s="378"/>
      <c r="AZ96" s="73"/>
    </row>
    <row r="97" spans="1:52" ht="12.6" customHeight="1" x14ac:dyDescent="0.25">
      <c r="A97" s="209" t="s">
        <v>562</v>
      </c>
      <c r="B97" s="211"/>
      <c r="C97" s="211"/>
      <c r="D97" s="211"/>
      <c r="E97" s="211"/>
      <c r="F97" s="211"/>
      <c r="G97" s="211"/>
      <c r="H97" s="211"/>
      <c r="I97" s="211"/>
      <c r="J97" s="211"/>
      <c r="K97" s="211"/>
      <c r="L97" s="211"/>
      <c r="M97" s="211"/>
      <c r="N97" s="211"/>
      <c r="O97" s="211"/>
      <c r="P97" s="211"/>
      <c r="Q97" s="211"/>
      <c r="R97" s="211"/>
      <c r="S97" s="211"/>
      <c r="T97" s="211"/>
      <c r="U97" s="211"/>
      <c r="V97" s="211"/>
      <c r="W97" s="211"/>
      <c r="X97" s="211"/>
      <c r="Y97" s="211"/>
      <c r="Z97" s="211"/>
      <c r="AA97" s="211"/>
      <c r="AB97" s="211"/>
      <c r="AC97" s="211"/>
      <c r="AD97" s="211"/>
      <c r="AE97" s="211"/>
      <c r="AF97" s="211"/>
      <c r="AG97" s="211"/>
      <c r="AH97" s="211"/>
      <c r="AI97" s="211"/>
      <c r="AJ97" s="211"/>
      <c r="AK97" s="210"/>
      <c r="AL97" s="318"/>
      <c r="AM97" s="320"/>
      <c r="AN97" s="320"/>
      <c r="AO97" s="320"/>
      <c r="AP97" s="320"/>
      <c r="AQ97" s="320"/>
      <c r="AR97" s="320"/>
      <c r="AS97" s="319"/>
      <c r="AT97" s="318"/>
      <c r="AU97" s="320"/>
      <c r="AV97" s="320"/>
      <c r="AW97" s="320"/>
      <c r="AX97" s="320"/>
      <c r="AY97" s="319"/>
      <c r="AZ97" s="73"/>
    </row>
    <row r="98" spans="1:52" ht="22.5" customHeight="1" x14ac:dyDescent="0.25">
      <c r="A98" s="221" t="s">
        <v>563</v>
      </c>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c r="AH98" s="221"/>
      <c r="AI98" s="221"/>
      <c r="AJ98" s="221"/>
      <c r="AK98" s="221"/>
      <c r="AL98" s="221"/>
      <c r="AM98" s="221"/>
      <c r="AN98" s="221"/>
      <c r="AO98" s="221"/>
      <c r="AP98" s="221"/>
      <c r="AQ98" s="221"/>
      <c r="AR98" s="221"/>
      <c r="AS98" s="221"/>
      <c r="AT98" s="221"/>
      <c r="AU98" s="221"/>
      <c r="AV98" s="221"/>
      <c r="AW98" s="221"/>
      <c r="AX98" s="221"/>
      <c r="AY98" s="221"/>
      <c r="AZ98" s="221"/>
    </row>
    <row r="99" spans="1:52" ht="16.5" customHeight="1" x14ac:dyDescent="0.25">
      <c r="A99" s="74"/>
      <c r="B99" s="74"/>
      <c r="C99" s="193"/>
      <c r="D99" s="193"/>
      <c r="E99" s="193"/>
      <c r="F99" s="193"/>
      <c r="G99" s="193"/>
      <c r="H99" s="193"/>
      <c r="I99" s="193"/>
      <c r="J99" s="193"/>
      <c r="K99" s="193"/>
      <c r="L99" s="193"/>
      <c r="M99" s="193"/>
      <c r="N99" s="193"/>
      <c r="O99" s="74"/>
      <c r="P99" s="74"/>
      <c r="Q99" s="74"/>
      <c r="R99" s="193"/>
      <c r="S99" s="193"/>
      <c r="T99" s="193"/>
      <c r="U99" s="74"/>
      <c r="V99" s="193"/>
      <c r="W99" s="193"/>
      <c r="X99" s="193"/>
      <c r="Y99" s="193"/>
      <c r="Z99" s="193"/>
      <c r="AA99" s="193"/>
      <c r="AB99" s="193"/>
      <c r="AC99" s="193"/>
      <c r="AD99" s="193"/>
      <c r="AE99" s="193"/>
      <c r="AF99" s="193"/>
      <c r="AG99" s="193"/>
      <c r="AH99" s="193"/>
      <c r="AI99" s="193"/>
      <c r="AJ99" s="193"/>
      <c r="AK99" s="193"/>
      <c r="AL99" s="193"/>
      <c r="AM99" s="193"/>
      <c r="AN99" s="193"/>
      <c r="AO99" s="193"/>
      <c r="AP99" s="193"/>
      <c r="AQ99" s="193"/>
      <c r="AR99" s="193"/>
      <c r="AS99" s="193"/>
      <c r="AT99" s="74"/>
      <c r="AU99" s="375" t="s">
        <v>458</v>
      </c>
      <c r="AV99" s="375"/>
      <c r="AW99" s="375"/>
      <c r="AX99" s="375"/>
      <c r="AY99" s="375"/>
      <c r="AZ99" s="375"/>
    </row>
    <row r="100" spans="1:52" ht="27" customHeight="1" x14ac:dyDescent="0.25">
      <c r="A100" s="195" t="s">
        <v>459</v>
      </c>
      <c r="B100" s="197"/>
      <c r="C100" s="195" t="s">
        <v>449</v>
      </c>
      <c r="D100" s="196"/>
      <c r="E100" s="196"/>
      <c r="F100" s="196"/>
      <c r="G100" s="196"/>
      <c r="H100" s="196" t="s">
        <v>564</v>
      </c>
      <c r="I100" s="196"/>
      <c r="J100" s="196"/>
      <c r="K100" s="196"/>
      <c r="L100" s="196"/>
      <c r="M100" s="196"/>
      <c r="N100" s="197"/>
      <c r="O100" s="209" t="s">
        <v>565</v>
      </c>
      <c r="P100" s="211"/>
      <c r="Q100" s="210"/>
      <c r="R100" s="209" t="s">
        <v>566</v>
      </c>
      <c r="S100" s="211"/>
      <c r="T100" s="211"/>
      <c r="U100" s="211"/>
      <c r="V100" s="211"/>
      <c r="W100" s="211"/>
      <c r="X100" s="210"/>
      <c r="Y100" s="209" t="s">
        <v>567</v>
      </c>
      <c r="Z100" s="211"/>
      <c r="AA100" s="211"/>
      <c r="AB100" s="211"/>
      <c r="AC100" s="211"/>
      <c r="AD100" s="211"/>
      <c r="AE100" s="211"/>
      <c r="AF100" s="211"/>
      <c r="AG100" s="211"/>
      <c r="AH100" s="210"/>
      <c r="AI100" s="195" t="s">
        <v>568</v>
      </c>
      <c r="AJ100" s="196"/>
      <c r="AK100" s="196"/>
      <c r="AL100" s="196"/>
      <c r="AM100" s="196"/>
      <c r="AN100" s="196"/>
      <c r="AO100" s="196"/>
      <c r="AP100" s="197"/>
      <c r="AQ100" s="195" t="s">
        <v>569</v>
      </c>
      <c r="AR100" s="196"/>
      <c r="AS100" s="196"/>
      <c r="AT100" s="196"/>
      <c r="AU100" s="197"/>
      <c r="AV100" s="209" t="s">
        <v>570</v>
      </c>
      <c r="AW100" s="211"/>
      <c r="AX100" s="211"/>
      <c r="AY100" s="210"/>
      <c r="AZ100" s="74"/>
    </row>
    <row r="101" spans="1:52" ht="12" customHeight="1" x14ac:dyDescent="0.25">
      <c r="A101" s="284"/>
      <c r="B101" s="285"/>
      <c r="C101" s="284"/>
      <c r="D101" s="286"/>
      <c r="E101" s="286"/>
      <c r="F101" s="286"/>
      <c r="G101" s="286"/>
      <c r="H101" s="286"/>
      <c r="I101" s="286"/>
      <c r="J101" s="286"/>
      <c r="K101" s="286"/>
      <c r="L101" s="286"/>
      <c r="M101" s="286"/>
      <c r="N101" s="285"/>
      <c r="O101" s="284"/>
      <c r="P101" s="286"/>
      <c r="Q101" s="285"/>
      <c r="R101" s="284"/>
      <c r="S101" s="286"/>
      <c r="T101" s="286"/>
      <c r="U101" s="286"/>
      <c r="V101" s="286"/>
      <c r="W101" s="286"/>
      <c r="X101" s="285"/>
      <c r="Y101" s="284"/>
      <c r="Z101" s="286"/>
      <c r="AA101" s="286"/>
      <c r="AB101" s="286"/>
      <c r="AC101" s="286"/>
      <c r="AD101" s="286"/>
      <c r="AE101" s="286"/>
      <c r="AF101" s="286"/>
      <c r="AG101" s="286"/>
      <c r="AH101" s="285"/>
      <c r="AI101" s="284"/>
      <c r="AJ101" s="286"/>
      <c r="AK101" s="286"/>
      <c r="AL101" s="286"/>
      <c r="AM101" s="286"/>
      <c r="AN101" s="286"/>
      <c r="AO101" s="286"/>
      <c r="AP101" s="285"/>
      <c r="AQ101" s="284"/>
      <c r="AR101" s="286"/>
      <c r="AS101" s="286"/>
      <c r="AT101" s="286"/>
      <c r="AU101" s="285"/>
      <c r="AV101" s="284"/>
      <c r="AW101" s="286"/>
      <c r="AX101" s="286"/>
      <c r="AY101" s="285"/>
      <c r="AZ101" s="73"/>
    </row>
    <row r="102" spans="1:52" ht="27.6" customHeight="1" x14ac:dyDescent="0.25">
      <c r="A102" s="247" t="s">
        <v>467</v>
      </c>
      <c r="B102" s="249"/>
      <c r="C102" s="290" t="s">
        <v>571</v>
      </c>
      <c r="D102" s="291"/>
      <c r="E102" s="291"/>
      <c r="F102" s="291"/>
      <c r="G102" s="291"/>
      <c r="H102" s="248" t="s">
        <v>572</v>
      </c>
      <c r="I102" s="248"/>
      <c r="J102" s="248"/>
      <c r="K102" s="248"/>
      <c r="L102" s="248"/>
      <c r="M102" s="248"/>
      <c r="N102" s="249"/>
      <c r="O102" s="250" t="s">
        <v>573</v>
      </c>
      <c r="P102" s="265"/>
      <c r="Q102" s="251"/>
      <c r="R102" s="250" t="s">
        <v>574</v>
      </c>
      <c r="S102" s="265"/>
      <c r="T102" s="265"/>
      <c r="U102" s="265"/>
      <c r="V102" s="265"/>
      <c r="W102" s="265"/>
      <c r="X102" s="251"/>
      <c r="Y102" s="250" t="s">
        <v>575</v>
      </c>
      <c r="Z102" s="265"/>
      <c r="AA102" s="265"/>
      <c r="AB102" s="265"/>
      <c r="AC102" s="265"/>
      <c r="AD102" s="265"/>
      <c r="AE102" s="265"/>
      <c r="AF102" s="265"/>
      <c r="AG102" s="265"/>
      <c r="AH102" s="251"/>
      <c r="AI102" s="247" t="s">
        <v>576</v>
      </c>
      <c r="AJ102" s="248"/>
      <c r="AK102" s="248"/>
      <c r="AL102" s="248"/>
      <c r="AM102" s="248"/>
      <c r="AN102" s="248"/>
      <c r="AO102" s="248"/>
      <c r="AP102" s="249"/>
      <c r="AQ102" s="247" t="s">
        <v>577</v>
      </c>
      <c r="AR102" s="248"/>
      <c r="AS102" s="248"/>
      <c r="AT102" s="248"/>
      <c r="AU102" s="249"/>
      <c r="AV102" s="250" t="s">
        <v>578</v>
      </c>
      <c r="AW102" s="265"/>
      <c r="AX102" s="265"/>
      <c r="AY102" s="251"/>
      <c r="AZ102" s="75"/>
    </row>
    <row r="103" spans="1:52" ht="30.95" customHeight="1" x14ac:dyDescent="0.25">
      <c r="A103" s="221" t="s">
        <v>579</v>
      </c>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c r="AH103" s="221"/>
      <c r="AI103" s="221"/>
      <c r="AJ103" s="221"/>
      <c r="AK103" s="221"/>
      <c r="AL103" s="221"/>
      <c r="AM103" s="221"/>
      <c r="AN103" s="221"/>
      <c r="AO103" s="221"/>
      <c r="AP103" s="221"/>
      <c r="AQ103" s="221"/>
      <c r="AR103" s="221"/>
      <c r="AS103" s="221"/>
      <c r="AT103" s="221"/>
      <c r="AU103" s="221"/>
      <c r="AV103" s="221"/>
      <c r="AW103" s="221"/>
      <c r="AX103" s="221"/>
      <c r="AY103" s="221"/>
      <c r="AZ103" s="221"/>
    </row>
    <row r="104" spans="1:52" ht="32.1" customHeight="1" x14ac:dyDescent="0.25">
      <c r="A104" s="221" t="s">
        <v>812</v>
      </c>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c r="AH104" s="221"/>
      <c r="AI104" s="221"/>
      <c r="AJ104" s="221"/>
      <c r="AK104" s="221"/>
      <c r="AL104" s="221"/>
      <c r="AM104" s="221"/>
      <c r="AN104" s="221"/>
      <c r="AO104" s="221"/>
      <c r="AP104" s="221"/>
      <c r="AQ104" s="221"/>
      <c r="AR104" s="221"/>
      <c r="AS104" s="221"/>
      <c r="AT104" s="221"/>
      <c r="AU104" s="221"/>
      <c r="AV104" s="221"/>
      <c r="AW104" s="221"/>
      <c r="AX104" s="221"/>
      <c r="AY104" s="221"/>
      <c r="AZ104" s="221"/>
    </row>
    <row r="105" spans="1:52" ht="17.45" customHeight="1" x14ac:dyDescent="0.25">
      <c r="A105" s="338" t="s">
        <v>813</v>
      </c>
      <c r="B105" s="338"/>
      <c r="C105" s="338"/>
      <c r="D105" s="338"/>
      <c r="E105" s="338"/>
      <c r="F105" s="338"/>
      <c r="G105" s="338"/>
      <c r="H105" s="338"/>
      <c r="I105" s="338"/>
      <c r="J105" s="338"/>
      <c r="K105" s="338"/>
      <c r="L105" s="338"/>
      <c r="M105" s="338"/>
      <c r="N105" s="338"/>
      <c r="O105" s="338"/>
      <c r="P105" s="338"/>
      <c r="Q105" s="338"/>
      <c r="R105" s="338"/>
      <c r="S105" s="338"/>
      <c r="T105" s="338"/>
      <c r="U105" s="338"/>
      <c r="V105" s="338"/>
      <c r="W105" s="338"/>
      <c r="X105" s="338"/>
      <c r="Y105" s="338"/>
      <c r="Z105" s="338"/>
      <c r="AA105" s="338"/>
      <c r="AB105" s="338"/>
      <c r="AC105" s="338"/>
      <c r="AD105" s="338"/>
      <c r="AE105" s="338"/>
      <c r="AF105" s="338"/>
      <c r="AG105" s="338"/>
      <c r="AH105" s="338"/>
      <c r="AI105" s="338"/>
      <c r="AJ105" s="338"/>
      <c r="AK105" s="338"/>
      <c r="AL105" s="338"/>
      <c r="AM105" s="338"/>
      <c r="AN105" s="338"/>
      <c r="AO105" s="338"/>
      <c r="AP105" s="338"/>
      <c r="AQ105" s="338"/>
      <c r="AR105" s="338"/>
      <c r="AS105" s="338"/>
      <c r="AT105" s="338"/>
      <c r="AU105" s="338"/>
      <c r="AV105" s="338"/>
      <c r="AW105" s="338"/>
      <c r="AX105" s="338"/>
      <c r="AY105" s="338"/>
      <c r="AZ105" s="338"/>
    </row>
    <row r="106" spans="1:52" ht="12" customHeight="1" x14ac:dyDescent="0.25">
      <c r="A106" s="218" t="s">
        <v>581</v>
      </c>
      <c r="B106" s="219"/>
      <c r="C106" s="219"/>
      <c r="D106" s="219"/>
      <c r="E106" s="219"/>
      <c r="F106" s="219"/>
      <c r="G106" s="219"/>
      <c r="H106" s="219"/>
      <c r="I106" s="220"/>
      <c r="J106" s="195" t="s">
        <v>582</v>
      </c>
      <c r="K106" s="196"/>
      <c r="L106" s="196"/>
      <c r="M106" s="196"/>
      <c r="N106" s="196"/>
      <c r="O106" s="196"/>
      <c r="P106" s="196"/>
      <c r="Q106" s="196"/>
      <c r="R106" s="196"/>
      <c r="S106" s="196"/>
      <c r="T106" s="197"/>
      <c r="U106" s="73"/>
      <c r="V106" s="192"/>
      <c r="W106" s="192"/>
      <c r="X106" s="192"/>
      <c r="Y106" s="192"/>
      <c r="Z106" s="192"/>
      <c r="AA106" s="192"/>
      <c r="AB106" s="192"/>
      <c r="AC106" s="192"/>
      <c r="AD106" s="192"/>
      <c r="AE106" s="192"/>
      <c r="AF106" s="192"/>
      <c r="AG106" s="192"/>
      <c r="AH106" s="192"/>
      <c r="AI106" s="192"/>
      <c r="AJ106" s="192"/>
      <c r="AK106" s="192"/>
      <c r="AL106" s="192"/>
      <c r="AM106" s="192"/>
      <c r="AN106" s="192"/>
      <c r="AO106" s="192"/>
      <c r="AP106" s="192"/>
      <c r="AQ106" s="192"/>
      <c r="AR106" s="192"/>
      <c r="AS106" s="192"/>
      <c r="AT106" s="73"/>
      <c r="AU106" s="73"/>
      <c r="AV106" s="192"/>
      <c r="AW106" s="192"/>
      <c r="AX106" s="192"/>
      <c r="AY106" s="192"/>
      <c r="AZ106" s="73"/>
    </row>
    <row r="107" spans="1:52" ht="12" customHeight="1" x14ac:dyDescent="0.25">
      <c r="A107" s="232" t="s">
        <v>583</v>
      </c>
      <c r="B107" s="233"/>
      <c r="C107" s="233"/>
      <c r="D107" s="233"/>
      <c r="E107" s="233"/>
      <c r="F107" s="233"/>
      <c r="G107" s="233"/>
      <c r="H107" s="233"/>
      <c r="I107" s="234"/>
      <c r="J107" s="189" t="s">
        <v>584</v>
      </c>
      <c r="K107" s="190"/>
      <c r="L107" s="190"/>
      <c r="M107" s="190"/>
      <c r="N107" s="190"/>
      <c r="O107" s="190"/>
      <c r="P107" s="190"/>
      <c r="Q107" s="190"/>
      <c r="R107" s="190"/>
      <c r="S107" s="190"/>
      <c r="T107" s="191"/>
      <c r="U107" s="73"/>
      <c r="V107" s="192"/>
      <c r="W107" s="192"/>
      <c r="X107" s="192"/>
      <c r="Y107" s="192"/>
      <c r="Z107" s="192"/>
      <c r="AA107" s="192"/>
      <c r="AB107" s="192"/>
      <c r="AC107" s="192"/>
      <c r="AD107" s="192"/>
      <c r="AE107" s="192"/>
      <c r="AF107" s="192"/>
      <c r="AG107" s="192"/>
      <c r="AH107" s="192"/>
      <c r="AI107" s="192"/>
      <c r="AJ107" s="192"/>
      <c r="AK107" s="192"/>
      <c r="AL107" s="192"/>
      <c r="AM107" s="192"/>
      <c r="AN107" s="192"/>
      <c r="AO107" s="192"/>
      <c r="AP107" s="192"/>
      <c r="AQ107" s="192"/>
      <c r="AR107" s="192"/>
      <c r="AS107" s="192"/>
      <c r="AT107" s="73"/>
      <c r="AU107" s="73"/>
      <c r="AV107" s="192"/>
      <c r="AW107" s="192"/>
      <c r="AX107" s="192"/>
      <c r="AY107" s="192"/>
      <c r="AZ107" s="73"/>
    </row>
    <row r="108" spans="1:52" ht="12" customHeight="1" x14ac:dyDescent="0.25">
      <c r="A108" s="232" t="s">
        <v>585</v>
      </c>
      <c r="B108" s="233"/>
      <c r="C108" s="233"/>
      <c r="D108" s="233"/>
      <c r="E108" s="233"/>
      <c r="F108" s="233"/>
      <c r="G108" s="233"/>
      <c r="H108" s="233"/>
      <c r="I108" s="234"/>
      <c r="J108" s="189" t="s">
        <v>584</v>
      </c>
      <c r="K108" s="190"/>
      <c r="L108" s="190"/>
      <c r="M108" s="190"/>
      <c r="N108" s="190"/>
      <c r="O108" s="190"/>
      <c r="P108" s="190"/>
      <c r="Q108" s="190"/>
      <c r="R108" s="190"/>
      <c r="S108" s="190"/>
      <c r="T108" s="191"/>
      <c r="U108" s="73"/>
      <c r="V108" s="192"/>
      <c r="W108" s="192"/>
      <c r="X108" s="192"/>
      <c r="Y108" s="192"/>
      <c r="Z108" s="192"/>
      <c r="AA108" s="192"/>
      <c r="AB108" s="192"/>
      <c r="AC108" s="192"/>
      <c r="AD108" s="192"/>
      <c r="AE108" s="192"/>
      <c r="AF108" s="192"/>
      <c r="AG108" s="192"/>
      <c r="AH108" s="192"/>
      <c r="AI108" s="192"/>
      <c r="AJ108" s="192"/>
      <c r="AK108" s="192"/>
      <c r="AL108" s="192"/>
      <c r="AM108" s="192"/>
      <c r="AN108" s="192"/>
      <c r="AO108" s="192"/>
      <c r="AP108" s="192"/>
      <c r="AQ108" s="192"/>
      <c r="AR108" s="192"/>
      <c r="AS108" s="192"/>
      <c r="AT108" s="73"/>
      <c r="AU108" s="73"/>
      <c r="AV108" s="192"/>
      <c r="AW108" s="192"/>
      <c r="AX108" s="192"/>
      <c r="AY108" s="192"/>
      <c r="AZ108" s="73"/>
    </row>
    <row r="109" spans="1:52" ht="11.1" customHeight="1" x14ac:dyDescent="0.25">
      <c r="A109" s="232" t="s">
        <v>586</v>
      </c>
      <c r="B109" s="233"/>
      <c r="C109" s="233"/>
      <c r="D109" s="233"/>
      <c r="E109" s="233"/>
      <c r="F109" s="233"/>
      <c r="G109" s="233"/>
      <c r="H109" s="233"/>
      <c r="I109" s="234"/>
      <c r="J109" s="189" t="s">
        <v>584</v>
      </c>
      <c r="K109" s="190"/>
      <c r="L109" s="190"/>
      <c r="M109" s="190"/>
      <c r="N109" s="190"/>
      <c r="O109" s="190"/>
      <c r="P109" s="190"/>
      <c r="Q109" s="190"/>
      <c r="R109" s="190"/>
      <c r="S109" s="190"/>
      <c r="T109" s="191"/>
      <c r="U109" s="73"/>
      <c r="V109" s="192"/>
      <c r="W109" s="192"/>
      <c r="X109" s="192"/>
      <c r="Y109" s="192"/>
      <c r="Z109" s="192"/>
      <c r="AA109" s="192"/>
      <c r="AB109" s="192"/>
      <c r="AC109" s="192"/>
      <c r="AD109" s="192"/>
      <c r="AE109" s="192"/>
      <c r="AF109" s="192"/>
      <c r="AG109" s="192"/>
      <c r="AH109" s="192"/>
      <c r="AI109" s="192"/>
      <c r="AJ109" s="192"/>
      <c r="AK109" s="192"/>
      <c r="AL109" s="192"/>
      <c r="AM109" s="192"/>
      <c r="AN109" s="192"/>
      <c r="AO109" s="192"/>
      <c r="AP109" s="192"/>
      <c r="AQ109" s="192"/>
      <c r="AR109" s="192"/>
      <c r="AS109" s="192"/>
      <c r="AT109" s="73"/>
      <c r="AU109" s="73"/>
      <c r="AV109" s="192"/>
      <c r="AW109" s="192"/>
      <c r="AX109" s="192"/>
      <c r="AY109" s="192"/>
      <c r="AZ109" s="73"/>
    </row>
    <row r="110" spans="1:52" ht="12" customHeight="1" x14ac:dyDescent="0.25">
      <c r="A110" s="232" t="s">
        <v>587</v>
      </c>
      <c r="B110" s="233"/>
      <c r="C110" s="233"/>
      <c r="D110" s="233"/>
      <c r="E110" s="233"/>
      <c r="F110" s="233"/>
      <c r="G110" s="233"/>
      <c r="H110" s="233"/>
      <c r="I110" s="234"/>
      <c r="J110" s="189" t="s">
        <v>584</v>
      </c>
      <c r="K110" s="190"/>
      <c r="L110" s="190"/>
      <c r="M110" s="190"/>
      <c r="N110" s="190"/>
      <c r="O110" s="190"/>
      <c r="P110" s="190"/>
      <c r="Q110" s="190"/>
      <c r="R110" s="190"/>
      <c r="S110" s="190"/>
      <c r="T110" s="191"/>
      <c r="U110" s="73"/>
      <c r="V110" s="192"/>
      <c r="W110" s="192"/>
      <c r="X110" s="192"/>
      <c r="Y110" s="192"/>
      <c r="Z110" s="192"/>
      <c r="AA110" s="192"/>
      <c r="AB110" s="192"/>
      <c r="AC110" s="192"/>
      <c r="AD110" s="192"/>
      <c r="AE110" s="192"/>
      <c r="AF110" s="192"/>
      <c r="AG110" s="192"/>
      <c r="AH110" s="192"/>
      <c r="AI110" s="192"/>
      <c r="AJ110" s="192"/>
      <c r="AK110" s="192"/>
      <c r="AL110" s="192"/>
      <c r="AM110" s="192"/>
      <c r="AN110" s="192"/>
      <c r="AO110" s="192"/>
      <c r="AP110" s="192"/>
      <c r="AQ110" s="192"/>
      <c r="AR110" s="192"/>
      <c r="AS110" s="192"/>
      <c r="AT110" s="73"/>
      <c r="AU110" s="73"/>
      <c r="AV110" s="192"/>
      <c r="AW110" s="192"/>
      <c r="AX110" s="192"/>
      <c r="AY110" s="192"/>
      <c r="AZ110" s="73"/>
    </row>
    <row r="111" spans="1:52" ht="12" customHeight="1" x14ac:dyDescent="0.25">
      <c r="A111" s="232" t="s">
        <v>588</v>
      </c>
      <c r="B111" s="233"/>
      <c r="C111" s="233"/>
      <c r="D111" s="233"/>
      <c r="E111" s="233"/>
      <c r="F111" s="233"/>
      <c r="G111" s="233"/>
      <c r="H111" s="233"/>
      <c r="I111" s="234"/>
      <c r="J111" s="189" t="s">
        <v>589</v>
      </c>
      <c r="K111" s="190"/>
      <c r="L111" s="190"/>
      <c r="M111" s="190"/>
      <c r="N111" s="190"/>
      <c r="O111" s="190"/>
      <c r="P111" s="190"/>
      <c r="Q111" s="190"/>
      <c r="R111" s="190"/>
      <c r="S111" s="190"/>
      <c r="T111" s="191"/>
      <c r="U111" s="73"/>
      <c r="V111" s="192"/>
      <c r="W111" s="192"/>
      <c r="X111" s="192"/>
      <c r="Y111" s="192"/>
      <c r="Z111" s="192"/>
      <c r="AA111" s="192"/>
      <c r="AB111" s="192"/>
      <c r="AC111" s="192"/>
      <c r="AD111" s="192"/>
      <c r="AE111" s="192"/>
      <c r="AF111" s="192"/>
      <c r="AG111" s="192"/>
      <c r="AH111" s="192"/>
      <c r="AI111" s="192"/>
      <c r="AJ111" s="192"/>
      <c r="AK111" s="192"/>
      <c r="AL111" s="192"/>
      <c r="AM111" s="192"/>
      <c r="AN111" s="192"/>
      <c r="AO111" s="192"/>
      <c r="AP111" s="192"/>
      <c r="AQ111" s="192"/>
      <c r="AR111" s="192"/>
      <c r="AS111" s="192"/>
      <c r="AT111" s="73"/>
      <c r="AU111" s="73"/>
      <c r="AV111" s="192"/>
      <c r="AW111" s="192"/>
      <c r="AX111" s="192"/>
      <c r="AY111" s="192"/>
      <c r="AZ111" s="73"/>
    </row>
    <row r="112" spans="1:52" ht="12" customHeight="1" x14ac:dyDescent="0.25">
      <c r="A112" s="232" t="s">
        <v>590</v>
      </c>
      <c r="B112" s="233"/>
      <c r="C112" s="233"/>
      <c r="D112" s="233"/>
      <c r="E112" s="233"/>
      <c r="F112" s="233"/>
      <c r="G112" s="233"/>
      <c r="H112" s="233"/>
      <c r="I112" s="234"/>
      <c r="J112" s="189" t="s">
        <v>591</v>
      </c>
      <c r="K112" s="190"/>
      <c r="L112" s="190"/>
      <c r="M112" s="190"/>
      <c r="N112" s="190"/>
      <c r="O112" s="190"/>
      <c r="P112" s="190"/>
      <c r="Q112" s="190"/>
      <c r="R112" s="190"/>
      <c r="S112" s="190"/>
      <c r="T112" s="191"/>
      <c r="U112" s="73"/>
      <c r="V112" s="192"/>
      <c r="W112" s="192"/>
      <c r="X112" s="192"/>
      <c r="Y112" s="192"/>
      <c r="Z112" s="192"/>
      <c r="AA112" s="192"/>
      <c r="AB112" s="192"/>
      <c r="AC112" s="192"/>
      <c r="AD112" s="192"/>
      <c r="AE112" s="192"/>
      <c r="AF112" s="192"/>
      <c r="AG112" s="192"/>
      <c r="AH112" s="192"/>
      <c r="AI112" s="192"/>
      <c r="AJ112" s="192"/>
      <c r="AK112" s="192"/>
      <c r="AL112" s="192"/>
      <c r="AM112" s="192"/>
      <c r="AN112" s="192"/>
      <c r="AO112" s="192"/>
      <c r="AP112" s="192"/>
      <c r="AQ112" s="192"/>
      <c r="AR112" s="192"/>
      <c r="AS112" s="192"/>
      <c r="AT112" s="73"/>
      <c r="AU112" s="73"/>
      <c r="AV112" s="192"/>
      <c r="AW112" s="192"/>
      <c r="AX112" s="192"/>
      <c r="AY112" s="192"/>
      <c r="AZ112" s="73"/>
    </row>
    <row r="113" spans="1:52" ht="12" customHeight="1" x14ac:dyDescent="0.25">
      <c r="A113" s="232" t="s">
        <v>592</v>
      </c>
      <c r="B113" s="233"/>
      <c r="C113" s="233"/>
      <c r="D113" s="233"/>
      <c r="E113" s="233"/>
      <c r="F113" s="233"/>
      <c r="G113" s="233"/>
      <c r="H113" s="233"/>
      <c r="I113" s="234"/>
      <c r="J113" s="189" t="s">
        <v>593</v>
      </c>
      <c r="K113" s="190"/>
      <c r="L113" s="190"/>
      <c r="M113" s="190"/>
      <c r="N113" s="190"/>
      <c r="O113" s="190"/>
      <c r="P113" s="190"/>
      <c r="Q113" s="190"/>
      <c r="R113" s="190"/>
      <c r="S113" s="190"/>
      <c r="T113" s="191"/>
      <c r="U113" s="73"/>
      <c r="V113" s="192"/>
      <c r="W113" s="192"/>
      <c r="X113" s="192"/>
      <c r="Y113" s="192"/>
      <c r="Z113" s="192"/>
      <c r="AA113" s="192"/>
      <c r="AB113" s="192"/>
      <c r="AC113" s="192"/>
      <c r="AD113" s="192"/>
      <c r="AE113" s="192"/>
      <c r="AF113" s="192"/>
      <c r="AG113" s="192"/>
      <c r="AH113" s="192"/>
      <c r="AI113" s="192"/>
      <c r="AJ113" s="192"/>
      <c r="AK113" s="192"/>
      <c r="AL113" s="192"/>
      <c r="AM113" s="192"/>
      <c r="AN113" s="192"/>
      <c r="AO113" s="192"/>
      <c r="AP113" s="192"/>
      <c r="AQ113" s="192"/>
      <c r="AR113" s="192"/>
      <c r="AS113" s="192"/>
      <c r="AT113" s="73"/>
      <c r="AU113" s="73"/>
      <c r="AV113" s="192"/>
      <c r="AW113" s="192"/>
      <c r="AX113" s="192"/>
      <c r="AY113" s="192"/>
      <c r="AZ113" s="73"/>
    </row>
    <row r="114" spans="1:52" ht="20.100000000000001" customHeight="1" x14ac:dyDescent="0.25">
      <c r="A114" s="232" t="s">
        <v>594</v>
      </c>
      <c r="B114" s="233"/>
      <c r="C114" s="233"/>
      <c r="D114" s="233"/>
      <c r="E114" s="233"/>
      <c r="F114" s="233"/>
      <c r="G114" s="233"/>
      <c r="H114" s="233"/>
      <c r="I114" s="234"/>
      <c r="J114" s="189" t="s">
        <v>595</v>
      </c>
      <c r="K114" s="190"/>
      <c r="L114" s="190"/>
      <c r="M114" s="190"/>
      <c r="N114" s="190"/>
      <c r="O114" s="190"/>
      <c r="P114" s="190"/>
      <c r="Q114" s="190"/>
      <c r="R114" s="190"/>
      <c r="S114" s="190"/>
      <c r="T114" s="191"/>
      <c r="U114" s="74"/>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c r="AQ114" s="193"/>
      <c r="AR114" s="193"/>
      <c r="AS114" s="193"/>
      <c r="AT114" s="74"/>
      <c r="AU114" s="74"/>
      <c r="AV114" s="193"/>
      <c r="AW114" s="193"/>
      <c r="AX114" s="193"/>
      <c r="AY114" s="193"/>
      <c r="AZ114" s="74"/>
    </row>
    <row r="115" spans="1:52" ht="18.95" customHeight="1" x14ac:dyDescent="0.25">
      <c r="A115" s="232" t="s">
        <v>596</v>
      </c>
      <c r="B115" s="233"/>
      <c r="C115" s="233"/>
      <c r="D115" s="233"/>
      <c r="E115" s="233"/>
      <c r="F115" s="233"/>
      <c r="G115" s="233"/>
      <c r="H115" s="233"/>
      <c r="I115" s="234"/>
      <c r="J115" s="189" t="s">
        <v>597</v>
      </c>
      <c r="K115" s="190"/>
      <c r="L115" s="190"/>
      <c r="M115" s="190"/>
      <c r="N115" s="190"/>
      <c r="O115" s="190"/>
      <c r="P115" s="190"/>
      <c r="Q115" s="190"/>
      <c r="R115" s="190"/>
      <c r="S115" s="190"/>
      <c r="T115" s="191"/>
      <c r="U115" s="74"/>
      <c r="V115" s="193"/>
      <c r="W115" s="193"/>
      <c r="X115" s="193"/>
      <c r="Y115" s="193"/>
      <c r="Z115" s="193"/>
      <c r="AA115" s="193"/>
      <c r="AB115" s="193"/>
      <c r="AC115" s="193"/>
      <c r="AD115" s="193"/>
      <c r="AE115" s="193"/>
      <c r="AF115" s="193"/>
      <c r="AG115" s="193"/>
      <c r="AH115" s="193"/>
      <c r="AI115" s="193"/>
      <c r="AJ115" s="193"/>
      <c r="AK115" s="193"/>
      <c r="AL115" s="193"/>
      <c r="AM115" s="193"/>
      <c r="AN115" s="193"/>
      <c r="AO115" s="193"/>
      <c r="AP115" s="193"/>
      <c r="AQ115" s="193"/>
      <c r="AR115" s="193"/>
      <c r="AS115" s="193"/>
      <c r="AT115" s="74"/>
      <c r="AU115" s="74"/>
      <c r="AV115" s="193"/>
      <c r="AW115" s="193"/>
      <c r="AX115" s="193"/>
      <c r="AY115" s="193"/>
      <c r="AZ115" s="74"/>
    </row>
    <row r="116" spans="1:52" ht="12.75" customHeight="1" x14ac:dyDescent="0.25">
      <c r="A116" s="232" t="s">
        <v>598</v>
      </c>
      <c r="B116" s="233"/>
      <c r="C116" s="233"/>
      <c r="D116" s="233"/>
      <c r="E116" s="233"/>
      <c r="F116" s="233"/>
      <c r="G116" s="233"/>
      <c r="H116" s="233"/>
      <c r="I116" s="234"/>
      <c r="J116" s="189" t="s">
        <v>584</v>
      </c>
      <c r="K116" s="190"/>
      <c r="L116" s="190"/>
      <c r="M116" s="190"/>
      <c r="N116" s="190"/>
      <c r="O116" s="190"/>
      <c r="P116" s="190"/>
      <c r="Q116" s="190"/>
      <c r="R116" s="190"/>
      <c r="S116" s="190"/>
      <c r="T116" s="191"/>
      <c r="U116" s="73"/>
      <c r="V116" s="192"/>
      <c r="W116" s="192"/>
      <c r="X116" s="192"/>
      <c r="Y116" s="192"/>
      <c r="Z116" s="192"/>
      <c r="AA116" s="192"/>
      <c r="AB116" s="192"/>
      <c r="AC116" s="192"/>
      <c r="AD116" s="192"/>
      <c r="AE116" s="192"/>
      <c r="AF116" s="192"/>
      <c r="AG116" s="192"/>
      <c r="AH116" s="192"/>
      <c r="AI116" s="192"/>
      <c r="AJ116" s="192"/>
      <c r="AK116" s="192"/>
      <c r="AL116" s="192"/>
      <c r="AM116" s="192"/>
      <c r="AN116" s="192"/>
      <c r="AO116" s="192"/>
      <c r="AP116" s="192"/>
      <c r="AQ116" s="192"/>
      <c r="AR116" s="192"/>
      <c r="AS116" s="192"/>
      <c r="AT116" s="73"/>
      <c r="AU116" s="73"/>
      <c r="AV116" s="192"/>
      <c r="AW116" s="192"/>
      <c r="AX116" s="192"/>
      <c r="AY116" s="192"/>
      <c r="AZ116" s="73"/>
    </row>
    <row r="117" spans="1:52" ht="35.85" customHeight="1" x14ac:dyDescent="0.25">
      <c r="A117" s="338" t="s">
        <v>814</v>
      </c>
      <c r="B117" s="338"/>
      <c r="C117" s="338"/>
      <c r="D117" s="338"/>
      <c r="E117" s="338"/>
      <c r="F117" s="338"/>
      <c r="G117" s="338"/>
      <c r="H117" s="338"/>
      <c r="I117" s="338"/>
      <c r="J117" s="338"/>
      <c r="K117" s="338"/>
      <c r="L117" s="338"/>
      <c r="M117" s="338"/>
      <c r="N117" s="338"/>
      <c r="O117" s="338"/>
      <c r="P117" s="338"/>
      <c r="Q117" s="338"/>
      <c r="R117" s="338"/>
      <c r="S117" s="338"/>
      <c r="T117" s="338"/>
      <c r="U117" s="338"/>
      <c r="V117" s="338"/>
      <c r="W117" s="338"/>
      <c r="X117" s="338"/>
      <c r="Y117" s="338"/>
      <c r="Z117" s="338"/>
      <c r="AA117" s="338"/>
      <c r="AB117" s="338"/>
      <c r="AC117" s="338"/>
      <c r="AD117" s="338"/>
      <c r="AE117" s="338"/>
      <c r="AF117" s="338"/>
      <c r="AG117" s="338"/>
      <c r="AH117" s="338"/>
      <c r="AI117" s="338"/>
      <c r="AJ117" s="338"/>
      <c r="AK117" s="338"/>
      <c r="AL117" s="338"/>
      <c r="AM117" s="338"/>
      <c r="AN117" s="338"/>
      <c r="AO117" s="338"/>
      <c r="AP117" s="338"/>
      <c r="AQ117" s="338"/>
      <c r="AR117" s="338"/>
      <c r="AS117" s="338"/>
      <c r="AT117" s="338"/>
      <c r="AU117" s="338"/>
      <c r="AV117" s="338"/>
      <c r="AW117" s="338"/>
      <c r="AX117" s="338"/>
      <c r="AY117" s="338"/>
      <c r="AZ117" s="338"/>
    </row>
    <row r="118" spans="1:52" ht="16.5" customHeight="1" x14ac:dyDescent="0.25">
      <c r="A118" s="338" t="s">
        <v>815</v>
      </c>
      <c r="B118" s="338"/>
      <c r="C118" s="338"/>
      <c r="D118" s="338"/>
      <c r="E118" s="338"/>
      <c r="F118" s="338"/>
      <c r="G118" s="338"/>
      <c r="H118" s="338"/>
      <c r="I118" s="338"/>
      <c r="J118" s="338"/>
      <c r="K118" s="338"/>
      <c r="L118" s="338"/>
      <c r="M118" s="338"/>
      <c r="N118" s="338"/>
      <c r="O118" s="338"/>
      <c r="P118" s="338"/>
      <c r="Q118" s="338"/>
      <c r="R118" s="338"/>
      <c r="S118" s="338"/>
      <c r="T118" s="338"/>
      <c r="U118" s="338"/>
      <c r="V118" s="338"/>
      <c r="W118" s="338"/>
      <c r="X118" s="338"/>
      <c r="Y118" s="338"/>
      <c r="Z118" s="338"/>
      <c r="AA118" s="338"/>
      <c r="AB118" s="338"/>
      <c r="AC118" s="338"/>
      <c r="AD118" s="338"/>
      <c r="AE118" s="338"/>
      <c r="AF118" s="338"/>
      <c r="AG118" s="338"/>
      <c r="AH118" s="338"/>
      <c r="AI118" s="338"/>
      <c r="AJ118" s="338"/>
      <c r="AK118" s="338"/>
      <c r="AL118" s="338"/>
      <c r="AM118" s="338"/>
      <c r="AN118" s="338"/>
      <c r="AO118" s="338"/>
      <c r="AP118" s="338"/>
      <c r="AQ118" s="338"/>
      <c r="AR118" s="338"/>
      <c r="AS118" s="338"/>
      <c r="AT118" s="338"/>
      <c r="AU118" s="338"/>
      <c r="AV118" s="338"/>
      <c r="AW118" s="338"/>
      <c r="AX118" s="338"/>
      <c r="AY118" s="338"/>
      <c r="AZ118" s="338"/>
    </row>
    <row r="119" spans="1:52" ht="12" customHeight="1" x14ac:dyDescent="0.25">
      <c r="A119" s="218" t="s">
        <v>600</v>
      </c>
      <c r="B119" s="219"/>
      <c r="C119" s="219"/>
      <c r="D119" s="219"/>
      <c r="E119" s="220"/>
      <c r="F119" s="209" t="s">
        <v>601</v>
      </c>
      <c r="G119" s="211"/>
      <c r="H119" s="211"/>
      <c r="I119" s="211"/>
      <c r="J119" s="211"/>
      <c r="K119" s="211"/>
      <c r="L119" s="211"/>
      <c r="M119" s="211"/>
      <c r="N119" s="211"/>
      <c r="O119" s="211"/>
      <c r="P119" s="210"/>
      <c r="Q119" s="209" t="s">
        <v>602</v>
      </c>
      <c r="R119" s="211"/>
      <c r="S119" s="211"/>
      <c r="T119" s="211"/>
      <c r="U119" s="211"/>
      <c r="V119" s="211"/>
      <c r="W119" s="211"/>
      <c r="X119" s="211"/>
      <c r="Y119" s="211"/>
      <c r="Z119" s="211"/>
      <c r="AA119" s="211"/>
      <c r="AB119" s="211"/>
      <c r="AC119" s="211"/>
      <c r="AD119" s="211"/>
      <c r="AE119" s="211"/>
      <c r="AF119" s="211"/>
      <c r="AG119" s="211"/>
      <c r="AH119" s="211"/>
      <c r="AI119" s="211"/>
      <c r="AJ119" s="211"/>
      <c r="AK119" s="211"/>
      <c r="AL119" s="211"/>
      <c r="AM119" s="211"/>
      <c r="AN119" s="211"/>
      <c r="AO119" s="211"/>
      <c r="AP119" s="211"/>
      <c r="AQ119" s="211"/>
      <c r="AR119" s="211"/>
      <c r="AS119" s="211"/>
      <c r="AT119" s="211"/>
      <c r="AU119" s="211"/>
      <c r="AV119" s="211"/>
      <c r="AW119" s="211"/>
      <c r="AX119" s="211"/>
      <c r="AY119" s="210"/>
      <c r="AZ119" s="73"/>
    </row>
    <row r="120" spans="1:52" ht="20.100000000000001" customHeight="1" x14ac:dyDescent="0.25">
      <c r="A120" s="232" t="s">
        <v>603</v>
      </c>
      <c r="B120" s="233"/>
      <c r="C120" s="233"/>
      <c r="D120" s="233"/>
      <c r="E120" s="234"/>
      <c r="F120" s="189" t="s">
        <v>604</v>
      </c>
      <c r="G120" s="190"/>
      <c r="H120" s="190"/>
      <c r="I120" s="190"/>
      <c r="J120" s="190"/>
      <c r="K120" s="190"/>
      <c r="L120" s="190"/>
      <c r="M120" s="190"/>
      <c r="N120" s="190"/>
      <c r="O120" s="190"/>
      <c r="P120" s="191"/>
      <c r="Q120" s="189" t="s">
        <v>605</v>
      </c>
      <c r="R120" s="190"/>
      <c r="S120" s="190"/>
      <c r="T120" s="190"/>
      <c r="U120" s="190"/>
      <c r="V120" s="190"/>
      <c r="W120" s="190"/>
      <c r="X120" s="190"/>
      <c r="Y120" s="190"/>
      <c r="Z120" s="190"/>
      <c r="AA120" s="190"/>
      <c r="AB120" s="190"/>
      <c r="AC120" s="190"/>
      <c r="AD120" s="190"/>
      <c r="AE120" s="190"/>
      <c r="AF120" s="190"/>
      <c r="AG120" s="190"/>
      <c r="AH120" s="190"/>
      <c r="AI120" s="190"/>
      <c r="AJ120" s="190"/>
      <c r="AK120" s="190"/>
      <c r="AL120" s="190"/>
      <c r="AM120" s="190"/>
      <c r="AN120" s="190"/>
      <c r="AO120" s="190"/>
      <c r="AP120" s="190"/>
      <c r="AQ120" s="190"/>
      <c r="AR120" s="190"/>
      <c r="AS120" s="190"/>
      <c r="AT120" s="190"/>
      <c r="AU120" s="190"/>
      <c r="AV120" s="190"/>
      <c r="AW120" s="190"/>
      <c r="AX120" s="190"/>
      <c r="AY120" s="191"/>
      <c r="AZ120" s="74"/>
    </row>
    <row r="121" spans="1:52" ht="12" customHeight="1" x14ac:dyDescent="0.25">
      <c r="A121" s="232" t="s">
        <v>606</v>
      </c>
      <c r="B121" s="233"/>
      <c r="C121" s="233"/>
      <c r="D121" s="233"/>
      <c r="E121" s="234"/>
      <c r="F121" s="189" t="s">
        <v>607</v>
      </c>
      <c r="G121" s="190"/>
      <c r="H121" s="190"/>
      <c r="I121" s="190"/>
      <c r="J121" s="190"/>
      <c r="K121" s="190"/>
      <c r="L121" s="190"/>
      <c r="M121" s="190"/>
      <c r="N121" s="190"/>
      <c r="O121" s="190"/>
      <c r="P121" s="191"/>
      <c r="Q121" s="189" t="s">
        <v>608</v>
      </c>
      <c r="R121" s="190"/>
      <c r="S121" s="190"/>
      <c r="T121" s="190"/>
      <c r="U121" s="190"/>
      <c r="V121" s="190"/>
      <c r="W121" s="190"/>
      <c r="X121" s="190"/>
      <c r="Y121" s="190"/>
      <c r="Z121" s="190"/>
      <c r="AA121" s="190"/>
      <c r="AB121" s="190"/>
      <c r="AC121" s="190"/>
      <c r="AD121" s="190"/>
      <c r="AE121" s="190"/>
      <c r="AF121" s="190"/>
      <c r="AG121" s="190"/>
      <c r="AH121" s="190"/>
      <c r="AI121" s="190"/>
      <c r="AJ121" s="190"/>
      <c r="AK121" s="190"/>
      <c r="AL121" s="190"/>
      <c r="AM121" s="190"/>
      <c r="AN121" s="190"/>
      <c r="AO121" s="190"/>
      <c r="AP121" s="190"/>
      <c r="AQ121" s="190"/>
      <c r="AR121" s="190"/>
      <c r="AS121" s="190"/>
      <c r="AT121" s="190"/>
      <c r="AU121" s="190"/>
      <c r="AV121" s="190"/>
      <c r="AW121" s="190"/>
      <c r="AX121" s="190"/>
      <c r="AY121" s="191"/>
      <c r="AZ121" s="73"/>
    </row>
    <row r="122" spans="1:52" ht="20.100000000000001" customHeight="1" x14ac:dyDescent="0.25">
      <c r="A122" s="232" t="s">
        <v>609</v>
      </c>
      <c r="B122" s="233"/>
      <c r="C122" s="233"/>
      <c r="D122" s="233"/>
      <c r="E122" s="234"/>
      <c r="F122" s="189" t="s">
        <v>610</v>
      </c>
      <c r="G122" s="190"/>
      <c r="H122" s="190"/>
      <c r="I122" s="190"/>
      <c r="J122" s="190"/>
      <c r="K122" s="190"/>
      <c r="L122" s="190"/>
      <c r="M122" s="190"/>
      <c r="N122" s="190"/>
      <c r="O122" s="190"/>
      <c r="P122" s="191"/>
      <c r="Q122" s="189" t="s">
        <v>611</v>
      </c>
      <c r="R122" s="190"/>
      <c r="S122" s="190"/>
      <c r="T122" s="190"/>
      <c r="U122" s="190"/>
      <c r="V122" s="190"/>
      <c r="W122" s="190"/>
      <c r="X122" s="190"/>
      <c r="Y122" s="190"/>
      <c r="Z122" s="190"/>
      <c r="AA122" s="190"/>
      <c r="AB122" s="190"/>
      <c r="AC122" s="190"/>
      <c r="AD122" s="190"/>
      <c r="AE122" s="190"/>
      <c r="AF122" s="190"/>
      <c r="AG122" s="190"/>
      <c r="AH122" s="190"/>
      <c r="AI122" s="190"/>
      <c r="AJ122" s="190"/>
      <c r="AK122" s="190"/>
      <c r="AL122" s="190"/>
      <c r="AM122" s="190"/>
      <c r="AN122" s="190"/>
      <c r="AO122" s="190"/>
      <c r="AP122" s="190"/>
      <c r="AQ122" s="190"/>
      <c r="AR122" s="190"/>
      <c r="AS122" s="190"/>
      <c r="AT122" s="190"/>
      <c r="AU122" s="190"/>
      <c r="AV122" s="190"/>
      <c r="AW122" s="190"/>
      <c r="AX122" s="190"/>
      <c r="AY122" s="191"/>
      <c r="AZ122" s="74"/>
    </row>
    <row r="123" spans="1:52" ht="35.1" customHeight="1" x14ac:dyDescent="0.25">
      <c r="A123" s="232" t="s">
        <v>539</v>
      </c>
      <c r="B123" s="233"/>
      <c r="C123" s="233"/>
      <c r="D123" s="233"/>
      <c r="E123" s="234"/>
      <c r="F123" s="189" t="s">
        <v>612</v>
      </c>
      <c r="G123" s="190"/>
      <c r="H123" s="190"/>
      <c r="I123" s="190"/>
      <c r="J123" s="190"/>
      <c r="K123" s="190"/>
      <c r="L123" s="190"/>
      <c r="M123" s="190"/>
      <c r="N123" s="190"/>
      <c r="O123" s="190"/>
      <c r="P123" s="191"/>
      <c r="Q123" s="189" t="s">
        <v>816</v>
      </c>
      <c r="R123" s="190"/>
      <c r="S123" s="190"/>
      <c r="T123" s="190"/>
      <c r="U123" s="190"/>
      <c r="V123" s="190"/>
      <c r="W123" s="190"/>
      <c r="X123" s="190"/>
      <c r="Y123" s="190"/>
      <c r="Z123" s="190"/>
      <c r="AA123" s="190"/>
      <c r="AB123" s="190"/>
      <c r="AC123" s="190"/>
      <c r="AD123" s="190"/>
      <c r="AE123" s="190"/>
      <c r="AF123" s="190"/>
      <c r="AG123" s="190"/>
      <c r="AH123" s="190"/>
      <c r="AI123" s="190"/>
      <c r="AJ123" s="190"/>
      <c r="AK123" s="190"/>
      <c r="AL123" s="190"/>
      <c r="AM123" s="190"/>
      <c r="AN123" s="190"/>
      <c r="AO123" s="190"/>
      <c r="AP123" s="190"/>
      <c r="AQ123" s="190"/>
      <c r="AR123" s="190"/>
      <c r="AS123" s="190"/>
      <c r="AT123" s="190"/>
      <c r="AU123" s="190"/>
      <c r="AV123" s="190"/>
      <c r="AW123" s="190"/>
      <c r="AX123" s="190"/>
      <c r="AY123" s="191"/>
      <c r="AZ123" s="75"/>
    </row>
    <row r="124" spans="1:52" ht="27.95" customHeight="1" x14ac:dyDescent="0.25">
      <c r="A124" s="232" t="s">
        <v>615</v>
      </c>
      <c r="B124" s="233"/>
      <c r="C124" s="233"/>
      <c r="D124" s="233"/>
      <c r="E124" s="234"/>
      <c r="F124" s="189" t="s">
        <v>616</v>
      </c>
      <c r="G124" s="190"/>
      <c r="H124" s="190"/>
      <c r="I124" s="190"/>
      <c r="J124" s="190"/>
      <c r="K124" s="190"/>
      <c r="L124" s="190"/>
      <c r="M124" s="190"/>
      <c r="N124" s="190"/>
      <c r="O124" s="190"/>
      <c r="P124" s="191"/>
      <c r="Q124" s="189" t="s">
        <v>617</v>
      </c>
      <c r="R124" s="190"/>
      <c r="S124" s="190"/>
      <c r="T124" s="190"/>
      <c r="U124" s="190"/>
      <c r="V124" s="190"/>
      <c r="W124" s="190"/>
      <c r="X124" s="190"/>
      <c r="Y124" s="190"/>
      <c r="Z124" s="190"/>
      <c r="AA124" s="190"/>
      <c r="AB124" s="190"/>
      <c r="AC124" s="190"/>
      <c r="AD124" s="190"/>
      <c r="AE124" s="190"/>
      <c r="AF124" s="190"/>
      <c r="AG124" s="190"/>
      <c r="AH124" s="190"/>
      <c r="AI124" s="190"/>
      <c r="AJ124" s="190"/>
      <c r="AK124" s="190"/>
      <c r="AL124" s="190"/>
      <c r="AM124" s="190"/>
      <c r="AN124" s="190"/>
      <c r="AO124" s="190"/>
      <c r="AP124" s="190"/>
      <c r="AQ124" s="190"/>
      <c r="AR124" s="190"/>
      <c r="AS124" s="190"/>
      <c r="AT124" s="190"/>
      <c r="AU124" s="190"/>
      <c r="AV124" s="190"/>
      <c r="AW124" s="190"/>
      <c r="AX124" s="190"/>
      <c r="AY124" s="191"/>
      <c r="AZ124" s="75"/>
    </row>
    <row r="125" spans="1:52" ht="19.5" customHeight="1" x14ac:dyDescent="0.25">
      <c r="A125" s="232" t="s">
        <v>618</v>
      </c>
      <c r="B125" s="233"/>
      <c r="C125" s="233"/>
      <c r="D125" s="233"/>
      <c r="E125" s="234"/>
      <c r="F125" s="189" t="s">
        <v>619</v>
      </c>
      <c r="G125" s="190"/>
      <c r="H125" s="190"/>
      <c r="I125" s="190"/>
      <c r="J125" s="190"/>
      <c r="K125" s="190"/>
      <c r="L125" s="190"/>
      <c r="M125" s="190"/>
      <c r="N125" s="190"/>
      <c r="O125" s="190"/>
      <c r="P125" s="191"/>
      <c r="Q125" s="189" t="s">
        <v>620</v>
      </c>
      <c r="R125" s="190"/>
      <c r="S125" s="190"/>
      <c r="T125" s="190"/>
      <c r="U125" s="190"/>
      <c r="V125" s="190"/>
      <c r="W125" s="190"/>
      <c r="X125" s="190"/>
      <c r="Y125" s="190"/>
      <c r="Z125" s="190"/>
      <c r="AA125" s="190"/>
      <c r="AB125" s="190"/>
      <c r="AC125" s="190"/>
      <c r="AD125" s="190"/>
      <c r="AE125" s="190"/>
      <c r="AF125" s="190"/>
      <c r="AG125" s="190"/>
      <c r="AH125" s="190"/>
      <c r="AI125" s="190"/>
      <c r="AJ125" s="190"/>
      <c r="AK125" s="190"/>
      <c r="AL125" s="190"/>
      <c r="AM125" s="190"/>
      <c r="AN125" s="190"/>
      <c r="AO125" s="190"/>
      <c r="AP125" s="190"/>
      <c r="AQ125" s="190"/>
      <c r="AR125" s="190"/>
      <c r="AS125" s="190"/>
      <c r="AT125" s="190"/>
      <c r="AU125" s="190"/>
      <c r="AV125" s="190"/>
      <c r="AW125" s="190"/>
      <c r="AX125" s="190"/>
      <c r="AY125" s="191"/>
      <c r="AZ125" s="74"/>
    </row>
    <row r="126" spans="1:52" ht="26.25" customHeight="1" x14ac:dyDescent="0.25">
      <c r="A126" s="338" t="s">
        <v>621</v>
      </c>
      <c r="B126" s="338"/>
      <c r="C126" s="338"/>
      <c r="D126" s="338"/>
      <c r="E126" s="338"/>
      <c r="F126" s="338"/>
      <c r="G126" s="338"/>
      <c r="H126" s="338"/>
      <c r="I126" s="338"/>
      <c r="J126" s="338"/>
      <c r="K126" s="338"/>
      <c r="L126" s="338"/>
      <c r="M126" s="338"/>
      <c r="N126" s="338"/>
      <c r="O126" s="338"/>
      <c r="P126" s="338"/>
      <c r="Q126" s="338"/>
      <c r="R126" s="338"/>
      <c r="S126" s="338"/>
      <c r="T126" s="338"/>
      <c r="U126" s="338"/>
      <c r="V126" s="338"/>
      <c r="W126" s="338"/>
      <c r="X126" s="338"/>
      <c r="Y126" s="338"/>
      <c r="Z126" s="338"/>
      <c r="AA126" s="338"/>
      <c r="AB126" s="338"/>
      <c r="AC126" s="338"/>
      <c r="AD126" s="338"/>
      <c r="AE126" s="338"/>
      <c r="AF126" s="338"/>
      <c r="AG126" s="338"/>
      <c r="AH126" s="338"/>
      <c r="AI126" s="338"/>
      <c r="AJ126" s="338"/>
      <c r="AK126" s="338"/>
      <c r="AL126" s="338"/>
      <c r="AM126" s="338"/>
      <c r="AN126" s="338"/>
      <c r="AO126" s="338"/>
      <c r="AP126" s="338"/>
      <c r="AQ126" s="338"/>
      <c r="AR126" s="338"/>
      <c r="AS126" s="338"/>
      <c r="AT126" s="338"/>
      <c r="AU126" s="338"/>
      <c r="AV126" s="338"/>
      <c r="AW126" s="338"/>
      <c r="AX126" s="338"/>
      <c r="AY126" s="338"/>
      <c r="AZ126" s="338"/>
    </row>
    <row r="127" spans="1:52" ht="12" customHeight="1" x14ac:dyDescent="0.25">
      <c r="A127" s="218" t="s">
        <v>600</v>
      </c>
      <c r="B127" s="219"/>
      <c r="C127" s="219"/>
      <c r="D127" s="219"/>
      <c r="E127" s="220"/>
      <c r="F127" s="209" t="s">
        <v>601</v>
      </c>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D127" s="211"/>
      <c r="AE127" s="211"/>
      <c r="AF127" s="211"/>
      <c r="AG127" s="211"/>
      <c r="AH127" s="211"/>
      <c r="AI127" s="211"/>
      <c r="AJ127" s="211"/>
      <c r="AK127" s="211"/>
      <c r="AL127" s="211"/>
      <c r="AM127" s="211"/>
      <c r="AN127" s="211"/>
      <c r="AO127" s="211"/>
      <c r="AP127" s="211"/>
      <c r="AQ127" s="211"/>
      <c r="AR127" s="211"/>
      <c r="AS127" s="211"/>
      <c r="AT127" s="211"/>
      <c r="AU127" s="211"/>
      <c r="AV127" s="211"/>
      <c r="AW127" s="211"/>
      <c r="AX127" s="211"/>
      <c r="AY127" s="210"/>
      <c r="AZ127" s="73"/>
    </row>
    <row r="128" spans="1:52" ht="12" customHeight="1" x14ac:dyDescent="0.25">
      <c r="A128" s="232" t="s">
        <v>622</v>
      </c>
      <c r="B128" s="233"/>
      <c r="C128" s="233"/>
      <c r="D128" s="233"/>
      <c r="E128" s="234"/>
      <c r="F128" s="189" t="s">
        <v>623</v>
      </c>
      <c r="G128" s="190"/>
      <c r="H128" s="190"/>
      <c r="I128" s="190"/>
      <c r="J128" s="190"/>
      <c r="K128" s="190"/>
      <c r="L128" s="190"/>
      <c r="M128" s="190"/>
      <c r="N128" s="190"/>
      <c r="O128" s="190"/>
      <c r="P128" s="190"/>
      <c r="Q128" s="190"/>
      <c r="R128" s="190"/>
      <c r="S128" s="190"/>
      <c r="T128" s="190"/>
      <c r="U128" s="190"/>
      <c r="V128" s="190"/>
      <c r="W128" s="190"/>
      <c r="X128" s="190"/>
      <c r="Y128" s="190"/>
      <c r="Z128" s="190"/>
      <c r="AA128" s="190"/>
      <c r="AB128" s="190"/>
      <c r="AC128" s="190"/>
      <c r="AD128" s="190"/>
      <c r="AE128" s="190"/>
      <c r="AF128" s="190"/>
      <c r="AG128" s="190"/>
      <c r="AH128" s="190"/>
      <c r="AI128" s="190"/>
      <c r="AJ128" s="190"/>
      <c r="AK128" s="190"/>
      <c r="AL128" s="190"/>
      <c r="AM128" s="190"/>
      <c r="AN128" s="190"/>
      <c r="AO128" s="190"/>
      <c r="AP128" s="190"/>
      <c r="AQ128" s="190"/>
      <c r="AR128" s="190"/>
      <c r="AS128" s="190"/>
      <c r="AT128" s="190"/>
      <c r="AU128" s="190"/>
      <c r="AV128" s="190"/>
      <c r="AW128" s="190"/>
      <c r="AX128" s="190"/>
      <c r="AY128" s="191"/>
      <c r="AZ128" s="73"/>
    </row>
    <row r="129" spans="1:52" ht="12" customHeight="1" x14ac:dyDescent="0.25">
      <c r="A129" s="232" t="s">
        <v>624</v>
      </c>
      <c r="B129" s="233"/>
      <c r="C129" s="233"/>
      <c r="D129" s="233"/>
      <c r="E129" s="234"/>
      <c r="F129" s="189" t="s">
        <v>625</v>
      </c>
      <c r="G129" s="190"/>
      <c r="H129" s="190"/>
      <c r="I129" s="190"/>
      <c r="J129" s="190"/>
      <c r="K129" s="190"/>
      <c r="L129" s="190"/>
      <c r="M129" s="190"/>
      <c r="N129" s="190"/>
      <c r="O129" s="190"/>
      <c r="P129" s="190"/>
      <c r="Q129" s="190"/>
      <c r="R129" s="190"/>
      <c r="S129" s="190"/>
      <c r="T129" s="190"/>
      <c r="U129" s="190"/>
      <c r="V129" s="190"/>
      <c r="W129" s="190"/>
      <c r="X129" s="190"/>
      <c r="Y129" s="190"/>
      <c r="Z129" s="190"/>
      <c r="AA129" s="190"/>
      <c r="AB129" s="190"/>
      <c r="AC129" s="190"/>
      <c r="AD129" s="190"/>
      <c r="AE129" s="190"/>
      <c r="AF129" s="190"/>
      <c r="AG129" s="190"/>
      <c r="AH129" s="190"/>
      <c r="AI129" s="190"/>
      <c r="AJ129" s="190"/>
      <c r="AK129" s="190"/>
      <c r="AL129" s="190"/>
      <c r="AM129" s="190"/>
      <c r="AN129" s="190"/>
      <c r="AO129" s="190"/>
      <c r="AP129" s="190"/>
      <c r="AQ129" s="190"/>
      <c r="AR129" s="190"/>
      <c r="AS129" s="190"/>
      <c r="AT129" s="190"/>
      <c r="AU129" s="190"/>
      <c r="AV129" s="190"/>
      <c r="AW129" s="190"/>
      <c r="AX129" s="190"/>
      <c r="AY129" s="191"/>
      <c r="AZ129" s="73"/>
    </row>
    <row r="130" spans="1:52" ht="11.1" customHeight="1" x14ac:dyDescent="0.25">
      <c r="A130" s="232" t="s">
        <v>626</v>
      </c>
      <c r="B130" s="233"/>
      <c r="C130" s="233"/>
      <c r="D130" s="233"/>
      <c r="E130" s="234"/>
      <c r="F130" s="189" t="s">
        <v>627</v>
      </c>
      <c r="G130" s="190"/>
      <c r="H130" s="190"/>
      <c r="I130" s="190"/>
      <c r="J130" s="190"/>
      <c r="K130" s="190"/>
      <c r="L130" s="190"/>
      <c r="M130" s="190"/>
      <c r="N130" s="190"/>
      <c r="O130" s="190"/>
      <c r="P130" s="190"/>
      <c r="Q130" s="190"/>
      <c r="R130" s="190"/>
      <c r="S130" s="190"/>
      <c r="T130" s="190"/>
      <c r="U130" s="190"/>
      <c r="V130" s="190"/>
      <c r="W130" s="190"/>
      <c r="X130" s="190"/>
      <c r="Y130" s="190"/>
      <c r="Z130" s="190"/>
      <c r="AA130" s="190"/>
      <c r="AB130" s="190"/>
      <c r="AC130" s="190"/>
      <c r="AD130" s="190"/>
      <c r="AE130" s="190"/>
      <c r="AF130" s="190"/>
      <c r="AG130" s="190"/>
      <c r="AH130" s="190"/>
      <c r="AI130" s="190"/>
      <c r="AJ130" s="190"/>
      <c r="AK130" s="190"/>
      <c r="AL130" s="190"/>
      <c r="AM130" s="190"/>
      <c r="AN130" s="190"/>
      <c r="AO130" s="190"/>
      <c r="AP130" s="190"/>
      <c r="AQ130" s="190"/>
      <c r="AR130" s="190"/>
      <c r="AS130" s="190"/>
      <c r="AT130" s="190"/>
      <c r="AU130" s="190"/>
      <c r="AV130" s="190"/>
      <c r="AW130" s="190"/>
      <c r="AX130" s="190"/>
      <c r="AY130" s="191"/>
      <c r="AZ130" s="73"/>
    </row>
    <row r="131" spans="1:52" ht="12" customHeight="1" x14ac:dyDescent="0.25">
      <c r="A131" s="232" t="s">
        <v>628</v>
      </c>
      <c r="B131" s="233"/>
      <c r="C131" s="233"/>
      <c r="D131" s="233"/>
      <c r="E131" s="234"/>
      <c r="F131" s="189" t="s">
        <v>629</v>
      </c>
      <c r="G131" s="190"/>
      <c r="H131" s="190"/>
      <c r="I131" s="190"/>
      <c r="J131" s="190"/>
      <c r="K131" s="190"/>
      <c r="L131" s="190"/>
      <c r="M131" s="190"/>
      <c r="N131" s="190"/>
      <c r="O131" s="190"/>
      <c r="P131" s="190"/>
      <c r="Q131" s="190"/>
      <c r="R131" s="190"/>
      <c r="S131" s="190"/>
      <c r="T131" s="190"/>
      <c r="U131" s="190"/>
      <c r="V131" s="190"/>
      <c r="W131" s="190"/>
      <c r="X131" s="190"/>
      <c r="Y131" s="190"/>
      <c r="Z131" s="190"/>
      <c r="AA131" s="190"/>
      <c r="AB131" s="190"/>
      <c r="AC131" s="190"/>
      <c r="AD131" s="190"/>
      <c r="AE131" s="190"/>
      <c r="AF131" s="190"/>
      <c r="AG131" s="190"/>
      <c r="AH131" s="190"/>
      <c r="AI131" s="190"/>
      <c r="AJ131" s="190"/>
      <c r="AK131" s="190"/>
      <c r="AL131" s="190"/>
      <c r="AM131" s="190"/>
      <c r="AN131" s="190"/>
      <c r="AO131" s="190"/>
      <c r="AP131" s="190"/>
      <c r="AQ131" s="190"/>
      <c r="AR131" s="190"/>
      <c r="AS131" s="190"/>
      <c r="AT131" s="190"/>
      <c r="AU131" s="190"/>
      <c r="AV131" s="190"/>
      <c r="AW131" s="190"/>
      <c r="AX131" s="190"/>
      <c r="AY131" s="191"/>
      <c r="AZ131" s="73"/>
    </row>
    <row r="132" spans="1:52" ht="12" customHeight="1" x14ac:dyDescent="0.25">
      <c r="A132" s="232" t="s">
        <v>630</v>
      </c>
      <c r="B132" s="233"/>
      <c r="C132" s="233"/>
      <c r="D132" s="233"/>
      <c r="E132" s="234"/>
      <c r="F132" s="189" t="s">
        <v>631</v>
      </c>
      <c r="G132" s="190"/>
      <c r="H132" s="190"/>
      <c r="I132" s="190"/>
      <c r="J132" s="190"/>
      <c r="K132" s="190"/>
      <c r="L132" s="190"/>
      <c r="M132" s="190"/>
      <c r="N132" s="190"/>
      <c r="O132" s="190"/>
      <c r="P132" s="190"/>
      <c r="Q132" s="190"/>
      <c r="R132" s="190"/>
      <c r="S132" s="190"/>
      <c r="T132" s="190"/>
      <c r="U132" s="190"/>
      <c r="V132" s="190"/>
      <c r="W132" s="190"/>
      <c r="X132" s="190"/>
      <c r="Y132" s="190"/>
      <c r="Z132" s="190"/>
      <c r="AA132" s="190"/>
      <c r="AB132" s="190"/>
      <c r="AC132" s="190"/>
      <c r="AD132" s="190"/>
      <c r="AE132" s="190"/>
      <c r="AF132" s="190"/>
      <c r="AG132" s="190"/>
      <c r="AH132" s="190"/>
      <c r="AI132" s="190"/>
      <c r="AJ132" s="190"/>
      <c r="AK132" s="190"/>
      <c r="AL132" s="190"/>
      <c r="AM132" s="190"/>
      <c r="AN132" s="190"/>
      <c r="AO132" s="190"/>
      <c r="AP132" s="190"/>
      <c r="AQ132" s="190"/>
      <c r="AR132" s="190"/>
      <c r="AS132" s="190"/>
      <c r="AT132" s="190"/>
      <c r="AU132" s="190"/>
      <c r="AV132" s="190"/>
      <c r="AW132" s="190"/>
      <c r="AX132" s="190"/>
      <c r="AY132" s="191"/>
      <c r="AZ132" s="73"/>
    </row>
    <row r="133" spans="1:52" ht="12" customHeight="1" x14ac:dyDescent="0.25">
      <c r="A133" s="232" t="s">
        <v>632</v>
      </c>
      <c r="B133" s="233"/>
      <c r="C133" s="233"/>
      <c r="D133" s="233"/>
      <c r="E133" s="234"/>
      <c r="F133" s="189" t="s">
        <v>633</v>
      </c>
      <c r="G133" s="190"/>
      <c r="H133" s="190"/>
      <c r="I133" s="190"/>
      <c r="J133" s="190"/>
      <c r="K133" s="190"/>
      <c r="L133" s="190"/>
      <c r="M133" s="190"/>
      <c r="N133" s="190"/>
      <c r="O133" s="190"/>
      <c r="P133" s="190"/>
      <c r="Q133" s="190"/>
      <c r="R133" s="190"/>
      <c r="S133" s="190"/>
      <c r="T133" s="190"/>
      <c r="U133" s="190"/>
      <c r="V133" s="190"/>
      <c r="W133" s="190"/>
      <c r="X133" s="190"/>
      <c r="Y133" s="190"/>
      <c r="Z133" s="190"/>
      <c r="AA133" s="190"/>
      <c r="AB133" s="190"/>
      <c r="AC133" s="190"/>
      <c r="AD133" s="190"/>
      <c r="AE133" s="190"/>
      <c r="AF133" s="190"/>
      <c r="AG133" s="190"/>
      <c r="AH133" s="190"/>
      <c r="AI133" s="190"/>
      <c r="AJ133" s="190"/>
      <c r="AK133" s="190"/>
      <c r="AL133" s="190"/>
      <c r="AM133" s="190"/>
      <c r="AN133" s="190"/>
      <c r="AO133" s="190"/>
      <c r="AP133" s="190"/>
      <c r="AQ133" s="190"/>
      <c r="AR133" s="190"/>
      <c r="AS133" s="190"/>
      <c r="AT133" s="190"/>
      <c r="AU133" s="190"/>
      <c r="AV133" s="190"/>
      <c r="AW133" s="190"/>
      <c r="AX133" s="190"/>
      <c r="AY133" s="191"/>
      <c r="AZ133" s="73"/>
    </row>
    <row r="134" spans="1:52" ht="12" customHeight="1" x14ac:dyDescent="0.25">
      <c r="A134" s="232" t="s">
        <v>634</v>
      </c>
      <c r="B134" s="233"/>
      <c r="C134" s="233"/>
      <c r="D134" s="233"/>
      <c r="E134" s="234"/>
      <c r="F134" s="189" t="s">
        <v>635</v>
      </c>
      <c r="G134" s="190"/>
      <c r="H134" s="190"/>
      <c r="I134" s="190"/>
      <c r="J134" s="190"/>
      <c r="K134" s="190"/>
      <c r="L134" s="190"/>
      <c r="M134" s="190"/>
      <c r="N134" s="190"/>
      <c r="O134" s="190"/>
      <c r="P134" s="190"/>
      <c r="Q134" s="190"/>
      <c r="R134" s="190"/>
      <c r="S134" s="190"/>
      <c r="T134" s="190"/>
      <c r="U134" s="190"/>
      <c r="V134" s="190"/>
      <c r="W134" s="190"/>
      <c r="X134" s="190"/>
      <c r="Y134" s="190"/>
      <c r="Z134" s="190"/>
      <c r="AA134" s="190"/>
      <c r="AB134" s="190"/>
      <c r="AC134" s="190"/>
      <c r="AD134" s="190"/>
      <c r="AE134" s="190"/>
      <c r="AF134" s="190"/>
      <c r="AG134" s="190"/>
      <c r="AH134" s="190"/>
      <c r="AI134" s="190"/>
      <c r="AJ134" s="190"/>
      <c r="AK134" s="190"/>
      <c r="AL134" s="190"/>
      <c r="AM134" s="190"/>
      <c r="AN134" s="190"/>
      <c r="AO134" s="190"/>
      <c r="AP134" s="190"/>
      <c r="AQ134" s="190"/>
      <c r="AR134" s="190"/>
      <c r="AS134" s="190"/>
      <c r="AT134" s="190"/>
      <c r="AU134" s="190"/>
      <c r="AV134" s="190"/>
      <c r="AW134" s="190"/>
      <c r="AX134" s="190"/>
      <c r="AY134" s="191"/>
      <c r="AZ134" s="73"/>
    </row>
    <row r="135" spans="1:52" ht="12.6" customHeight="1" x14ac:dyDescent="0.25">
      <c r="A135" s="232" t="s">
        <v>636</v>
      </c>
      <c r="B135" s="233"/>
      <c r="C135" s="233"/>
      <c r="D135" s="233"/>
      <c r="E135" s="234"/>
      <c r="F135" s="189" t="s">
        <v>637</v>
      </c>
      <c r="G135" s="190"/>
      <c r="H135" s="190"/>
      <c r="I135" s="190"/>
      <c r="J135" s="190"/>
      <c r="K135" s="190"/>
      <c r="L135" s="190"/>
      <c r="M135" s="190"/>
      <c r="N135" s="190"/>
      <c r="O135" s="190"/>
      <c r="P135" s="190"/>
      <c r="Q135" s="190"/>
      <c r="R135" s="190"/>
      <c r="S135" s="190"/>
      <c r="T135" s="190"/>
      <c r="U135" s="190"/>
      <c r="V135" s="190"/>
      <c r="W135" s="190"/>
      <c r="X135" s="190"/>
      <c r="Y135" s="190"/>
      <c r="Z135" s="190"/>
      <c r="AA135" s="190"/>
      <c r="AB135" s="190"/>
      <c r="AC135" s="190"/>
      <c r="AD135" s="190"/>
      <c r="AE135" s="190"/>
      <c r="AF135" s="190"/>
      <c r="AG135" s="190"/>
      <c r="AH135" s="190"/>
      <c r="AI135" s="190"/>
      <c r="AJ135" s="190"/>
      <c r="AK135" s="190"/>
      <c r="AL135" s="190"/>
      <c r="AM135" s="190"/>
      <c r="AN135" s="190"/>
      <c r="AO135" s="190"/>
      <c r="AP135" s="190"/>
      <c r="AQ135" s="190"/>
      <c r="AR135" s="190"/>
      <c r="AS135" s="190"/>
      <c r="AT135" s="190"/>
      <c r="AU135" s="190"/>
      <c r="AV135" s="190"/>
      <c r="AW135" s="190"/>
      <c r="AX135" s="190"/>
      <c r="AY135" s="191"/>
      <c r="AZ135" s="73"/>
    </row>
    <row r="136" spans="1:52" ht="63" customHeight="1" x14ac:dyDescent="0.25">
      <c r="A136" s="221" t="s">
        <v>638</v>
      </c>
      <c r="B136" s="221"/>
      <c r="C136" s="221"/>
      <c r="D136" s="221"/>
      <c r="E136" s="221"/>
      <c r="F136" s="221"/>
      <c r="G136" s="221"/>
      <c r="H136" s="221"/>
      <c r="I136" s="221"/>
      <c r="J136" s="221"/>
      <c r="K136" s="221"/>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c r="AL136" s="221"/>
      <c r="AM136" s="221"/>
      <c r="AN136" s="221"/>
      <c r="AO136" s="221"/>
      <c r="AP136" s="221"/>
      <c r="AQ136" s="221"/>
      <c r="AR136" s="221"/>
      <c r="AS136" s="221"/>
      <c r="AT136" s="221"/>
      <c r="AU136" s="221"/>
      <c r="AV136" s="221"/>
      <c r="AW136" s="221"/>
      <c r="AX136" s="221"/>
      <c r="AY136" s="221"/>
      <c r="AZ136" s="221"/>
    </row>
    <row r="137" spans="1:52" ht="40.5" customHeight="1" x14ac:dyDescent="0.25">
      <c r="A137" s="221" t="s">
        <v>817</v>
      </c>
      <c r="B137" s="221"/>
      <c r="C137" s="221"/>
      <c r="D137" s="221"/>
      <c r="E137" s="221"/>
      <c r="F137" s="221"/>
      <c r="G137" s="221"/>
      <c r="H137" s="221"/>
      <c r="I137" s="221"/>
      <c r="J137" s="221"/>
      <c r="K137" s="221"/>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c r="AL137" s="221"/>
      <c r="AM137" s="221"/>
      <c r="AN137" s="221"/>
      <c r="AO137" s="221"/>
      <c r="AP137" s="221"/>
      <c r="AQ137" s="221"/>
      <c r="AR137" s="221"/>
      <c r="AS137" s="221"/>
      <c r="AT137" s="221"/>
      <c r="AU137" s="221"/>
      <c r="AV137" s="221"/>
      <c r="AW137" s="221"/>
      <c r="AX137" s="221"/>
      <c r="AY137" s="221"/>
      <c r="AZ137" s="221"/>
    </row>
    <row r="138" spans="1:52" ht="276" customHeight="1" x14ac:dyDescent="0.25"/>
    <row r="139" spans="1:52" ht="32.1" customHeight="1" x14ac:dyDescent="0.25">
      <c r="A139" s="221" t="s">
        <v>818</v>
      </c>
      <c r="B139" s="221"/>
      <c r="C139" s="221"/>
      <c r="D139" s="221"/>
      <c r="E139" s="221"/>
      <c r="F139" s="221"/>
      <c r="G139" s="221"/>
      <c r="H139" s="221"/>
      <c r="I139" s="221"/>
      <c r="J139" s="221"/>
      <c r="K139" s="221"/>
      <c r="L139" s="221"/>
      <c r="M139" s="221"/>
      <c r="N139" s="221"/>
      <c r="O139" s="221"/>
      <c r="P139" s="221"/>
      <c r="Q139" s="221"/>
      <c r="R139" s="221"/>
      <c r="S139" s="221"/>
      <c r="T139" s="221"/>
      <c r="U139" s="221"/>
      <c r="V139" s="221"/>
      <c r="W139" s="221"/>
      <c r="X139" s="221"/>
      <c r="Y139" s="221"/>
      <c r="Z139" s="221"/>
      <c r="AA139" s="221"/>
      <c r="AB139" s="221"/>
      <c r="AC139" s="221"/>
      <c r="AD139" s="221"/>
      <c r="AE139" s="221"/>
      <c r="AF139" s="221"/>
      <c r="AG139" s="221"/>
      <c r="AH139" s="221"/>
      <c r="AI139" s="221"/>
      <c r="AJ139" s="221"/>
      <c r="AK139" s="221"/>
      <c r="AL139" s="221"/>
      <c r="AM139" s="221"/>
      <c r="AN139" s="221"/>
      <c r="AO139" s="221"/>
      <c r="AP139" s="221"/>
      <c r="AQ139" s="221"/>
      <c r="AR139" s="221"/>
      <c r="AS139" s="221"/>
      <c r="AT139" s="221"/>
      <c r="AU139" s="221"/>
      <c r="AV139" s="221"/>
      <c r="AW139" s="221"/>
      <c r="AX139" s="221"/>
      <c r="AY139" s="221"/>
      <c r="AZ139" s="221"/>
    </row>
    <row r="140" spans="1:52" ht="17.45" customHeight="1" x14ac:dyDescent="0.25">
      <c r="A140" s="338" t="s">
        <v>819</v>
      </c>
      <c r="B140" s="338"/>
      <c r="C140" s="338"/>
      <c r="D140" s="338"/>
      <c r="E140" s="338"/>
      <c r="F140" s="338"/>
      <c r="G140" s="338"/>
      <c r="H140" s="338"/>
      <c r="I140" s="338"/>
      <c r="J140" s="338"/>
      <c r="K140" s="338"/>
      <c r="L140" s="338"/>
      <c r="M140" s="338"/>
      <c r="N140" s="338"/>
      <c r="O140" s="338"/>
      <c r="P140" s="338"/>
      <c r="Q140" s="338"/>
      <c r="R140" s="338"/>
      <c r="S140" s="338"/>
      <c r="T140" s="338"/>
      <c r="U140" s="338"/>
      <c r="V140" s="338"/>
      <c r="W140" s="338"/>
      <c r="X140" s="338"/>
      <c r="Y140" s="338"/>
      <c r="Z140" s="338"/>
      <c r="AA140" s="338"/>
      <c r="AB140" s="338"/>
      <c r="AC140" s="338"/>
      <c r="AD140" s="338"/>
      <c r="AE140" s="338"/>
      <c r="AF140" s="338"/>
      <c r="AG140" s="338"/>
      <c r="AH140" s="338"/>
      <c r="AI140" s="338"/>
      <c r="AJ140" s="338"/>
      <c r="AK140" s="338"/>
      <c r="AL140" s="338"/>
      <c r="AM140" s="338"/>
      <c r="AN140" s="338"/>
      <c r="AO140" s="338"/>
      <c r="AP140" s="338"/>
      <c r="AQ140" s="338"/>
      <c r="AR140" s="338"/>
      <c r="AS140" s="338"/>
      <c r="AT140" s="338"/>
      <c r="AU140" s="338"/>
      <c r="AV140" s="338"/>
      <c r="AW140" s="338"/>
      <c r="AX140" s="338"/>
      <c r="AY140" s="338"/>
      <c r="AZ140" s="338"/>
    </row>
    <row r="141" spans="1:52" ht="12" customHeight="1" x14ac:dyDescent="0.25">
      <c r="A141" s="195" t="s">
        <v>640</v>
      </c>
      <c r="B141" s="197"/>
      <c r="C141" s="209" t="s">
        <v>601</v>
      </c>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0"/>
      <c r="Z141" s="195" t="s">
        <v>640</v>
      </c>
      <c r="AA141" s="196"/>
      <c r="AB141" s="197"/>
      <c r="AC141" s="209" t="s">
        <v>601</v>
      </c>
      <c r="AD141" s="211"/>
      <c r="AE141" s="211"/>
      <c r="AF141" s="211"/>
      <c r="AG141" s="211"/>
      <c r="AH141" s="211"/>
      <c r="AI141" s="211"/>
      <c r="AJ141" s="211"/>
      <c r="AK141" s="211"/>
      <c r="AL141" s="211"/>
      <c r="AM141" s="211"/>
      <c r="AN141" s="211"/>
      <c r="AO141" s="211"/>
      <c r="AP141" s="211"/>
      <c r="AQ141" s="211"/>
      <c r="AR141" s="211"/>
      <c r="AS141" s="211"/>
      <c r="AT141" s="211"/>
      <c r="AU141" s="211"/>
      <c r="AV141" s="211"/>
      <c r="AW141" s="211"/>
      <c r="AX141" s="210"/>
      <c r="AY141" s="192"/>
      <c r="AZ141" s="192"/>
    </row>
    <row r="142" spans="1:52" ht="12" customHeight="1" x14ac:dyDescent="0.25">
      <c r="A142" s="342">
        <v>192</v>
      </c>
      <c r="B142" s="343"/>
      <c r="C142" s="189" t="s">
        <v>641</v>
      </c>
      <c r="D142" s="190"/>
      <c r="E142" s="190"/>
      <c r="F142" s="190"/>
      <c r="G142" s="190"/>
      <c r="H142" s="190"/>
      <c r="I142" s="190"/>
      <c r="J142" s="190"/>
      <c r="K142" s="190"/>
      <c r="L142" s="190"/>
      <c r="M142" s="190"/>
      <c r="N142" s="190"/>
      <c r="O142" s="190"/>
      <c r="P142" s="190"/>
      <c r="Q142" s="190"/>
      <c r="R142" s="190"/>
      <c r="S142" s="190"/>
      <c r="T142" s="190"/>
      <c r="U142" s="190"/>
      <c r="V142" s="190"/>
      <c r="W142" s="190"/>
      <c r="X142" s="190"/>
      <c r="Y142" s="191"/>
      <c r="Z142" s="189" t="s">
        <v>642</v>
      </c>
      <c r="AA142" s="190"/>
      <c r="AB142" s="191"/>
      <c r="AC142" s="189" t="s">
        <v>643</v>
      </c>
      <c r="AD142" s="190"/>
      <c r="AE142" s="190"/>
      <c r="AF142" s="190"/>
      <c r="AG142" s="190"/>
      <c r="AH142" s="190"/>
      <c r="AI142" s="190"/>
      <c r="AJ142" s="190"/>
      <c r="AK142" s="190"/>
      <c r="AL142" s="190"/>
      <c r="AM142" s="190"/>
      <c r="AN142" s="190"/>
      <c r="AO142" s="190"/>
      <c r="AP142" s="190"/>
      <c r="AQ142" s="190"/>
      <c r="AR142" s="190"/>
      <c r="AS142" s="190"/>
      <c r="AT142" s="190"/>
      <c r="AU142" s="190"/>
      <c r="AV142" s="190"/>
      <c r="AW142" s="190"/>
      <c r="AX142" s="191"/>
      <c r="AY142" s="192"/>
      <c r="AZ142" s="192"/>
    </row>
    <row r="143" spans="1:52" ht="12" customHeight="1" x14ac:dyDescent="0.25">
      <c r="A143" s="189" t="s">
        <v>644</v>
      </c>
      <c r="B143" s="191"/>
      <c r="C143" s="189" t="s">
        <v>645</v>
      </c>
      <c r="D143" s="190"/>
      <c r="E143" s="190"/>
      <c r="F143" s="190"/>
      <c r="G143" s="190"/>
      <c r="H143" s="190"/>
      <c r="I143" s="190"/>
      <c r="J143" s="190"/>
      <c r="K143" s="190"/>
      <c r="L143" s="190"/>
      <c r="M143" s="190"/>
      <c r="N143" s="190"/>
      <c r="O143" s="190"/>
      <c r="P143" s="190"/>
      <c r="Q143" s="190"/>
      <c r="R143" s="190"/>
      <c r="S143" s="190"/>
      <c r="T143" s="190"/>
      <c r="U143" s="190"/>
      <c r="V143" s="190"/>
      <c r="W143" s="190"/>
      <c r="X143" s="190"/>
      <c r="Y143" s="191"/>
      <c r="Z143" s="189" t="s">
        <v>646</v>
      </c>
      <c r="AA143" s="190"/>
      <c r="AB143" s="191"/>
      <c r="AC143" s="189" t="s">
        <v>647</v>
      </c>
      <c r="AD143" s="190"/>
      <c r="AE143" s="190"/>
      <c r="AF143" s="190"/>
      <c r="AG143" s="190"/>
      <c r="AH143" s="190"/>
      <c r="AI143" s="190"/>
      <c r="AJ143" s="190"/>
      <c r="AK143" s="190"/>
      <c r="AL143" s="190"/>
      <c r="AM143" s="190"/>
      <c r="AN143" s="190"/>
      <c r="AO143" s="190"/>
      <c r="AP143" s="190"/>
      <c r="AQ143" s="190"/>
      <c r="AR143" s="190"/>
      <c r="AS143" s="190"/>
      <c r="AT143" s="190"/>
      <c r="AU143" s="190"/>
      <c r="AV143" s="190"/>
      <c r="AW143" s="190"/>
      <c r="AX143" s="191"/>
      <c r="AY143" s="192"/>
      <c r="AZ143" s="192"/>
    </row>
    <row r="144" spans="1:52" ht="12" customHeight="1" x14ac:dyDescent="0.25">
      <c r="A144" s="342">
        <v>193</v>
      </c>
      <c r="B144" s="343"/>
      <c r="C144" s="189" t="s">
        <v>648</v>
      </c>
      <c r="D144" s="190"/>
      <c r="E144" s="190"/>
      <c r="F144" s="190"/>
      <c r="G144" s="190"/>
      <c r="H144" s="190"/>
      <c r="I144" s="190"/>
      <c r="J144" s="190"/>
      <c r="K144" s="190"/>
      <c r="L144" s="190"/>
      <c r="M144" s="190"/>
      <c r="N144" s="190"/>
      <c r="O144" s="190"/>
      <c r="P144" s="190"/>
      <c r="Q144" s="190"/>
      <c r="R144" s="190"/>
      <c r="S144" s="190"/>
      <c r="T144" s="190"/>
      <c r="U144" s="190"/>
      <c r="V144" s="190"/>
      <c r="W144" s="190"/>
      <c r="X144" s="190"/>
      <c r="Y144" s="191"/>
      <c r="Z144" s="350" t="s">
        <v>649</v>
      </c>
      <c r="AA144" s="351"/>
      <c r="AB144" s="352"/>
      <c r="AC144" s="350" t="s">
        <v>650</v>
      </c>
      <c r="AD144" s="351"/>
      <c r="AE144" s="351"/>
      <c r="AF144" s="351"/>
      <c r="AG144" s="351"/>
      <c r="AH144" s="351"/>
      <c r="AI144" s="351"/>
      <c r="AJ144" s="351"/>
      <c r="AK144" s="351"/>
      <c r="AL144" s="351"/>
      <c r="AM144" s="351"/>
      <c r="AN144" s="351"/>
      <c r="AO144" s="351"/>
      <c r="AP144" s="351"/>
      <c r="AQ144" s="351"/>
      <c r="AR144" s="351"/>
      <c r="AS144" s="351"/>
      <c r="AT144" s="351"/>
      <c r="AU144" s="351"/>
      <c r="AV144" s="351"/>
      <c r="AW144" s="351"/>
      <c r="AX144" s="352"/>
      <c r="AY144" s="192"/>
      <c r="AZ144" s="192"/>
    </row>
    <row r="145" spans="1:52" ht="9.9499999999999993" customHeight="1" x14ac:dyDescent="0.25">
      <c r="A145" s="342">
        <v>194</v>
      </c>
      <c r="B145" s="343"/>
      <c r="C145" s="189" t="s">
        <v>651</v>
      </c>
      <c r="D145" s="190"/>
      <c r="E145" s="190"/>
      <c r="F145" s="190"/>
      <c r="G145" s="190"/>
      <c r="H145" s="190"/>
      <c r="I145" s="190"/>
      <c r="J145" s="190"/>
      <c r="K145" s="190"/>
      <c r="L145" s="190"/>
      <c r="M145" s="190"/>
      <c r="N145" s="190"/>
      <c r="O145" s="190"/>
      <c r="P145" s="190"/>
      <c r="Q145" s="190"/>
      <c r="R145" s="190"/>
      <c r="S145" s="190"/>
      <c r="T145" s="190"/>
      <c r="U145" s="190"/>
      <c r="V145" s="190"/>
      <c r="W145" s="190"/>
      <c r="X145" s="190"/>
      <c r="Y145" s="191"/>
      <c r="Z145" s="353"/>
      <c r="AA145" s="354"/>
      <c r="AB145" s="355"/>
      <c r="AC145" s="353"/>
      <c r="AD145" s="354"/>
      <c r="AE145" s="354"/>
      <c r="AF145" s="354"/>
      <c r="AG145" s="354"/>
      <c r="AH145" s="354"/>
      <c r="AI145" s="354"/>
      <c r="AJ145" s="354"/>
      <c r="AK145" s="354"/>
      <c r="AL145" s="354"/>
      <c r="AM145" s="354"/>
      <c r="AN145" s="354"/>
      <c r="AO145" s="354"/>
      <c r="AP145" s="354"/>
      <c r="AQ145" s="354"/>
      <c r="AR145" s="354"/>
      <c r="AS145" s="354"/>
      <c r="AT145" s="354"/>
      <c r="AU145" s="354"/>
      <c r="AV145" s="354"/>
      <c r="AW145" s="354"/>
      <c r="AX145" s="355"/>
      <c r="AY145" s="192"/>
      <c r="AZ145" s="192"/>
    </row>
    <row r="146" spans="1:52" ht="12.95" customHeight="1" x14ac:dyDescent="0.25">
      <c r="A146" s="189" t="s">
        <v>489</v>
      </c>
      <c r="B146" s="191"/>
      <c r="C146" s="189" t="s">
        <v>652</v>
      </c>
      <c r="D146" s="190"/>
      <c r="E146" s="190"/>
      <c r="F146" s="190"/>
      <c r="G146" s="190"/>
      <c r="H146" s="190"/>
      <c r="I146" s="190"/>
      <c r="J146" s="190"/>
      <c r="K146" s="190"/>
      <c r="L146" s="190"/>
      <c r="M146" s="190"/>
      <c r="N146" s="190"/>
      <c r="O146" s="190"/>
      <c r="P146" s="190"/>
      <c r="Q146" s="190"/>
      <c r="R146" s="190"/>
      <c r="S146" s="190"/>
      <c r="T146" s="190"/>
      <c r="U146" s="190"/>
      <c r="V146" s="190"/>
      <c r="W146" s="190"/>
      <c r="X146" s="190"/>
      <c r="Y146" s="191"/>
      <c r="Z146" s="344" t="s">
        <v>653</v>
      </c>
      <c r="AA146" s="345"/>
      <c r="AB146" s="346"/>
      <c r="AC146" s="344" t="s">
        <v>820</v>
      </c>
      <c r="AD146" s="345"/>
      <c r="AE146" s="345"/>
      <c r="AF146" s="345"/>
      <c r="AG146" s="345"/>
      <c r="AH146" s="345"/>
      <c r="AI146" s="345"/>
      <c r="AJ146" s="345"/>
      <c r="AK146" s="345"/>
      <c r="AL146" s="345"/>
      <c r="AM146" s="345"/>
      <c r="AN146" s="345"/>
      <c r="AO146" s="345"/>
      <c r="AP146" s="345"/>
      <c r="AQ146" s="345"/>
      <c r="AR146" s="345"/>
      <c r="AS146" s="345"/>
      <c r="AT146" s="345"/>
      <c r="AU146" s="345"/>
      <c r="AV146" s="345"/>
      <c r="AW146" s="345"/>
      <c r="AX146" s="346"/>
      <c r="AY146" s="192"/>
      <c r="AZ146" s="192"/>
    </row>
    <row r="147" spans="1:52" ht="12" customHeight="1" x14ac:dyDescent="0.25">
      <c r="A147" s="189" t="s">
        <v>655</v>
      </c>
      <c r="B147" s="191"/>
      <c r="C147" s="189" t="s">
        <v>656</v>
      </c>
      <c r="D147" s="190"/>
      <c r="E147" s="190"/>
      <c r="F147" s="190"/>
      <c r="G147" s="190"/>
      <c r="H147" s="190"/>
      <c r="I147" s="190"/>
      <c r="J147" s="190"/>
      <c r="K147" s="190"/>
      <c r="L147" s="190"/>
      <c r="M147" s="190"/>
      <c r="N147" s="190"/>
      <c r="O147" s="190"/>
      <c r="P147" s="190"/>
      <c r="Q147" s="190"/>
      <c r="R147" s="190"/>
      <c r="S147" s="190"/>
      <c r="T147" s="190"/>
      <c r="U147" s="190"/>
      <c r="V147" s="190"/>
      <c r="W147" s="190"/>
      <c r="X147" s="190"/>
      <c r="Y147" s="191"/>
      <c r="Z147" s="347"/>
      <c r="AA147" s="348"/>
      <c r="AB147" s="349"/>
      <c r="AC147" s="347"/>
      <c r="AD147" s="348"/>
      <c r="AE147" s="348"/>
      <c r="AF147" s="348"/>
      <c r="AG147" s="348"/>
      <c r="AH147" s="348"/>
      <c r="AI147" s="348"/>
      <c r="AJ147" s="348"/>
      <c r="AK147" s="348"/>
      <c r="AL147" s="348"/>
      <c r="AM147" s="348"/>
      <c r="AN147" s="348"/>
      <c r="AO147" s="348"/>
      <c r="AP147" s="348"/>
      <c r="AQ147" s="348"/>
      <c r="AR147" s="348"/>
      <c r="AS147" s="348"/>
      <c r="AT147" s="348"/>
      <c r="AU147" s="348"/>
      <c r="AV147" s="348"/>
      <c r="AW147" s="348"/>
      <c r="AX147" s="349"/>
      <c r="AY147" s="192"/>
      <c r="AZ147" s="192"/>
    </row>
    <row r="148" spans="1:52" ht="12" customHeight="1" x14ac:dyDescent="0.25">
      <c r="A148" s="189" t="s">
        <v>657</v>
      </c>
      <c r="B148" s="191"/>
      <c r="C148" s="189" t="s">
        <v>658</v>
      </c>
      <c r="D148" s="190"/>
      <c r="E148" s="190"/>
      <c r="F148" s="190"/>
      <c r="G148" s="190"/>
      <c r="H148" s="190"/>
      <c r="I148" s="190"/>
      <c r="J148" s="190"/>
      <c r="K148" s="190"/>
      <c r="L148" s="190"/>
      <c r="M148" s="190"/>
      <c r="N148" s="190"/>
      <c r="O148" s="190"/>
      <c r="P148" s="190"/>
      <c r="Q148" s="190"/>
      <c r="R148" s="190"/>
      <c r="S148" s="190"/>
      <c r="T148" s="190"/>
      <c r="U148" s="190"/>
      <c r="V148" s="190"/>
      <c r="W148" s="190"/>
      <c r="X148" s="190"/>
      <c r="Y148" s="191"/>
      <c r="Z148" s="344" t="s">
        <v>659</v>
      </c>
      <c r="AA148" s="345"/>
      <c r="AB148" s="346"/>
      <c r="AC148" s="350" t="s">
        <v>660</v>
      </c>
      <c r="AD148" s="351"/>
      <c r="AE148" s="351"/>
      <c r="AF148" s="351"/>
      <c r="AG148" s="351"/>
      <c r="AH148" s="351"/>
      <c r="AI148" s="351"/>
      <c r="AJ148" s="351"/>
      <c r="AK148" s="351"/>
      <c r="AL148" s="351"/>
      <c r="AM148" s="351"/>
      <c r="AN148" s="351"/>
      <c r="AO148" s="351"/>
      <c r="AP148" s="351"/>
      <c r="AQ148" s="351"/>
      <c r="AR148" s="351"/>
      <c r="AS148" s="351"/>
      <c r="AT148" s="351"/>
      <c r="AU148" s="351"/>
      <c r="AV148" s="351"/>
      <c r="AW148" s="351"/>
      <c r="AX148" s="352"/>
      <c r="AY148" s="192"/>
      <c r="AZ148" s="192"/>
    </row>
    <row r="149" spans="1:52" ht="14.1" customHeight="1" x14ac:dyDescent="0.25">
      <c r="A149" s="189" t="s">
        <v>661</v>
      </c>
      <c r="B149" s="191"/>
      <c r="C149" s="189" t="s">
        <v>662</v>
      </c>
      <c r="D149" s="190"/>
      <c r="E149" s="190"/>
      <c r="F149" s="190"/>
      <c r="G149" s="190"/>
      <c r="H149" s="190"/>
      <c r="I149" s="190"/>
      <c r="J149" s="190"/>
      <c r="K149" s="190"/>
      <c r="L149" s="190"/>
      <c r="M149" s="190"/>
      <c r="N149" s="190"/>
      <c r="O149" s="190"/>
      <c r="P149" s="190"/>
      <c r="Q149" s="190"/>
      <c r="R149" s="190"/>
      <c r="S149" s="190"/>
      <c r="T149" s="190"/>
      <c r="U149" s="190"/>
      <c r="V149" s="190"/>
      <c r="W149" s="190"/>
      <c r="X149" s="190"/>
      <c r="Y149" s="191"/>
      <c r="Z149" s="347"/>
      <c r="AA149" s="348"/>
      <c r="AB149" s="349"/>
      <c r="AC149" s="353"/>
      <c r="AD149" s="354"/>
      <c r="AE149" s="354"/>
      <c r="AF149" s="354"/>
      <c r="AG149" s="354"/>
      <c r="AH149" s="354"/>
      <c r="AI149" s="354"/>
      <c r="AJ149" s="354"/>
      <c r="AK149" s="354"/>
      <c r="AL149" s="354"/>
      <c r="AM149" s="354"/>
      <c r="AN149" s="354"/>
      <c r="AO149" s="354"/>
      <c r="AP149" s="354"/>
      <c r="AQ149" s="354"/>
      <c r="AR149" s="354"/>
      <c r="AS149" s="354"/>
      <c r="AT149" s="354"/>
      <c r="AU149" s="354"/>
      <c r="AV149" s="354"/>
      <c r="AW149" s="354"/>
      <c r="AX149" s="355"/>
      <c r="AY149" s="193"/>
      <c r="AZ149" s="193"/>
    </row>
    <row r="150" spans="1:52" ht="9.9499999999999993" customHeight="1" x14ac:dyDescent="0.25">
      <c r="A150" s="189" t="s">
        <v>663</v>
      </c>
      <c r="B150" s="191"/>
      <c r="C150" s="189" t="s">
        <v>664</v>
      </c>
      <c r="D150" s="190"/>
      <c r="E150" s="190"/>
      <c r="F150" s="190"/>
      <c r="G150" s="190"/>
      <c r="H150" s="190"/>
      <c r="I150" s="190"/>
      <c r="J150" s="190"/>
      <c r="K150" s="190"/>
      <c r="L150" s="190"/>
      <c r="M150" s="190"/>
      <c r="N150" s="190"/>
      <c r="O150" s="190"/>
      <c r="P150" s="190"/>
      <c r="Q150" s="190"/>
      <c r="R150" s="190"/>
      <c r="S150" s="190"/>
      <c r="T150" s="190"/>
      <c r="U150" s="190"/>
      <c r="V150" s="190"/>
      <c r="W150" s="190"/>
      <c r="X150" s="190"/>
      <c r="Y150" s="191"/>
      <c r="Z150" s="344" t="s">
        <v>665</v>
      </c>
      <c r="AA150" s="345"/>
      <c r="AB150" s="346"/>
      <c r="AC150" s="350" t="s">
        <v>666</v>
      </c>
      <c r="AD150" s="351"/>
      <c r="AE150" s="351"/>
      <c r="AF150" s="351"/>
      <c r="AG150" s="351"/>
      <c r="AH150" s="351"/>
      <c r="AI150" s="351"/>
      <c r="AJ150" s="351"/>
      <c r="AK150" s="351"/>
      <c r="AL150" s="351"/>
      <c r="AM150" s="351"/>
      <c r="AN150" s="351"/>
      <c r="AO150" s="351"/>
      <c r="AP150" s="351"/>
      <c r="AQ150" s="351"/>
      <c r="AR150" s="351"/>
      <c r="AS150" s="351"/>
      <c r="AT150" s="351"/>
      <c r="AU150" s="351"/>
      <c r="AV150" s="351"/>
      <c r="AW150" s="351"/>
      <c r="AX150" s="352"/>
      <c r="AY150" s="192"/>
      <c r="AZ150" s="192"/>
    </row>
    <row r="151" spans="1:52" ht="12" customHeight="1" x14ac:dyDescent="0.25">
      <c r="A151" s="189" t="s">
        <v>667</v>
      </c>
      <c r="B151" s="191"/>
      <c r="C151" s="189" t="s">
        <v>668</v>
      </c>
      <c r="D151" s="190"/>
      <c r="E151" s="190"/>
      <c r="F151" s="190"/>
      <c r="G151" s="190"/>
      <c r="H151" s="190"/>
      <c r="I151" s="190"/>
      <c r="J151" s="190"/>
      <c r="K151" s="190"/>
      <c r="L151" s="190"/>
      <c r="M151" s="190"/>
      <c r="N151" s="190"/>
      <c r="O151" s="190"/>
      <c r="P151" s="190"/>
      <c r="Q151" s="190"/>
      <c r="R151" s="190"/>
      <c r="S151" s="190"/>
      <c r="T151" s="190"/>
      <c r="U151" s="190"/>
      <c r="V151" s="190"/>
      <c r="W151" s="190"/>
      <c r="X151" s="190"/>
      <c r="Y151" s="191"/>
      <c r="Z151" s="356"/>
      <c r="AA151" s="221"/>
      <c r="AB151" s="357"/>
      <c r="AC151" s="358"/>
      <c r="AD151" s="359"/>
      <c r="AE151" s="359"/>
      <c r="AF151" s="359"/>
      <c r="AG151" s="359"/>
      <c r="AH151" s="359"/>
      <c r="AI151" s="359"/>
      <c r="AJ151" s="359"/>
      <c r="AK151" s="359"/>
      <c r="AL151" s="359"/>
      <c r="AM151" s="359"/>
      <c r="AN151" s="359"/>
      <c r="AO151" s="359"/>
      <c r="AP151" s="359"/>
      <c r="AQ151" s="359"/>
      <c r="AR151" s="359"/>
      <c r="AS151" s="359"/>
      <c r="AT151" s="359"/>
      <c r="AU151" s="359"/>
      <c r="AV151" s="359"/>
      <c r="AW151" s="359"/>
      <c r="AX151" s="360"/>
      <c r="AY151" s="192"/>
      <c r="AZ151" s="192"/>
    </row>
    <row r="152" spans="1:52" ht="12" customHeight="1" x14ac:dyDescent="0.25">
      <c r="A152" s="189" t="s">
        <v>669</v>
      </c>
      <c r="B152" s="191"/>
      <c r="C152" s="189" t="s">
        <v>670</v>
      </c>
      <c r="D152" s="190"/>
      <c r="E152" s="190"/>
      <c r="F152" s="190"/>
      <c r="G152" s="190"/>
      <c r="H152" s="190"/>
      <c r="I152" s="190"/>
      <c r="J152" s="190"/>
      <c r="K152" s="190"/>
      <c r="L152" s="190"/>
      <c r="M152" s="190"/>
      <c r="N152" s="190"/>
      <c r="O152" s="190"/>
      <c r="P152" s="190"/>
      <c r="Q152" s="190"/>
      <c r="R152" s="190"/>
      <c r="S152" s="190"/>
      <c r="T152" s="190"/>
      <c r="U152" s="190"/>
      <c r="V152" s="190"/>
      <c r="W152" s="190"/>
      <c r="X152" s="190"/>
      <c r="Y152" s="191"/>
      <c r="Z152" s="356"/>
      <c r="AA152" s="221"/>
      <c r="AB152" s="357"/>
      <c r="AC152" s="358"/>
      <c r="AD152" s="359"/>
      <c r="AE152" s="359"/>
      <c r="AF152" s="359"/>
      <c r="AG152" s="359"/>
      <c r="AH152" s="359"/>
      <c r="AI152" s="359"/>
      <c r="AJ152" s="359"/>
      <c r="AK152" s="359"/>
      <c r="AL152" s="359"/>
      <c r="AM152" s="359"/>
      <c r="AN152" s="359"/>
      <c r="AO152" s="359"/>
      <c r="AP152" s="359"/>
      <c r="AQ152" s="359"/>
      <c r="AR152" s="359"/>
      <c r="AS152" s="359"/>
      <c r="AT152" s="359"/>
      <c r="AU152" s="359"/>
      <c r="AV152" s="359"/>
      <c r="AW152" s="359"/>
      <c r="AX152" s="360"/>
      <c r="AY152" s="192"/>
      <c r="AZ152" s="192"/>
    </row>
    <row r="153" spans="1:52" ht="12" customHeight="1" x14ac:dyDescent="0.25">
      <c r="A153" s="189" t="s">
        <v>671</v>
      </c>
      <c r="B153" s="191"/>
      <c r="C153" s="189" t="s">
        <v>672</v>
      </c>
      <c r="D153" s="190"/>
      <c r="E153" s="190"/>
      <c r="F153" s="190"/>
      <c r="G153" s="190"/>
      <c r="H153" s="190"/>
      <c r="I153" s="190"/>
      <c r="J153" s="190"/>
      <c r="K153" s="190"/>
      <c r="L153" s="190"/>
      <c r="M153" s="190"/>
      <c r="N153" s="190"/>
      <c r="O153" s="190"/>
      <c r="P153" s="190"/>
      <c r="Q153" s="190"/>
      <c r="R153" s="190"/>
      <c r="S153" s="190"/>
      <c r="T153" s="190"/>
      <c r="U153" s="190"/>
      <c r="V153" s="190"/>
      <c r="W153" s="190"/>
      <c r="X153" s="190"/>
      <c r="Y153" s="191"/>
      <c r="Z153" s="356"/>
      <c r="AA153" s="221"/>
      <c r="AB153" s="357"/>
      <c r="AC153" s="358"/>
      <c r="AD153" s="359"/>
      <c r="AE153" s="359"/>
      <c r="AF153" s="359"/>
      <c r="AG153" s="359"/>
      <c r="AH153" s="359"/>
      <c r="AI153" s="359"/>
      <c r="AJ153" s="359"/>
      <c r="AK153" s="359"/>
      <c r="AL153" s="359"/>
      <c r="AM153" s="359"/>
      <c r="AN153" s="359"/>
      <c r="AO153" s="359"/>
      <c r="AP153" s="359"/>
      <c r="AQ153" s="359"/>
      <c r="AR153" s="359"/>
      <c r="AS153" s="359"/>
      <c r="AT153" s="359"/>
      <c r="AU153" s="359"/>
      <c r="AV153" s="359"/>
      <c r="AW153" s="359"/>
      <c r="AX153" s="360"/>
      <c r="AY153" s="192"/>
      <c r="AZ153" s="192"/>
    </row>
    <row r="154" spans="1:52" ht="12.95" customHeight="1" x14ac:dyDescent="0.25">
      <c r="A154" s="189" t="s">
        <v>673</v>
      </c>
      <c r="B154" s="191"/>
      <c r="C154" s="189" t="s">
        <v>674</v>
      </c>
      <c r="D154" s="190"/>
      <c r="E154" s="190"/>
      <c r="F154" s="190"/>
      <c r="G154" s="190"/>
      <c r="H154" s="190"/>
      <c r="I154" s="190"/>
      <c r="J154" s="190"/>
      <c r="K154" s="190"/>
      <c r="L154" s="190"/>
      <c r="M154" s="190"/>
      <c r="N154" s="190"/>
      <c r="O154" s="190"/>
      <c r="P154" s="190"/>
      <c r="Q154" s="190"/>
      <c r="R154" s="190"/>
      <c r="S154" s="190"/>
      <c r="T154" s="190"/>
      <c r="U154" s="190"/>
      <c r="V154" s="190"/>
      <c r="W154" s="190"/>
      <c r="X154" s="190"/>
      <c r="Y154" s="191"/>
      <c r="Z154" s="347"/>
      <c r="AA154" s="348"/>
      <c r="AB154" s="349"/>
      <c r="AC154" s="353"/>
      <c r="AD154" s="354"/>
      <c r="AE154" s="354"/>
      <c r="AF154" s="354"/>
      <c r="AG154" s="354"/>
      <c r="AH154" s="354"/>
      <c r="AI154" s="354"/>
      <c r="AJ154" s="354"/>
      <c r="AK154" s="354"/>
      <c r="AL154" s="354"/>
      <c r="AM154" s="354"/>
      <c r="AN154" s="354"/>
      <c r="AO154" s="354"/>
      <c r="AP154" s="354"/>
      <c r="AQ154" s="354"/>
      <c r="AR154" s="354"/>
      <c r="AS154" s="354"/>
      <c r="AT154" s="354"/>
      <c r="AU154" s="354"/>
      <c r="AV154" s="354"/>
      <c r="AW154" s="354"/>
      <c r="AX154" s="355"/>
      <c r="AY154" s="192"/>
      <c r="AZ154" s="192"/>
    </row>
    <row r="155" spans="1:52" ht="15.95" customHeight="1" x14ac:dyDescent="0.25">
      <c r="A155" s="189" t="s">
        <v>675</v>
      </c>
      <c r="B155" s="191"/>
      <c r="C155" s="189" t="s">
        <v>676</v>
      </c>
      <c r="D155" s="190"/>
      <c r="E155" s="190"/>
      <c r="F155" s="190"/>
      <c r="G155" s="190"/>
      <c r="H155" s="190"/>
      <c r="I155" s="190"/>
      <c r="J155" s="190"/>
      <c r="K155" s="190"/>
      <c r="L155" s="190"/>
      <c r="M155" s="190"/>
      <c r="N155" s="190"/>
      <c r="O155" s="190"/>
      <c r="P155" s="190"/>
      <c r="Q155" s="190"/>
      <c r="R155" s="190"/>
      <c r="S155" s="190"/>
      <c r="T155" s="190"/>
      <c r="U155" s="190"/>
      <c r="V155" s="190"/>
      <c r="W155" s="190"/>
      <c r="X155" s="190"/>
      <c r="Y155" s="191"/>
      <c r="Z155" s="189" t="s">
        <v>677</v>
      </c>
      <c r="AA155" s="190"/>
      <c r="AB155" s="191"/>
      <c r="AC155" s="189" t="s">
        <v>678</v>
      </c>
      <c r="AD155" s="190"/>
      <c r="AE155" s="190"/>
      <c r="AF155" s="190"/>
      <c r="AG155" s="190"/>
      <c r="AH155" s="190"/>
      <c r="AI155" s="190"/>
      <c r="AJ155" s="190"/>
      <c r="AK155" s="190"/>
      <c r="AL155" s="190"/>
      <c r="AM155" s="190"/>
      <c r="AN155" s="190"/>
      <c r="AO155" s="190"/>
      <c r="AP155" s="190"/>
      <c r="AQ155" s="190"/>
      <c r="AR155" s="190"/>
      <c r="AS155" s="190"/>
      <c r="AT155" s="190"/>
      <c r="AU155" s="190"/>
      <c r="AV155" s="190"/>
      <c r="AW155" s="190"/>
      <c r="AX155" s="191"/>
      <c r="AY155" s="193"/>
      <c r="AZ155" s="193"/>
    </row>
    <row r="156" spans="1:52" ht="12" customHeight="1" x14ac:dyDescent="0.25">
      <c r="A156" s="189" t="s">
        <v>679</v>
      </c>
      <c r="B156" s="191"/>
      <c r="C156" s="189" t="s">
        <v>680</v>
      </c>
      <c r="D156" s="190"/>
      <c r="E156" s="190"/>
      <c r="F156" s="190"/>
      <c r="G156" s="190"/>
      <c r="H156" s="190"/>
      <c r="I156" s="190"/>
      <c r="J156" s="190"/>
      <c r="K156" s="190"/>
      <c r="L156" s="190"/>
      <c r="M156" s="190"/>
      <c r="N156" s="190"/>
      <c r="O156" s="190"/>
      <c r="P156" s="190"/>
      <c r="Q156" s="190"/>
      <c r="R156" s="190"/>
      <c r="S156" s="190"/>
      <c r="T156" s="190"/>
      <c r="U156" s="190"/>
      <c r="V156" s="190"/>
      <c r="W156" s="190"/>
      <c r="X156" s="190"/>
      <c r="Y156" s="191"/>
      <c r="Z156" s="189" t="s">
        <v>681</v>
      </c>
      <c r="AA156" s="190"/>
      <c r="AB156" s="191"/>
      <c r="AC156" s="189" t="s">
        <v>682</v>
      </c>
      <c r="AD156" s="190"/>
      <c r="AE156" s="190"/>
      <c r="AF156" s="190"/>
      <c r="AG156" s="190"/>
      <c r="AH156" s="190"/>
      <c r="AI156" s="190"/>
      <c r="AJ156" s="190"/>
      <c r="AK156" s="190"/>
      <c r="AL156" s="190"/>
      <c r="AM156" s="190"/>
      <c r="AN156" s="190"/>
      <c r="AO156" s="190"/>
      <c r="AP156" s="190"/>
      <c r="AQ156" s="190"/>
      <c r="AR156" s="190"/>
      <c r="AS156" s="190"/>
      <c r="AT156" s="190"/>
      <c r="AU156" s="190"/>
      <c r="AV156" s="190"/>
      <c r="AW156" s="190"/>
      <c r="AX156" s="191"/>
      <c r="AY156" s="192"/>
      <c r="AZ156" s="192"/>
    </row>
    <row r="157" spans="1:52" ht="12" customHeight="1" x14ac:dyDescent="0.25">
      <c r="A157" s="189" t="s">
        <v>683</v>
      </c>
      <c r="B157" s="191"/>
      <c r="C157" s="189" t="s">
        <v>684</v>
      </c>
      <c r="D157" s="190"/>
      <c r="E157" s="190"/>
      <c r="F157" s="190"/>
      <c r="G157" s="190"/>
      <c r="H157" s="190"/>
      <c r="I157" s="190"/>
      <c r="J157" s="190"/>
      <c r="K157" s="190"/>
      <c r="L157" s="190"/>
      <c r="M157" s="190"/>
      <c r="N157" s="190"/>
      <c r="O157" s="190"/>
      <c r="P157" s="190"/>
      <c r="Q157" s="190"/>
      <c r="R157" s="190"/>
      <c r="S157" s="190"/>
      <c r="T157" s="190"/>
      <c r="U157" s="190"/>
      <c r="V157" s="190"/>
      <c r="W157" s="190"/>
      <c r="X157" s="190"/>
      <c r="Y157" s="191"/>
      <c r="Z157" s="189" t="s">
        <v>685</v>
      </c>
      <c r="AA157" s="190"/>
      <c r="AB157" s="191"/>
      <c r="AC157" s="189" t="s">
        <v>686</v>
      </c>
      <c r="AD157" s="190"/>
      <c r="AE157" s="190"/>
      <c r="AF157" s="190"/>
      <c r="AG157" s="190"/>
      <c r="AH157" s="190"/>
      <c r="AI157" s="190"/>
      <c r="AJ157" s="190"/>
      <c r="AK157" s="190"/>
      <c r="AL157" s="190"/>
      <c r="AM157" s="190"/>
      <c r="AN157" s="190"/>
      <c r="AO157" s="190"/>
      <c r="AP157" s="190"/>
      <c r="AQ157" s="190"/>
      <c r="AR157" s="190"/>
      <c r="AS157" s="190"/>
      <c r="AT157" s="190"/>
      <c r="AU157" s="190"/>
      <c r="AV157" s="190"/>
      <c r="AW157" s="190"/>
      <c r="AX157" s="191"/>
      <c r="AY157" s="192"/>
      <c r="AZ157" s="192"/>
    </row>
    <row r="158" spans="1:52" ht="12" customHeight="1" x14ac:dyDescent="0.25">
      <c r="A158" s="189" t="s">
        <v>687</v>
      </c>
      <c r="B158" s="191"/>
      <c r="C158" s="189" t="s">
        <v>688</v>
      </c>
      <c r="D158" s="190"/>
      <c r="E158" s="190"/>
      <c r="F158" s="190"/>
      <c r="G158" s="190"/>
      <c r="H158" s="190"/>
      <c r="I158" s="190"/>
      <c r="J158" s="190"/>
      <c r="K158" s="190"/>
      <c r="L158" s="190"/>
      <c r="M158" s="190"/>
      <c r="N158" s="190"/>
      <c r="O158" s="190"/>
      <c r="P158" s="190"/>
      <c r="Q158" s="190"/>
      <c r="R158" s="190"/>
      <c r="S158" s="190"/>
      <c r="T158" s="190"/>
      <c r="U158" s="190"/>
      <c r="V158" s="190"/>
      <c r="W158" s="190"/>
      <c r="X158" s="190"/>
      <c r="Y158" s="191"/>
      <c r="Z158" s="342">
        <v>195</v>
      </c>
      <c r="AA158" s="361"/>
      <c r="AB158" s="343"/>
      <c r="AC158" s="189" t="s">
        <v>689</v>
      </c>
      <c r="AD158" s="190"/>
      <c r="AE158" s="190"/>
      <c r="AF158" s="190"/>
      <c r="AG158" s="190"/>
      <c r="AH158" s="190"/>
      <c r="AI158" s="190"/>
      <c r="AJ158" s="190"/>
      <c r="AK158" s="190"/>
      <c r="AL158" s="190"/>
      <c r="AM158" s="190"/>
      <c r="AN158" s="190"/>
      <c r="AO158" s="190"/>
      <c r="AP158" s="190"/>
      <c r="AQ158" s="190"/>
      <c r="AR158" s="190"/>
      <c r="AS158" s="190"/>
      <c r="AT158" s="190"/>
      <c r="AU158" s="190"/>
      <c r="AV158" s="190"/>
      <c r="AW158" s="190"/>
      <c r="AX158" s="191"/>
      <c r="AY158" s="192"/>
      <c r="AZ158" s="192"/>
    </row>
    <row r="159" spans="1:52" ht="11.1" customHeight="1" x14ac:dyDescent="0.25">
      <c r="A159" s="189" t="s">
        <v>690</v>
      </c>
      <c r="B159" s="191"/>
      <c r="C159" s="189" t="s">
        <v>691</v>
      </c>
      <c r="D159" s="190"/>
      <c r="E159" s="190"/>
      <c r="F159" s="190"/>
      <c r="G159" s="190"/>
      <c r="H159" s="190"/>
      <c r="I159" s="190"/>
      <c r="J159" s="190"/>
      <c r="K159" s="190"/>
      <c r="L159" s="190"/>
      <c r="M159" s="190"/>
      <c r="N159" s="190"/>
      <c r="O159" s="190"/>
      <c r="P159" s="190"/>
      <c r="Q159" s="190"/>
      <c r="R159" s="190"/>
      <c r="S159" s="190"/>
      <c r="T159" s="190"/>
      <c r="U159" s="190"/>
      <c r="V159" s="190"/>
      <c r="W159" s="190"/>
      <c r="X159" s="190"/>
      <c r="Y159" s="191"/>
      <c r="Z159" s="189" t="s">
        <v>692</v>
      </c>
      <c r="AA159" s="190"/>
      <c r="AB159" s="191"/>
      <c r="AC159" s="189" t="s">
        <v>693</v>
      </c>
      <c r="AD159" s="190"/>
      <c r="AE159" s="190"/>
      <c r="AF159" s="190"/>
      <c r="AG159" s="190"/>
      <c r="AH159" s="190"/>
      <c r="AI159" s="190"/>
      <c r="AJ159" s="190"/>
      <c r="AK159" s="190"/>
      <c r="AL159" s="190"/>
      <c r="AM159" s="190"/>
      <c r="AN159" s="190"/>
      <c r="AO159" s="190"/>
      <c r="AP159" s="190"/>
      <c r="AQ159" s="190"/>
      <c r="AR159" s="190"/>
      <c r="AS159" s="190"/>
      <c r="AT159" s="190"/>
      <c r="AU159" s="190"/>
      <c r="AV159" s="190"/>
      <c r="AW159" s="190"/>
      <c r="AX159" s="191"/>
      <c r="AY159" s="192"/>
      <c r="AZ159" s="192"/>
    </row>
    <row r="160" spans="1:52" ht="12" customHeight="1" x14ac:dyDescent="0.25">
      <c r="A160" s="189" t="s">
        <v>694</v>
      </c>
      <c r="B160" s="191"/>
      <c r="C160" s="189" t="s">
        <v>695</v>
      </c>
      <c r="D160" s="190"/>
      <c r="E160" s="190"/>
      <c r="F160" s="190"/>
      <c r="G160" s="190"/>
      <c r="H160" s="190"/>
      <c r="I160" s="190"/>
      <c r="J160" s="190"/>
      <c r="K160" s="190"/>
      <c r="L160" s="190"/>
      <c r="M160" s="190"/>
      <c r="N160" s="190"/>
      <c r="O160" s="190"/>
      <c r="P160" s="190"/>
      <c r="Q160" s="190"/>
      <c r="R160" s="190"/>
      <c r="S160" s="190"/>
      <c r="T160" s="190"/>
      <c r="U160" s="190"/>
      <c r="V160" s="190"/>
      <c r="W160" s="190"/>
      <c r="X160" s="190"/>
      <c r="Y160" s="191"/>
      <c r="Z160" s="189" t="s">
        <v>696</v>
      </c>
      <c r="AA160" s="190"/>
      <c r="AB160" s="191"/>
      <c r="AC160" s="189" t="s">
        <v>697</v>
      </c>
      <c r="AD160" s="190"/>
      <c r="AE160" s="190"/>
      <c r="AF160" s="190"/>
      <c r="AG160" s="190"/>
      <c r="AH160" s="190"/>
      <c r="AI160" s="190"/>
      <c r="AJ160" s="190"/>
      <c r="AK160" s="190"/>
      <c r="AL160" s="190"/>
      <c r="AM160" s="190"/>
      <c r="AN160" s="190"/>
      <c r="AO160" s="190"/>
      <c r="AP160" s="190"/>
      <c r="AQ160" s="190"/>
      <c r="AR160" s="190"/>
      <c r="AS160" s="190"/>
      <c r="AT160" s="190"/>
      <c r="AU160" s="190"/>
      <c r="AV160" s="190"/>
      <c r="AW160" s="190"/>
      <c r="AX160" s="191"/>
      <c r="AY160" s="192"/>
      <c r="AZ160" s="192"/>
    </row>
    <row r="161" spans="1:52" ht="12" customHeight="1" x14ac:dyDescent="0.25">
      <c r="A161" s="189" t="s">
        <v>698</v>
      </c>
      <c r="B161" s="191"/>
      <c r="C161" s="189" t="s">
        <v>699</v>
      </c>
      <c r="D161" s="190"/>
      <c r="E161" s="190"/>
      <c r="F161" s="190"/>
      <c r="G161" s="190"/>
      <c r="H161" s="190"/>
      <c r="I161" s="190"/>
      <c r="J161" s="190"/>
      <c r="K161" s="190"/>
      <c r="L161" s="190"/>
      <c r="M161" s="190"/>
      <c r="N161" s="190"/>
      <c r="O161" s="190"/>
      <c r="P161" s="190"/>
      <c r="Q161" s="190"/>
      <c r="R161" s="190"/>
      <c r="S161" s="190"/>
      <c r="T161" s="190"/>
      <c r="U161" s="190"/>
      <c r="V161" s="190"/>
      <c r="W161" s="190"/>
      <c r="X161" s="190"/>
      <c r="Y161" s="191"/>
      <c r="Z161" s="189" t="s">
        <v>700</v>
      </c>
      <c r="AA161" s="190"/>
      <c r="AB161" s="191"/>
      <c r="AC161" s="189" t="s">
        <v>701</v>
      </c>
      <c r="AD161" s="190"/>
      <c r="AE161" s="190"/>
      <c r="AF161" s="190"/>
      <c r="AG161" s="190"/>
      <c r="AH161" s="190"/>
      <c r="AI161" s="190"/>
      <c r="AJ161" s="190"/>
      <c r="AK161" s="190"/>
      <c r="AL161" s="190"/>
      <c r="AM161" s="190"/>
      <c r="AN161" s="190"/>
      <c r="AO161" s="190"/>
      <c r="AP161" s="190"/>
      <c r="AQ161" s="190"/>
      <c r="AR161" s="190"/>
      <c r="AS161" s="190"/>
      <c r="AT161" s="190"/>
      <c r="AU161" s="190"/>
      <c r="AV161" s="190"/>
      <c r="AW161" s="190"/>
      <c r="AX161" s="191"/>
      <c r="AY161" s="192"/>
      <c r="AZ161" s="192"/>
    </row>
    <row r="162" spans="1:52" ht="12" customHeight="1" x14ac:dyDescent="0.25">
      <c r="A162" s="189" t="s">
        <v>702</v>
      </c>
      <c r="B162" s="191"/>
      <c r="C162" s="189" t="s">
        <v>703</v>
      </c>
      <c r="D162" s="190"/>
      <c r="E162" s="190"/>
      <c r="F162" s="190"/>
      <c r="G162" s="190"/>
      <c r="H162" s="190"/>
      <c r="I162" s="190"/>
      <c r="J162" s="190"/>
      <c r="K162" s="190"/>
      <c r="L162" s="190"/>
      <c r="M162" s="190"/>
      <c r="N162" s="190"/>
      <c r="O162" s="190"/>
      <c r="P162" s="190"/>
      <c r="Q162" s="190"/>
      <c r="R162" s="190"/>
      <c r="S162" s="190"/>
      <c r="T162" s="190"/>
      <c r="U162" s="190"/>
      <c r="V162" s="190"/>
      <c r="W162" s="190"/>
      <c r="X162" s="190"/>
      <c r="Y162" s="191"/>
      <c r="Z162" s="189" t="s">
        <v>704</v>
      </c>
      <c r="AA162" s="190"/>
      <c r="AB162" s="191"/>
      <c r="AC162" s="189" t="s">
        <v>705</v>
      </c>
      <c r="AD162" s="190"/>
      <c r="AE162" s="190"/>
      <c r="AF162" s="190"/>
      <c r="AG162" s="190"/>
      <c r="AH162" s="190"/>
      <c r="AI162" s="190"/>
      <c r="AJ162" s="190"/>
      <c r="AK162" s="190"/>
      <c r="AL162" s="190"/>
      <c r="AM162" s="190"/>
      <c r="AN162" s="190"/>
      <c r="AO162" s="190"/>
      <c r="AP162" s="190"/>
      <c r="AQ162" s="190"/>
      <c r="AR162" s="190"/>
      <c r="AS162" s="190"/>
      <c r="AT162" s="190"/>
      <c r="AU162" s="190"/>
      <c r="AV162" s="190"/>
      <c r="AW162" s="190"/>
      <c r="AX162" s="191"/>
      <c r="AY162" s="192"/>
      <c r="AZ162" s="192"/>
    </row>
    <row r="163" spans="1:52" ht="12" customHeight="1" x14ac:dyDescent="0.25">
      <c r="A163" s="189" t="s">
        <v>706</v>
      </c>
      <c r="B163" s="191"/>
      <c r="C163" s="189" t="s">
        <v>707</v>
      </c>
      <c r="D163" s="190"/>
      <c r="E163" s="190"/>
      <c r="F163" s="190"/>
      <c r="G163" s="190"/>
      <c r="H163" s="190"/>
      <c r="I163" s="190"/>
      <c r="J163" s="190"/>
      <c r="K163" s="190"/>
      <c r="L163" s="190"/>
      <c r="M163" s="190"/>
      <c r="N163" s="190"/>
      <c r="O163" s="190"/>
      <c r="P163" s="190"/>
      <c r="Q163" s="190"/>
      <c r="R163" s="190"/>
      <c r="S163" s="190"/>
      <c r="T163" s="190"/>
      <c r="U163" s="190"/>
      <c r="V163" s="190"/>
      <c r="W163" s="190"/>
      <c r="X163" s="190"/>
      <c r="Y163" s="191"/>
      <c r="Z163" s="189" t="s">
        <v>708</v>
      </c>
      <c r="AA163" s="190"/>
      <c r="AB163" s="191"/>
      <c r="AC163" s="189" t="s">
        <v>709</v>
      </c>
      <c r="AD163" s="190"/>
      <c r="AE163" s="190"/>
      <c r="AF163" s="190"/>
      <c r="AG163" s="190"/>
      <c r="AH163" s="190"/>
      <c r="AI163" s="190"/>
      <c r="AJ163" s="190"/>
      <c r="AK163" s="190"/>
      <c r="AL163" s="190"/>
      <c r="AM163" s="190"/>
      <c r="AN163" s="190"/>
      <c r="AO163" s="190"/>
      <c r="AP163" s="190"/>
      <c r="AQ163" s="190"/>
      <c r="AR163" s="190"/>
      <c r="AS163" s="190"/>
      <c r="AT163" s="190"/>
      <c r="AU163" s="190"/>
      <c r="AV163" s="190"/>
      <c r="AW163" s="190"/>
      <c r="AX163" s="191"/>
      <c r="AY163" s="192"/>
      <c r="AZ163" s="192"/>
    </row>
    <row r="164" spans="1:52" ht="12" customHeight="1" x14ac:dyDescent="0.25">
      <c r="A164" s="189" t="s">
        <v>710</v>
      </c>
      <c r="B164" s="191"/>
      <c r="C164" s="189" t="s">
        <v>711</v>
      </c>
      <c r="D164" s="190"/>
      <c r="E164" s="190"/>
      <c r="F164" s="190"/>
      <c r="G164" s="190"/>
      <c r="H164" s="190"/>
      <c r="I164" s="190"/>
      <c r="J164" s="190"/>
      <c r="K164" s="190"/>
      <c r="L164" s="190"/>
      <c r="M164" s="190"/>
      <c r="N164" s="190"/>
      <c r="O164" s="190"/>
      <c r="P164" s="190"/>
      <c r="Q164" s="190"/>
      <c r="R164" s="190"/>
      <c r="S164" s="190"/>
      <c r="T164" s="190"/>
      <c r="U164" s="190"/>
      <c r="V164" s="190"/>
      <c r="W164" s="190"/>
      <c r="X164" s="190"/>
      <c r="Y164" s="191"/>
      <c r="Z164" s="189" t="s">
        <v>712</v>
      </c>
      <c r="AA164" s="190"/>
      <c r="AB164" s="191"/>
      <c r="AC164" s="189" t="s">
        <v>713</v>
      </c>
      <c r="AD164" s="190"/>
      <c r="AE164" s="190"/>
      <c r="AF164" s="190"/>
      <c r="AG164" s="190"/>
      <c r="AH164" s="190"/>
      <c r="AI164" s="190"/>
      <c r="AJ164" s="190"/>
      <c r="AK164" s="190"/>
      <c r="AL164" s="190"/>
      <c r="AM164" s="190"/>
      <c r="AN164" s="190"/>
      <c r="AO164" s="190"/>
      <c r="AP164" s="190"/>
      <c r="AQ164" s="190"/>
      <c r="AR164" s="190"/>
      <c r="AS164" s="190"/>
      <c r="AT164" s="190"/>
      <c r="AU164" s="190"/>
      <c r="AV164" s="190"/>
      <c r="AW164" s="190"/>
      <c r="AX164" s="191"/>
      <c r="AY164" s="192"/>
      <c r="AZ164" s="192"/>
    </row>
    <row r="165" spans="1:52" ht="9" customHeight="1" x14ac:dyDescent="0.25">
      <c r="A165" s="350" t="s">
        <v>714</v>
      </c>
      <c r="B165" s="352"/>
      <c r="C165" s="350" t="s">
        <v>715</v>
      </c>
      <c r="D165" s="351"/>
      <c r="E165" s="351"/>
      <c r="F165" s="351"/>
      <c r="G165" s="351"/>
      <c r="H165" s="351"/>
      <c r="I165" s="351"/>
      <c r="J165" s="351"/>
      <c r="K165" s="351"/>
      <c r="L165" s="351"/>
      <c r="M165" s="351"/>
      <c r="N165" s="351"/>
      <c r="O165" s="351"/>
      <c r="P165" s="351"/>
      <c r="Q165" s="351"/>
      <c r="R165" s="351"/>
      <c r="S165" s="351"/>
      <c r="T165" s="351"/>
      <c r="U165" s="351"/>
      <c r="V165" s="351"/>
      <c r="W165" s="351"/>
      <c r="X165" s="351"/>
      <c r="Y165" s="352"/>
      <c r="Z165" s="189" t="s">
        <v>716</v>
      </c>
      <c r="AA165" s="190"/>
      <c r="AB165" s="191"/>
      <c r="AC165" s="189" t="s">
        <v>717</v>
      </c>
      <c r="AD165" s="190"/>
      <c r="AE165" s="190"/>
      <c r="AF165" s="190"/>
      <c r="AG165" s="190"/>
      <c r="AH165" s="190"/>
      <c r="AI165" s="190"/>
      <c r="AJ165" s="190"/>
      <c r="AK165" s="190"/>
      <c r="AL165" s="190"/>
      <c r="AM165" s="190"/>
      <c r="AN165" s="190"/>
      <c r="AO165" s="190"/>
      <c r="AP165" s="190"/>
      <c r="AQ165" s="190"/>
      <c r="AR165" s="190"/>
      <c r="AS165" s="190"/>
      <c r="AT165" s="190"/>
      <c r="AU165" s="190"/>
      <c r="AV165" s="190"/>
      <c r="AW165" s="190"/>
      <c r="AX165" s="191"/>
      <c r="AY165" s="192"/>
      <c r="AZ165" s="192"/>
    </row>
    <row r="166" spans="1:52" ht="12.95" customHeight="1" x14ac:dyDescent="0.25">
      <c r="A166" s="353"/>
      <c r="B166" s="355"/>
      <c r="C166" s="353"/>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5"/>
      <c r="Z166" s="350" t="s">
        <v>718</v>
      </c>
      <c r="AA166" s="351"/>
      <c r="AB166" s="352"/>
      <c r="AC166" s="350" t="s">
        <v>719</v>
      </c>
      <c r="AD166" s="351"/>
      <c r="AE166" s="351"/>
      <c r="AF166" s="351"/>
      <c r="AG166" s="351"/>
      <c r="AH166" s="351"/>
      <c r="AI166" s="351"/>
      <c r="AJ166" s="351"/>
      <c r="AK166" s="351"/>
      <c r="AL166" s="351"/>
      <c r="AM166" s="351"/>
      <c r="AN166" s="351"/>
      <c r="AO166" s="351"/>
      <c r="AP166" s="351"/>
      <c r="AQ166" s="351"/>
      <c r="AR166" s="351"/>
      <c r="AS166" s="351"/>
      <c r="AT166" s="351"/>
      <c r="AU166" s="351"/>
      <c r="AV166" s="351"/>
      <c r="AW166" s="351"/>
      <c r="AX166" s="352"/>
      <c r="AY166" s="192"/>
      <c r="AZ166" s="192"/>
    </row>
    <row r="167" spans="1:52" ht="9.9499999999999993" customHeight="1" x14ac:dyDescent="0.25">
      <c r="A167" s="189" t="s">
        <v>720</v>
      </c>
      <c r="B167" s="191"/>
      <c r="C167" s="189" t="s">
        <v>721</v>
      </c>
      <c r="D167" s="190"/>
      <c r="E167" s="190"/>
      <c r="F167" s="190"/>
      <c r="G167" s="190"/>
      <c r="H167" s="190"/>
      <c r="I167" s="190"/>
      <c r="J167" s="190"/>
      <c r="K167" s="190"/>
      <c r="L167" s="190"/>
      <c r="M167" s="190"/>
      <c r="N167" s="190"/>
      <c r="O167" s="190"/>
      <c r="P167" s="190"/>
      <c r="Q167" s="190"/>
      <c r="R167" s="190"/>
      <c r="S167" s="190"/>
      <c r="T167" s="190"/>
      <c r="U167" s="190"/>
      <c r="V167" s="190"/>
      <c r="W167" s="190"/>
      <c r="X167" s="190"/>
      <c r="Y167" s="191"/>
      <c r="Z167" s="353"/>
      <c r="AA167" s="354"/>
      <c r="AB167" s="355"/>
      <c r="AC167" s="353"/>
      <c r="AD167" s="354"/>
      <c r="AE167" s="354"/>
      <c r="AF167" s="354"/>
      <c r="AG167" s="354"/>
      <c r="AH167" s="354"/>
      <c r="AI167" s="354"/>
      <c r="AJ167" s="354"/>
      <c r="AK167" s="354"/>
      <c r="AL167" s="354"/>
      <c r="AM167" s="354"/>
      <c r="AN167" s="354"/>
      <c r="AO167" s="354"/>
      <c r="AP167" s="354"/>
      <c r="AQ167" s="354"/>
      <c r="AR167" s="354"/>
      <c r="AS167" s="354"/>
      <c r="AT167" s="354"/>
      <c r="AU167" s="354"/>
      <c r="AV167" s="354"/>
      <c r="AW167" s="354"/>
      <c r="AX167" s="355"/>
      <c r="AY167" s="192"/>
      <c r="AZ167" s="192"/>
    </row>
    <row r="168" spans="1:52" ht="12" customHeight="1" x14ac:dyDescent="0.25">
      <c r="A168" s="189" t="s">
        <v>722</v>
      </c>
      <c r="B168" s="191"/>
      <c r="C168" s="189" t="s">
        <v>723</v>
      </c>
      <c r="D168" s="190"/>
      <c r="E168" s="190"/>
      <c r="F168" s="190"/>
      <c r="G168" s="190"/>
      <c r="H168" s="190"/>
      <c r="I168" s="190"/>
      <c r="J168" s="190"/>
      <c r="K168" s="190"/>
      <c r="L168" s="190"/>
      <c r="M168" s="190"/>
      <c r="N168" s="190"/>
      <c r="O168" s="190"/>
      <c r="P168" s="190"/>
      <c r="Q168" s="190"/>
      <c r="R168" s="190"/>
      <c r="S168" s="190"/>
      <c r="T168" s="190"/>
      <c r="U168" s="190"/>
      <c r="V168" s="190"/>
      <c r="W168" s="190"/>
      <c r="X168" s="190"/>
      <c r="Y168" s="191"/>
      <c r="Z168" s="189" t="s">
        <v>724</v>
      </c>
      <c r="AA168" s="190"/>
      <c r="AB168" s="191"/>
      <c r="AC168" s="189" t="s">
        <v>725</v>
      </c>
      <c r="AD168" s="190"/>
      <c r="AE168" s="190"/>
      <c r="AF168" s="190"/>
      <c r="AG168" s="190"/>
      <c r="AH168" s="190"/>
      <c r="AI168" s="190"/>
      <c r="AJ168" s="190"/>
      <c r="AK168" s="190"/>
      <c r="AL168" s="190"/>
      <c r="AM168" s="190"/>
      <c r="AN168" s="190"/>
      <c r="AO168" s="190"/>
      <c r="AP168" s="190"/>
      <c r="AQ168" s="190"/>
      <c r="AR168" s="190"/>
      <c r="AS168" s="190"/>
      <c r="AT168" s="190"/>
      <c r="AU168" s="190"/>
      <c r="AV168" s="190"/>
      <c r="AW168" s="190"/>
      <c r="AX168" s="191"/>
      <c r="AY168" s="192"/>
      <c r="AZ168" s="192"/>
    </row>
    <row r="169" spans="1:52" ht="9" customHeight="1" x14ac:dyDescent="0.25">
      <c r="A169" s="344" t="s">
        <v>726</v>
      </c>
      <c r="B169" s="346"/>
      <c r="C169" s="350" t="s">
        <v>727</v>
      </c>
      <c r="D169" s="351"/>
      <c r="E169" s="351"/>
      <c r="F169" s="351"/>
      <c r="G169" s="351"/>
      <c r="H169" s="351"/>
      <c r="I169" s="351"/>
      <c r="J169" s="351"/>
      <c r="K169" s="351"/>
      <c r="L169" s="351"/>
      <c r="M169" s="351"/>
      <c r="N169" s="351"/>
      <c r="O169" s="351"/>
      <c r="P169" s="351"/>
      <c r="Q169" s="351"/>
      <c r="R169" s="351"/>
      <c r="S169" s="351"/>
      <c r="T169" s="351"/>
      <c r="U169" s="351"/>
      <c r="V169" s="351"/>
      <c r="W169" s="351"/>
      <c r="X169" s="351"/>
      <c r="Y169" s="352"/>
      <c r="Z169" s="189" t="s">
        <v>728</v>
      </c>
      <c r="AA169" s="190"/>
      <c r="AB169" s="191"/>
      <c r="AC169" s="189" t="s">
        <v>729</v>
      </c>
      <c r="AD169" s="190"/>
      <c r="AE169" s="190"/>
      <c r="AF169" s="190"/>
      <c r="AG169" s="190"/>
      <c r="AH169" s="190"/>
      <c r="AI169" s="190"/>
      <c r="AJ169" s="190"/>
      <c r="AK169" s="190"/>
      <c r="AL169" s="190"/>
      <c r="AM169" s="190"/>
      <c r="AN169" s="190"/>
      <c r="AO169" s="190"/>
      <c r="AP169" s="190"/>
      <c r="AQ169" s="190"/>
      <c r="AR169" s="190"/>
      <c r="AS169" s="190"/>
      <c r="AT169" s="190"/>
      <c r="AU169" s="190"/>
      <c r="AV169" s="190"/>
      <c r="AW169" s="190"/>
      <c r="AX169" s="191"/>
      <c r="AY169" s="192"/>
      <c r="AZ169" s="192"/>
    </row>
    <row r="170" spans="1:52" ht="20.100000000000001" customHeight="1" x14ac:dyDescent="0.25">
      <c r="A170" s="347"/>
      <c r="B170" s="349"/>
      <c r="C170" s="353"/>
      <c r="D170" s="354"/>
      <c r="E170" s="354"/>
      <c r="F170" s="354"/>
      <c r="G170" s="354"/>
      <c r="H170" s="354"/>
      <c r="I170" s="354"/>
      <c r="J170" s="354"/>
      <c r="K170" s="354"/>
      <c r="L170" s="354"/>
      <c r="M170" s="354"/>
      <c r="N170" s="354"/>
      <c r="O170" s="354"/>
      <c r="P170" s="354"/>
      <c r="Q170" s="354"/>
      <c r="R170" s="354"/>
      <c r="S170" s="354"/>
      <c r="T170" s="354"/>
      <c r="U170" s="354"/>
      <c r="V170" s="354"/>
      <c r="W170" s="354"/>
      <c r="X170" s="354"/>
      <c r="Y170" s="355"/>
      <c r="Z170" s="189" t="s">
        <v>730</v>
      </c>
      <c r="AA170" s="190"/>
      <c r="AB170" s="191"/>
      <c r="AC170" s="189" t="s">
        <v>731</v>
      </c>
      <c r="AD170" s="190"/>
      <c r="AE170" s="190"/>
      <c r="AF170" s="190"/>
      <c r="AG170" s="190"/>
      <c r="AH170" s="190"/>
      <c r="AI170" s="190"/>
      <c r="AJ170" s="190"/>
      <c r="AK170" s="190"/>
      <c r="AL170" s="190"/>
      <c r="AM170" s="190"/>
      <c r="AN170" s="190"/>
      <c r="AO170" s="190"/>
      <c r="AP170" s="190"/>
      <c r="AQ170" s="190"/>
      <c r="AR170" s="190"/>
      <c r="AS170" s="190"/>
      <c r="AT170" s="190"/>
      <c r="AU170" s="190"/>
      <c r="AV170" s="190"/>
      <c r="AW170" s="190"/>
      <c r="AX170" s="191"/>
      <c r="AY170" s="193"/>
      <c r="AZ170" s="193"/>
    </row>
    <row r="171" spans="1:52" ht="11.1" customHeight="1" x14ac:dyDescent="0.25">
      <c r="A171" s="344" t="s">
        <v>732</v>
      </c>
      <c r="B171" s="346"/>
      <c r="C171" s="350" t="s">
        <v>733</v>
      </c>
      <c r="D171" s="351"/>
      <c r="E171" s="351"/>
      <c r="F171" s="351"/>
      <c r="G171" s="351"/>
      <c r="H171" s="351"/>
      <c r="I171" s="351"/>
      <c r="J171" s="351"/>
      <c r="K171" s="351"/>
      <c r="L171" s="351"/>
      <c r="M171" s="351"/>
      <c r="N171" s="351"/>
      <c r="O171" s="351"/>
      <c r="P171" s="351"/>
      <c r="Q171" s="351"/>
      <c r="R171" s="351"/>
      <c r="S171" s="351"/>
      <c r="T171" s="351"/>
      <c r="U171" s="351"/>
      <c r="V171" s="351"/>
      <c r="W171" s="351"/>
      <c r="X171" s="351"/>
      <c r="Y171" s="352"/>
      <c r="Z171" s="189" t="s">
        <v>734</v>
      </c>
      <c r="AA171" s="190"/>
      <c r="AB171" s="191"/>
      <c r="AC171" s="189" t="s">
        <v>735</v>
      </c>
      <c r="AD171" s="190"/>
      <c r="AE171" s="190"/>
      <c r="AF171" s="190"/>
      <c r="AG171" s="190"/>
      <c r="AH171" s="190"/>
      <c r="AI171" s="190"/>
      <c r="AJ171" s="190"/>
      <c r="AK171" s="190"/>
      <c r="AL171" s="190"/>
      <c r="AM171" s="190"/>
      <c r="AN171" s="190"/>
      <c r="AO171" s="190"/>
      <c r="AP171" s="190"/>
      <c r="AQ171" s="190"/>
      <c r="AR171" s="190"/>
      <c r="AS171" s="190"/>
      <c r="AT171" s="190"/>
      <c r="AU171" s="190"/>
      <c r="AV171" s="190"/>
      <c r="AW171" s="190"/>
      <c r="AX171" s="191"/>
      <c r="AY171" s="192"/>
      <c r="AZ171" s="192"/>
    </row>
    <row r="172" spans="1:52" ht="9" customHeight="1" x14ac:dyDescent="0.25">
      <c r="A172" s="347"/>
      <c r="B172" s="349"/>
      <c r="C172" s="353"/>
      <c r="D172" s="354"/>
      <c r="E172" s="354"/>
      <c r="F172" s="354"/>
      <c r="G172" s="354"/>
      <c r="H172" s="354"/>
      <c r="I172" s="354"/>
      <c r="J172" s="354"/>
      <c r="K172" s="354"/>
      <c r="L172" s="354"/>
      <c r="M172" s="354"/>
      <c r="N172" s="354"/>
      <c r="O172" s="354"/>
      <c r="P172" s="354"/>
      <c r="Q172" s="354"/>
      <c r="R172" s="354"/>
      <c r="S172" s="354"/>
      <c r="T172" s="354"/>
      <c r="U172" s="354"/>
      <c r="V172" s="354"/>
      <c r="W172" s="354"/>
      <c r="X172" s="354"/>
      <c r="Y172" s="355"/>
      <c r="Z172" s="350" t="s">
        <v>736</v>
      </c>
      <c r="AA172" s="351"/>
      <c r="AB172" s="352"/>
      <c r="AC172" s="350" t="s">
        <v>737</v>
      </c>
      <c r="AD172" s="351"/>
      <c r="AE172" s="351"/>
      <c r="AF172" s="351"/>
      <c r="AG172" s="351"/>
      <c r="AH172" s="351"/>
      <c r="AI172" s="351"/>
      <c r="AJ172" s="351"/>
      <c r="AK172" s="351"/>
      <c r="AL172" s="351"/>
      <c r="AM172" s="351"/>
      <c r="AN172" s="351"/>
      <c r="AO172" s="351"/>
      <c r="AP172" s="351"/>
      <c r="AQ172" s="351"/>
      <c r="AR172" s="351"/>
      <c r="AS172" s="351"/>
      <c r="AT172" s="351"/>
      <c r="AU172" s="351"/>
      <c r="AV172" s="351"/>
      <c r="AW172" s="351"/>
      <c r="AX172" s="352"/>
      <c r="AY172" s="192"/>
      <c r="AZ172" s="192"/>
    </row>
    <row r="173" spans="1:52" ht="11.1" customHeight="1" x14ac:dyDescent="0.25">
      <c r="A173" s="344" t="s">
        <v>738</v>
      </c>
      <c r="B173" s="346"/>
      <c r="C173" s="350" t="s">
        <v>739</v>
      </c>
      <c r="D173" s="351"/>
      <c r="E173" s="351"/>
      <c r="F173" s="351"/>
      <c r="G173" s="351"/>
      <c r="H173" s="351"/>
      <c r="I173" s="351"/>
      <c r="J173" s="351"/>
      <c r="K173" s="351"/>
      <c r="L173" s="351"/>
      <c r="M173" s="351"/>
      <c r="N173" s="351"/>
      <c r="O173" s="351"/>
      <c r="P173" s="351"/>
      <c r="Q173" s="351"/>
      <c r="R173" s="351"/>
      <c r="S173" s="351"/>
      <c r="T173" s="351"/>
      <c r="U173" s="351"/>
      <c r="V173" s="351"/>
      <c r="W173" s="351"/>
      <c r="X173" s="351"/>
      <c r="Y173" s="352"/>
      <c r="Z173" s="353"/>
      <c r="AA173" s="354"/>
      <c r="AB173" s="355"/>
      <c r="AC173" s="353"/>
      <c r="AD173" s="354"/>
      <c r="AE173" s="354"/>
      <c r="AF173" s="354"/>
      <c r="AG173" s="354"/>
      <c r="AH173" s="354"/>
      <c r="AI173" s="354"/>
      <c r="AJ173" s="354"/>
      <c r="AK173" s="354"/>
      <c r="AL173" s="354"/>
      <c r="AM173" s="354"/>
      <c r="AN173" s="354"/>
      <c r="AO173" s="354"/>
      <c r="AP173" s="354"/>
      <c r="AQ173" s="354"/>
      <c r="AR173" s="354"/>
      <c r="AS173" s="354"/>
      <c r="AT173" s="354"/>
      <c r="AU173" s="354"/>
      <c r="AV173" s="354"/>
      <c r="AW173" s="354"/>
      <c r="AX173" s="355"/>
      <c r="AY173" s="192"/>
      <c r="AZ173" s="192"/>
    </row>
    <row r="174" spans="1:52" ht="11.1" customHeight="1" x14ac:dyDescent="0.25">
      <c r="A174" s="347"/>
      <c r="B174" s="349"/>
      <c r="C174" s="353"/>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5"/>
      <c r="Z174" s="189" t="s">
        <v>740</v>
      </c>
      <c r="AA174" s="190"/>
      <c r="AB174" s="191"/>
      <c r="AC174" s="189" t="s">
        <v>741</v>
      </c>
      <c r="AD174" s="190"/>
      <c r="AE174" s="190"/>
      <c r="AF174" s="190"/>
      <c r="AG174" s="190"/>
      <c r="AH174" s="190"/>
      <c r="AI174" s="190"/>
      <c r="AJ174" s="190"/>
      <c r="AK174" s="190"/>
      <c r="AL174" s="190"/>
      <c r="AM174" s="190"/>
      <c r="AN174" s="190"/>
      <c r="AO174" s="190"/>
      <c r="AP174" s="190"/>
      <c r="AQ174" s="190"/>
      <c r="AR174" s="190"/>
      <c r="AS174" s="190"/>
      <c r="AT174" s="190"/>
      <c r="AU174" s="190"/>
      <c r="AV174" s="190"/>
      <c r="AW174" s="190"/>
      <c r="AX174" s="191"/>
      <c r="AY174" s="192"/>
      <c r="AZ174" s="192"/>
    </row>
    <row r="175" spans="1:52" ht="12" customHeight="1" x14ac:dyDescent="0.25">
      <c r="A175" s="189" t="s">
        <v>742</v>
      </c>
      <c r="B175" s="191"/>
      <c r="C175" s="189" t="s">
        <v>743</v>
      </c>
      <c r="D175" s="190"/>
      <c r="E175" s="190"/>
      <c r="F175" s="190"/>
      <c r="G175" s="190"/>
      <c r="H175" s="190"/>
      <c r="I175" s="190"/>
      <c r="J175" s="190"/>
      <c r="K175" s="190"/>
      <c r="L175" s="190"/>
      <c r="M175" s="190"/>
      <c r="N175" s="190"/>
      <c r="O175" s="190"/>
      <c r="P175" s="190"/>
      <c r="Q175" s="190"/>
      <c r="R175" s="190"/>
      <c r="S175" s="190"/>
      <c r="T175" s="190"/>
      <c r="U175" s="190"/>
      <c r="V175" s="190"/>
      <c r="W175" s="190"/>
      <c r="X175" s="190"/>
      <c r="Y175" s="191"/>
      <c r="Z175" s="189" t="s">
        <v>744</v>
      </c>
      <c r="AA175" s="190"/>
      <c r="AB175" s="191"/>
      <c r="AC175" s="189" t="s">
        <v>745</v>
      </c>
      <c r="AD175" s="190"/>
      <c r="AE175" s="190"/>
      <c r="AF175" s="190"/>
      <c r="AG175" s="190"/>
      <c r="AH175" s="190"/>
      <c r="AI175" s="190"/>
      <c r="AJ175" s="190"/>
      <c r="AK175" s="190"/>
      <c r="AL175" s="190"/>
      <c r="AM175" s="190"/>
      <c r="AN175" s="190"/>
      <c r="AO175" s="190"/>
      <c r="AP175" s="190"/>
      <c r="AQ175" s="190"/>
      <c r="AR175" s="190"/>
      <c r="AS175" s="190"/>
      <c r="AT175" s="190"/>
      <c r="AU175" s="190"/>
      <c r="AV175" s="190"/>
      <c r="AW175" s="190"/>
      <c r="AX175" s="191"/>
      <c r="AY175" s="192"/>
      <c r="AZ175" s="192"/>
    </row>
    <row r="176" spans="1:52" ht="11.1" customHeight="1" x14ac:dyDescent="0.25">
      <c r="A176" s="189" t="s">
        <v>476</v>
      </c>
      <c r="B176" s="191"/>
      <c r="C176" s="189" t="s">
        <v>746</v>
      </c>
      <c r="D176" s="190"/>
      <c r="E176" s="190"/>
      <c r="F176" s="190"/>
      <c r="G176" s="190"/>
      <c r="H176" s="190"/>
      <c r="I176" s="190"/>
      <c r="J176" s="190"/>
      <c r="K176" s="190"/>
      <c r="L176" s="190"/>
      <c r="M176" s="190"/>
      <c r="N176" s="190"/>
      <c r="O176" s="190"/>
      <c r="P176" s="190"/>
      <c r="Q176" s="190"/>
      <c r="R176" s="190"/>
      <c r="S176" s="190"/>
      <c r="T176" s="190"/>
      <c r="U176" s="190"/>
      <c r="V176" s="190"/>
      <c r="W176" s="190"/>
      <c r="X176" s="190"/>
      <c r="Y176" s="191"/>
      <c r="Z176" s="189" t="s">
        <v>747</v>
      </c>
      <c r="AA176" s="190"/>
      <c r="AB176" s="191"/>
      <c r="AC176" s="189" t="s">
        <v>748</v>
      </c>
      <c r="AD176" s="190"/>
      <c r="AE176" s="190"/>
      <c r="AF176" s="190"/>
      <c r="AG176" s="190"/>
      <c r="AH176" s="190"/>
      <c r="AI176" s="190"/>
      <c r="AJ176" s="190"/>
      <c r="AK176" s="190"/>
      <c r="AL176" s="190"/>
      <c r="AM176" s="190"/>
      <c r="AN176" s="190"/>
      <c r="AO176" s="190"/>
      <c r="AP176" s="190"/>
      <c r="AQ176" s="190"/>
      <c r="AR176" s="190"/>
      <c r="AS176" s="190"/>
      <c r="AT176" s="190"/>
      <c r="AU176" s="190"/>
      <c r="AV176" s="190"/>
      <c r="AW176" s="190"/>
      <c r="AX176" s="191"/>
      <c r="AY176" s="192"/>
      <c r="AZ176" s="192"/>
    </row>
    <row r="177" spans="1:52" ht="12" customHeight="1" x14ac:dyDescent="0.25">
      <c r="A177" s="189" t="s">
        <v>749</v>
      </c>
      <c r="B177" s="191"/>
      <c r="C177" s="189" t="s">
        <v>750</v>
      </c>
      <c r="D177" s="190"/>
      <c r="E177" s="190"/>
      <c r="F177" s="190"/>
      <c r="G177" s="190"/>
      <c r="H177" s="190"/>
      <c r="I177" s="190"/>
      <c r="J177" s="190"/>
      <c r="K177" s="190"/>
      <c r="L177" s="190"/>
      <c r="M177" s="190"/>
      <c r="N177" s="190"/>
      <c r="O177" s="190"/>
      <c r="P177" s="190"/>
      <c r="Q177" s="190"/>
      <c r="R177" s="190"/>
      <c r="S177" s="190"/>
      <c r="T177" s="190"/>
      <c r="U177" s="190"/>
      <c r="V177" s="190"/>
      <c r="W177" s="190"/>
      <c r="X177" s="190"/>
      <c r="Y177" s="191"/>
      <c r="Z177" s="189" t="s">
        <v>538</v>
      </c>
      <c r="AA177" s="190"/>
      <c r="AB177" s="191"/>
      <c r="AC177" s="189" t="s">
        <v>753</v>
      </c>
      <c r="AD177" s="190"/>
      <c r="AE177" s="190"/>
      <c r="AF177" s="190"/>
      <c r="AG177" s="190"/>
      <c r="AH177" s="190"/>
      <c r="AI177" s="190"/>
      <c r="AJ177" s="190"/>
      <c r="AK177" s="190"/>
      <c r="AL177" s="190"/>
      <c r="AM177" s="190"/>
      <c r="AN177" s="190"/>
      <c r="AO177" s="190"/>
      <c r="AP177" s="190"/>
      <c r="AQ177" s="190"/>
      <c r="AR177" s="190"/>
      <c r="AS177" s="190"/>
      <c r="AT177" s="190"/>
      <c r="AU177" s="190"/>
      <c r="AV177" s="190"/>
      <c r="AW177" s="190"/>
      <c r="AX177" s="191"/>
      <c r="AY177" s="192"/>
      <c r="AZ177" s="192"/>
    </row>
    <row r="178" spans="1:52" ht="12" customHeight="1" x14ac:dyDescent="0.25">
      <c r="A178" s="189" t="s">
        <v>751</v>
      </c>
      <c r="B178" s="191"/>
      <c r="C178" s="189" t="s">
        <v>752</v>
      </c>
      <c r="D178" s="190"/>
      <c r="E178" s="190"/>
      <c r="F178" s="190"/>
      <c r="G178" s="190"/>
      <c r="H178" s="190"/>
      <c r="I178" s="190"/>
      <c r="J178" s="190"/>
      <c r="K178" s="190"/>
      <c r="L178" s="190"/>
      <c r="M178" s="190"/>
      <c r="N178" s="190"/>
      <c r="O178" s="190"/>
      <c r="P178" s="190"/>
      <c r="Q178" s="190"/>
      <c r="R178" s="190"/>
      <c r="S178" s="190"/>
      <c r="T178" s="190"/>
      <c r="U178" s="190"/>
      <c r="V178" s="190"/>
      <c r="W178" s="190"/>
      <c r="X178" s="190"/>
      <c r="Y178" s="191"/>
      <c r="Z178" s="189" t="s">
        <v>756</v>
      </c>
      <c r="AA178" s="190"/>
      <c r="AB178" s="191"/>
      <c r="AC178" s="189" t="s">
        <v>757</v>
      </c>
      <c r="AD178" s="190"/>
      <c r="AE178" s="190"/>
      <c r="AF178" s="190"/>
      <c r="AG178" s="190"/>
      <c r="AH178" s="190"/>
      <c r="AI178" s="190"/>
      <c r="AJ178" s="190"/>
      <c r="AK178" s="190"/>
      <c r="AL178" s="190"/>
      <c r="AM178" s="190"/>
      <c r="AN178" s="190"/>
      <c r="AO178" s="190"/>
      <c r="AP178" s="190"/>
      <c r="AQ178" s="190"/>
      <c r="AR178" s="190"/>
      <c r="AS178" s="190"/>
      <c r="AT178" s="190"/>
      <c r="AU178" s="190"/>
      <c r="AV178" s="190"/>
      <c r="AW178" s="190"/>
      <c r="AX178" s="191"/>
      <c r="AY178" s="192"/>
      <c r="AZ178" s="192"/>
    </row>
    <row r="179" spans="1:52" ht="15.95" customHeight="1" x14ac:dyDescent="0.25">
      <c r="A179" s="189" t="s">
        <v>754</v>
      </c>
      <c r="B179" s="191"/>
      <c r="C179" s="189" t="s">
        <v>755</v>
      </c>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1"/>
      <c r="Z179" s="189" t="s">
        <v>758</v>
      </c>
      <c r="AA179" s="190"/>
      <c r="AB179" s="191"/>
      <c r="AC179" s="189" t="s">
        <v>759</v>
      </c>
      <c r="AD179" s="190"/>
      <c r="AE179" s="190"/>
      <c r="AF179" s="190"/>
      <c r="AG179" s="190"/>
      <c r="AH179" s="190"/>
      <c r="AI179" s="190"/>
      <c r="AJ179" s="190"/>
      <c r="AK179" s="190"/>
      <c r="AL179" s="190"/>
      <c r="AM179" s="190"/>
      <c r="AN179" s="190"/>
      <c r="AO179" s="190"/>
      <c r="AP179" s="190"/>
      <c r="AQ179" s="190"/>
      <c r="AR179" s="190"/>
      <c r="AS179" s="190"/>
      <c r="AT179" s="190"/>
      <c r="AU179" s="190"/>
      <c r="AV179" s="190"/>
      <c r="AW179" s="190"/>
      <c r="AX179" s="191"/>
      <c r="AY179" s="193"/>
      <c r="AZ179" s="193"/>
    </row>
    <row r="180" spans="1:52" ht="18" customHeight="1" x14ac:dyDescent="0.25">
      <c r="A180" s="350" t="s">
        <v>760</v>
      </c>
      <c r="B180" s="352"/>
      <c r="C180" s="350" t="s">
        <v>761</v>
      </c>
      <c r="D180" s="351"/>
      <c r="E180" s="351"/>
      <c r="F180" s="351"/>
      <c r="G180" s="351"/>
      <c r="H180" s="351"/>
      <c r="I180" s="351"/>
      <c r="J180" s="351"/>
      <c r="K180" s="351"/>
      <c r="L180" s="351"/>
      <c r="M180" s="351"/>
      <c r="N180" s="351"/>
      <c r="O180" s="351"/>
      <c r="P180" s="351"/>
      <c r="Q180" s="351"/>
      <c r="R180" s="351"/>
      <c r="S180" s="351"/>
      <c r="T180" s="351"/>
      <c r="U180" s="351"/>
      <c r="V180" s="351"/>
      <c r="W180" s="351"/>
      <c r="X180" s="351"/>
      <c r="Y180" s="352"/>
      <c r="Z180" s="189" t="s">
        <v>762</v>
      </c>
      <c r="AA180" s="190"/>
      <c r="AB180" s="191"/>
      <c r="AC180" s="364" t="s">
        <v>821</v>
      </c>
      <c r="AD180" s="374"/>
      <c r="AE180" s="374"/>
      <c r="AF180" s="374"/>
      <c r="AG180" s="374"/>
      <c r="AH180" s="374"/>
      <c r="AI180" s="374"/>
      <c r="AJ180" s="374"/>
      <c r="AK180" s="374"/>
      <c r="AL180" s="374"/>
      <c r="AM180" s="374"/>
      <c r="AN180" s="374"/>
      <c r="AO180" s="374"/>
      <c r="AP180" s="374"/>
      <c r="AQ180" s="374"/>
      <c r="AR180" s="374"/>
      <c r="AS180" s="374"/>
      <c r="AT180" s="374"/>
      <c r="AU180" s="374"/>
      <c r="AV180" s="374"/>
      <c r="AW180" s="374"/>
      <c r="AX180" s="365"/>
      <c r="AY180" s="193"/>
      <c r="AZ180" s="193"/>
    </row>
    <row r="181" spans="1:52" ht="20.100000000000001" customHeight="1" x14ac:dyDescent="0.25">
      <c r="A181" s="353"/>
      <c r="B181" s="355"/>
      <c r="C181" s="353"/>
      <c r="D181" s="354"/>
      <c r="E181" s="354"/>
      <c r="F181" s="354"/>
      <c r="G181" s="354"/>
      <c r="H181" s="354"/>
      <c r="I181" s="354"/>
      <c r="J181" s="354"/>
      <c r="K181" s="354"/>
      <c r="L181" s="354"/>
      <c r="M181" s="354"/>
      <c r="N181" s="354"/>
      <c r="O181" s="354"/>
      <c r="P181" s="354"/>
      <c r="Q181" s="354"/>
      <c r="R181" s="354"/>
      <c r="S181" s="354"/>
      <c r="T181" s="354"/>
      <c r="U181" s="354"/>
      <c r="V181" s="354"/>
      <c r="W181" s="354"/>
      <c r="X181" s="354"/>
      <c r="Y181" s="355"/>
      <c r="Z181" s="189" t="s">
        <v>764</v>
      </c>
      <c r="AA181" s="190"/>
      <c r="AB181" s="191"/>
      <c r="AC181" s="189" t="s">
        <v>765</v>
      </c>
      <c r="AD181" s="190"/>
      <c r="AE181" s="190"/>
      <c r="AF181" s="190"/>
      <c r="AG181" s="190"/>
      <c r="AH181" s="190"/>
      <c r="AI181" s="190"/>
      <c r="AJ181" s="190"/>
      <c r="AK181" s="190"/>
      <c r="AL181" s="190"/>
      <c r="AM181" s="190"/>
      <c r="AN181" s="190"/>
      <c r="AO181" s="190"/>
      <c r="AP181" s="190"/>
      <c r="AQ181" s="190"/>
      <c r="AR181" s="190"/>
      <c r="AS181" s="190"/>
      <c r="AT181" s="190"/>
      <c r="AU181" s="190"/>
      <c r="AV181" s="190"/>
      <c r="AW181" s="190"/>
      <c r="AX181" s="191"/>
      <c r="AY181" s="193"/>
      <c r="AZ181" s="193"/>
    </row>
    <row r="182" spans="1:52" ht="27.95" customHeight="1" x14ac:dyDescent="0.25">
      <c r="A182" s="344" t="s">
        <v>766</v>
      </c>
      <c r="B182" s="346"/>
      <c r="C182" s="350" t="s">
        <v>767</v>
      </c>
      <c r="D182" s="351"/>
      <c r="E182" s="351"/>
      <c r="F182" s="351"/>
      <c r="G182" s="351"/>
      <c r="H182" s="351"/>
      <c r="I182" s="351"/>
      <c r="J182" s="351"/>
      <c r="K182" s="351"/>
      <c r="L182" s="351"/>
      <c r="M182" s="351"/>
      <c r="N182" s="351"/>
      <c r="O182" s="351"/>
      <c r="P182" s="351"/>
      <c r="Q182" s="351"/>
      <c r="R182" s="351"/>
      <c r="S182" s="351"/>
      <c r="T182" s="351"/>
      <c r="U182" s="351"/>
      <c r="V182" s="351"/>
      <c r="W182" s="351"/>
      <c r="X182" s="351"/>
      <c r="Y182" s="352"/>
      <c r="Z182" s="189" t="s">
        <v>768</v>
      </c>
      <c r="AA182" s="190"/>
      <c r="AB182" s="191"/>
      <c r="AC182" s="189" t="s">
        <v>769</v>
      </c>
      <c r="AD182" s="190"/>
      <c r="AE182" s="190"/>
      <c r="AF182" s="190"/>
      <c r="AG182" s="190"/>
      <c r="AH182" s="190"/>
      <c r="AI182" s="190"/>
      <c r="AJ182" s="190"/>
      <c r="AK182" s="190"/>
      <c r="AL182" s="190"/>
      <c r="AM182" s="190"/>
      <c r="AN182" s="190"/>
      <c r="AO182" s="190"/>
      <c r="AP182" s="190"/>
      <c r="AQ182" s="190"/>
      <c r="AR182" s="190"/>
      <c r="AS182" s="190"/>
      <c r="AT182" s="190"/>
      <c r="AU182" s="190"/>
      <c r="AV182" s="190"/>
      <c r="AW182" s="190"/>
      <c r="AX182" s="191"/>
      <c r="AY182" s="221"/>
      <c r="AZ182" s="221"/>
    </row>
    <row r="183" spans="1:52" ht="12" customHeight="1" x14ac:dyDescent="0.25">
      <c r="A183" s="356"/>
      <c r="B183" s="357"/>
      <c r="C183" s="358"/>
      <c r="D183" s="359"/>
      <c r="E183" s="359"/>
      <c r="F183" s="359"/>
      <c r="G183" s="359"/>
      <c r="H183" s="359"/>
      <c r="I183" s="359"/>
      <c r="J183" s="359"/>
      <c r="K183" s="359"/>
      <c r="L183" s="359"/>
      <c r="M183" s="359"/>
      <c r="N183" s="359"/>
      <c r="O183" s="359"/>
      <c r="P183" s="359"/>
      <c r="Q183" s="359"/>
      <c r="R183" s="359"/>
      <c r="S183" s="359"/>
      <c r="T183" s="359"/>
      <c r="U183" s="359"/>
      <c r="V183" s="359"/>
      <c r="W183" s="359"/>
      <c r="X183" s="359"/>
      <c r="Y183" s="360"/>
      <c r="Z183" s="189" t="s">
        <v>770</v>
      </c>
      <c r="AA183" s="190"/>
      <c r="AB183" s="191"/>
      <c r="AC183" s="189" t="s">
        <v>771</v>
      </c>
      <c r="AD183" s="190"/>
      <c r="AE183" s="190"/>
      <c r="AF183" s="190"/>
      <c r="AG183" s="190"/>
      <c r="AH183" s="190"/>
      <c r="AI183" s="190"/>
      <c r="AJ183" s="190"/>
      <c r="AK183" s="190"/>
      <c r="AL183" s="190"/>
      <c r="AM183" s="190"/>
      <c r="AN183" s="190"/>
      <c r="AO183" s="190"/>
      <c r="AP183" s="190"/>
      <c r="AQ183" s="190"/>
      <c r="AR183" s="190"/>
      <c r="AS183" s="190"/>
      <c r="AT183" s="190"/>
      <c r="AU183" s="190"/>
      <c r="AV183" s="190"/>
      <c r="AW183" s="190"/>
      <c r="AX183" s="191"/>
      <c r="AY183" s="192"/>
      <c r="AZ183" s="192"/>
    </row>
    <row r="184" spans="1:52" ht="18.95" customHeight="1" x14ac:dyDescent="0.25">
      <c r="A184" s="347"/>
      <c r="B184" s="349"/>
      <c r="C184" s="353"/>
      <c r="D184" s="354"/>
      <c r="E184" s="354"/>
      <c r="F184" s="354"/>
      <c r="G184" s="354"/>
      <c r="H184" s="354"/>
      <c r="I184" s="354"/>
      <c r="J184" s="354"/>
      <c r="K184" s="354"/>
      <c r="L184" s="354"/>
      <c r="M184" s="354"/>
      <c r="N184" s="354"/>
      <c r="O184" s="354"/>
      <c r="P184" s="354"/>
      <c r="Q184" s="354"/>
      <c r="R184" s="354"/>
      <c r="S184" s="354"/>
      <c r="T184" s="354"/>
      <c r="U184" s="354"/>
      <c r="V184" s="354"/>
      <c r="W184" s="354"/>
      <c r="X184" s="354"/>
      <c r="Y184" s="355"/>
      <c r="Z184" s="189" t="s">
        <v>772</v>
      </c>
      <c r="AA184" s="190"/>
      <c r="AB184" s="191"/>
      <c r="AC184" s="189" t="s">
        <v>773</v>
      </c>
      <c r="AD184" s="190"/>
      <c r="AE184" s="190"/>
      <c r="AF184" s="190"/>
      <c r="AG184" s="190"/>
      <c r="AH184" s="190"/>
      <c r="AI184" s="190"/>
      <c r="AJ184" s="190"/>
      <c r="AK184" s="190"/>
      <c r="AL184" s="190"/>
      <c r="AM184" s="190"/>
      <c r="AN184" s="190"/>
      <c r="AO184" s="190"/>
      <c r="AP184" s="190"/>
      <c r="AQ184" s="190"/>
      <c r="AR184" s="190"/>
      <c r="AS184" s="190"/>
      <c r="AT184" s="190"/>
      <c r="AU184" s="190"/>
      <c r="AV184" s="190"/>
      <c r="AW184" s="190"/>
      <c r="AX184" s="191"/>
      <c r="AY184" s="193"/>
      <c r="AZ184" s="193"/>
    </row>
    <row r="185" spans="1:52" ht="51.95" customHeight="1" x14ac:dyDescent="0.25">
      <c r="A185" s="364" t="s">
        <v>774</v>
      </c>
      <c r="B185" s="365"/>
      <c r="C185" s="189" t="s">
        <v>775</v>
      </c>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1"/>
      <c r="Z185" s="344"/>
      <c r="AA185" s="345"/>
      <c r="AB185" s="345"/>
      <c r="AC185" s="345"/>
      <c r="AD185" s="345"/>
      <c r="AE185" s="345"/>
      <c r="AF185" s="345"/>
      <c r="AG185" s="345"/>
      <c r="AH185" s="345"/>
      <c r="AI185" s="345"/>
      <c r="AJ185" s="345"/>
      <c r="AK185" s="345"/>
      <c r="AL185" s="345"/>
      <c r="AM185" s="345"/>
      <c r="AN185" s="345"/>
      <c r="AO185" s="345"/>
      <c r="AP185" s="345"/>
      <c r="AQ185" s="345"/>
      <c r="AR185" s="345"/>
      <c r="AS185" s="345"/>
      <c r="AT185" s="345"/>
      <c r="AU185" s="345"/>
      <c r="AV185" s="345"/>
      <c r="AW185" s="345"/>
      <c r="AX185" s="345"/>
      <c r="AY185" s="221"/>
      <c r="AZ185" s="221"/>
    </row>
    <row r="186" spans="1:52" ht="43.35" customHeight="1" x14ac:dyDescent="0.25">
      <c r="A186" s="364" t="s">
        <v>776</v>
      </c>
      <c r="B186" s="365"/>
      <c r="C186" s="189" t="s">
        <v>777</v>
      </c>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1"/>
      <c r="Z186" s="356"/>
      <c r="AA186" s="221"/>
      <c r="AB186" s="221"/>
      <c r="AC186" s="221"/>
      <c r="AD186" s="221"/>
      <c r="AE186" s="221"/>
      <c r="AF186" s="221"/>
      <c r="AG186" s="221"/>
      <c r="AH186" s="221"/>
      <c r="AI186" s="221"/>
      <c r="AJ186" s="221"/>
      <c r="AK186" s="221"/>
      <c r="AL186" s="221"/>
      <c r="AM186" s="221"/>
      <c r="AN186" s="221"/>
      <c r="AO186" s="221"/>
      <c r="AP186" s="221"/>
      <c r="AQ186" s="221"/>
      <c r="AR186" s="221"/>
      <c r="AS186" s="221"/>
      <c r="AT186" s="221"/>
      <c r="AU186" s="221"/>
      <c r="AV186" s="221"/>
      <c r="AW186" s="221"/>
      <c r="AX186" s="221"/>
      <c r="AY186" s="221"/>
      <c r="AZ186" s="221"/>
    </row>
    <row r="187" spans="1:52" ht="25.5" customHeight="1" x14ac:dyDescent="0.25">
      <c r="A187" s="338" t="s">
        <v>778</v>
      </c>
      <c r="B187" s="338"/>
      <c r="C187" s="338"/>
      <c r="D187" s="338"/>
      <c r="E187" s="338"/>
      <c r="F187" s="338"/>
      <c r="G187" s="338"/>
      <c r="H187" s="338"/>
      <c r="I187" s="338"/>
      <c r="J187" s="338"/>
      <c r="K187" s="338"/>
      <c r="L187" s="338"/>
      <c r="M187" s="338"/>
      <c r="N187" s="338"/>
      <c r="O187" s="338"/>
      <c r="P187" s="338"/>
      <c r="Q187" s="338"/>
      <c r="R187" s="338"/>
      <c r="S187" s="338"/>
      <c r="T187" s="338"/>
      <c r="U187" s="338"/>
      <c r="V187" s="338"/>
      <c r="W187" s="338"/>
      <c r="X187" s="338"/>
      <c r="Y187" s="338"/>
      <c r="Z187" s="338"/>
      <c r="AA187" s="338"/>
      <c r="AB187" s="338"/>
      <c r="AC187" s="338"/>
      <c r="AD187" s="338"/>
      <c r="AE187" s="338"/>
      <c r="AF187" s="338"/>
      <c r="AG187" s="338"/>
      <c r="AH187" s="338"/>
      <c r="AI187" s="338"/>
      <c r="AJ187" s="338"/>
      <c r="AK187" s="338"/>
      <c r="AL187" s="338"/>
      <c r="AM187" s="338"/>
      <c r="AN187" s="338"/>
      <c r="AO187" s="338"/>
      <c r="AP187" s="338"/>
      <c r="AQ187" s="338"/>
      <c r="AR187" s="338"/>
      <c r="AS187" s="338"/>
      <c r="AT187" s="338"/>
      <c r="AU187" s="338"/>
      <c r="AV187" s="338"/>
      <c r="AW187" s="338"/>
      <c r="AX187" s="338"/>
      <c r="AY187" s="338"/>
      <c r="AZ187" s="338"/>
    </row>
    <row r="188" spans="1:52" ht="12" customHeight="1" x14ac:dyDescent="0.25">
      <c r="A188" s="195" t="s">
        <v>779</v>
      </c>
      <c r="B188" s="197"/>
      <c r="C188" s="209" t="s">
        <v>601</v>
      </c>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0"/>
      <c r="Z188" s="195" t="s">
        <v>779</v>
      </c>
      <c r="AA188" s="196"/>
      <c r="AB188" s="197"/>
      <c r="AC188" s="209" t="s">
        <v>601</v>
      </c>
      <c r="AD188" s="211"/>
      <c r="AE188" s="211"/>
      <c r="AF188" s="211"/>
      <c r="AG188" s="211"/>
      <c r="AH188" s="211"/>
      <c r="AI188" s="211"/>
      <c r="AJ188" s="211"/>
      <c r="AK188" s="211"/>
      <c r="AL188" s="211"/>
      <c r="AM188" s="211"/>
      <c r="AN188" s="211"/>
      <c r="AO188" s="211"/>
      <c r="AP188" s="211"/>
      <c r="AQ188" s="211"/>
      <c r="AR188" s="211"/>
      <c r="AS188" s="211"/>
      <c r="AT188" s="211"/>
      <c r="AU188" s="211"/>
      <c r="AV188" s="211"/>
      <c r="AW188" s="211"/>
      <c r="AX188" s="210"/>
      <c r="AY188" s="192"/>
      <c r="AZ188" s="192"/>
    </row>
    <row r="189" spans="1:52" ht="12" customHeight="1" x14ac:dyDescent="0.25">
      <c r="A189" s="342">
        <v>200</v>
      </c>
      <c r="B189" s="343"/>
      <c r="C189" s="189" t="s">
        <v>780</v>
      </c>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1"/>
      <c r="Z189" s="366">
        <v>20</v>
      </c>
      <c r="AA189" s="367"/>
      <c r="AB189" s="368"/>
      <c r="AC189" s="189" t="s">
        <v>781</v>
      </c>
      <c r="AD189" s="190"/>
      <c r="AE189" s="190"/>
      <c r="AF189" s="190"/>
      <c r="AG189" s="190"/>
      <c r="AH189" s="190"/>
      <c r="AI189" s="190"/>
      <c r="AJ189" s="190"/>
      <c r="AK189" s="190"/>
      <c r="AL189" s="190"/>
      <c r="AM189" s="190"/>
      <c r="AN189" s="190"/>
      <c r="AO189" s="190"/>
      <c r="AP189" s="190"/>
      <c r="AQ189" s="190"/>
      <c r="AR189" s="190"/>
      <c r="AS189" s="190"/>
      <c r="AT189" s="190"/>
      <c r="AU189" s="190"/>
      <c r="AV189" s="190"/>
      <c r="AW189" s="190"/>
      <c r="AX189" s="191"/>
      <c r="AY189" s="192"/>
      <c r="AZ189" s="192"/>
    </row>
    <row r="190" spans="1:52" ht="12" customHeight="1" x14ac:dyDescent="0.25">
      <c r="A190" s="342">
        <v>400</v>
      </c>
      <c r="B190" s="343"/>
      <c r="C190" s="189" t="s">
        <v>782</v>
      </c>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1"/>
      <c r="Z190" s="366">
        <v>21</v>
      </c>
      <c r="AA190" s="367"/>
      <c r="AB190" s="368"/>
      <c r="AC190" s="189" t="s">
        <v>783</v>
      </c>
      <c r="AD190" s="190"/>
      <c r="AE190" s="190"/>
      <c r="AF190" s="190"/>
      <c r="AG190" s="190"/>
      <c r="AH190" s="190"/>
      <c r="AI190" s="190"/>
      <c r="AJ190" s="190"/>
      <c r="AK190" s="190"/>
      <c r="AL190" s="190"/>
      <c r="AM190" s="190"/>
      <c r="AN190" s="190"/>
      <c r="AO190" s="190"/>
      <c r="AP190" s="190"/>
      <c r="AQ190" s="190"/>
      <c r="AR190" s="190"/>
      <c r="AS190" s="190"/>
      <c r="AT190" s="190"/>
      <c r="AU190" s="190"/>
      <c r="AV190" s="190"/>
      <c r="AW190" s="190"/>
      <c r="AX190" s="191"/>
      <c r="AY190" s="192"/>
      <c r="AZ190" s="192"/>
    </row>
    <row r="191" spans="1:52" ht="12.6" customHeight="1" x14ac:dyDescent="0.25">
      <c r="A191" s="342">
        <v>800</v>
      </c>
      <c r="B191" s="343"/>
      <c r="C191" s="189" t="s">
        <v>784</v>
      </c>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1"/>
      <c r="Z191" s="362"/>
      <c r="AA191" s="363"/>
      <c r="AB191" s="363"/>
      <c r="AC191" s="363"/>
      <c r="AD191" s="363"/>
      <c r="AE191" s="363"/>
      <c r="AF191" s="363"/>
      <c r="AG191" s="363"/>
      <c r="AH191" s="363"/>
      <c r="AI191" s="363"/>
      <c r="AJ191" s="363"/>
      <c r="AK191" s="363"/>
      <c r="AL191" s="363"/>
      <c r="AM191" s="363"/>
      <c r="AN191" s="363"/>
      <c r="AO191" s="363"/>
      <c r="AP191" s="363"/>
      <c r="AQ191" s="363"/>
      <c r="AR191" s="363"/>
      <c r="AS191" s="363"/>
      <c r="AT191" s="363"/>
      <c r="AU191" s="363"/>
      <c r="AV191" s="363"/>
      <c r="AW191" s="363"/>
      <c r="AX191" s="363"/>
      <c r="AY191" s="192"/>
      <c r="AZ191" s="192"/>
    </row>
    <row r="192" spans="1:52" ht="276" customHeight="1" x14ac:dyDescent="0.25"/>
    <row r="193" spans="1:52" ht="42.6" customHeight="1" x14ac:dyDescent="0.25">
      <c r="A193" s="373" t="s">
        <v>785</v>
      </c>
      <c r="B193" s="373"/>
      <c r="C193" s="373"/>
      <c r="D193" s="373"/>
      <c r="E193" s="373"/>
      <c r="F193" s="373"/>
      <c r="G193" s="373"/>
      <c r="H193" s="373"/>
      <c r="I193" s="373"/>
      <c r="J193" s="373"/>
      <c r="K193" s="373"/>
      <c r="L193" s="373"/>
      <c r="M193" s="373"/>
      <c r="N193" s="373"/>
      <c r="O193" s="373"/>
      <c r="P193" s="373"/>
      <c r="Q193" s="373"/>
      <c r="R193" s="373"/>
      <c r="S193" s="373"/>
      <c r="T193" s="373"/>
      <c r="U193" s="373"/>
      <c r="V193" s="373"/>
      <c r="W193" s="373"/>
      <c r="X193" s="373"/>
      <c r="Y193" s="373"/>
      <c r="Z193" s="373"/>
      <c r="AA193" s="373"/>
      <c r="AB193" s="373"/>
      <c r="AC193" s="373"/>
      <c r="AD193" s="373"/>
      <c r="AE193" s="373"/>
      <c r="AF193" s="373"/>
      <c r="AG193" s="373"/>
      <c r="AH193" s="373"/>
      <c r="AI193" s="373"/>
      <c r="AJ193" s="373"/>
      <c r="AK193" s="373"/>
      <c r="AL193" s="373"/>
      <c r="AM193" s="373"/>
      <c r="AN193" s="373"/>
      <c r="AO193" s="373"/>
      <c r="AP193" s="373"/>
      <c r="AQ193" s="373"/>
      <c r="AR193" s="373"/>
      <c r="AS193" s="373"/>
      <c r="AT193" s="373"/>
      <c r="AU193" s="373"/>
      <c r="AV193" s="373"/>
      <c r="AW193" s="373"/>
      <c r="AX193" s="373"/>
      <c r="AY193" s="373"/>
      <c r="AZ193" s="373"/>
    </row>
    <row r="194" spans="1:52" ht="12" customHeight="1" x14ac:dyDescent="0.25">
      <c r="A194" s="209" t="s">
        <v>786</v>
      </c>
      <c r="B194" s="211"/>
      <c r="C194" s="211"/>
      <c r="D194" s="210"/>
      <c r="E194" s="209" t="s">
        <v>601</v>
      </c>
      <c r="F194" s="211"/>
      <c r="G194" s="211"/>
      <c r="H194" s="211"/>
      <c r="I194" s="211"/>
      <c r="J194" s="211"/>
      <c r="K194" s="211"/>
      <c r="L194" s="211"/>
      <c r="M194" s="211"/>
      <c r="N194" s="211"/>
      <c r="O194" s="211"/>
      <c r="P194" s="211"/>
      <c r="Q194" s="211"/>
      <c r="R194" s="211"/>
      <c r="S194" s="211"/>
      <c r="T194" s="211"/>
      <c r="U194" s="211"/>
      <c r="V194" s="211"/>
      <c r="W194" s="211"/>
      <c r="X194" s="211"/>
      <c r="Y194" s="210"/>
      <c r="Z194" s="209" t="s">
        <v>786</v>
      </c>
      <c r="AA194" s="211"/>
      <c r="AB194" s="211"/>
      <c r="AC194" s="211"/>
      <c r="AD194" s="210"/>
      <c r="AE194" s="209" t="s">
        <v>601</v>
      </c>
      <c r="AF194" s="211"/>
      <c r="AG194" s="211"/>
      <c r="AH194" s="211"/>
      <c r="AI194" s="211"/>
      <c r="AJ194" s="211"/>
      <c r="AK194" s="211"/>
      <c r="AL194" s="211"/>
      <c r="AM194" s="211"/>
      <c r="AN194" s="211"/>
      <c r="AO194" s="211"/>
      <c r="AP194" s="211"/>
      <c r="AQ194" s="211"/>
      <c r="AR194" s="211"/>
      <c r="AS194" s="211"/>
      <c r="AT194" s="211"/>
      <c r="AU194" s="211"/>
      <c r="AV194" s="211"/>
      <c r="AW194" s="211"/>
      <c r="AX194" s="210"/>
      <c r="AY194" s="192"/>
      <c r="AZ194" s="192"/>
    </row>
    <row r="195" spans="1:52" ht="12" customHeight="1" x14ac:dyDescent="0.25">
      <c r="A195" s="232" t="s">
        <v>787</v>
      </c>
      <c r="B195" s="233"/>
      <c r="C195" s="233"/>
      <c r="D195" s="234"/>
      <c r="E195" s="189" t="s">
        <v>788</v>
      </c>
      <c r="F195" s="190"/>
      <c r="G195" s="190"/>
      <c r="H195" s="190"/>
      <c r="I195" s="190"/>
      <c r="J195" s="190"/>
      <c r="K195" s="190"/>
      <c r="L195" s="190"/>
      <c r="M195" s="190"/>
      <c r="N195" s="190"/>
      <c r="O195" s="190"/>
      <c r="P195" s="190"/>
      <c r="Q195" s="190"/>
      <c r="R195" s="190"/>
      <c r="S195" s="190"/>
      <c r="T195" s="190"/>
      <c r="U195" s="190"/>
      <c r="V195" s="190"/>
      <c r="W195" s="190"/>
      <c r="X195" s="190"/>
      <c r="Y195" s="191"/>
      <c r="Z195" s="232" t="s">
        <v>789</v>
      </c>
      <c r="AA195" s="233"/>
      <c r="AB195" s="233"/>
      <c r="AC195" s="233"/>
      <c r="AD195" s="234"/>
      <c r="AE195" s="189" t="s">
        <v>790</v>
      </c>
      <c r="AF195" s="190"/>
      <c r="AG195" s="190"/>
      <c r="AH195" s="190"/>
      <c r="AI195" s="190"/>
      <c r="AJ195" s="190"/>
      <c r="AK195" s="190"/>
      <c r="AL195" s="190"/>
      <c r="AM195" s="190"/>
      <c r="AN195" s="190"/>
      <c r="AO195" s="190"/>
      <c r="AP195" s="190"/>
      <c r="AQ195" s="190"/>
      <c r="AR195" s="190"/>
      <c r="AS195" s="190"/>
      <c r="AT195" s="190"/>
      <c r="AU195" s="190"/>
      <c r="AV195" s="190"/>
      <c r="AW195" s="190"/>
      <c r="AX195" s="191"/>
      <c r="AY195" s="192"/>
      <c r="AZ195" s="192"/>
    </row>
    <row r="196" spans="1:52" ht="12" customHeight="1" x14ac:dyDescent="0.25">
      <c r="A196" s="363"/>
      <c r="B196" s="363"/>
      <c r="C196" s="363"/>
      <c r="D196" s="363"/>
      <c r="E196" s="363"/>
      <c r="F196" s="363"/>
      <c r="G196" s="363"/>
      <c r="H196" s="363"/>
      <c r="I196" s="363"/>
      <c r="J196" s="363"/>
      <c r="K196" s="363"/>
      <c r="L196" s="363"/>
      <c r="M196" s="363"/>
      <c r="N196" s="363"/>
      <c r="O196" s="363"/>
      <c r="P196" s="363"/>
      <c r="Q196" s="363"/>
      <c r="R196" s="363"/>
      <c r="S196" s="363"/>
      <c r="T196" s="363"/>
      <c r="U196" s="363"/>
      <c r="V196" s="363"/>
      <c r="W196" s="363"/>
      <c r="X196" s="363"/>
      <c r="Y196" s="369"/>
      <c r="Z196" s="232" t="s">
        <v>791</v>
      </c>
      <c r="AA196" s="233"/>
      <c r="AB196" s="233"/>
      <c r="AC196" s="233"/>
      <c r="AD196" s="234"/>
      <c r="AE196" s="189" t="s">
        <v>792</v>
      </c>
      <c r="AF196" s="190"/>
      <c r="AG196" s="190"/>
      <c r="AH196" s="190"/>
      <c r="AI196" s="190"/>
      <c r="AJ196" s="190"/>
      <c r="AK196" s="190"/>
      <c r="AL196" s="190"/>
      <c r="AM196" s="190"/>
      <c r="AN196" s="190"/>
      <c r="AO196" s="190"/>
      <c r="AP196" s="190"/>
      <c r="AQ196" s="190"/>
      <c r="AR196" s="190"/>
      <c r="AS196" s="190"/>
      <c r="AT196" s="190"/>
      <c r="AU196" s="190"/>
      <c r="AV196" s="190"/>
      <c r="AW196" s="190"/>
      <c r="AX196" s="191"/>
      <c r="AY196" s="192"/>
      <c r="AZ196" s="192"/>
    </row>
    <row r="197" spans="1:52" ht="276" customHeight="1" x14ac:dyDescent="0.25"/>
  </sheetData>
  <mergeCells count="1049">
    <mergeCell ref="A3:K3"/>
    <mergeCell ref="L3:AW3"/>
    <mergeCell ref="AX3:AY3"/>
    <mergeCell ref="A4:K4"/>
    <mergeCell ref="L4:AW4"/>
    <mergeCell ref="AX4:AY4"/>
    <mergeCell ref="A1:AZ1"/>
    <mergeCell ref="A2:K2"/>
    <mergeCell ref="L2:P2"/>
    <mergeCell ref="Q2:W2"/>
    <mergeCell ref="X2:AF2"/>
    <mergeCell ref="AG2:AL2"/>
    <mergeCell ref="AM2:AR2"/>
    <mergeCell ref="AS2:AV2"/>
    <mergeCell ref="AX2:AY2"/>
    <mergeCell ref="A9:B9"/>
    <mergeCell ref="C9:Z9"/>
    <mergeCell ref="AA9:AG9"/>
    <mergeCell ref="AH9:AO9"/>
    <mergeCell ref="AP9:AU9"/>
    <mergeCell ref="AV9:AY9"/>
    <mergeCell ref="A8:B8"/>
    <mergeCell ref="C8:Z8"/>
    <mergeCell ref="AA8:AG8"/>
    <mergeCell ref="AH8:AO8"/>
    <mergeCell ref="AP8:AU8"/>
    <mergeCell ref="AV8:AY8"/>
    <mergeCell ref="A5:AN7"/>
    <mergeCell ref="AP5:AR5"/>
    <mergeCell ref="AS5:AT5"/>
    <mergeCell ref="AX5:AY5"/>
    <mergeCell ref="AP6:AR6"/>
    <mergeCell ref="AS6:AT6"/>
    <mergeCell ref="AU6:AZ6"/>
    <mergeCell ref="AP7:AR7"/>
    <mergeCell ref="AS7:AT7"/>
    <mergeCell ref="AX7:AY7"/>
    <mergeCell ref="AV12:AY12"/>
    <mergeCell ref="A13:B13"/>
    <mergeCell ref="C13:Z13"/>
    <mergeCell ref="AA13:AG13"/>
    <mergeCell ref="AH13:AO13"/>
    <mergeCell ref="AP13:AU13"/>
    <mergeCell ref="AV13:AY13"/>
    <mergeCell ref="A12:B12"/>
    <mergeCell ref="C12:F12"/>
    <mergeCell ref="G12:N12"/>
    <mergeCell ref="O12:R12"/>
    <mergeCell ref="S12:Z12"/>
    <mergeCell ref="AA12:AG12"/>
    <mergeCell ref="AH12:AO12"/>
    <mergeCell ref="AP12:AU12"/>
    <mergeCell ref="AH10:AO10"/>
    <mergeCell ref="AP10:AU10"/>
    <mergeCell ref="AV10:AY10"/>
    <mergeCell ref="A11:B11"/>
    <mergeCell ref="C11:F11"/>
    <mergeCell ref="A10:B10"/>
    <mergeCell ref="C10:F10"/>
    <mergeCell ref="G10:N10"/>
    <mergeCell ref="O10:R10"/>
    <mergeCell ref="S10:Z10"/>
    <mergeCell ref="AA10:AG10"/>
    <mergeCell ref="AU11:AX11"/>
    <mergeCell ref="A17:B17"/>
    <mergeCell ref="C17:F17"/>
    <mergeCell ref="AH15:AO15"/>
    <mergeCell ref="AP15:AU15"/>
    <mergeCell ref="AV15:AY15"/>
    <mergeCell ref="A16:B16"/>
    <mergeCell ref="C16:F16"/>
    <mergeCell ref="A15:B15"/>
    <mergeCell ref="C15:F15"/>
    <mergeCell ref="G15:N15"/>
    <mergeCell ref="O15:R15"/>
    <mergeCell ref="S15:Z15"/>
    <mergeCell ref="AA15:AG15"/>
    <mergeCell ref="A14:B14"/>
    <mergeCell ref="C14:Z14"/>
    <mergeCell ref="AA14:AG14"/>
    <mergeCell ref="AH14:AO14"/>
    <mergeCell ref="AP14:AU14"/>
    <mergeCell ref="AV14:AY14"/>
    <mergeCell ref="G16:M16"/>
    <mergeCell ref="N16:Q16"/>
    <mergeCell ref="R16:Y16"/>
    <mergeCell ref="Z16:AF16"/>
    <mergeCell ref="AG16:AM16"/>
    <mergeCell ref="AN16:AT16"/>
    <mergeCell ref="AU16:AX16"/>
    <mergeCell ref="AU17:AX17"/>
    <mergeCell ref="G17:M17"/>
    <mergeCell ref="N17:Q17"/>
    <mergeCell ref="R17:Y17"/>
    <mergeCell ref="Z17:AF17"/>
    <mergeCell ref="AG17:AM17"/>
    <mergeCell ref="AH19:AO19"/>
    <mergeCell ref="AP19:AU19"/>
    <mergeCell ref="AV19:AY19"/>
    <mergeCell ref="A20:B20"/>
    <mergeCell ref="C20:F20"/>
    <mergeCell ref="G20:N20"/>
    <mergeCell ref="O20:R20"/>
    <mergeCell ref="S20:Z20"/>
    <mergeCell ref="AA20:AG20"/>
    <mergeCell ref="AH20:AO20"/>
    <mergeCell ref="A19:B19"/>
    <mergeCell ref="C19:F19"/>
    <mergeCell ref="G19:N19"/>
    <mergeCell ref="O19:R19"/>
    <mergeCell ref="S19:Z19"/>
    <mergeCell ref="AA19:AG19"/>
    <mergeCell ref="A18:B18"/>
    <mergeCell ref="C18:F18"/>
    <mergeCell ref="G18:M18"/>
    <mergeCell ref="N18:Q18"/>
    <mergeCell ref="R18:Y18"/>
    <mergeCell ref="Z18:AF18"/>
    <mergeCell ref="AG18:AM18"/>
    <mergeCell ref="AN18:AT18"/>
    <mergeCell ref="AU18:AX18"/>
    <mergeCell ref="AV21:AY21"/>
    <mergeCell ref="A22:B22"/>
    <mergeCell ref="C22:F22"/>
    <mergeCell ref="G22:N22"/>
    <mergeCell ref="O22:R22"/>
    <mergeCell ref="S22:Z22"/>
    <mergeCell ref="AA22:AG22"/>
    <mergeCell ref="AH22:AO22"/>
    <mergeCell ref="AP22:AU22"/>
    <mergeCell ref="AV22:AY22"/>
    <mergeCell ref="AP20:AU20"/>
    <mergeCell ref="AV20:AY20"/>
    <mergeCell ref="A21:B21"/>
    <mergeCell ref="C21:F21"/>
    <mergeCell ref="G21:N21"/>
    <mergeCell ref="O21:R21"/>
    <mergeCell ref="S21:Z21"/>
    <mergeCell ref="AA21:AG21"/>
    <mergeCell ref="AH21:AO21"/>
    <mergeCell ref="AP21:AU21"/>
    <mergeCell ref="AV24:AY24"/>
    <mergeCell ref="A25:B25"/>
    <mergeCell ref="C25:F25"/>
    <mergeCell ref="G25:N25"/>
    <mergeCell ref="O25:R25"/>
    <mergeCell ref="S25:Z25"/>
    <mergeCell ref="AA25:AG25"/>
    <mergeCell ref="AH25:AO25"/>
    <mergeCell ref="AP25:AU25"/>
    <mergeCell ref="AH23:AO23"/>
    <mergeCell ref="AP23:AU23"/>
    <mergeCell ref="AV23:AY23"/>
    <mergeCell ref="A24:B24"/>
    <mergeCell ref="C24:F24"/>
    <mergeCell ref="G24:N24"/>
    <mergeCell ref="O24:R24"/>
    <mergeCell ref="S24:Z24"/>
    <mergeCell ref="AA24:AG24"/>
    <mergeCell ref="AH24:AO24"/>
    <mergeCell ref="A23:B23"/>
    <mergeCell ref="C23:F23"/>
    <mergeCell ref="G23:N23"/>
    <mergeCell ref="O23:R23"/>
    <mergeCell ref="S23:Z23"/>
    <mergeCell ref="AA23:AG23"/>
    <mergeCell ref="A28:B28"/>
    <mergeCell ref="C28:Z28"/>
    <mergeCell ref="AA28:AG28"/>
    <mergeCell ref="AH28:AO28"/>
    <mergeCell ref="AP28:AU28"/>
    <mergeCell ref="AV28:AY28"/>
    <mergeCell ref="A27:B27"/>
    <mergeCell ref="C27:F27"/>
    <mergeCell ref="G27:N27"/>
    <mergeCell ref="O27:R27"/>
    <mergeCell ref="S27:Z27"/>
    <mergeCell ref="AA27:AG27"/>
    <mergeCell ref="AV25:AY25"/>
    <mergeCell ref="A26:B26"/>
    <mergeCell ref="C26:F26"/>
    <mergeCell ref="G26:N26"/>
    <mergeCell ref="O26:R26"/>
    <mergeCell ref="S26:Z26"/>
    <mergeCell ref="AA26:AG26"/>
    <mergeCell ref="AH26:AO26"/>
    <mergeCell ref="AP26:AU26"/>
    <mergeCell ref="AV26:AY26"/>
    <mergeCell ref="A32:B32"/>
    <mergeCell ref="C32:F32"/>
    <mergeCell ref="AH30:AO30"/>
    <mergeCell ref="AP30:AU30"/>
    <mergeCell ref="AV30:AY30"/>
    <mergeCell ref="A31:B31"/>
    <mergeCell ref="C31:F31"/>
    <mergeCell ref="A30:B30"/>
    <mergeCell ref="C30:F30"/>
    <mergeCell ref="G30:N30"/>
    <mergeCell ref="O30:R30"/>
    <mergeCell ref="S30:Z30"/>
    <mergeCell ref="AA30:AG30"/>
    <mergeCell ref="A29:B29"/>
    <mergeCell ref="C29:Z29"/>
    <mergeCell ref="AA29:AG29"/>
    <mergeCell ref="AH29:AO29"/>
    <mergeCell ref="AP29:AU29"/>
    <mergeCell ref="AV29:AY29"/>
    <mergeCell ref="G31:M31"/>
    <mergeCell ref="N31:Q31"/>
    <mergeCell ref="R31:Y31"/>
    <mergeCell ref="Z31:AF31"/>
    <mergeCell ref="AG31:AM31"/>
    <mergeCell ref="AN31:AT31"/>
    <mergeCell ref="AH34:AO34"/>
    <mergeCell ref="AP34:AU34"/>
    <mergeCell ref="AV34:AY34"/>
    <mergeCell ref="A35:B35"/>
    <mergeCell ref="C35:F35"/>
    <mergeCell ref="G35:N35"/>
    <mergeCell ref="O35:R35"/>
    <mergeCell ref="S35:Z35"/>
    <mergeCell ref="AA35:AG35"/>
    <mergeCell ref="AH35:AO35"/>
    <mergeCell ref="A34:B34"/>
    <mergeCell ref="C34:F34"/>
    <mergeCell ref="G34:N34"/>
    <mergeCell ref="O34:R34"/>
    <mergeCell ref="S34:Z34"/>
    <mergeCell ref="AA34:AG34"/>
    <mergeCell ref="A33:B33"/>
    <mergeCell ref="C33:F33"/>
    <mergeCell ref="G33:N33"/>
    <mergeCell ref="O33:R33"/>
    <mergeCell ref="S33:Z33"/>
    <mergeCell ref="AA33:AG33"/>
    <mergeCell ref="AH33:AO33"/>
    <mergeCell ref="AP33:AU33"/>
    <mergeCell ref="AV33:AY33"/>
    <mergeCell ref="AV36:AY36"/>
    <mergeCell ref="A37:B37"/>
    <mergeCell ref="C37:F37"/>
    <mergeCell ref="G37:N37"/>
    <mergeCell ref="O37:R37"/>
    <mergeCell ref="S37:Z37"/>
    <mergeCell ref="AA37:AG37"/>
    <mergeCell ref="AH37:AO37"/>
    <mergeCell ref="AP37:AU37"/>
    <mergeCell ref="AV37:AY37"/>
    <mergeCell ref="AP35:AU35"/>
    <mergeCell ref="AV35:AY35"/>
    <mergeCell ref="A36:B36"/>
    <mergeCell ref="C36:F36"/>
    <mergeCell ref="G36:N36"/>
    <mergeCell ref="O36:R36"/>
    <mergeCell ref="S36:Z36"/>
    <mergeCell ref="AA36:AG36"/>
    <mergeCell ref="AH36:AO36"/>
    <mergeCell ref="AP36:AU36"/>
    <mergeCell ref="AP39:AU39"/>
    <mergeCell ref="AV39:AY39"/>
    <mergeCell ref="A40:B40"/>
    <mergeCell ref="C40:Z40"/>
    <mergeCell ref="AA40:AG40"/>
    <mergeCell ref="AH40:AO40"/>
    <mergeCell ref="AP40:AU40"/>
    <mergeCell ref="AV40:AY40"/>
    <mergeCell ref="AH38:AO38"/>
    <mergeCell ref="AP38:AU38"/>
    <mergeCell ref="AV38:AY38"/>
    <mergeCell ref="A39:B39"/>
    <mergeCell ref="C39:F39"/>
    <mergeCell ref="G39:N39"/>
    <mergeCell ref="O39:R39"/>
    <mergeCell ref="S39:Z39"/>
    <mergeCell ref="AA39:AG39"/>
    <mergeCell ref="AH39:AO39"/>
    <mergeCell ref="A38:B38"/>
    <mergeCell ref="C38:F38"/>
    <mergeCell ref="G38:N38"/>
    <mergeCell ref="O38:R38"/>
    <mergeCell ref="S38:Z38"/>
    <mergeCell ref="AA38:AG38"/>
    <mergeCell ref="AH42:AO42"/>
    <mergeCell ref="AP42:AU42"/>
    <mergeCell ref="AV42:AY42"/>
    <mergeCell ref="A43:B43"/>
    <mergeCell ref="C43:F43"/>
    <mergeCell ref="A42:B42"/>
    <mergeCell ref="C42:F42"/>
    <mergeCell ref="G42:N42"/>
    <mergeCell ref="O42:R42"/>
    <mergeCell ref="S42:Z42"/>
    <mergeCell ref="AA42:AG42"/>
    <mergeCell ref="A41:B41"/>
    <mergeCell ref="C41:Z41"/>
    <mergeCell ref="AA41:AG41"/>
    <mergeCell ref="AH41:AO41"/>
    <mergeCell ref="AP41:AU41"/>
    <mergeCell ref="AV41:AY41"/>
    <mergeCell ref="AH51:AO51"/>
    <mergeCell ref="AP51:AU51"/>
    <mergeCell ref="AV51:AY51"/>
    <mergeCell ref="A52:B52"/>
    <mergeCell ref="C52:F52"/>
    <mergeCell ref="G52:N52"/>
    <mergeCell ref="O52:R52"/>
    <mergeCell ref="S52:Z52"/>
    <mergeCell ref="AA52:AG52"/>
    <mergeCell ref="AH52:AO52"/>
    <mergeCell ref="A51:B51"/>
    <mergeCell ref="C51:F51"/>
    <mergeCell ref="G51:N51"/>
    <mergeCell ref="O51:R51"/>
    <mergeCell ref="S51:Z51"/>
    <mergeCell ref="AA51:AG51"/>
    <mergeCell ref="A50:B50"/>
    <mergeCell ref="C50:F50"/>
    <mergeCell ref="G50:N50"/>
    <mergeCell ref="O50:R50"/>
    <mergeCell ref="S50:Z50"/>
    <mergeCell ref="AA50:AG50"/>
    <mergeCell ref="AH50:AO50"/>
    <mergeCell ref="AP50:AU50"/>
    <mergeCell ref="AV50:AY50"/>
    <mergeCell ref="AV53:AY53"/>
    <mergeCell ref="A54:B54"/>
    <mergeCell ref="C54:F54"/>
    <mergeCell ref="G54:N54"/>
    <mergeCell ref="O54:R54"/>
    <mergeCell ref="S54:Z54"/>
    <mergeCell ref="AA54:AG54"/>
    <mergeCell ref="AH54:AO54"/>
    <mergeCell ref="AP54:AU54"/>
    <mergeCell ref="AV54:AY54"/>
    <mergeCell ref="AP52:AU52"/>
    <mergeCell ref="AV52:AY52"/>
    <mergeCell ref="A53:B53"/>
    <mergeCell ref="C53:F53"/>
    <mergeCell ref="G53:N53"/>
    <mergeCell ref="O53:R53"/>
    <mergeCell ref="S53:Z53"/>
    <mergeCell ref="AA53:AG53"/>
    <mergeCell ref="AH53:AO53"/>
    <mergeCell ref="AP53:AU53"/>
    <mergeCell ref="A57:B57"/>
    <mergeCell ref="C57:Z57"/>
    <mergeCell ref="AA57:AG57"/>
    <mergeCell ref="AH57:AO57"/>
    <mergeCell ref="AP57:AU57"/>
    <mergeCell ref="AV57:AY57"/>
    <mergeCell ref="AH55:AO55"/>
    <mergeCell ref="AP55:AU55"/>
    <mergeCell ref="AV55:AY55"/>
    <mergeCell ref="A56:B56"/>
    <mergeCell ref="C56:Z56"/>
    <mergeCell ref="AA56:AG56"/>
    <mergeCell ref="AH56:AO56"/>
    <mergeCell ref="AP56:AU56"/>
    <mergeCell ref="AV56:AY56"/>
    <mergeCell ref="A55:B55"/>
    <mergeCell ref="C55:F55"/>
    <mergeCell ref="G55:N55"/>
    <mergeCell ref="O55:R55"/>
    <mergeCell ref="S55:Z55"/>
    <mergeCell ref="AA55:AG55"/>
    <mergeCell ref="AP59:AU59"/>
    <mergeCell ref="AV59:AY59"/>
    <mergeCell ref="A60:AZ60"/>
    <mergeCell ref="A61:B61"/>
    <mergeCell ref="C61:V61"/>
    <mergeCell ref="W61:AC61"/>
    <mergeCell ref="AD61:AM61"/>
    <mergeCell ref="AN61:AU61"/>
    <mergeCell ref="AV61:AY61"/>
    <mergeCell ref="AH58:AO58"/>
    <mergeCell ref="AP58:AU58"/>
    <mergeCell ref="AV58:AY58"/>
    <mergeCell ref="A59:B59"/>
    <mergeCell ref="C59:F59"/>
    <mergeCell ref="G59:N59"/>
    <mergeCell ref="O59:R59"/>
    <mergeCell ref="S59:Z59"/>
    <mergeCell ref="AA59:AG59"/>
    <mergeCell ref="AH59:AO59"/>
    <mergeCell ref="A58:B58"/>
    <mergeCell ref="C58:F58"/>
    <mergeCell ref="G58:N58"/>
    <mergeCell ref="O58:R58"/>
    <mergeCell ref="S58:Z58"/>
    <mergeCell ref="AA58:AG58"/>
    <mergeCell ref="AN63:AU63"/>
    <mergeCell ref="AV63:AY63"/>
    <mergeCell ref="A64:AZ64"/>
    <mergeCell ref="A65:B65"/>
    <mergeCell ref="C65:AE65"/>
    <mergeCell ref="AF65:AO65"/>
    <mergeCell ref="AP65:AY65"/>
    <mergeCell ref="A63:B63"/>
    <mergeCell ref="C63:H63"/>
    <mergeCell ref="I63:P63"/>
    <mergeCell ref="Q63:V63"/>
    <mergeCell ref="W63:AC63"/>
    <mergeCell ref="AD63:AM63"/>
    <mergeCell ref="A62:B62"/>
    <mergeCell ref="C62:V62"/>
    <mergeCell ref="W62:AC62"/>
    <mergeCell ref="AD62:AM62"/>
    <mergeCell ref="AN62:AU62"/>
    <mergeCell ref="AV62:AY62"/>
    <mergeCell ref="A68:AZ68"/>
    <mergeCell ref="A69:C69"/>
    <mergeCell ref="D69:I69"/>
    <mergeCell ref="J69:Y69"/>
    <mergeCell ref="Z69:AE69"/>
    <mergeCell ref="AF69:AM69"/>
    <mergeCell ref="AN69:AT69"/>
    <mergeCell ref="AU69:AY69"/>
    <mergeCell ref="A66:B66"/>
    <mergeCell ref="C66:AE66"/>
    <mergeCell ref="AF66:AO66"/>
    <mergeCell ref="AP66:AY66"/>
    <mergeCell ref="A67:B67"/>
    <mergeCell ref="C67:J67"/>
    <mergeCell ref="K67:V67"/>
    <mergeCell ref="W67:AE67"/>
    <mergeCell ref="AF67:AO67"/>
    <mergeCell ref="AP67:AY67"/>
    <mergeCell ref="A72:AM72"/>
    <mergeCell ref="AN72:AT72"/>
    <mergeCell ref="AU72:AY72"/>
    <mergeCell ref="A73:AZ73"/>
    <mergeCell ref="A74:B74"/>
    <mergeCell ref="C74:L74"/>
    <mergeCell ref="M74:AC74"/>
    <mergeCell ref="AD74:AJ74"/>
    <mergeCell ref="AK74:AR74"/>
    <mergeCell ref="AS74:AY74"/>
    <mergeCell ref="AU70:AY70"/>
    <mergeCell ref="A71:C71"/>
    <mergeCell ref="D71:I71"/>
    <mergeCell ref="J71:P71"/>
    <mergeCell ref="Q71:Y71"/>
    <mergeCell ref="Z71:AE71"/>
    <mergeCell ref="AF71:AM71"/>
    <mergeCell ref="AN71:AT71"/>
    <mergeCell ref="AU71:AY71"/>
    <mergeCell ref="A70:C70"/>
    <mergeCell ref="D70:I70"/>
    <mergeCell ref="J70:Y70"/>
    <mergeCell ref="Z70:AE70"/>
    <mergeCell ref="AF70:AM70"/>
    <mergeCell ref="AN70:AT70"/>
    <mergeCell ref="A78:AR78"/>
    <mergeCell ref="AS78:AY78"/>
    <mergeCell ref="A79:AZ79"/>
    <mergeCell ref="A80:B80"/>
    <mergeCell ref="C80:Z80"/>
    <mergeCell ref="AA80:AG80"/>
    <mergeCell ref="AH80:AO80"/>
    <mergeCell ref="AP80:AU80"/>
    <mergeCell ref="AV80:AY80"/>
    <mergeCell ref="A76:B77"/>
    <mergeCell ref="C76:AR76"/>
    <mergeCell ref="AS76:AY77"/>
    <mergeCell ref="C77:L77"/>
    <mergeCell ref="M77:S77"/>
    <mergeCell ref="T77:AC77"/>
    <mergeCell ref="AD77:AR77"/>
    <mergeCell ref="A75:B75"/>
    <mergeCell ref="C75:L75"/>
    <mergeCell ref="M75:AC75"/>
    <mergeCell ref="AD75:AJ75"/>
    <mergeCell ref="AK75:AR75"/>
    <mergeCell ref="AS75:AY75"/>
    <mergeCell ref="AH82:AO82"/>
    <mergeCell ref="AP82:AU82"/>
    <mergeCell ref="AV82:AY82"/>
    <mergeCell ref="A83:AZ83"/>
    <mergeCell ref="B84:H84"/>
    <mergeCell ref="I84:N84"/>
    <mergeCell ref="O84:Q84"/>
    <mergeCell ref="R84:Y84"/>
    <mergeCell ref="Z84:AI84"/>
    <mergeCell ref="AJ84:AQ84"/>
    <mergeCell ref="A82:B82"/>
    <mergeCell ref="C82:F82"/>
    <mergeCell ref="G82:M82"/>
    <mergeCell ref="N82:R82"/>
    <mergeCell ref="S82:Z82"/>
    <mergeCell ref="AA82:AG82"/>
    <mergeCell ref="A81:B81"/>
    <mergeCell ref="C81:Z81"/>
    <mergeCell ref="AA81:AG81"/>
    <mergeCell ref="AH81:AO81"/>
    <mergeCell ref="AP81:AU81"/>
    <mergeCell ref="AV81:AY81"/>
    <mergeCell ref="AV87:AY87"/>
    <mergeCell ref="B88:G88"/>
    <mergeCell ref="H88:O88"/>
    <mergeCell ref="P88:U88"/>
    <mergeCell ref="V88:AA88"/>
    <mergeCell ref="AB88:AH88"/>
    <mergeCell ref="AI88:AQ88"/>
    <mergeCell ref="AR88:AU88"/>
    <mergeCell ref="AV88:AY88"/>
    <mergeCell ref="B87:G87"/>
    <mergeCell ref="H87:U87"/>
    <mergeCell ref="V87:AA87"/>
    <mergeCell ref="AB87:AH87"/>
    <mergeCell ref="AI87:AQ87"/>
    <mergeCell ref="AR87:AU87"/>
    <mergeCell ref="AR84:AU84"/>
    <mergeCell ref="AV84:AY84"/>
    <mergeCell ref="A85:AZ85"/>
    <mergeCell ref="B86:G86"/>
    <mergeCell ref="H86:U86"/>
    <mergeCell ref="V86:AA86"/>
    <mergeCell ref="AB86:AH86"/>
    <mergeCell ref="AI86:AQ86"/>
    <mergeCell ref="AR86:AU86"/>
    <mergeCell ref="AV86:AY86"/>
    <mergeCell ref="AT91:AY91"/>
    <mergeCell ref="B92:G92"/>
    <mergeCell ref="H92:U92"/>
    <mergeCell ref="V92:AC92"/>
    <mergeCell ref="AD92:AK92"/>
    <mergeCell ref="AL92:AS92"/>
    <mergeCell ref="AT92:AY92"/>
    <mergeCell ref="A89:AH89"/>
    <mergeCell ref="AI89:AQ89"/>
    <mergeCell ref="AR89:AU89"/>
    <mergeCell ref="AV89:AY89"/>
    <mergeCell ref="A90:AZ90"/>
    <mergeCell ref="B91:G91"/>
    <mergeCell ref="H91:U91"/>
    <mergeCell ref="V91:AC91"/>
    <mergeCell ref="AD91:AK91"/>
    <mergeCell ref="AL91:AS91"/>
    <mergeCell ref="AT96:AY96"/>
    <mergeCell ref="A97:AK97"/>
    <mergeCell ref="AL97:AS97"/>
    <mergeCell ref="AT97:AY97"/>
    <mergeCell ref="A98:AZ98"/>
    <mergeCell ref="C99:E99"/>
    <mergeCell ref="F99:G99"/>
    <mergeCell ref="H99:I99"/>
    <mergeCell ref="J99:N99"/>
    <mergeCell ref="R99:T99"/>
    <mergeCell ref="B96:G96"/>
    <mergeCell ref="H96:O96"/>
    <mergeCell ref="P96:U96"/>
    <mergeCell ref="V96:AC96"/>
    <mergeCell ref="AD96:AK96"/>
    <mergeCell ref="AL96:AS96"/>
    <mergeCell ref="A93:A94"/>
    <mergeCell ref="B93:AC93"/>
    <mergeCell ref="AD93:AK94"/>
    <mergeCell ref="AL93:AS94"/>
    <mergeCell ref="AT93:AY94"/>
    <mergeCell ref="B94:G94"/>
    <mergeCell ref="H94:O94"/>
    <mergeCell ref="P94:U94"/>
    <mergeCell ref="V94:AC94"/>
    <mergeCell ref="AI101:AP101"/>
    <mergeCell ref="AQ101:AU101"/>
    <mergeCell ref="AV101:AY101"/>
    <mergeCell ref="A102:B102"/>
    <mergeCell ref="C102:G102"/>
    <mergeCell ref="H102:N102"/>
    <mergeCell ref="O102:Q102"/>
    <mergeCell ref="R102:X102"/>
    <mergeCell ref="Y102:AH102"/>
    <mergeCell ref="AI102:AP102"/>
    <mergeCell ref="A101:B101"/>
    <mergeCell ref="C101:G101"/>
    <mergeCell ref="H101:N101"/>
    <mergeCell ref="O101:Q101"/>
    <mergeCell ref="R101:X101"/>
    <mergeCell ref="Y101:AH101"/>
    <mergeCell ref="AU99:AZ99"/>
    <mergeCell ref="A100:B100"/>
    <mergeCell ref="C100:G100"/>
    <mergeCell ref="H100:N100"/>
    <mergeCell ref="O100:Q100"/>
    <mergeCell ref="R100:X100"/>
    <mergeCell ref="Y100:AH100"/>
    <mergeCell ref="AI100:AP100"/>
    <mergeCell ref="AQ100:AU100"/>
    <mergeCell ref="AV100:AY100"/>
    <mergeCell ref="V99:X99"/>
    <mergeCell ref="Y99:AC99"/>
    <mergeCell ref="AD99:AH99"/>
    <mergeCell ref="AI99:AK99"/>
    <mergeCell ref="AL99:AP99"/>
    <mergeCell ref="AQ99:AS99"/>
    <mergeCell ref="AI106:AK106"/>
    <mergeCell ref="AL106:AP106"/>
    <mergeCell ref="AQ106:AS106"/>
    <mergeCell ref="AV106:AY106"/>
    <mergeCell ref="A107:I107"/>
    <mergeCell ref="J107:T107"/>
    <mergeCell ref="V107:X107"/>
    <mergeCell ref="Y107:AC107"/>
    <mergeCell ref="AD107:AH107"/>
    <mergeCell ref="AI107:AK107"/>
    <mergeCell ref="AQ102:AU102"/>
    <mergeCell ref="AV102:AY102"/>
    <mergeCell ref="A103:AZ103"/>
    <mergeCell ref="A104:AZ104"/>
    <mergeCell ref="A105:AZ105"/>
    <mergeCell ref="A106:I106"/>
    <mergeCell ref="J106:T106"/>
    <mergeCell ref="V106:X106"/>
    <mergeCell ref="Y106:AC106"/>
    <mergeCell ref="AD106:AH106"/>
    <mergeCell ref="AQ108:AS108"/>
    <mergeCell ref="AV108:AY108"/>
    <mergeCell ref="A109:I109"/>
    <mergeCell ref="J109:T109"/>
    <mergeCell ref="V109:X109"/>
    <mergeCell ref="Y109:AC109"/>
    <mergeCell ref="AD109:AH109"/>
    <mergeCell ref="AI109:AK109"/>
    <mergeCell ref="AL109:AP109"/>
    <mergeCell ref="AQ109:AS109"/>
    <mergeCell ref="AL107:AP107"/>
    <mergeCell ref="AQ107:AS107"/>
    <mergeCell ref="AV107:AY107"/>
    <mergeCell ref="A108:I108"/>
    <mergeCell ref="J108:T108"/>
    <mergeCell ref="V108:X108"/>
    <mergeCell ref="Y108:AC108"/>
    <mergeCell ref="AD108:AH108"/>
    <mergeCell ref="AI108:AK108"/>
    <mergeCell ref="AL108:AP108"/>
    <mergeCell ref="AL111:AP111"/>
    <mergeCell ref="AQ111:AS111"/>
    <mergeCell ref="AV111:AY111"/>
    <mergeCell ref="A112:I112"/>
    <mergeCell ref="J112:T112"/>
    <mergeCell ref="V112:X112"/>
    <mergeCell ref="Y112:AC112"/>
    <mergeCell ref="AD112:AH112"/>
    <mergeCell ref="AI112:AK112"/>
    <mergeCell ref="AL112:AP112"/>
    <mergeCell ref="A111:I111"/>
    <mergeCell ref="J111:T111"/>
    <mergeCell ref="V111:X111"/>
    <mergeCell ref="Y111:AC111"/>
    <mergeCell ref="AD111:AH111"/>
    <mergeCell ref="AI111:AK111"/>
    <mergeCell ref="AV109:AY109"/>
    <mergeCell ref="A110:I110"/>
    <mergeCell ref="J110:T110"/>
    <mergeCell ref="V110:X110"/>
    <mergeCell ref="Y110:AC110"/>
    <mergeCell ref="AD110:AH110"/>
    <mergeCell ref="AI110:AK110"/>
    <mergeCell ref="AL110:AP110"/>
    <mergeCell ref="AQ110:AS110"/>
    <mergeCell ref="AV110:AY110"/>
    <mergeCell ref="AV113:AY113"/>
    <mergeCell ref="A114:I114"/>
    <mergeCell ref="J114:T114"/>
    <mergeCell ref="V114:X114"/>
    <mergeCell ref="Y114:AC114"/>
    <mergeCell ref="AD114:AH114"/>
    <mergeCell ref="AI114:AK114"/>
    <mergeCell ref="AL114:AP114"/>
    <mergeCell ref="AQ114:AS114"/>
    <mergeCell ref="AV114:AY114"/>
    <mergeCell ref="AQ112:AS112"/>
    <mergeCell ref="AV112:AY112"/>
    <mergeCell ref="A113:I113"/>
    <mergeCell ref="J113:T113"/>
    <mergeCell ref="V113:X113"/>
    <mergeCell ref="Y113:AC113"/>
    <mergeCell ref="AD113:AH113"/>
    <mergeCell ref="AI113:AK113"/>
    <mergeCell ref="AL113:AP113"/>
    <mergeCell ref="AQ113:AS113"/>
    <mergeCell ref="A120:E120"/>
    <mergeCell ref="F120:P120"/>
    <mergeCell ref="Q120:AY120"/>
    <mergeCell ref="A121:E121"/>
    <mergeCell ref="F121:P121"/>
    <mergeCell ref="Q121:AY121"/>
    <mergeCell ref="AQ116:AS116"/>
    <mergeCell ref="AV116:AY116"/>
    <mergeCell ref="A117:AZ117"/>
    <mergeCell ref="A118:AZ118"/>
    <mergeCell ref="A119:E119"/>
    <mergeCell ref="F119:P119"/>
    <mergeCell ref="Q119:AY119"/>
    <mergeCell ref="AL115:AP115"/>
    <mergeCell ref="AQ115:AS115"/>
    <mergeCell ref="AV115:AY115"/>
    <mergeCell ref="A116:I116"/>
    <mergeCell ref="J116:T116"/>
    <mergeCell ref="V116:X116"/>
    <mergeCell ref="Y116:AC116"/>
    <mergeCell ref="AD116:AH116"/>
    <mergeCell ref="AI116:AK116"/>
    <mergeCell ref="AL116:AP116"/>
    <mergeCell ref="A115:I115"/>
    <mergeCell ref="J115:T115"/>
    <mergeCell ref="V115:X115"/>
    <mergeCell ref="Y115:AC115"/>
    <mergeCell ref="AD115:AH115"/>
    <mergeCell ref="AI115:AK115"/>
    <mergeCell ref="A126:AZ126"/>
    <mergeCell ref="A127:E127"/>
    <mergeCell ref="F127:AY127"/>
    <mergeCell ref="A128:E128"/>
    <mergeCell ref="F128:AY128"/>
    <mergeCell ref="A129:E129"/>
    <mergeCell ref="F129:AY129"/>
    <mergeCell ref="A124:E124"/>
    <mergeCell ref="F124:P124"/>
    <mergeCell ref="Q124:AY124"/>
    <mergeCell ref="A125:E125"/>
    <mergeCell ref="F125:P125"/>
    <mergeCell ref="Q125:AY125"/>
    <mergeCell ref="A122:E122"/>
    <mergeCell ref="F122:P122"/>
    <mergeCell ref="Q122:AY122"/>
    <mergeCell ref="A123:E123"/>
    <mergeCell ref="F123:P123"/>
    <mergeCell ref="Q123:AY123"/>
    <mergeCell ref="A136:AZ136"/>
    <mergeCell ref="A137:AZ137"/>
    <mergeCell ref="A139:AZ139"/>
    <mergeCell ref="A140:AZ140"/>
    <mergeCell ref="A141:B141"/>
    <mergeCell ref="C141:Y141"/>
    <mergeCell ref="Z141:AB141"/>
    <mergeCell ref="AC141:AX141"/>
    <mergeCell ref="AY141:AZ141"/>
    <mergeCell ref="A133:E133"/>
    <mergeCell ref="F133:AY133"/>
    <mergeCell ref="A134:E134"/>
    <mergeCell ref="F134:AY134"/>
    <mergeCell ref="A135:E135"/>
    <mergeCell ref="F135:AY135"/>
    <mergeCell ref="A130:E130"/>
    <mergeCell ref="F130:AY130"/>
    <mergeCell ref="A131:E131"/>
    <mergeCell ref="F131:AY131"/>
    <mergeCell ref="A132:E132"/>
    <mergeCell ref="F132:AY132"/>
    <mergeCell ref="A146:B146"/>
    <mergeCell ref="C146:Y146"/>
    <mergeCell ref="Z146:AB147"/>
    <mergeCell ref="AC146:AX147"/>
    <mergeCell ref="AY146:AZ146"/>
    <mergeCell ref="A147:B147"/>
    <mergeCell ref="C147:Y147"/>
    <mergeCell ref="AY147:AZ147"/>
    <mergeCell ref="A144:B144"/>
    <mergeCell ref="C144:Y144"/>
    <mergeCell ref="Z144:AB145"/>
    <mergeCell ref="AC144:AX145"/>
    <mergeCell ref="AY144:AZ144"/>
    <mergeCell ref="A145:B145"/>
    <mergeCell ref="C145:Y145"/>
    <mergeCell ref="AY145:AZ145"/>
    <mergeCell ref="A142:B142"/>
    <mergeCell ref="C142:Y142"/>
    <mergeCell ref="Z142:AB142"/>
    <mergeCell ref="AC142:AX142"/>
    <mergeCell ref="AY142:AZ142"/>
    <mergeCell ref="A143:B143"/>
    <mergeCell ref="C143:Y143"/>
    <mergeCell ref="Z143:AB143"/>
    <mergeCell ref="AC143:AX143"/>
    <mergeCell ref="AY143:AZ143"/>
    <mergeCell ref="A150:B150"/>
    <mergeCell ref="C150:Y150"/>
    <mergeCell ref="Z150:AB154"/>
    <mergeCell ref="AC150:AX154"/>
    <mergeCell ref="AY150:AZ150"/>
    <mergeCell ref="A151:B151"/>
    <mergeCell ref="C151:Y151"/>
    <mergeCell ref="AY151:AZ151"/>
    <mergeCell ref="A152:B152"/>
    <mergeCell ref="C152:Y152"/>
    <mergeCell ref="A148:B148"/>
    <mergeCell ref="C148:Y148"/>
    <mergeCell ref="Z148:AB149"/>
    <mergeCell ref="AC148:AX149"/>
    <mergeCell ref="AY148:AZ148"/>
    <mergeCell ref="A149:B149"/>
    <mergeCell ref="C149:Y149"/>
    <mergeCell ref="AY149:AZ149"/>
    <mergeCell ref="A155:B155"/>
    <mergeCell ref="C155:Y155"/>
    <mergeCell ref="Z155:AB155"/>
    <mergeCell ref="AC155:AX155"/>
    <mergeCell ref="AY155:AZ155"/>
    <mergeCell ref="A156:B156"/>
    <mergeCell ref="C156:Y156"/>
    <mergeCell ref="Z156:AB156"/>
    <mergeCell ref="AC156:AX156"/>
    <mergeCell ref="AY156:AZ156"/>
    <mergeCell ref="AY152:AZ152"/>
    <mergeCell ref="A153:B153"/>
    <mergeCell ref="C153:Y153"/>
    <mergeCell ref="AY153:AZ153"/>
    <mergeCell ref="A154:B154"/>
    <mergeCell ref="C154:Y154"/>
    <mergeCell ref="AY154:AZ154"/>
    <mergeCell ref="A159:B159"/>
    <mergeCell ref="C159:Y159"/>
    <mergeCell ref="Z159:AB159"/>
    <mergeCell ref="AC159:AX159"/>
    <mergeCell ref="AY159:AZ159"/>
    <mergeCell ref="A160:B160"/>
    <mergeCell ref="C160:Y160"/>
    <mergeCell ref="Z160:AB160"/>
    <mergeCell ref="AC160:AX160"/>
    <mergeCell ref="AY160:AZ160"/>
    <mergeCell ref="A157:B157"/>
    <mergeCell ref="C157:Y157"/>
    <mergeCell ref="Z157:AB157"/>
    <mergeCell ref="AC157:AX157"/>
    <mergeCell ref="AY157:AZ157"/>
    <mergeCell ref="A158:B158"/>
    <mergeCell ref="C158:Y158"/>
    <mergeCell ref="Z158:AB158"/>
    <mergeCell ref="AC158:AX158"/>
    <mergeCell ref="AY158:AZ158"/>
    <mergeCell ref="A163:B163"/>
    <mergeCell ref="C163:Y163"/>
    <mergeCell ref="Z163:AB163"/>
    <mergeCell ref="AC163:AX163"/>
    <mergeCell ref="AY163:AZ163"/>
    <mergeCell ref="A164:B164"/>
    <mergeCell ref="C164:Y164"/>
    <mergeCell ref="Z164:AB164"/>
    <mergeCell ref="AC164:AX164"/>
    <mergeCell ref="AY164:AZ164"/>
    <mergeCell ref="A161:B161"/>
    <mergeCell ref="C161:Y161"/>
    <mergeCell ref="Z161:AB161"/>
    <mergeCell ref="AC161:AX161"/>
    <mergeCell ref="AY161:AZ161"/>
    <mergeCell ref="A162:B162"/>
    <mergeCell ref="C162:Y162"/>
    <mergeCell ref="Z162:AB162"/>
    <mergeCell ref="AC162:AX162"/>
    <mergeCell ref="AY162:AZ162"/>
    <mergeCell ref="A169:B170"/>
    <mergeCell ref="C169:Y170"/>
    <mergeCell ref="Z169:AB169"/>
    <mergeCell ref="AC169:AX169"/>
    <mergeCell ref="AY169:AZ169"/>
    <mergeCell ref="Z170:AB170"/>
    <mergeCell ref="AC170:AX170"/>
    <mergeCell ref="AY170:AZ170"/>
    <mergeCell ref="AY167:AZ167"/>
    <mergeCell ref="A168:B168"/>
    <mergeCell ref="C168:Y168"/>
    <mergeCell ref="Z168:AB168"/>
    <mergeCell ref="AC168:AX168"/>
    <mergeCell ref="AY168:AZ168"/>
    <mergeCell ref="A165:B166"/>
    <mergeCell ref="C165:Y166"/>
    <mergeCell ref="Z165:AB165"/>
    <mergeCell ref="AC165:AX165"/>
    <mergeCell ref="AY165:AZ165"/>
    <mergeCell ref="Z166:AB167"/>
    <mergeCell ref="AC166:AX167"/>
    <mergeCell ref="AY166:AZ166"/>
    <mergeCell ref="A167:B167"/>
    <mergeCell ref="C167:Y167"/>
    <mergeCell ref="AY173:AZ173"/>
    <mergeCell ref="Z174:AB174"/>
    <mergeCell ref="AC174:AX174"/>
    <mergeCell ref="AY174:AZ174"/>
    <mergeCell ref="A175:B175"/>
    <mergeCell ref="C175:Y175"/>
    <mergeCell ref="Z175:AB175"/>
    <mergeCell ref="AC175:AX175"/>
    <mergeCell ref="AY175:AZ175"/>
    <mergeCell ref="A171:B172"/>
    <mergeCell ref="C171:Y172"/>
    <mergeCell ref="Z171:AB171"/>
    <mergeCell ref="AC171:AX171"/>
    <mergeCell ref="AY171:AZ171"/>
    <mergeCell ref="Z172:AB173"/>
    <mergeCell ref="AC172:AX173"/>
    <mergeCell ref="AY172:AZ172"/>
    <mergeCell ref="A173:B174"/>
    <mergeCell ref="C173:Y174"/>
    <mergeCell ref="A178:B178"/>
    <mergeCell ref="C178:Y178"/>
    <mergeCell ref="Z178:AB178"/>
    <mergeCell ref="AC178:AX178"/>
    <mergeCell ref="AY178:AZ178"/>
    <mergeCell ref="A179:B179"/>
    <mergeCell ref="C179:Y179"/>
    <mergeCell ref="Z179:AB179"/>
    <mergeCell ref="AC179:AX179"/>
    <mergeCell ref="AY179:AZ179"/>
    <mergeCell ref="A176:B176"/>
    <mergeCell ref="C176:Y176"/>
    <mergeCell ref="Z176:AB176"/>
    <mergeCell ref="AC176:AX176"/>
    <mergeCell ref="AY176:AZ176"/>
    <mergeCell ref="A177:B177"/>
    <mergeCell ref="C177:Y177"/>
    <mergeCell ref="Z177:AB177"/>
    <mergeCell ref="AC177:AX177"/>
    <mergeCell ref="AY177:AZ177"/>
    <mergeCell ref="A182:B184"/>
    <mergeCell ref="C182:Y184"/>
    <mergeCell ref="Z182:AB182"/>
    <mergeCell ref="AC182:AX182"/>
    <mergeCell ref="AY182:AZ182"/>
    <mergeCell ref="Z183:AB183"/>
    <mergeCell ref="AC183:AX183"/>
    <mergeCell ref="AY183:AZ183"/>
    <mergeCell ref="Z184:AB184"/>
    <mergeCell ref="AC184:AX184"/>
    <mergeCell ref="A180:B181"/>
    <mergeCell ref="C180:Y181"/>
    <mergeCell ref="Z180:AB180"/>
    <mergeCell ref="AC180:AX180"/>
    <mergeCell ref="AY180:AZ180"/>
    <mergeCell ref="Z181:AB181"/>
    <mergeCell ref="AC181:AX181"/>
    <mergeCell ref="AY181:AZ181"/>
    <mergeCell ref="AY195:AZ195"/>
    <mergeCell ref="A196:Y196"/>
    <mergeCell ref="Z196:AD196"/>
    <mergeCell ref="AE196:AX196"/>
    <mergeCell ref="AY196:AZ196"/>
    <mergeCell ref="A191:B191"/>
    <mergeCell ref="C191:Y191"/>
    <mergeCell ref="Z191:AX191"/>
    <mergeCell ref="AY191:AZ191"/>
    <mergeCell ref="A193:AZ193"/>
    <mergeCell ref="A194:D194"/>
    <mergeCell ref="E194:Y194"/>
    <mergeCell ref="Z194:AD194"/>
    <mergeCell ref="AE194:AX194"/>
    <mergeCell ref="AY194:AZ194"/>
    <mergeCell ref="A189:B189"/>
    <mergeCell ref="C189:Y189"/>
    <mergeCell ref="Z189:AB189"/>
    <mergeCell ref="AC189:AX189"/>
    <mergeCell ref="AY189:AZ189"/>
    <mergeCell ref="A190:B190"/>
    <mergeCell ref="C190:Y190"/>
    <mergeCell ref="Z190:AB190"/>
    <mergeCell ref="AC190:AX190"/>
    <mergeCell ref="AY190:AZ190"/>
    <mergeCell ref="G11:M11"/>
    <mergeCell ref="N11:Q11"/>
    <mergeCell ref="R11:Y11"/>
    <mergeCell ref="Z11:AF11"/>
    <mergeCell ref="AG11:AM11"/>
    <mergeCell ref="AN11:AT11"/>
    <mergeCell ref="A195:D195"/>
    <mergeCell ref="E195:Y195"/>
    <mergeCell ref="Z195:AD195"/>
    <mergeCell ref="AE195:AX195"/>
    <mergeCell ref="A187:AZ187"/>
    <mergeCell ref="A188:B188"/>
    <mergeCell ref="C188:Y188"/>
    <mergeCell ref="Z188:AB188"/>
    <mergeCell ref="AC188:AX188"/>
    <mergeCell ref="AY188:AZ188"/>
    <mergeCell ref="AY184:AZ184"/>
    <mergeCell ref="A185:B185"/>
    <mergeCell ref="C185:Y185"/>
    <mergeCell ref="Z185:AX186"/>
    <mergeCell ref="AY185:AZ185"/>
    <mergeCell ref="A186:B186"/>
    <mergeCell ref="C186:Y186"/>
    <mergeCell ref="AY186:AZ186"/>
    <mergeCell ref="AU31:AX31"/>
    <mergeCell ref="G32:M32"/>
    <mergeCell ref="N32:Q32"/>
    <mergeCell ref="R32:Y32"/>
    <mergeCell ref="Z32:AF32"/>
    <mergeCell ref="AG32:AM32"/>
    <mergeCell ref="AN32:AT32"/>
    <mergeCell ref="AU32:AX32"/>
    <mergeCell ref="AN17:AT17"/>
    <mergeCell ref="AH27:AO27"/>
    <mergeCell ref="AP27:AU27"/>
    <mergeCell ref="AV27:AY27"/>
    <mergeCell ref="AP24:AU24"/>
    <mergeCell ref="AU48:AX48"/>
    <mergeCell ref="G49:M49"/>
    <mergeCell ref="N49:Q49"/>
    <mergeCell ref="R49:X49"/>
    <mergeCell ref="Y49:AF49"/>
    <mergeCell ref="AG49:AM49"/>
    <mergeCell ref="AN49:AT49"/>
    <mergeCell ref="AU49:AX49"/>
    <mergeCell ref="G48:M48"/>
    <mergeCell ref="N48:Q48"/>
    <mergeCell ref="R48:Y48"/>
    <mergeCell ref="Z48:AF48"/>
    <mergeCell ref="AG48:AM48"/>
    <mergeCell ref="AN48:AT48"/>
    <mergeCell ref="AU43:AX43"/>
    <mergeCell ref="S47:Z47"/>
    <mergeCell ref="AA47:AG47"/>
    <mergeCell ref="C46:Z46"/>
    <mergeCell ref="AA46:AG46"/>
    <mergeCell ref="AH46:AO46"/>
    <mergeCell ref="AP46:AU46"/>
    <mergeCell ref="AV46:AY46"/>
    <mergeCell ref="AV44:AY44"/>
    <mergeCell ref="C45:Z45"/>
    <mergeCell ref="AA45:AG45"/>
    <mergeCell ref="AH45:AO45"/>
    <mergeCell ref="AP45:AU45"/>
    <mergeCell ref="A49:B49"/>
    <mergeCell ref="C49:F49"/>
    <mergeCell ref="G43:M43"/>
    <mergeCell ref="N43:Q43"/>
    <mergeCell ref="R43:Y43"/>
    <mergeCell ref="Z43:AF43"/>
    <mergeCell ref="AG43:AM43"/>
    <mergeCell ref="AN43:AT43"/>
    <mergeCell ref="AH47:AO47"/>
    <mergeCell ref="AP47:AU47"/>
    <mergeCell ref="AV47:AY47"/>
    <mergeCell ref="A48:B48"/>
    <mergeCell ref="C48:F48"/>
    <mergeCell ref="A47:B47"/>
    <mergeCell ref="C47:F47"/>
    <mergeCell ref="G47:N47"/>
    <mergeCell ref="O47:R47"/>
    <mergeCell ref="A46:B46"/>
    <mergeCell ref="A45:B45"/>
    <mergeCell ref="AV45:AY45"/>
    <mergeCell ref="A44:B44"/>
    <mergeCell ref="C44:F44"/>
    <mergeCell ref="G44:N44"/>
    <mergeCell ref="O44:R44"/>
    <mergeCell ref="S44:Z44"/>
    <mergeCell ref="AA44:AG44"/>
    <mergeCell ref="AH44:AO44"/>
    <mergeCell ref="AP44:AU44"/>
  </mergeCells>
  <hyperlinks>
    <hyperlink ref="A5" r:id="rId1" display="http://www.tin-nsdl.com/" xr:uid="{D3CC17B2-9DF2-49B9-BCDC-A2731FECC206}"/>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25"/>
  <sheetViews>
    <sheetView workbookViewId="0">
      <selection activeCell="C30" sqref="C30"/>
    </sheetView>
  </sheetViews>
  <sheetFormatPr defaultRowHeight="15" x14ac:dyDescent="0.25"/>
  <cols>
    <col min="2" max="2" width="30" customWidth="1"/>
    <col min="3" max="3" width="54" customWidth="1"/>
    <col min="4" max="4" width="15.85546875" customWidth="1"/>
    <col min="5" max="5" width="12.5703125" customWidth="1"/>
    <col min="6" max="16" width="19.5703125" customWidth="1"/>
  </cols>
  <sheetData>
    <row r="1" spans="2:5" ht="15.75" x14ac:dyDescent="0.25">
      <c r="B1" s="1"/>
      <c r="C1" s="177" t="s">
        <v>344</v>
      </c>
      <c r="D1" s="178"/>
      <c r="E1" s="178"/>
    </row>
    <row r="2" spans="2:5" ht="15.75" x14ac:dyDescent="0.25">
      <c r="B2" s="66" t="s">
        <v>1</v>
      </c>
      <c r="C2" s="66" t="s">
        <v>345</v>
      </c>
      <c r="D2" s="66" t="s">
        <v>346</v>
      </c>
      <c r="E2" s="66" t="s">
        <v>347</v>
      </c>
    </row>
    <row r="3" spans="2:5" ht="15.75" x14ac:dyDescent="0.25">
      <c r="B3" s="3" t="s">
        <v>33</v>
      </c>
      <c r="C3" s="3" t="s">
        <v>187</v>
      </c>
      <c r="D3" s="4">
        <v>-447.69</v>
      </c>
      <c r="E3" s="3" t="s">
        <v>3</v>
      </c>
    </row>
    <row r="4" spans="2:5" ht="15.75" x14ac:dyDescent="0.25">
      <c r="B4" s="3" t="s">
        <v>33</v>
      </c>
      <c r="C4" s="3" t="s">
        <v>191</v>
      </c>
      <c r="D4" s="4">
        <v>171.31</v>
      </c>
      <c r="E4" s="3" t="s">
        <v>3</v>
      </c>
    </row>
    <row r="5" spans="2:5" ht="15.75" x14ac:dyDescent="0.25">
      <c r="B5" s="3" t="s">
        <v>33</v>
      </c>
      <c r="C5" s="3" t="s">
        <v>192</v>
      </c>
      <c r="D5" s="4">
        <v>396.22</v>
      </c>
      <c r="E5" s="3" t="s">
        <v>3</v>
      </c>
    </row>
    <row r="6" spans="2:5" ht="15.75" x14ac:dyDescent="0.25">
      <c r="B6" s="3" t="s">
        <v>33</v>
      </c>
      <c r="C6" s="3" t="s">
        <v>194</v>
      </c>
      <c r="D6" s="4">
        <v>1845.91</v>
      </c>
      <c r="E6" s="3" t="s">
        <v>3</v>
      </c>
    </row>
    <row r="7" spans="2:5" ht="15.75" x14ac:dyDescent="0.25">
      <c r="B7" s="3" t="s">
        <v>33</v>
      </c>
      <c r="C7" s="3" t="s">
        <v>198</v>
      </c>
      <c r="D7" s="4">
        <v>-1035.02</v>
      </c>
      <c r="E7" s="3" t="s">
        <v>3</v>
      </c>
    </row>
    <row r="8" spans="2:5" ht="15.75" x14ac:dyDescent="0.25">
      <c r="B8" s="3" t="s">
        <v>33</v>
      </c>
      <c r="C8" s="3" t="s">
        <v>198</v>
      </c>
      <c r="D8" s="4">
        <v>22.83</v>
      </c>
      <c r="E8" s="3" t="s">
        <v>4</v>
      </c>
    </row>
    <row r="9" spans="2:5" ht="15.75" x14ac:dyDescent="0.25">
      <c r="B9" s="3" t="s">
        <v>33</v>
      </c>
      <c r="C9" s="3" t="s">
        <v>200</v>
      </c>
      <c r="D9" s="4">
        <v>-9.6999999999999993</v>
      </c>
      <c r="E9" s="3" t="s">
        <v>3</v>
      </c>
    </row>
    <row r="10" spans="2:5" ht="15.75" x14ac:dyDescent="0.25">
      <c r="B10" s="3" t="s">
        <v>33</v>
      </c>
      <c r="C10" s="3" t="s">
        <v>201</v>
      </c>
      <c r="D10" s="4">
        <v>449</v>
      </c>
      <c r="E10" s="3" t="s">
        <v>3</v>
      </c>
    </row>
    <row r="11" spans="2:5" ht="15.75" x14ac:dyDescent="0.25">
      <c r="B11" s="3" t="s">
        <v>33</v>
      </c>
      <c r="C11" s="3" t="s">
        <v>202</v>
      </c>
      <c r="D11" s="4">
        <v>-565.89</v>
      </c>
      <c r="E11" s="3" t="s">
        <v>3</v>
      </c>
    </row>
    <row r="12" spans="2:5" ht="15.75" x14ac:dyDescent="0.25">
      <c r="B12" s="3" t="s">
        <v>33</v>
      </c>
      <c r="C12" s="3" t="s">
        <v>203</v>
      </c>
      <c r="D12" s="4">
        <v>-382.43</v>
      </c>
      <c r="E12" s="3" t="s">
        <v>3</v>
      </c>
    </row>
    <row r="13" spans="2:5" ht="15.75" x14ac:dyDescent="0.25">
      <c r="B13" s="3" t="s">
        <v>33</v>
      </c>
      <c r="C13" s="3" t="s">
        <v>203</v>
      </c>
      <c r="D13" s="4">
        <v>-38.869999999999997</v>
      </c>
      <c r="E13" s="3" t="s">
        <v>4</v>
      </c>
    </row>
    <row r="14" spans="2:5" ht="15.75" x14ac:dyDescent="0.25">
      <c r="B14" s="3" t="s">
        <v>33</v>
      </c>
      <c r="C14" s="3" t="s">
        <v>204</v>
      </c>
      <c r="D14" s="4">
        <v>2747.92</v>
      </c>
      <c r="E14" s="3" t="s">
        <v>4</v>
      </c>
    </row>
    <row r="15" spans="2:5" ht="15.75" x14ac:dyDescent="0.25">
      <c r="B15" s="3" t="s">
        <v>33</v>
      </c>
      <c r="C15" s="3" t="s">
        <v>205</v>
      </c>
      <c r="D15" s="4">
        <v>-14617.85</v>
      </c>
      <c r="E15" s="3" t="s">
        <v>3</v>
      </c>
    </row>
    <row r="16" spans="2:5" ht="15.75" x14ac:dyDescent="0.25">
      <c r="B16" s="3" t="s">
        <v>33</v>
      </c>
      <c r="C16" s="3" t="s">
        <v>206</v>
      </c>
      <c r="D16" s="4">
        <v>-409.54</v>
      </c>
      <c r="E16" s="3" t="s">
        <v>3</v>
      </c>
    </row>
    <row r="17" spans="2:5" ht="15.75" x14ac:dyDescent="0.25">
      <c r="B17" s="3" t="s">
        <v>33</v>
      </c>
      <c r="C17" s="3" t="s">
        <v>206</v>
      </c>
      <c r="D17" s="4">
        <v>45.96</v>
      </c>
      <c r="E17" s="3" t="s">
        <v>4</v>
      </c>
    </row>
    <row r="18" spans="2:5" ht="15.75" x14ac:dyDescent="0.25">
      <c r="B18" s="3" t="s">
        <v>33</v>
      </c>
      <c r="C18" s="3" t="s">
        <v>207</v>
      </c>
      <c r="D18" s="4">
        <v>-107.96</v>
      </c>
      <c r="E18" s="3" t="s">
        <v>3</v>
      </c>
    </row>
    <row r="19" spans="2:5" ht="15.75" x14ac:dyDescent="0.25">
      <c r="B19" s="3" t="s">
        <v>33</v>
      </c>
      <c r="C19" s="3" t="s">
        <v>207</v>
      </c>
      <c r="D19" s="4">
        <v>-45.49</v>
      </c>
      <c r="E19" s="3" t="s">
        <v>4</v>
      </c>
    </row>
    <row r="20" spans="2:5" ht="15.75" x14ac:dyDescent="0.25">
      <c r="B20" s="3" t="s">
        <v>33</v>
      </c>
      <c r="C20" s="3" t="s">
        <v>209</v>
      </c>
      <c r="D20" s="4">
        <v>-290.85000000000002</v>
      </c>
      <c r="E20" s="3" t="s">
        <v>3</v>
      </c>
    </row>
    <row r="21" spans="2:5" ht="15.75" x14ac:dyDescent="0.25">
      <c r="B21" s="3" t="s">
        <v>33</v>
      </c>
      <c r="C21" s="3" t="s">
        <v>209</v>
      </c>
      <c r="D21" s="4">
        <v>-79.95</v>
      </c>
      <c r="E21" s="3" t="s">
        <v>4</v>
      </c>
    </row>
    <row r="22" spans="2:5" ht="15.75" x14ac:dyDescent="0.25">
      <c r="B22" s="3" t="s">
        <v>33</v>
      </c>
      <c r="C22" s="3" t="s">
        <v>210</v>
      </c>
      <c r="D22" s="4">
        <v>10.38</v>
      </c>
      <c r="E22" s="3" t="s">
        <v>4</v>
      </c>
    </row>
    <row r="23" spans="2:5" ht="15.75" x14ac:dyDescent="0.25">
      <c r="B23" s="67" t="s">
        <v>47</v>
      </c>
      <c r="C23" s="67" t="s">
        <v>434</v>
      </c>
      <c r="D23" s="68">
        <v>15321.81</v>
      </c>
      <c r="E23" s="67" t="s">
        <v>3</v>
      </c>
    </row>
    <row r="24" spans="2:5" ht="15.75" x14ac:dyDescent="0.25">
      <c r="B24" s="67" t="s">
        <v>48</v>
      </c>
      <c r="C24" s="67" t="s">
        <v>435</v>
      </c>
      <c r="D24" s="68">
        <v>0</v>
      </c>
      <c r="E24" s="67" t="s">
        <v>3</v>
      </c>
    </row>
    <row r="25" spans="2:5" ht="15.75" x14ac:dyDescent="0.25">
      <c r="B25" s="67" t="s">
        <v>49</v>
      </c>
      <c r="C25" s="67" t="s">
        <v>435</v>
      </c>
      <c r="D25" s="68">
        <v>0</v>
      </c>
      <c r="E25" s="67" t="s">
        <v>3</v>
      </c>
    </row>
  </sheetData>
  <mergeCells count="1">
    <mergeCell ref="C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F2"/>
  <sheetViews>
    <sheetView workbookViewId="0"/>
  </sheetViews>
  <sheetFormatPr defaultRowHeight="15" x14ac:dyDescent="0.25"/>
  <cols>
    <col min="2" max="16" width="19.5703125" customWidth="1"/>
  </cols>
  <sheetData>
    <row r="1" spans="2:6" ht="15.75" x14ac:dyDescent="0.25">
      <c r="B1" s="51"/>
      <c r="C1" s="396" t="s">
        <v>348</v>
      </c>
      <c r="D1" s="178"/>
      <c r="E1" s="178"/>
      <c r="F1" s="178"/>
    </row>
    <row r="2" spans="2:6" ht="15.75" x14ac:dyDescent="0.25">
      <c r="B2" s="52" t="s">
        <v>107</v>
      </c>
      <c r="C2" s="52" t="s">
        <v>349</v>
      </c>
      <c r="D2" s="52" t="s">
        <v>350</v>
      </c>
      <c r="E2" s="52" t="s">
        <v>351</v>
      </c>
      <c r="F2" s="52" t="s">
        <v>352</v>
      </c>
    </row>
  </sheetData>
  <mergeCells count="1">
    <mergeCell ref="C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175"/>
  <sheetViews>
    <sheetView workbookViewId="0">
      <selection activeCell="C176" sqref="C176"/>
    </sheetView>
  </sheetViews>
  <sheetFormatPr defaultRowHeight="15" x14ac:dyDescent="0.25"/>
  <cols>
    <col min="2" max="2" width="8.7109375" customWidth="1"/>
    <col min="3" max="3" width="19.5703125" customWidth="1"/>
    <col min="4" max="4" width="16.7109375" customWidth="1"/>
    <col min="5" max="5" width="24.140625" customWidth="1"/>
    <col min="6" max="6" width="23.7109375" customWidth="1"/>
    <col min="7" max="7" width="22.42578125" customWidth="1"/>
    <col min="8" max="16" width="19.5703125" customWidth="1"/>
  </cols>
  <sheetData>
    <row r="1" spans="2:7" ht="15.75" x14ac:dyDescent="0.25">
      <c r="B1" s="53"/>
      <c r="C1" s="397" t="s">
        <v>353</v>
      </c>
      <c r="D1" s="178"/>
      <c r="E1" s="178"/>
      <c r="F1" s="178"/>
      <c r="G1" s="178"/>
    </row>
    <row r="2" spans="2:7" ht="15.75" x14ac:dyDescent="0.25">
      <c r="B2" s="54" t="s">
        <v>107</v>
      </c>
      <c r="C2" s="54" t="s">
        <v>349</v>
      </c>
      <c r="D2" s="54" t="s">
        <v>351</v>
      </c>
      <c r="E2" s="54" t="s">
        <v>354</v>
      </c>
      <c r="F2" s="54" t="s">
        <v>355</v>
      </c>
      <c r="G2" s="54" t="s">
        <v>356</v>
      </c>
    </row>
    <row r="3" spans="2:7" ht="15.75" x14ac:dyDescent="0.25">
      <c r="B3" s="55">
        <v>1</v>
      </c>
      <c r="C3" s="55" t="s">
        <v>66</v>
      </c>
      <c r="D3" s="55" t="s">
        <v>357</v>
      </c>
      <c r="E3" s="56">
        <v>1401.11</v>
      </c>
      <c r="F3" s="56">
        <v>963.96</v>
      </c>
      <c r="G3" s="56">
        <v>437.15</v>
      </c>
    </row>
    <row r="4" spans="2:7" ht="15.75" x14ac:dyDescent="0.25">
      <c r="B4" s="55">
        <v>2</v>
      </c>
      <c r="C4" s="55" t="s">
        <v>65</v>
      </c>
      <c r="D4" s="55" t="s">
        <v>358</v>
      </c>
      <c r="E4" s="56">
        <v>1030.8499999999999</v>
      </c>
      <c r="F4" s="56">
        <v>709.22</v>
      </c>
      <c r="G4" s="56">
        <v>321.63</v>
      </c>
    </row>
    <row r="5" spans="2:7" ht="15.75" x14ac:dyDescent="0.25">
      <c r="B5" s="55">
        <v>3</v>
      </c>
      <c r="C5" s="55" t="s">
        <v>65</v>
      </c>
      <c r="D5" s="55" t="s">
        <v>359</v>
      </c>
      <c r="E5" s="56">
        <v>1030.8499999999999</v>
      </c>
      <c r="F5" s="56">
        <v>709.22</v>
      </c>
      <c r="G5" s="56">
        <v>321.63</v>
      </c>
    </row>
    <row r="6" spans="2:7" ht="15.75" x14ac:dyDescent="0.25">
      <c r="B6" s="55">
        <v>4</v>
      </c>
      <c r="C6" s="55" t="s">
        <v>65</v>
      </c>
      <c r="D6" s="55" t="s">
        <v>360</v>
      </c>
      <c r="E6" s="56">
        <v>1030.8499999999999</v>
      </c>
      <c r="F6" s="56">
        <v>709.22</v>
      </c>
      <c r="G6" s="56">
        <v>321.63</v>
      </c>
    </row>
    <row r="7" spans="2:7" ht="15.75" x14ac:dyDescent="0.25">
      <c r="B7" s="55">
        <v>5</v>
      </c>
      <c r="C7" s="55" t="s">
        <v>66</v>
      </c>
      <c r="D7" s="55" t="s">
        <v>361</v>
      </c>
      <c r="E7" s="56">
        <v>1403.48</v>
      </c>
      <c r="F7" s="56">
        <v>965.6</v>
      </c>
      <c r="G7" s="56">
        <v>437.89</v>
      </c>
    </row>
    <row r="8" spans="2:7" ht="15.75" x14ac:dyDescent="0.25">
      <c r="B8" s="55">
        <v>6</v>
      </c>
      <c r="C8" s="55" t="s">
        <v>66</v>
      </c>
      <c r="D8" s="55" t="s">
        <v>362</v>
      </c>
      <c r="E8" s="56">
        <v>1403.48</v>
      </c>
      <c r="F8" s="56">
        <v>965.6</v>
      </c>
      <c r="G8" s="56">
        <v>437.89</v>
      </c>
    </row>
    <row r="9" spans="2:7" ht="15.75" x14ac:dyDescent="0.25">
      <c r="B9" s="55">
        <v>7</v>
      </c>
      <c r="C9" s="55" t="s">
        <v>66</v>
      </c>
      <c r="D9" s="55" t="s">
        <v>363</v>
      </c>
      <c r="E9" s="56">
        <v>1403.48</v>
      </c>
      <c r="F9" s="56">
        <v>965.6</v>
      </c>
      <c r="G9" s="56">
        <v>437.89</v>
      </c>
    </row>
    <row r="10" spans="2:7" ht="15.75" x14ac:dyDescent="0.25">
      <c r="B10" s="55">
        <v>8</v>
      </c>
      <c r="C10" s="55" t="s">
        <v>66</v>
      </c>
      <c r="D10" s="55" t="s">
        <v>364</v>
      </c>
      <c r="E10" s="56">
        <v>1267.67</v>
      </c>
      <c r="F10" s="56">
        <v>872.15</v>
      </c>
      <c r="G10" s="56">
        <v>395.52</v>
      </c>
    </row>
    <row r="11" spans="2:7" ht="15.75" x14ac:dyDescent="0.25">
      <c r="B11" s="55">
        <v>9</v>
      </c>
      <c r="C11" s="55" t="s">
        <v>66</v>
      </c>
      <c r="D11" s="55" t="s">
        <v>365</v>
      </c>
      <c r="E11" s="56">
        <v>135.6</v>
      </c>
      <c r="F11" s="56">
        <v>93.3</v>
      </c>
      <c r="G11" s="56">
        <v>42.3</v>
      </c>
    </row>
    <row r="12" spans="2:7" ht="15.75" x14ac:dyDescent="0.25">
      <c r="B12" s="55">
        <v>10</v>
      </c>
      <c r="C12" s="55" t="s">
        <v>66</v>
      </c>
      <c r="D12" s="55" t="s">
        <v>366</v>
      </c>
      <c r="E12" s="56">
        <v>1401.11</v>
      </c>
      <c r="F12" s="56">
        <v>963.96</v>
      </c>
      <c r="G12" s="56">
        <v>437.15</v>
      </c>
    </row>
    <row r="13" spans="2:7" ht="15.75" x14ac:dyDescent="0.25">
      <c r="B13" s="55">
        <v>11</v>
      </c>
      <c r="C13" s="55" t="s">
        <v>66</v>
      </c>
      <c r="D13" s="55" t="s">
        <v>367</v>
      </c>
      <c r="E13" s="56">
        <v>1401.11</v>
      </c>
      <c r="F13" s="56">
        <v>963.96</v>
      </c>
      <c r="G13" s="56">
        <v>437.15</v>
      </c>
    </row>
    <row r="14" spans="2:7" ht="15.75" x14ac:dyDescent="0.25">
      <c r="B14" s="55">
        <v>12</v>
      </c>
      <c r="C14" s="55" t="s">
        <v>65</v>
      </c>
      <c r="D14" s="55" t="s">
        <v>368</v>
      </c>
      <c r="E14" s="56">
        <v>1030.8499999999999</v>
      </c>
      <c r="F14" s="56">
        <v>709.22</v>
      </c>
      <c r="G14" s="56">
        <v>321.63</v>
      </c>
    </row>
    <row r="15" spans="2:7" ht="15.75" x14ac:dyDescent="0.25">
      <c r="B15" s="55">
        <v>13</v>
      </c>
      <c r="C15" s="55" t="s">
        <v>66</v>
      </c>
      <c r="D15" s="55" t="s">
        <v>369</v>
      </c>
      <c r="E15" s="56">
        <v>1401.11</v>
      </c>
      <c r="F15" s="56">
        <v>963.96</v>
      </c>
      <c r="G15" s="56">
        <v>437.15</v>
      </c>
    </row>
    <row r="16" spans="2:7" ht="15.75" x14ac:dyDescent="0.25">
      <c r="B16" s="55">
        <v>14</v>
      </c>
      <c r="C16" s="55" t="s">
        <v>66</v>
      </c>
      <c r="D16" s="55" t="s">
        <v>370</v>
      </c>
      <c r="E16" s="56">
        <v>1401.11</v>
      </c>
      <c r="F16" s="56">
        <v>963.96</v>
      </c>
      <c r="G16" s="56">
        <v>437.15</v>
      </c>
    </row>
    <row r="17" spans="2:7" ht="15.75" x14ac:dyDescent="0.25">
      <c r="B17" s="55">
        <v>15</v>
      </c>
      <c r="C17" s="55" t="s">
        <v>66</v>
      </c>
      <c r="D17" s="55" t="s">
        <v>368</v>
      </c>
      <c r="E17" s="56">
        <v>1289.79</v>
      </c>
      <c r="F17" s="56">
        <v>887.38</v>
      </c>
      <c r="G17" s="56">
        <v>402.41</v>
      </c>
    </row>
    <row r="18" spans="2:7" ht="15.75" x14ac:dyDescent="0.25">
      <c r="B18" s="55">
        <v>16</v>
      </c>
      <c r="C18" s="55" t="s">
        <v>67</v>
      </c>
      <c r="D18" s="55" t="s">
        <v>361</v>
      </c>
      <c r="E18" s="56">
        <v>1403.48</v>
      </c>
      <c r="F18" s="56">
        <v>965.6</v>
      </c>
      <c r="G18" s="56">
        <v>437.89</v>
      </c>
    </row>
    <row r="19" spans="2:7" ht="15.75" x14ac:dyDescent="0.25">
      <c r="B19" s="55">
        <v>17</v>
      </c>
      <c r="C19" s="55" t="s">
        <v>67</v>
      </c>
      <c r="D19" s="55" t="s">
        <v>362</v>
      </c>
      <c r="E19" s="56">
        <v>1403.48</v>
      </c>
      <c r="F19" s="56">
        <v>965.6</v>
      </c>
      <c r="G19" s="56">
        <v>437.89</v>
      </c>
    </row>
    <row r="20" spans="2:7" ht="15.75" x14ac:dyDescent="0.25">
      <c r="B20" s="55">
        <v>18</v>
      </c>
      <c r="C20" s="55" t="s">
        <v>67</v>
      </c>
      <c r="D20" s="55" t="s">
        <v>363</v>
      </c>
      <c r="E20" s="56">
        <v>1403.48</v>
      </c>
      <c r="F20" s="56">
        <v>965.6</v>
      </c>
      <c r="G20" s="56">
        <v>437.89</v>
      </c>
    </row>
    <row r="21" spans="2:7" ht="15.75" x14ac:dyDescent="0.25">
      <c r="B21" s="55">
        <v>19</v>
      </c>
      <c r="C21" s="55" t="s">
        <v>67</v>
      </c>
      <c r="D21" s="55" t="s">
        <v>364</v>
      </c>
      <c r="E21" s="56">
        <v>1267.67</v>
      </c>
      <c r="F21" s="56">
        <v>872.15</v>
      </c>
      <c r="G21" s="56">
        <v>395.52</v>
      </c>
    </row>
    <row r="22" spans="2:7" ht="15.75" x14ac:dyDescent="0.25">
      <c r="B22" s="55">
        <v>20</v>
      </c>
      <c r="C22" s="55" t="s">
        <v>67</v>
      </c>
      <c r="D22" s="55" t="s">
        <v>365</v>
      </c>
      <c r="E22" s="56">
        <v>135.6</v>
      </c>
      <c r="F22" s="56">
        <v>93.3</v>
      </c>
      <c r="G22" s="56">
        <v>42.3</v>
      </c>
    </row>
    <row r="23" spans="2:7" ht="15.75" x14ac:dyDescent="0.25">
      <c r="B23" s="55">
        <v>21</v>
      </c>
      <c r="C23" s="55" t="s">
        <v>67</v>
      </c>
      <c r="D23" s="55" t="s">
        <v>366</v>
      </c>
      <c r="E23" s="56">
        <v>1401.11</v>
      </c>
      <c r="F23" s="56">
        <v>963.96</v>
      </c>
      <c r="G23" s="56">
        <v>437.15</v>
      </c>
    </row>
    <row r="24" spans="2:7" ht="15.75" x14ac:dyDescent="0.25">
      <c r="B24" s="55">
        <v>22</v>
      </c>
      <c r="C24" s="55" t="s">
        <v>67</v>
      </c>
      <c r="D24" s="55" t="s">
        <v>367</v>
      </c>
      <c r="E24" s="56">
        <v>1401.11</v>
      </c>
      <c r="F24" s="56">
        <v>963.96</v>
      </c>
      <c r="G24" s="56">
        <v>437.15</v>
      </c>
    </row>
    <row r="25" spans="2:7" ht="15.75" x14ac:dyDescent="0.25">
      <c r="B25" s="55">
        <v>23</v>
      </c>
      <c r="C25" s="55" t="s">
        <v>64</v>
      </c>
      <c r="D25" s="55" t="s">
        <v>359</v>
      </c>
      <c r="E25" s="56">
        <v>1099.57</v>
      </c>
      <c r="F25" s="56">
        <v>756.5</v>
      </c>
      <c r="G25" s="56">
        <v>343.07</v>
      </c>
    </row>
    <row r="26" spans="2:7" ht="15.75" x14ac:dyDescent="0.25">
      <c r="B26" s="55">
        <v>24</v>
      </c>
      <c r="C26" s="55" t="s">
        <v>64</v>
      </c>
      <c r="D26" s="55" t="s">
        <v>371</v>
      </c>
      <c r="E26" s="56">
        <v>1099.7</v>
      </c>
      <c r="F26" s="56">
        <v>756.59</v>
      </c>
      <c r="G26" s="56">
        <v>343.11</v>
      </c>
    </row>
    <row r="27" spans="2:7" ht="15.75" x14ac:dyDescent="0.25">
      <c r="B27" s="55">
        <v>25</v>
      </c>
      <c r="C27" s="55" t="s">
        <v>64</v>
      </c>
      <c r="D27" s="55" t="s">
        <v>372</v>
      </c>
      <c r="E27" s="56">
        <v>1099.7</v>
      </c>
      <c r="F27" s="56">
        <v>756.59</v>
      </c>
      <c r="G27" s="56">
        <v>343.11</v>
      </c>
    </row>
    <row r="28" spans="2:7" ht="15.75" x14ac:dyDescent="0.25">
      <c r="B28" s="55">
        <v>26</v>
      </c>
      <c r="C28" s="55" t="s">
        <v>64</v>
      </c>
      <c r="D28" s="55" t="s">
        <v>364</v>
      </c>
      <c r="E28" s="56">
        <v>1099.7</v>
      </c>
      <c r="F28" s="56">
        <v>756.59</v>
      </c>
      <c r="G28" s="56">
        <v>343.11</v>
      </c>
    </row>
    <row r="29" spans="2:7" ht="15.75" x14ac:dyDescent="0.25">
      <c r="B29" s="55">
        <v>27</v>
      </c>
      <c r="C29" s="55" t="s">
        <v>64</v>
      </c>
      <c r="D29" s="55" t="s">
        <v>373</v>
      </c>
      <c r="E29" s="56">
        <v>1099.58</v>
      </c>
      <c r="F29" s="56">
        <v>756.51</v>
      </c>
      <c r="G29" s="56">
        <v>343.07</v>
      </c>
    </row>
    <row r="30" spans="2:7" ht="15.75" x14ac:dyDescent="0.25">
      <c r="B30" s="55">
        <v>28</v>
      </c>
      <c r="C30" s="55" t="s">
        <v>64</v>
      </c>
      <c r="D30" s="55" t="s">
        <v>374</v>
      </c>
      <c r="E30" s="56">
        <v>1099.57</v>
      </c>
      <c r="F30" s="56">
        <v>756.5</v>
      </c>
      <c r="G30" s="56">
        <v>343.07</v>
      </c>
    </row>
    <row r="31" spans="2:7" ht="15.75" x14ac:dyDescent="0.25">
      <c r="B31" s="55">
        <v>29</v>
      </c>
      <c r="C31" s="55" t="s">
        <v>64</v>
      </c>
      <c r="D31" s="55" t="s">
        <v>375</v>
      </c>
      <c r="E31" s="56">
        <v>1099.57</v>
      </c>
      <c r="F31" s="56">
        <v>756.5</v>
      </c>
      <c r="G31" s="56">
        <v>343.07</v>
      </c>
    </row>
    <row r="32" spans="2:7" ht="15.75" x14ac:dyDescent="0.25">
      <c r="B32" s="55">
        <v>30</v>
      </c>
      <c r="C32" s="55" t="s">
        <v>64</v>
      </c>
      <c r="D32" s="55" t="s">
        <v>376</v>
      </c>
      <c r="E32" s="56">
        <v>1099.57</v>
      </c>
      <c r="F32" s="56">
        <v>756.5</v>
      </c>
      <c r="G32" s="56">
        <v>343.07</v>
      </c>
    </row>
    <row r="33" spans="2:7" ht="15.75" x14ac:dyDescent="0.25">
      <c r="B33" s="55">
        <v>31</v>
      </c>
      <c r="C33" s="55" t="s">
        <v>64</v>
      </c>
      <c r="D33" s="55" t="s">
        <v>377</v>
      </c>
      <c r="E33" s="56">
        <v>1099.57</v>
      </c>
      <c r="F33" s="56">
        <v>756.5</v>
      </c>
      <c r="G33" s="56">
        <v>343.07</v>
      </c>
    </row>
    <row r="34" spans="2:7" ht="15.75" x14ac:dyDescent="0.25">
      <c r="B34" s="55">
        <v>32</v>
      </c>
      <c r="C34" s="55" t="s">
        <v>64</v>
      </c>
      <c r="D34" s="55" t="s">
        <v>368</v>
      </c>
      <c r="E34" s="56">
        <v>1099.57</v>
      </c>
      <c r="F34" s="56">
        <v>756.5</v>
      </c>
      <c r="G34" s="56">
        <v>343.07</v>
      </c>
    </row>
    <row r="35" spans="2:7" ht="15.75" x14ac:dyDescent="0.25">
      <c r="B35" s="55">
        <v>33</v>
      </c>
      <c r="C35" s="55" t="s">
        <v>64</v>
      </c>
      <c r="D35" s="55" t="s">
        <v>358</v>
      </c>
      <c r="E35" s="56">
        <v>1099.57</v>
      </c>
      <c r="F35" s="56">
        <v>756.5</v>
      </c>
      <c r="G35" s="56">
        <v>343.07</v>
      </c>
    </row>
    <row r="36" spans="2:7" ht="15.75" x14ac:dyDescent="0.25">
      <c r="B36" s="55">
        <v>34</v>
      </c>
      <c r="C36" s="55" t="s">
        <v>67</v>
      </c>
      <c r="D36" s="55" t="s">
        <v>357</v>
      </c>
      <c r="E36" s="56">
        <v>1401.11</v>
      </c>
      <c r="F36" s="56">
        <v>963.96</v>
      </c>
      <c r="G36" s="56">
        <v>437.15</v>
      </c>
    </row>
    <row r="37" spans="2:7" ht="15.75" x14ac:dyDescent="0.25">
      <c r="B37" s="55">
        <v>35</v>
      </c>
      <c r="C37" s="55" t="s">
        <v>64</v>
      </c>
      <c r="D37" s="55" t="s">
        <v>360</v>
      </c>
      <c r="E37" s="56">
        <v>1099.57</v>
      </c>
      <c r="F37" s="56">
        <v>756.5</v>
      </c>
      <c r="G37" s="56">
        <v>343.07</v>
      </c>
    </row>
    <row r="38" spans="2:7" ht="15.75" x14ac:dyDescent="0.25">
      <c r="B38" s="55">
        <v>36</v>
      </c>
      <c r="C38" s="55" t="s">
        <v>65</v>
      </c>
      <c r="D38" s="55" t="s">
        <v>371</v>
      </c>
      <c r="E38" s="56">
        <v>1030.97</v>
      </c>
      <c r="F38" s="56">
        <v>709.3</v>
      </c>
      <c r="G38" s="56">
        <v>321.66000000000003</v>
      </c>
    </row>
    <row r="39" spans="2:7" ht="15.75" x14ac:dyDescent="0.25">
      <c r="B39" s="55">
        <v>37</v>
      </c>
      <c r="C39" s="55" t="s">
        <v>65</v>
      </c>
      <c r="D39" s="55" t="s">
        <v>372</v>
      </c>
      <c r="E39" s="56">
        <v>1030.97</v>
      </c>
      <c r="F39" s="56">
        <v>709.3</v>
      </c>
      <c r="G39" s="56">
        <v>321.66000000000003</v>
      </c>
    </row>
    <row r="40" spans="2:7" ht="15.75" x14ac:dyDescent="0.25">
      <c r="B40" s="55">
        <v>38</v>
      </c>
      <c r="C40" s="55" t="s">
        <v>65</v>
      </c>
      <c r="D40" s="55" t="s">
        <v>364</v>
      </c>
      <c r="E40" s="56">
        <v>1030.97</v>
      </c>
      <c r="F40" s="56">
        <v>709.3</v>
      </c>
      <c r="G40" s="56">
        <v>321.66000000000003</v>
      </c>
    </row>
    <row r="41" spans="2:7" ht="15.75" x14ac:dyDescent="0.25">
      <c r="B41" s="55">
        <v>39</v>
      </c>
      <c r="C41" s="55" t="s">
        <v>65</v>
      </c>
      <c r="D41" s="55" t="s">
        <v>373</v>
      </c>
      <c r="E41" s="56">
        <v>1030.8499999999999</v>
      </c>
      <c r="F41" s="56">
        <v>709.22</v>
      </c>
      <c r="G41" s="56">
        <v>321.63</v>
      </c>
    </row>
    <row r="42" spans="2:7" ht="15.75" x14ac:dyDescent="0.25">
      <c r="B42" s="55">
        <v>40</v>
      </c>
      <c r="C42" s="55" t="s">
        <v>65</v>
      </c>
      <c r="D42" s="55" t="s">
        <v>374</v>
      </c>
      <c r="E42" s="56">
        <v>1030.8499999999999</v>
      </c>
      <c r="F42" s="56">
        <v>709.22</v>
      </c>
      <c r="G42" s="56">
        <v>321.63</v>
      </c>
    </row>
    <row r="43" spans="2:7" ht="15.75" x14ac:dyDescent="0.25">
      <c r="B43" s="55">
        <v>41</v>
      </c>
      <c r="C43" s="55" t="s">
        <v>65</v>
      </c>
      <c r="D43" s="55" t="s">
        <v>375</v>
      </c>
      <c r="E43" s="56">
        <v>1030.8499999999999</v>
      </c>
      <c r="F43" s="56">
        <v>709.22</v>
      </c>
      <c r="G43" s="56">
        <v>321.63</v>
      </c>
    </row>
    <row r="44" spans="2:7" ht="15.75" x14ac:dyDescent="0.25">
      <c r="B44" s="55">
        <v>42</v>
      </c>
      <c r="C44" s="55" t="s">
        <v>65</v>
      </c>
      <c r="D44" s="55" t="s">
        <v>376</v>
      </c>
      <c r="E44" s="56">
        <v>1030.8499999999999</v>
      </c>
      <c r="F44" s="56">
        <v>709.22</v>
      </c>
      <c r="G44" s="56">
        <v>321.63</v>
      </c>
    </row>
    <row r="45" spans="2:7" ht="15.75" x14ac:dyDescent="0.25">
      <c r="B45" s="55">
        <v>43</v>
      </c>
      <c r="C45" s="55" t="s">
        <v>65</v>
      </c>
      <c r="D45" s="55" t="s">
        <v>377</v>
      </c>
      <c r="E45" s="56">
        <v>1030.8499999999999</v>
      </c>
      <c r="F45" s="56">
        <v>709.22</v>
      </c>
      <c r="G45" s="56">
        <v>321.63</v>
      </c>
    </row>
    <row r="46" spans="2:7" ht="15.75" x14ac:dyDescent="0.25">
      <c r="B46" s="55">
        <v>44</v>
      </c>
      <c r="C46" s="55" t="s">
        <v>74</v>
      </c>
      <c r="D46" s="55" t="s">
        <v>378</v>
      </c>
      <c r="E46" s="56">
        <v>2558.67</v>
      </c>
      <c r="F46" s="56">
        <v>2558.67</v>
      </c>
      <c r="G46" s="56">
        <v>0</v>
      </c>
    </row>
    <row r="47" spans="2:7" ht="15.75" x14ac:dyDescent="0.25">
      <c r="B47" s="55">
        <v>45</v>
      </c>
      <c r="C47" s="55" t="s">
        <v>74</v>
      </c>
      <c r="D47" s="55" t="s">
        <v>379</v>
      </c>
      <c r="E47" s="56">
        <v>2644.07</v>
      </c>
      <c r="F47" s="56">
        <v>2644.07</v>
      </c>
      <c r="G47" s="56">
        <v>0</v>
      </c>
    </row>
    <row r="48" spans="2:7" ht="15.75" x14ac:dyDescent="0.25">
      <c r="B48" s="55">
        <v>46</v>
      </c>
      <c r="C48" s="55" t="s">
        <v>74</v>
      </c>
      <c r="D48" s="55" t="s">
        <v>380</v>
      </c>
      <c r="E48" s="56">
        <v>2643.25</v>
      </c>
      <c r="F48" s="56">
        <v>2643.25</v>
      </c>
      <c r="G48" s="56">
        <v>0</v>
      </c>
    </row>
    <row r="49" spans="2:7" ht="15.75" x14ac:dyDescent="0.25">
      <c r="B49" s="55">
        <v>47</v>
      </c>
      <c r="C49" s="55" t="s">
        <v>74</v>
      </c>
      <c r="D49" s="55" t="s">
        <v>381</v>
      </c>
      <c r="E49" s="56">
        <v>2472.5500000000002</v>
      </c>
      <c r="F49" s="56">
        <v>2472.5500000000002</v>
      </c>
      <c r="G49" s="56">
        <v>0</v>
      </c>
    </row>
    <row r="50" spans="2:7" ht="15.75" x14ac:dyDescent="0.25">
      <c r="B50" s="55">
        <v>48</v>
      </c>
      <c r="C50" s="55" t="s">
        <v>74</v>
      </c>
      <c r="D50" s="55" t="s">
        <v>382</v>
      </c>
      <c r="E50" s="56">
        <v>2728.51</v>
      </c>
      <c r="F50" s="56">
        <v>2728.51</v>
      </c>
      <c r="G50" s="56">
        <v>0</v>
      </c>
    </row>
    <row r="51" spans="2:7" ht="15.75" x14ac:dyDescent="0.25">
      <c r="B51" s="55">
        <v>49</v>
      </c>
      <c r="C51" s="55" t="s">
        <v>74</v>
      </c>
      <c r="D51" s="55" t="s">
        <v>208</v>
      </c>
      <c r="E51" s="56">
        <v>2474.67</v>
      </c>
      <c r="F51" s="56">
        <v>2474.67</v>
      </c>
      <c r="G51" s="56">
        <v>0</v>
      </c>
    </row>
    <row r="52" spans="2:7" ht="15.75" x14ac:dyDescent="0.25">
      <c r="B52" s="55">
        <v>50</v>
      </c>
      <c r="C52" s="55" t="s">
        <v>74</v>
      </c>
      <c r="D52" s="55" t="s">
        <v>383</v>
      </c>
      <c r="E52" s="56">
        <v>2644.38</v>
      </c>
      <c r="F52" s="56">
        <v>2644.38</v>
      </c>
      <c r="G52" s="56">
        <v>0</v>
      </c>
    </row>
    <row r="53" spans="2:7" ht="15.75" x14ac:dyDescent="0.25">
      <c r="B53" s="55">
        <v>51</v>
      </c>
      <c r="C53" s="55" t="s">
        <v>74</v>
      </c>
      <c r="D53" s="55" t="s">
        <v>384</v>
      </c>
      <c r="E53" s="56">
        <v>2647.74</v>
      </c>
      <c r="F53" s="56">
        <v>2647.74</v>
      </c>
      <c r="G53" s="56">
        <v>0</v>
      </c>
    </row>
    <row r="54" spans="2:7" ht="15.75" x14ac:dyDescent="0.25">
      <c r="B54" s="55">
        <v>52</v>
      </c>
      <c r="C54" s="55" t="s">
        <v>74</v>
      </c>
      <c r="D54" s="55" t="s">
        <v>385</v>
      </c>
      <c r="E54" s="56">
        <v>1879.94</v>
      </c>
      <c r="F54" s="56">
        <v>1879.94</v>
      </c>
      <c r="G54" s="56">
        <v>0</v>
      </c>
    </row>
    <row r="55" spans="2:7" ht="15.75" x14ac:dyDescent="0.25">
      <c r="B55" s="55">
        <v>53</v>
      </c>
      <c r="C55" s="55" t="s">
        <v>74</v>
      </c>
      <c r="D55" s="55" t="s">
        <v>386</v>
      </c>
      <c r="E55" s="56">
        <v>0.57999999999999996</v>
      </c>
      <c r="F55" s="56">
        <v>0.57999999999999996</v>
      </c>
      <c r="G55" s="56">
        <v>0</v>
      </c>
    </row>
    <row r="56" spans="2:7" ht="15.75" x14ac:dyDescent="0.25">
      <c r="B56" s="55">
        <v>54</v>
      </c>
      <c r="C56" s="55" t="s">
        <v>74</v>
      </c>
      <c r="D56" s="55" t="s">
        <v>387</v>
      </c>
      <c r="E56" s="56">
        <v>1959.26</v>
      </c>
      <c r="F56" s="56">
        <v>1959.26</v>
      </c>
      <c r="G56" s="56">
        <v>0</v>
      </c>
    </row>
    <row r="57" spans="2:7" ht="15.75" x14ac:dyDescent="0.25">
      <c r="B57" s="55">
        <v>55</v>
      </c>
      <c r="C57" s="55" t="s">
        <v>74</v>
      </c>
      <c r="D57" s="55" t="s">
        <v>388</v>
      </c>
      <c r="E57" s="56">
        <v>2558.7800000000002</v>
      </c>
      <c r="F57" s="56">
        <v>2558.7800000000002</v>
      </c>
      <c r="G57" s="56">
        <v>0</v>
      </c>
    </row>
    <row r="58" spans="2:7" ht="15.75" x14ac:dyDescent="0.25">
      <c r="B58" s="55">
        <v>56</v>
      </c>
      <c r="C58" s="55" t="s">
        <v>88</v>
      </c>
      <c r="D58" s="55" t="s">
        <v>375</v>
      </c>
      <c r="E58" s="56">
        <v>1.85</v>
      </c>
      <c r="F58" s="56">
        <v>1.85</v>
      </c>
      <c r="G58" s="56">
        <v>0</v>
      </c>
    </row>
    <row r="59" spans="2:7" ht="15.75" x14ac:dyDescent="0.25">
      <c r="B59" s="55">
        <v>57</v>
      </c>
      <c r="C59" s="55" t="s">
        <v>88</v>
      </c>
      <c r="D59" s="55" t="s">
        <v>368</v>
      </c>
      <c r="E59" s="56">
        <v>7.55</v>
      </c>
      <c r="F59" s="56">
        <v>7.55</v>
      </c>
      <c r="G59" s="56">
        <v>0</v>
      </c>
    </row>
    <row r="60" spans="2:7" ht="15.75" x14ac:dyDescent="0.25">
      <c r="B60" s="55">
        <v>58</v>
      </c>
      <c r="C60" s="55" t="s">
        <v>90</v>
      </c>
      <c r="D60" s="55" t="s">
        <v>375</v>
      </c>
      <c r="E60" s="56">
        <v>180.96</v>
      </c>
      <c r="F60" s="56">
        <v>180.96</v>
      </c>
      <c r="G60" s="56">
        <v>0</v>
      </c>
    </row>
    <row r="61" spans="2:7" ht="15.75" x14ac:dyDescent="0.25">
      <c r="B61" s="55">
        <v>59</v>
      </c>
      <c r="C61" s="55" t="s">
        <v>90</v>
      </c>
      <c r="D61" s="55" t="s">
        <v>368</v>
      </c>
      <c r="E61" s="56">
        <v>200.45</v>
      </c>
      <c r="F61" s="56">
        <v>200.45</v>
      </c>
      <c r="G61" s="56">
        <v>0</v>
      </c>
    </row>
    <row r="62" spans="2:7" ht="15.75" x14ac:dyDescent="0.25">
      <c r="B62" s="55">
        <v>60</v>
      </c>
      <c r="C62" s="55" t="s">
        <v>97</v>
      </c>
      <c r="D62" s="55" t="s">
        <v>379</v>
      </c>
      <c r="E62" s="56">
        <v>77.239999999999995</v>
      </c>
      <c r="F62" s="56">
        <v>77.239999999999995</v>
      </c>
      <c r="G62" s="56">
        <v>0</v>
      </c>
    </row>
    <row r="63" spans="2:7" ht="15.75" x14ac:dyDescent="0.25">
      <c r="B63" s="55">
        <v>61</v>
      </c>
      <c r="C63" s="55" t="s">
        <v>97</v>
      </c>
      <c r="D63" s="55" t="s">
        <v>388</v>
      </c>
      <c r="E63" s="56">
        <v>10.67</v>
      </c>
      <c r="F63" s="56">
        <v>10.67</v>
      </c>
      <c r="G63" s="56">
        <v>0</v>
      </c>
    </row>
    <row r="64" spans="2:7" ht="15.75" x14ac:dyDescent="0.25">
      <c r="B64" s="55">
        <v>62</v>
      </c>
      <c r="C64" s="55" t="s">
        <v>97</v>
      </c>
      <c r="D64" s="55" t="s">
        <v>380</v>
      </c>
      <c r="E64" s="56">
        <v>17.79</v>
      </c>
      <c r="F64" s="56">
        <v>17.79</v>
      </c>
      <c r="G64" s="56">
        <v>0</v>
      </c>
    </row>
    <row r="65" spans="2:7" ht="15.75" x14ac:dyDescent="0.25">
      <c r="B65" s="55">
        <v>63</v>
      </c>
      <c r="C65" s="55" t="s">
        <v>97</v>
      </c>
      <c r="D65" s="55" t="s">
        <v>382</v>
      </c>
      <c r="E65" s="56">
        <v>0.12</v>
      </c>
      <c r="F65" s="56">
        <v>0.12</v>
      </c>
      <c r="G65" s="56">
        <v>0</v>
      </c>
    </row>
    <row r="66" spans="2:7" ht="15.75" x14ac:dyDescent="0.25">
      <c r="B66" s="55">
        <v>64</v>
      </c>
      <c r="C66" s="55" t="s">
        <v>97</v>
      </c>
      <c r="D66" s="55" t="s">
        <v>381</v>
      </c>
      <c r="E66" s="56">
        <v>25.71</v>
      </c>
      <c r="F66" s="56">
        <v>25.71</v>
      </c>
      <c r="G66" s="56">
        <v>0</v>
      </c>
    </row>
    <row r="67" spans="2:7" ht="15.75" x14ac:dyDescent="0.25">
      <c r="B67" s="55">
        <v>65</v>
      </c>
      <c r="C67" s="55" t="s">
        <v>72</v>
      </c>
      <c r="D67" s="55" t="s">
        <v>382</v>
      </c>
      <c r="E67" s="56">
        <v>1342.15</v>
      </c>
      <c r="F67" s="56">
        <v>1342.15</v>
      </c>
      <c r="G67" s="56">
        <v>0</v>
      </c>
    </row>
    <row r="68" spans="2:7" ht="15.75" x14ac:dyDescent="0.25">
      <c r="B68" s="55">
        <v>66</v>
      </c>
      <c r="C68" s="55" t="s">
        <v>67</v>
      </c>
      <c r="D68" s="55" t="s">
        <v>369</v>
      </c>
      <c r="E68" s="56">
        <v>1401.11</v>
      </c>
      <c r="F68" s="56">
        <v>963.96</v>
      </c>
      <c r="G68" s="56">
        <v>437.15</v>
      </c>
    </row>
    <row r="69" spans="2:7" ht="15.75" x14ac:dyDescent="0.25">
      <c r="B69" s="55">
        <v>67</v>
      </c>
      <c r="C69" s="55" t="s">
        <v>67</v>
      </c>
      <c r="D69" s="55" t="s">
        <v>370</v>
      </c>
      <c r="E69" s="56">
        <v>1401.11</v>
      </c>
      <c r="F69" s="56">
        <v>963.96</v>
      </c>
      <c r="G69" s="56">
        <v>437.15</v>
      </c>
    </row>
    <row r="70" spans="2:7" ht="15.75" x14ac:dyDescent="0.25">
      <c r="B70" s="55">
        <v>68</v>
      </c>
      <c r="C70" s="55" t="s">
        <v>67</v>
      </c>
      <c r="D70" s="55" t="s">
        <v>368</v>
      </c>
      <c r="E70" s="56">
        <v>1289.79</v>
      </c>
      <c r="F70" s="56">
        <v>887.38</v>
      </c>
      <c r="G70" s="56">
        <v>402.41</v>
      </c>
    </row>
    <row r="71" spans="2:7" ht="15.75" x14ac:dyDescent="0.25">
      <c r="B71" s="55">
        <v>69</v>
      </c>
      <c r="C71" s="55" t="s">
        <v>146</v>
      </c>
      <c r="D71" s="55" t="s">
        <v>389</v>
      </c>
      <c r="E71" s="56">
        <v>518.54</v>
      </c>
      <c r="F71" s="56">
        <v>518.54</v>
      </c>
      <c r="G71" s="56">
        <v>0</v>
      </c>
    </row>
    <row r="72" spans="2:7" ht="15.75" x14ac:dyDescent="0.25">
      <c r="B72" s="55">
        <v>70</v>
      </c>
      <c r="C72" s="55" t="s">
        <v>146</v>
      </c>
      <c r="D72" s="55" t="s">
        <v>390</v>
      </c>
      <c r="E72" s="56">
        <v>518.54</v>
      </c>
      <c r="F72" s="56">
        <v>518.54</v>
      </c>
      <c r="G72" s="56">
        <v>0</v>
      </c>
    </row>
    <row r="73" spans="2:7" ht="15.75" x14ac:dyDescent="0.25">
      <c r="B73" s="55">
        <v>71</v>
      </c>
      <c r="C73" s="55" t="s">
        <v>146</v>
      </c>
      <c r="D73" s="55" t="s">
        <v>391</v>
      </c>
      <c r="E73" s="56">
        <v>518.54</v>
      </c>
      <c r="F73" s="56">
        <v>518.54</v>
      </c>
      <c r="G73" s="56">
        <v>0</v>
      </c>
    </row>
    <row r="74" spans="2:7" ht="15.75" x14ac:dyDescent="0.25">
      <c r="B74" s="55">
        <v>72</v>
      </c>
      <c r="C74" s="55" t="s">
        <v>146</v>
      </c>
      <c r="D74" s="55" t="s">
        <v>392</v>
      </c>
      <c r="E74" s="56">
        <v>518.54</v>
      </c>
      <c r="F74" s="56">
        <v>518.54</v>
      </c>
      <c r="G74" s="56">
        <v>0</v>
      </c>
    </row>
    <row r="75" spans="2:7" ht="15.75" x14ac:dyDescent="0.25">
      <c r="B75" s="55">
        <v>73</v>
      </c>
      <c r="C75" s="55" t="s">
        <v>72</v>
      </c>
      <c r="D75" s="55" t="s">
        <v>193</v>
      </c>
      <c r="E75" s="56">
        <v>1311.66</v>
      </c>
      <c r="F75" s="56">
        <v>1311.66</v>
      </c>
      <c r="G75" s="56">
        <v>0</v>
      </c>
    </row>
    <row r="76" spans="2:7" ht="15.75" x14ac:dyDescent="0.25">
      <c r="B76" s="55">
        <v>74</v>
      </c>
      <c r="C76" s="55" t="s">
        <v>72</v>
      </c>
      <c r="D76" s="55" t="s">
        <v>379</v>
      </c>
      <c r="E76" s="56">
        <v>1301.72</v>
      </c>
      <c r="F76" s="56">
        <v>1301.72</v>
      </c>
      <c r="G76" s="56">
        <v>0</v>
      </c>
    </row>
    <row r="77" spans="2:7" ht="15.75" x14ac:dyDescent="0.25">
      <c r="B77" s="55">
        <v>75</v>
      </c>
      <c r="C77" s="55" t="s">
        <v>72</v>
      </c>
      <c r="D77" s="55" t="s">
        <v>380</v>
      </c>
      <c r="E77" s="56">
        <v>1300.2</v>
      </c>
      <c r="F77" s="56">
        <v>1300.2</v>
      </c>
      <c r="G77" s="56">
        <v>0</v>
      </c>
    </row>
    <row r="78" spans="2:7" ht="15.75" x14ac:dyDescent="0.25">
      <c r="B78" s="55">
        <v>76</v>
      </c>
      <c r="C78" s="55" t="s">
        <v>63</v>
      </c>
      <c r="D78" s="55" t="s">
        <v>393</v>
      </c>
      <c r="E78" s="56">
        <v>2245.58</v>
      </c>
      <c r="F78" s="56">
        <v>1544.96</v>
      </c>
      <c r="G78" s="56">
        <v>700.62</v>
      </c>
    </row>
    <row r="79" spans="2:7" ht="15.75" x14ac:dyDescent="0.25">
      <c r="B79" s="55">
        <v>77</v>
      </c>
      <c r="C79" s="55" t="s">
        <v>72</v>
      </c>
      <c r="D79" s="55" t="s">
        <v>381</v>
      </c>
      <c r="E79" s="56">
        <v>1216.24</v>
      </c>
      <c r="F79" s="56">
        <v>1216.24</v>
      </c>
      <c r="G79" s="56">
        <v>0</v>
      </c>
    </row>
    <row r="80" spans="2:7" ht="15.75" x14ac:dyDescent="0.25">
      <c r="B80" s="55">
        <v>78</v>
      </c>
      <c r="C80" s="55" t="s">
        <v>72</v>
      </c>
      <c r="D80" s="55" t="s">
        <v>388</v>
      </c>
      <c r="E80" s="56">
        <v>1258.6600000000001</v>
      </c>
      <c r="F80" s="56">
        <v>1258.6600000000001</v>
      </c>
      <c r="G80" s="56">
        <v>0</v>
      </c>
    </row>
    <row r="81" spans="2:7" ht="15.75" x14ac:dyDescent="0.25">
      <c r="B81" s="55">
        <v>79</v>
      </c>
      <c r="C81" s="55" t="s">
        <v>72</v>
      </c>
      <c r="D81" s="55" t="s">
        <v>208</v>
      </c>
      <c r="E81" s="56">
        <v>1217.28</v>
      </c>
      <c r="F81" s="56">
        <v>1217.28</v>
      </c>
      <c r="G81" s="56">
        <v>0</v>
      </c>
    </row>
    <row r="82" spans="2:7" ht="15.75" x14ac:dyDescent="0.25">
      <c r="B82" s="55">
        <v>80</v>
      </c>
      <c r="C82" s="55" t="s">
        <v>72</v>
      </c>
      <c r="D82" s="55" t="s">
        <v>383</v>
      </c>
      <c r="E82" s="56">
        <v>1300.76</v>
      </c>
      <c r="F82" s="56">
        <v>1300.76</v>
      </c>
      <c r="G82" s="56">
        <v>0</v>
      </c>
    </row>
    <row r="83" spans="2:7" ht="15.75" x14ac:dyDescent="0.25">
      <c r="B83" s="55">
        <v>81</v>
      </c>
      <c r="C83" s="55" t="s">
        <v>72</v>
      </c>
      <c r="D83" s="55" t="s">
        <v>384</v>
      </c>
      <c r="E83" s="56">
        <v>1302.3900000000001</v>
      </c>
      <c r="F83" s="56">
        <v>1302.3900000000001</v>
      </c>
      <c r="G83" s="56">
        <v>0</v>
      </c>
    </row>
    <row r="84" spans="2:7" ht="15.75" x14ac:dyDescent="0.25">
      <c r="B84" s="55">
        <v>82</v>
      </c>
      <c r="C84" s="55" t="s">
        <v>72</v>
      </c>
      <c r="D84" s="55" t="s">
        <v>386</v>
      </c>
      <c r="E84" s="56">
        <v>924.71</v>
      </c>
      <c r="F84" s="56">
        <v>924.71</v>
      </c>
      <c r="G84" s="56">
        <v>0</v>
      </c>
    </row>
    <row r="85" spans="2:7" ht="15.75" x14ac:dyDescent="0.25">
      <c r="B85" s="55">
        <v>83</v>
      </c>
      <c r="C85" s="55" t="s">
        <v>72</v>
      </c>
      <c r="D85" s="55" t="s">
        <v>387</v>
      </c>
      <c r="E85" s="56">
        <v>749.92</v>
      </c>
      <c r="F85" s="56">
        <v>749.92</v>
      </c>
      <c r="G85" s="56">
        <v>0</v>
      </c>
    </row>
    <row r="86" spans="2:7" ht="15.75" x14ac:dyDescent="0.25">
      <c r="B86" s="55">
        <v>84</v>
      </c>
      <c r="C86" s="55" t="s">
        <v>72</v>
      </c>
      <c r="D86" s="55" t="s">
        <v>378</v>
      </c>
      <c r="E86" s="56">
        <v>978.48</v>
      </c>
      <c r="F86" s="56">
        <v>978.48</v>
      </c>
      <c r="G86" s="56">
        <v>0</v>
      </c>
    </row>
    <row r="87" spans="2:7" ht="15.75" x14ac:dyDescent="0.25">
      <c r="B87" s="55">
        <v>85</v>
      </c>
      <c r="C87" s="55" t="s">
        <v>74</v>
      </c>
      <c r="D87" s="55" t="s">
        <v>193</v>
      </c>
      <c r="E87" s="56">
        <v>2642.73</v>
      </c>
      <c r="F87" s="56">
        <v>2642.73</v>
      </c>
      <c r="G87" s="56">
        <v>0</v>
      </c>
    </row>
    <row r="88" spans="2:7" ht="15.75" x14ac:dyDescent="0.25">
      <c r="B88" s="55">
        <v>86</v>
      </c>
      <c r="C88" s="55" t="s">
        <v>51</v>
      </c>
      <c r="D88" s="55" t="s">
        <v>394</v>
      </c>
      <c r="E88" s="56">
        <v>2044.94</v>
      </c>
      <c r="F88" s="56">
        <v>2044.94</v>
      </c>
      <c r="G88" s="56">
        <v>0</v>
      </c>
    </row>
    <row r="89" spans="2:7" ht="15.75" x14ac:dyDescent="0.25">
      <c r="B89" s="55">
        <v>87</v>
      </c>
      <c r="C89" s="55" t="s">
        <v>39</v>
      </c>
      <c r="D89" s="55" t="s">
        <v>395</v>
      </c>
      <c r="E89" s="56">
        <v>4.93</v>
      </c>
      <c r="F89" s="56">
        <v>3.76</v>
      </c>
      <c r="G89" s="56">
        <v>1.17</v>
      </c>
    </row>
    <row r="90" spans="2:7" ht="15.75" x14ac:dyDescent="0.25">
      <c r="B90" s="55">
        <v>88</v>
      </c>
      <c r="C90" s="55" t="s">
        <v>39</v>
      </c>
      <c r="D90" s="55" t="s">
        <v>396</v>
      </c>
      <c r="E90" s="56">
        <v>12.35</v>
      </c>
      <c r="F90" s="56">
        <v>9.42</v>
      </c>
      <c r="G90" s="56">
        <v>2.93</v>
      </c>
    </row>
    <row r="91" spans="2:7" ht="15.75" x14ac:dyDescent="0.25">
      <c r="B91" s="55">
        <v>89</v>
      </c>
      <c r="C91" s="55" t="s">
        <v>39</v>
      </c>
      <c r="D91" s="55" t="s">
        <v>360</v>
      </c>
      <c r="E91" s="56">
        <v>11.95</v>
      </c>
      <c r="F91" s="56">
        <v>8.23</v>
      </c>
      <c r="G91" s="56">
        <v>3.73</v>
      </c>
    </row>
    <row r="92" spans="2:7" ht="15.75" x14ac:dyDescent="0.25">
      <c r="B92" s="55">
        <v>90</v>
      </c>
      <c r="C92" s="55" t="s">
        <v>43</v>
      </c>
      <c r="D92" s="55" t="s">
        <v>397</v>
      </c>
      <c r="E92" s="56">
        <v>0.7</v>
      </c>
      <c r="F92" s="56">
        <v>0.7</v>
      </c>
      <c r="G92" s="56">
        <v>0</v>
      </c>
    </row>
    <row r="93" spans="2:7" ht="15.75" x14ac:dyDescent="0.25">
      <c r="B93" s="55">
        <v>91</v>
      </c>
      <c r="C93" s="55" t="s">
        <v>43</v>
      </c>
      <c r="D93" s="55" t="s">
        <v>395</v>
      </c>
      <c r="E93" s="56">
        <v>7.0000000000000007E-2</v>
      </c>
      <c r="F93" s="56">
        <v>7.0000000000000007E-2</v>
      </c>
      <c r="G93" s="56">
        <v>0</v>
      </c>
    </row>
    <row r="94" spans="2:7" ht="15.75" x14ac:dyDescent="0.25">
      <c r="B94" s="55">
        <v>92</v>
      </c>
      <c r="C94" s="55" t="s">
        <v>44</v>
      </c>
      <c r="D94" s="55" t="s">
        <v>397</v>
      </c>
      <c r="E94" s="56">
        <v>3.34</v>
      </c>
      <c r="F94" s="56">
        <v>3.34</v>
      </c>
      <c r="G94" s="56">
        <v>1.04</v>
      </c>
    </row>
    <row r="95" spans="2:7" ht="15.75" x14ac:dyDescent="0.25">
      <c r="B95" s="55">
        <v>93</v>
      </c>
      <c r="C95" s="55" t="s">
        <v>44</v>
      </c>
      <c r="D95" s="55" t="s">
        <v>395</v>
      </c>
      <c r="E95" s="56">
        <v>5.47</v>
      </c>
      <c r="F95" s="56">
        <v>5.47</v>
      </c>
      <c r="G95" s="56">
        <v>1.71</v>
      </c>
    </row>
    <row r="96" spans="2:7" ht="15.75" x14ac:dyDescent="0.25">
      <c r="B96" s="55">
        <v>94</v>
      </c>
      <c r="C96" s="55" t="s">
        <v>44</v>
      </c>
      <c r="D96" s="55" t="s">
        <v>396</v>
      </c>
      <c r="E96" s="56">
        <v>8.52</v>
      </c>
      <c r="F96" s="56">
        <v>6.5</v>
      </c>
      <c r="G96" s="56">
        <v>2.02</v>
      </c>
    </row>
    <row r="97" spans="2:7" ht="15.75" x14ac:dyDescent="0.25">
      <c r="B97" s="55">
        <v>95</v>
      </c>
      <c r="C97" s="55" t="s">
        <v>44</v>
      </c>
      <c r="D97" s="55" t="s">
        <v>360</v>
      </c>
      <c r="E97" s="56">
        <v>0.35</v>
      </c>
      <c r="F97" s="56">
        <v>0.27</v>
      </c>
      <c r="G97" s="56">
        <v>0.08</v>
      </c>
    </row>
    <row r="98" spans="2:7" ht="15.75" x14ac:dyDescent="0.25">
      <c r="B98" s="55">
        <v>96</v>
      </c>
      <c r="C98" s="55" t="s">
        <v>51</v>
      </c>
      <c r="D98" s="55" t="s">
        <v>332</v>
      </c>
      <c r="E98" s="56">
        <v>2044.94</v>
      </c>
      <c r="F98" s="56">
        <v>2044.94</v>
      </c>
      <c r="G98" s="56">
        <v>0</v>
      </c>
    </row>
    <row r="99" spans="2:7" ht="15.75" x14ac:dyDescent="0.25">
      <c r="B99" s="55">
        <v>97</v>
      </c>
      <c r="C99" s="55" t="s">
        <v>39</v>
      </c>
      <c r="D99" s="55" t="s">
        <v>397</v>
      </c>
      <c r="E99" s="56">
        <v>1.53</v>
      </c>
      <c r="F99" s="56">
        <v>1.53</v>
      </c>
      <c r="G99" s="56">
        <v>0.48</v>
      </c>
    </row>
    <row r="100" spans="2:7" ht="15.75" x14ac:dyDescent="0.25">
      <c r="B100" s="55">
        <v>98</v>
      </c>
      <c r="C100" s="55" t="s">
        <v>51</v>
      </c>
      <c r="D100" s="55" t="s">
        <v>398</v>
      </c>
      <c r="E100" s="56">
        <v>2044.94</v>
      </c>
      <c r="F100" s="56">
        <v>2044.94</v>
      </c>
      <c r="G100" s="56">
        <v>0</v>
      </c>
    </row>
    <row r="101" spans="2:7" ht="15.75" x14ac:dyDescent="0.25">
      <c r="B101" s="55">
        <v>99</v>
      </c>
      <c r="C101" s="55" t="s">
        <v>51</v>
      </c>
      <c r="D101" s="55" t="s">
        <v>399</v>
      </c>
      <c r="E101" s="56">
        <v>2044.94</v>
      </c>
      <c r="F101" s="56">
        <v>2044.94</v>
      </c>
      <c r="G101" s="56">
        <v>0</v>
      </c>
    </row>
    <row r="102" spans="2:7" ht="15.75" x14ac:dyDescent="0.25">
      <c r="B102" s="55">
        <v>100</v>
      </c>
      <c r="C102" s="55" t="s">
        <v>53</v>
      </c>
      <c r="D102" s="55" t="s">
        <v>332</v>
      </c>
      <c r="E102" s="56">
        <v>2556.1799999999998</v>
      </c>
      <c r="F102" s="56">
        <v>2556.1799999999998</v>
      </c>
      <c r="G102" s="56">
        <v>0</v>
      </c>
    </row>
    <row r="103" spans="2:7" ht="15.75" x14ac:dyDescent="0.25">
      <c r="B103" s="55">
        <v>101</v>
      </c>
      <c r="C103" s="55" t="s">
        <v>53</v>
      </c>
      <c r="D103" s="55" t="s">
        <v>394</v>
      </c>
      <c r="E103" s="56">
        <v>2556.1799999999998</v>
      </c>
      <c r="F103" s="56">
        <v>2556.1799999999998</v>
      </c>
      <c r="G103" s="56">
        <v>0</v>
      </c>
    </row>
    <row r="104" spans="2:7" ht="15.75" x14ac:dyDescent="0.25">
      <c r="B104" s="55">
        <v>102</v>
      </c>
      <c r="C104" s="55" t="s">
        <v>53</v>
      </c>
      <c r="D104" s="55" t="s">
        <v>398</v>
      </c>
      <c r="E104" s="56">
        <v>2556.1799999999998</v>
      </c>
      <c r="F104" s="56">
        <v>2556.1799999999998</v>
      </c>
      <c r="G104" s="56">
        <v>0</v>
      </c>
    </row>
    <row r="105" spans="2:7" ht="15.75" x14ac:dyDescent="0.25">
      <c r="B105" s="55">
        <v>103</v>
      </c>
      <c r="C105" s="55" t="s">
        <v>53</v>
      </c>
      <c r="D105" s="55" t="s">
        <v>399</v>
      </c>
      <c r="E105" s="56">
        <v>2556.1799999999998</v>
      </c>
      <c r="F105" s="56">
        <v>2556.1799999999998</v>
      </c>
      <c r="G105" s="56">
        <v>0</v>
      </c>
    </row>
    <row r="106" spans="2:7" ht="15.75" x14ac:dyDescent="0.25">
      <c r="B106" s="55">
        <v>104</v>
      </c>
      <c r="C106" s="55" t="s">
        <v>144</v>
      </c>
      <c r="D106" s="55" t="s">
        <v>400</v>
      </c>
      <c r="E106" s="56">
        <v>876.4</v>
      </c>
      <c r="F106" s="56">
        <v>876.4</v>
      </c>
      <c r="G106" s="56">
        <v>0</v>
      </c>
    </row>
    <row r="107" spans="2:7" ht="15.75" x14ac:dyDescent="0.25">
      <c r="B107" s="55">
        <v>105</v>
      </c>
      <c r="C107" s="55" t="s">
        <v>144</v>
      </c>
      <c r="D107" s="55" t="s">
        <v>401</v>
      </c>
      <c r="E107" s="56">
        <v>876.4</v>
      </c>
      <c r="F107" s="56">
        <v>876.4</v>
      </c>
      <c r="G107" s="56">
        <v>0</v>
      </c>
    </row>
    <row r="108" spans="2:7" ht="15.75" x14ac:dyDescent="0.25">
      <c r="B108" s="55">
        <v>106</v>
      </c>
      <c r="C108" s="55" t="s">
        <v>144</v>
      </c>
      <c r="D108" s="55" t="s">
        <v>402</v>
      </c>
      <c r="E108" s="56">
        <v>876.4</v>
      </c>
      <c r="F108" s="56">
        <v>876.4</v>
      </c>
      <c r="G108" s="56">
        <v>0</v>
      </c>
    </row>
    <row r="109" spans="2:7" ht="15.75" x14ac:dyDescent="0.25">
      <c r="B109" s="55">
        <v>107</v>
      </c>
      <c r="C109" s="55" t="s">
        <v>144</v>
      </c>
      <c r="D109" s="55" t="s">
        <v>403</v>
      </c>
      <c r="E109" s="56">
        <v>876.4</v>
      </c>
      <c r="F109" s="56">
        <v>876.4</v>
      </c>
      <c r="G109" s="56">
        <v>0</v>
      </c>
    </row>
    <row r="110" spans="2:7" ht="15.75" x14ac:dyDescent="0.25">
      <c r="B110" s="55">
        <v>108</v>
      </c>
      <c r="C110" s="55" t="s">
        <v>31</v>
      </c>
      <c r="D110" s="55" t="s">
        <v>360</v>
      </c>
      <c r="E110" s="56">
        <v>44.1</v>
      </c>
      <c r="F110" s="56">
        <v>44.1</v>
      </c>
      <c r="G110" s="56">
        <v>0</v>
      </c>
    </row>
    <row r="111" spans="2:7" ht="15.75" x14ac:dyDescent="0.25">
      <c r="B111" s="55">
        <v>109</v>
      </c>
      <c r="C111" s="55" t="s">
        <v>27</v>
      </c>
      <c r="D111" s="55" t="s">
        <v>395</v>
      </c>
      <c r="E111" s="56">
        <v>214.03</v>
      </c>
      <c r="F111" s="56">
        <v>163.13</v>
      </c>
      <c r="G111" s="56">
        <v>50.9</v>
      </c>
    </row>
    <row r="112" spans="2:7" ht="15.75" x14ac:dyDescent="0.25">
      <c r="B112" s="55">
        <v>110</v>
      </c>
      <c r="C112" s="55" t="s">
        <v>27</v>
      </c>
      <c r="D112" s="55" t="s">
        <v>396</v>
      </c>
      <c r="E112" s="56">
        <v>177.95</v>
      </c>
      <c r="F112" s="56">
        <v>135.63</v>
      </c>
      <c r="G112" s="56">
        <v>42.31</v>
      </c>
    </row>
    <row r="113" spans="2:7" ht="15.75" x14ac:dyDescent="0.25">
      <c r="B113" s="55">
        <v>111</v>
      </c>
      <c r="C113" s="55" t="s">
        <v>27</v>
      </c>
      <c r="D113" s="55" t="s">
        <v>360</v>
      </c>
      <c r="E113" s="56">
        <v>4795.6899999999996</v>
      </c>
      <c r="F113" s="56">
        <v>3655.26</v>
      </c>
      <c r="G113" s="56">
        <v>1140.43</v>
      </c>
    </row>
    <row r="114" spans="2:7" ht="15.75" x14ac:dyDescent="0.25">
      <c r="B114" s="55">
        <v>112</v>
      </c>
      <c r="C114" s="55" t="s">
        <v>29</v>
      </c>
      <c r="D114" s="55" t="s">
        <v>397</v>
      </c>
      <c r="E114" s="56">
        <v>321.83</v>
      </c>
      <c r="F114" s="56">
        <v>321.83</v>
      </c>
      <c r="G114" s="56">
        <v>0</v>
      </c>
    </row>
    <row r="115" spans="2:7" ht="15.75" x14ac:dyDescent="0.25">
      <c r="B115" s="55">
        <v>113</v>
      </c>
      <c r="C115" s="55" t="s">
        <v>29</v>
      </c>
      <c r="D115" s="55" t="s">
        <v>395</v>
      </c>
      <c r="E115" s="56">
        <v>178.28</v>
      </c>
      <c r="F115" s="56">
        <v>178.28</v>
      </c>
      <c r="G115" s="56">
        <v>0</v>
      </c>
    </row>
    <row r="116" spans="2:7" ht="15.75" x14ac:dyDescent="0.25">
      <c r="B116" s="55">
        <v>114</v>
      </c>
      <c r="C116" s="55" t="s">
        <v>29</v>
      </c>
      <c r="D116" s="55" t="s">
        <v>396</v>
      </c>
      <c r="E116" s="56">
        <v>870.23</v>
      </c>
      <c r="F116" s="56">
        <v>870.23</v>
      </c>
      <c r="G116" s="56">
        <v>0</v>
      </c>
    </row>
    <row r="117" spans="2:7" ht="15.75" x14ac:dyDescent="0.25">
      <c r="B117" s="55">
        <v>115</v>
      </c>
      <c r="C117" s="55" t="s">
        <v>29</v>
      </c>
      <c r="D117" s="55" t="s">
        <v>360</v>
      </c>
      <c r="E117" s="56">
        <v>187.77</v>
      </c>
      <c r="F117" s="56">
        <v>187.77</v>
      </c>
      <c r="G117" s="56">
        <v>0</v>
      </c>
    </row>
    <row r="118" spans="2:7" ht="15.75" x14ac:dyDescent="0.25">
      <c r="B118" s="55">
        <v>116</v>
      </c>
      <c r="C118" s="55" t="s">
        <v>31</v>
      </c>
      <c r="D118" s="55" t="s">
        <v>397</v>
      </c>
      <c r="E118" s="56">
        <v>1.03</v>
      </c>
      <c r="F118" s="56">
        <v>1.03</v>
      </c>
      <c r="G118" s="56">
        <v>0</v>
      </c>
    </row>
    <row r="119" spans="2:7" ht="15.75" x14ac:dyDescent="0.25">
      <c r="B119" s="55">
        <v>117</v>
      </c>
      <c r="C119" s="55" t="s">
        <v>31</v>
      </c>
      <c r="D119" s="55" t="s">
        <v>395</v>
      </c>
      <c r="E119" s="56">
        <v>1.5</v>
      </c>
      <c r="F119" s="56">
        <v>1.5</v>
      </c>
      <c r="G119" s="56">
        <v>0</v>
      </c>
    </row>
    <row r="120" spans="2:7" ht="15.75" x14ac:dyDescent="0.25">
      <c r="B120" s="55">
        <v>118</v>
      </c>
      <c r="C120" s="55" t="s">
        <v>31</v>
      </c>
      <c r="D120" s="55" t="s">
        <v>396</v>
      </c>
      <c r="E120" s="56">
        <v>3.79</v>
      </c>
      <c r="F120" s="56">
        <v>3.79</v>
      </c>
      <c r="G120" s="56">
        <v>0</v>
      </c>
    </row>
    <row r="121" spans="2:7" ht="15.75" x14ac:dyDescent="0.25">
      <c r="B121" s="55">
        <v>119</v>
      </c>
      <c r="C121" s="55" t="s">
        <v>145</v>
      </c>
      <c r="D121" s="55" t="s">
        <v>400</v>
      </c>
      <c r="E121" s="56">
        <v>876.4</v>
      </c>
      <c r="F121" s="56">
        <v>876.4</v>
      </c>
      <c r="G121" s="56">
        <v>0</v>
      </c>
    </row>
    <row r="122" spans="2:7" ht="15.75" x14ac:dyDescent="0.25">
      <c r="B122" s="55">
        <v>120</v>
      </c>
      <c r="C122" s="55" t="s">
        <v>32</v>
      </c>
      <c r="D122" s="55" t="s">
        <v>396</v>
      </c>
      <c r="E122" s="56">
        <v>17.100000000000001</v>
      </c>
      <c r="F122" s="56">
        <v>13.03</v>
      </c>
      <c r="G122" s="56">
        <v>4.07</v>
      </c>
    </row>
    <row r="123" spans="2:7" ht="15.75" x14ac:dyDescent="0.25">
      <c r="B123" s="55">
        <v>121</v>
      </c>
      <c r="C123" s="55" t="s">
        <v>32</v>
      </c>
      <c r="D123" s="55" t="s">
        <v>360</v>
      </c>
      <c r="E123" s="56">
        <v>36.72</v>
      </c>
      <c r="F123" s="56">
        <v>27.99</v>
      </c>
      <c r="G123" s="56">
        <v>8.73</v>
      </c>
    </row>
    <row r="124" spans="2:7" ht="15.75" x14ac:dyDescent="0.25">
      <c r="B124" s="55">
        <v>122</v>
      </c>
      <c r="C124" s="55" t="s">
        <v>35</v>
      </c>
      <c r="D124" s="55" t="s">
        <v>364</v>
      </c>
      <c r="E124" s="56">
        <v>97.57</v>
      </c>
      <c r="F124" s="56">
        <v>97.57</v>
      </c>
      <c r="G124" s="56">
        <v>0</v>
      </c>
    </row>
    <row r="125" spans="2:7" ht="15.75" x14ac:dyDescent="0.25">
      <c r="B125" s="55">
        <v>123</v>
      </c>
      <c r="C125" s="55" t="s">
        <v>36</v>
      </c>
      <c r="D125" s="55" t="s">
        <v>364</v>
      </c>
      <c r="E125" s="56">
        <v>141.83000000000001</v>
      </c>
      <c r="F125" s="56">
        <v>97.57</v>
      </c>
      <c r="G125" s="56">
        <v>44.25</v>
      </c>
    </row>
    <row r="126" spans="2:7" ht="15.75" x14ac:dyDescent="0.25">
      <c r="B126" s="55">
        <v>124</v>
      </c>
      <c r="C126" s="55" t="s">
        <v>37</v>
      </c>
      <c r="D126" s="55" t="s">
        <v>364</v>
      </c>
      <c r="E126" s="56">
        <v>141.83000000000001</v>
      </c>
      <c r="F126" s="56">
        <v>97.57</v>
      </c>
      <c r="G126" s="56">
        <v>44.25</v>
      </c>
    </row>
    <row r="127" spans="2:7" ht="15.75" x14ac:dyDescent="0.25">
      <c r="B127" s="55">
        <v>125</v>
      </c>
      <c r="C127" s="55" t="s">
        <v>38</v>
      </c>
      <c r="D127" s="55" t="s">
        <v>397</v>
      </c>
      <c r="E127" s="56">
        <v>4.74</v>
      </c>
      <c r="F127" s="56">
        <v>4.74</v>
      </c>
      <c r="G127" s="56">
        <v>1.48</v>
      </c>
    </row>
    <row r="128" spans="2:7" ht="15.75" x14ac:dyDescent="0.25">
      <c r="B128" s="55">
        <v>126</v>
      </c>
      <c r="C128" s="55" t="s">
        <v>38</v>
      </c>
      <c r="D128" s="55" t="s">
        <v>395</v>
      </c>
      <c r="E128" s="56">
        <v>8.06</v>
      </c>
      <c r="F128" s="56">
        <v>6.15</v>
      </c>
      <c r="G128" s="56">
        <v>1.92</v>
      </c>
    </row>
    <row r="129" spans="2:7" ht="15.75" x14ac:dyDescent="0.25">
      <c r="B129" s="55">
        <v>127</v>
      </c>
      <c r="C129" s="55" t="s">
        <v>38</v>
      </c>
      <c r="D129" s="55" t="s">
        <v>396</v>
      </c>
      <c r="E129" s="56">
        <v>6.78</v>
      </c>
      <c r="F129" s="56">
        <v>5.16</v>
      </c>
      <c r="G129" s="56">
        <v>1.61</v>
      </c>
    </row>
    <row r="130" spans="2:7" ht="15.75" x14ac:dyDescent="0.25">
      <c r="B130" s="55">
        <v>128</v>
      </c>
      <c r="C130" s="55" t="s">
        <v>38</v>
      </c>
      <c r="D130" s="55" t="s">
        <v>360</v>
      </c>
      <c r="E130" s="56">
        <v>11.33</v>
      </c>
      <c r="F130" s="56">
        <v>8.64</v>
      </c>
      <c r="G130" s="56">
        <v>2.7</v>
      </c>
    </row>
    <row r="131" spans="2:7" ht="15.75" x14ac:dyDescent="0.25">
      <c r="B131" s="55">
        <v>129</v>
      </c>
      <c r="C131" s="55" t="s">
        <v>63</v>
      </c>
      <c r="D131" s="55" t="s">
        <v>397</v>
      </c>
      <c r="E131" s="56">
        <v>2245.58</v>
      </c>
      <c r="F131" s="56">
        <v>1544.96</v>
      </c>
      <c r="G131" s="56">
        <v>700.62</v>
      </c>
    </row>
    <row r="132" spans="2:7" ht="15.75" x14ac:dyDescent="0.25">
      <c r="B132" s="55">
        <v>130</v>
      </c>
      <c r="C132" s="55" t="s">
        <v>59</v>
      </c>
      <c r="D132" s="55" t="s">
        <v>404</v>
      </c>
      <c r="E132" s="56">
        <v>1403.48</v>
      </c>
      <c r="F132" s="56">
        <v>1403.48</v>
      </c>
      <c r="G132" s="56">
        <v>0</v>
      </c>
    </row>
    <row r="133" spans="2:7" ht="15.75" x14ac:dyDescent="0.25">
      <c r="B133" s="55">
        <v>131</v>
      </c>
      <c r="C133" s="55" t="s">
        <v>59</v>
      </c>
      <c r="D133" s="55" t="s">
        <v>405</v>
      </c>
      <c r="E133" s="56">
        <v>1403.48</v>
      </c>
      <c r="F133" s="56">
        <v>1403.48</v>
      </c>
      <c r="G133" s="56">
        <v>0</v>
      </c>
    </row>
    <row r="134" spans="2:7" ht="15.75" x14ac:dyDescent="0.25">
      <c r="B134" s="55">
        <v>132</v>
      </c>
      <c r="C134" s="55" t="s">
        <v>59</v>
      </c>
      <c r="D134" s="55" t="s">
        <v>406</v>
      </c>
      <c r="E134" s="56">
        <v>1403.48</v>
      </c>
      <c r="F134" s="56">
        <v>1403.48</v>
      </c>
      <c r="G134" s="56">
        <v>0</v>
      </c>
    </row>
    <row r="135" spans="2:7" ht="15.75" x14ac:dyDescent="0.25">
      <c r="B135" s="55">
        <v>133</v>
      </c>
      <c r="C135" s="55" t="s">
        <v>59</v>
      </c>
      <c r="D135" s="55" t="s">
        <v>407</v>
      </c>
      <c r="E135" s="56">
        <v>1403.48</v>
      </c>
      <c r="F135" s="56">
        <v>1403.48</v>
      </c>
      <c r="G135" s="56">
        <v>0</v>
      </c>
    </row>
    <row r="136" spans="2:7" ht="15.75" x14ac:dyDescent="0.25">
      <c r="B136" s="55">
        <v>134</v>
      </c>
      <c r="C136" s="55" t="s">
        <v>59</v>
      </c>
      <c r="D136" s="55" t="s">
        <v>408</v>
      </c>
      <c r="E136" s="56">
        <v>1403.48</v>
      </c>
      <c r="F136" s="56">
        <v>1403.48</v>
      </c>
      <c r="G136" s="56">
        <v>0</v>
      </c>
    </row>
    <row r="137" spans="2:7" ht="15.75" x14ac:dyDescent="0.25">
      <c r="B137" s="55">
        <v>135</v>
      </c>
      <c r="C137" s="55" t="s">
        <v>59</v>
      </c>
      <c r="D137" s="55" t="s">
        <v>409</v>
      </c>
      <c r="E137" s="56">
        <v>1403.48</v>
      </c>
      <c r="F137" s="56">
        <v>1403.48</v>
      </c>
      <c r="G137" s="56">
        <v>0</v>
      </c>
    </row>
    <row r="138" spans="2:7" ht="15.75" x14ac:dyDescent="0.25">
      <c r="B138" s="55">
        <v>136</v>
      </c>
      <c r="C138" s="55" t="s">
        <v>59</v>
      </c>
      <c r="D138" s="55" t="s">
        <v>410</v>
      </c>
      <c r="E138" s="56">
        <v>1403.48</v>
      </c>
      <c r="F138" s="56">
        <v>1403.48</v>
      </c>
      <c r="G138" s="56">
        <v>0</v>
      </c>
    </row>
    <row r="139" spans="2:7" ht="15.75" x14ac:dyDescent="0.25">
      <c r="B139" s="55">
        <v>137</v>
      </c>
      <c r="C139" s="55" t="s">
        <v>59</v>
      </c>
      <c r="D139" s="55" t="s">
        <v>411</v>
      </c>
      <c r="E139" s="56">
        <v>1291.98</v>
      </c>
      <c r="F139" s="56">
        <v>1291.98</v>
      </c>
      <c r="G139" s="56">
        <v>0</v>
      </c>
    </row>
    <row r="140" spans="2:7" ht="15.75" x14ac:dyDescent="0.25">
      <c r="B140" s="55">
        <v>138</v>
      </c>
      <c r="C140" s="55" t="s">
        <v>63</v>
      </c>
      <c r="D140" s="55" t="s">
        <v>371</v>
      </c>
      <c r="E140" s="56">
        <v>2245.58</v>
      </c>
      <c r="F140" s="56">
        <v>1544.96</v>
      </c>
      <c r="G140" s="56">
        <v>700.62</v>
      </c>
    </row>
    <row r="141" spans="2:7" ht="15.75" x14ac:dyDescent="0.25">
      <c r="B141" s="55">
        <v>139</v>
      </c>
      <c r="C141" s="55" t="s">
        <v>63</v>
      </c>
      <c r="D141" s="55" t="s">
        <v>372</v>
      </c>
      <c r="E141" s="56">
        <v>2245.58</v>
      </c>
      <c r="F141" s="56">
        <v>1544.96</v>
      </c>
      <c r="G141" s="56">
        <v>700.62</v>
      </c>
    </row>
    <row r="142" spans="2:7" ht="15.75" x14ac:dyDescent="0.25">
      <c r="B142" s="55">
        <v>140</v>
      </c>
      <c r="C142" s="55" t="s">
        <v>59</v>
      </c>
      <c r="D142" s="55" t="s">
        <v>362</v>
      </c>
      <c r="E142" s="56">
        <v>1403.48</v>
      </c>
      <c r="F142" s="56">
        <v>1403.48</v>
      </c>
      <c r="G142" s="56">
        <v>0</v>
      </c>
    </row>
    <row r="143" spans="2:7" ht="15.75" x14ac:dyDescent="0.25">
      <c r="B143" s="55">
        <v>141</v>
      </c>
      <c r="C143" s="55" t="s">
        <v>63</v>
      </c>
      <c r="D143" s="55" t="s">
        <v>364</v>
      </c>
      <c r="E143" s="56">
        <v>144.88</v>
      </c>
      <c r="F143" s="56">
        <v>99.68</v>
      </c>
      <c r="G143" s="56">
        <v>45.2</v>
      </c>
    </row>
    <row r="144" spans="2:7" ht="15.75" x14ac:dyDescent="0.25">
      <c r="B144" s="55">
        <v>142</v>
      </c>
      <c r="C144" s="55" t="s">
        <v>63</v>
      </c>
      <c r="D144" s="55" t="s">
        <v>412</v>
      </c>
      <c r="E144" s="56">
        <v>2100.4499999999998</v>
      </c>
      <c r="F144" s="56">
        <v>1445.11</v>
      </c>
      <c r="G144" s="56">
        <v>655.34</v>
      </c>
    </row>
    <row r="145" spans="2:7" ht="15.75" x14ac:dyDescent="0.25">
      <c r="B145" s="55">
        <v>143</v>
      </c>
      <c r="C145" s="55" t="s">
        <v>63</v>
      </c>
      <c r="D145" s="55" t="s">
        <v>413</v>
      </c>
      <c r="E145" s="56">
        <v>2245.31</v>
      </c>
      <c r="F145" s="56">
        <v>1544.77</v>
      </c>
      <c r="G145" s="56">
        <v>700.54</v>
      </c>
    </row>
    <row r="146" spans="2:7" ht="15.75" x14ac:dyDescent="0.25">
      <c r="B146" s="55">
        <v>144</v>
      </c>
      <c r="C146" s="55" t="s">
        <v>63</v>
      </c>
      <c r="D146" s="55" t="s">
        <v>375</v>
      </c>
      <c r="E146" s="56">
        <v>2245.31</v>
      </c>
      <c r="F146" s="56">
        <v>1544.77</v>
      </c>
      <c r="G146" s="56">
        <v>700.54</v>
      </c>
    </row>
    <row r="147" spans="2:7" ht="15.75" x14ac:dyDescent="0.25">
      <c r="B147" s="55">
        <v>145</v>
      </c>
      <c r="C147" s="55" t="s">
        <v>63</v>
      </c>
      <c r="D147" s="55" t="s">
        <v>414</v>
      </c>
      <c r="E147" s="56">
        <v>2245.31</v>
      </c>
      <c r="F147" s="56">
        <v>1544.77</v>
      </c>
      <c r="G147" s="56">
        <v>700.54</v>
      </c>
    </row>
    <row r="148" spans="2:7" ht="15.75" x14ac:dyDescent="0.25">
      <c r="B148" s="55">
        <v>146</v>
      </c>
      <c r="C148" s="55" t="s">
        <v>63</v>
      </c>
      <c r="D148" s="55" t="s">
        <v>415</v>
      </c>
      <c r="E148" s="56">
        <v>2245.31</v>
      </c>
      <c r="F148" s="56">
        <v>1544.77</v>
      </c>
      <c r="G148" s="56">
        <v>700.54</v>
      </c>
    </row>
    <row r="149" spans="2:7" ht="15.75" x14ac:dyDescent="0.25">
      <c r="B149" s="55">
        <v>147</v>
      </c>
      <c r="C149" s="55" t="s">
        <v>63</v>
      </c>
      <c r="D149" s="55" t="s">
        <v>385</v>
      </c>
      <c r="E149" s="56">
        <v>2066.91</v>
      </c>
      <c r="F149" s="56">
        <v>1422.03</v>
      </c>
      <c r="G149" s="56">
        <v>644.88</v>
      </c>
    </row>
    <row r="150" spans="2:7" ht="15.75" x14ac:dyDescent="0.25">
      <c r="B150" s="55">
        <v>148</v>
      </c>
      <c r="C150" s="55" t="s">
        <v>63</v>
      </c>
      <c r="D150" s="55" t="s">
        <v>416</v>
      </c>
      <c r="E150" s="56">
        <v>2245.58</v>
      </c>
      <c r="F150" s="56">
        <v>1544.96</v>
      </c>
      <c r="G150" s="56">
        <v>700.62</v>
      </c>
    </row>
    <row r="151" spans="2:7" ht="15.75" x14ac:dyDescent="0.25">
      <c r="B151" s="55">
        <v>149</v>
      </c>
      <c r="C151" s="55" t="s">
        <v>63</v>
      </c>
      <c r="D151" s="55" t="s">
        <v>359</v>
      </c>
      <c r="E151" s="56">
        <v>2245.58</v>
      </c>
      <c r="F151" s="56">
        <v>1544.96</v>
      </c>
      <c r="G151" s="56">
        <v>700.62</v>
      </c>
    </row>
    <row r="152" spans="2:7" ht="15.75" x14ac:dyDescent="0.25">
      <c r="B152" s="55">
        <v>150</v>
      </c>
      <c r="C152" s="55" t="s">
        <v>57</v>
      </c>
      <c r="D152" s="55" t="s">
        <v>417</v>
      </c>
      <c r="E152" s="56">
        <v>4235.95</v>
      </c>
      <c r="F152" s="56">
        <v>4235.95</v>
      </c>
      <c r="G152" s="56">
        <v>0</v>
      </c>
    </row>
    <row r="153" spans="2:7" ht="15.75" x14ac:dyDescent="0.25">
      <c r="B153" s="55">
        <v>151</v>
      </c>
      <c r="C153" s="55" t="s">
        <v>145</v>
      </c>
      <c r="D153" s="55" t="s">
        <v>401</v>
      </c>
      <c r="E153" s="56">
        <v>876.4</v>
      </c>
      <c r="F153" s="56">
        <v>876.4</v>
      </c>
      <c r="G153" s="56">
        <v>0</v>
      </c>
    </row>
    <row r="154" spans="2:7" ht="15.75" x14ac:dyDescent="0.25">
      <c r="B154" s="55">
        <v>152</v>
      </c>
      <c r="C154" s="55" t="s">
        <v>145</v>
      </c>
      <c r="D154" s="55" t="s">
        <v>402</v>
      </c>
      <c r="E154" s="56">
        <v>876.4</v>
      </c>
      <c r="F154" s="56">
        <v>876.4</v>
      </c>
      <c r="G154" s="56">
        <v>0</v>
      </c>
    </row>
    <row r="155" spans="2:7" ht="15.75" x14ac:dyDescent="0.25">
      <c r="B155" s="55">
        <v>153</v>
      </c>
      <c r="C155" s="55" t="s">
        <v>145</v>
      </c>
      <c r="D155" s="55" t="s">
        <v>403</v>
      </c>
      <c r="E155" s="56">
        <v>876.4</v>
      </c>
      <c r="F155" s="56">
        <v>876.4</v>
      </c>
      <c r="G155" s="56">
        <v>0</v>
      </c>
    </row>
    <row r="156" spans="2:7" ht="15.75" x14ac:dyDescent="0.25">
      <c r="B156" s="55">
        <v>154</v>
      </c>
      <c r="C156" s="55" t="s">
        <v>54</v>
      </c>
      <c r="D156" s="55" t="s">
        <v>418</v>
      </c>
      <c r="E156" s="56">
        <v>21699.7</v>
      </c>
      <c r="F156" s="56">
        <v>21699.7</v>
      </c>
      <c r="G156" s="56">
        <v>0</v>
      </c>
    </row>
    <row r="157" spans="2:7" ht="15.75" x14ac:dyDescent="0.25">
      <c r="B157" s="55">
        <v>155</v>
      </c>
      <c r="C157" s="55" t="s">
        <v>55</v>
      </c>
      <c r="D157" s="55" t="s">
        <v>417</v>
      </c>
      <c r="E157" s="56">
        <v>6353.93</v>
      </c>
      <c r="F157" s="56">
        <v>6353.93</v>
      </c>
      <c r="G157" s="56">
        <v>0</v>
      </c>
    </row>
    <row r="158" spans="2:7" ht="15.75" x14ac:dyDescent="0.25">
      <c r="B158" s="55">
        <v>156</v>
      </c>
      <c r="C158" s="55" t="s">
        <v>55</v>
      </c>
      <c r="D158" s="55" t="s">
        <v>419</v>
      </c>
      <c r="E158" s="56">
        <v>6353.93</v>
      </c>
      <c r="F158" s="56">
        <v>6353.93</v>
      </c>
      <c r="G158" s="56">
        <v>0</v>
      </c>
    </row>
    <row r="159" spans="2:7" ht="15.75" x14ac:dyDescent="0.25">
      <c r="B159" s="55">
        <v>157</v>
      </c>
      <c r="C159" s="55" t="s">
        <v>55</v>
      </c>
      <c r="D159" s="55" t="s">
        <v>418</v>
      </c>
      <c r="E159" s="56">
        <v>5976.76</v>
      </c>
      <c r="F159" s="56">
        <v>5976.76</v>
      </c>
      <c r="G159" s="56">
        <v>0</v>
      </c>
    </row>
    <row r="160" spans="2:7" ht="15.75" x14ac:dyDescent="0.25">
      <c r="B160" s="55">
        <v>158</v>
      </c>
      <c r="C160" s="55" t="s">
        <v>56</v>
      </c>
      <c r="D160" s="55" t="s">
        <v>417</v>
      </c>
      <c r="E160" s="56">
        <v>4235.95</v>
      </c>
      <c r="F160" s="56">
        <v>4235.95</v>
      </c>
      <c r="G160" s="56">
        <v>0</v>
      </c>
    </row>
    <row r="161" spans="2:7" ht="15.75" x14ac:dyDescent="0.25">
      <c r="B161" s="55">
        <v>159</v>
      </c>
      <c r="C161" s="55" t="s">
        <v>56</v>
      </c>
      <c r="D161" s="55" t="s">
        <v>419</v>
      </c>
      <c r="E161" s="56">
        <v>4235.95</v>
      </c>
      <c r="F161" s="56">
        <v>4235.95</v>
      </c>
      <c r="G161" s="56">
        <v>0</v>
      </c>
    </row>
    <row r="162" spans="2:7" ht="15.75" x14ac:dyDescent="0.25">
      <c r="B162" s="55">
        <v>160</v>
      </c>
      <c r="C162" s="55" t="s">
        <v>56</v>
      </c>
      <c r="D162" s="55" t="s">
        <v>418</v>
      </c>
      <c r="E162" s="56">
        <v>3984.51</v>
      </c>
      <c r="F162" s="56">
        <v>3984.51</v>
      </c>
      <c r="G162" s="56">
        <v>0</v>
      </c>
    </row>
    <row r="163" spans="2:7" ht="15.75" x14ac:dyDescent="0.25">
      <c r="B163" s="55">
        <v>161</v>
      </c>
      <c r="C163" s="55" t="s">
        <v>27</v>
      </c>
      <c r="D163" s="55" t="s">
        <v>397</v>
      </c>
      <c r="E163" s="56">
        <v>231.36</v>
      </c>
      <c r="F163" s="56">
        <v>176.34</v>
      </c>
      <c r="G163" s="56">
        <v>55.01</v>
      </c>
    </row>
    <row r="164" spans="2:7" ht="15.75" x14ac:dyDescent="0.25">
      <c r="B164" s="55">
        <v>162</v>
      </c>
      <c r="C164" s="55" t="s">
        <v>57</v>
      </c>
      <c r="D164" s="55" t="s">
        <v>419</v>
      </c>
      <c r="E164" s="56">
        <v>4235.95</v>
      </c>
      <c r="F164" s="56">
        <v>4235.95</v>
      </c>
      <c r="G164" s="56">
        <v>0</v>
      </c>
    </row>
    <row r="165" spans="2:7" ht="15.75" x14ac:dyDescent="0.25">
      <c r="B165" s="55">
        <v>163</v>
      </c>
      <c r="C165" s="55" t="s">
        <v>57</v>
      </c>
      <c r="D165" s="55" t="s">
        <v>418</v>
      </c>
      <c r="E165" s="56">
        <v>3984.51</v>
      </c>
      <c r="F165" s="56">
        <v>3984.51</v>
      </c>
      <c r="G165" s="56">
        <v>0</v>
      </c>
    </row>
    <row r="166" spans="2:7" ht="15.75" x14ac:dyDescent="0.25">
      <c r="B166" s="55">
        <v>164</v>
      </c>
      <c r="C166" s="55" t="s">
        <v>58</v>
      </c>
      <c r="D166" s="55" t="s">
        <v>338</v>
      </c>
      <c r="E166" s="56">
        <v>1578.93</v>
      </c>
      <c r="F166" s="56">
        <v>1578.93</v>
      </c>
      <c r="G166" s="56">
        <v>0</v>
      </c>
    </row>
    <row r="167" spans="2:7" ht="15.75" x14ac:dyDescent="0.25">
      <c r="B167" s="55">
        <v>165</v>
      </c>
      <c r="C167" s="55" t="s">
        <v>58</v>
      </c>
      <c r="D167" s="55" t="s">
        <v>420</v>
      </c>
      <c r="E167" s="56">
        <v>1578.93</v>
      </c>
      <c r="F167" s="56">
        <v>1578.93</v>
      </c>
      <c r="G167" s="56">
        <v>0</v>
      </c>
    </row>
    <row r="168" spans="2:7" ht="15.75" x14ac:dyDescent="0.25">
      <c r="B168" s="55">
        <v>166</v>
      </c>
      <c r="C168" s="55" t="s">
        <v>58</v>
      </c>
      <c r="D168" s="55" t="s">
        <v>421</v>
      </c>
      <c r="E168" s="56">
        <v>1578.93</v>
      </c>
      <c r="F168" s="56">
        <v>1578.93</v>
      </c>
      <c r="G168" s="56">
        <v>0</v>
      </c>
    </row>
    <row r="169" spans="2:7" ht="15.75" x14ac:dyDescent="0.25">
      <c r="B169" s="55">
        <v>167</v>
      </c>
      <c r="C169" s="55" t="s">
        <v>58</v>
      </c>
      <c r="D169" s="55" t="s">
        <v>422</v>
      </c>
      <c r="E169" s="56">
        <v>1578.93</v>
      </c>
      <c r="F169" s="56">
        <v>1578.93</v>
      </c>
      <c r="G169" s="56">
        <v>0</v>
      </c>
    </row>
    <row r="170" spans="2:7" ht="15.75" x14ac:dyDescent="0.25">
      <c r="B170" s="55">
        <v>168</v>
      </c>
      <c r="C170" s="55" t="s">
        <v>58</v>
      </c>
      <c r="D170" s="55" t="s">
        <v>423</v>
      </c>
      <c r="E170" s="56">
        <v>1578.93</v>
      </c>
      <c r="F170" s="56">
        <v>1578.93</v>
      </c>
      <c r="G170" s="56">
        <v>0</v>
      </c>
    </row>
    <row r="171" spans="2:7" ht="15.75" x14ac:dyDescent="0.25">
      <c r="B171" s="55">
        <v>169</v>
      </c>
      <c r="C171" s="55" t="s">
        <v>58</v>
      </c>
      <c r="D171" s="55" t="s">
        <v>424</v>
      </c>
      <c r="E171" s="56">
        <v>1578.93</v>
      </c>
      <c r="F171" s="56">
        <v>1578.93</v>
      </c>
      <c r="G171" s="56">
        <v>0</v>
      </c>
    </row>
    <row r="172" spans="2:7" ht="15.75" x14ac:dyDescent="0.25">
      <c r="B172" s="55">
        <v>170</v>
      </c>
      <c r="C172" s="55" t="s">
        <v>59</v>
      </c>
      <c r="D172" s="55" t="s">
        <v>425</v>
      </c>
      <c r="E172" s="56">
        <v>1403.48</v>
      </c>
      <c r="F172" s="56">
        <v>1403.48</v>
      </c>
      <c r="G172" s="56">
        <v>0</v>
      </c>
    </row>
    <row r="174" spans="2:7" ht="15.75" x14ac:dyDescent="0.25">
      <c r="C174" s="3" t="s">
        <v>169</v>
      </c>
    </row>
    <row r="175" spans="2:7" ht="15.75" x14ac:dyDescent="0.25">
      <c r="C175" s="3" t="s">
        <v>433</v>
      </c>
    </row>
  </sheetData>
  <mergeCells count="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Gain Summary</vt:lpstr>
      <vt:lpstr>8938</vt:lpstr>
      <vt:lpstr>FBAR</vt:lpstr>
      <vt:lpstr>transaction_details</vt:lpstr>
      <vt:lpstr>India-TDS-TaxRefund</vt:lpstr>
      <vt:lpstr>Schedule-C</vt:lpstr>
      <vt:lpstr>Hina-26AS</vt:lpstr>
      <vt:lpstr>Hemal-26AS</vt:lpstr>
      <vt:lpstr>gain_summary_by_script</vt:lpstr>
      <vt:lpstr>dividend_transaction_details</vt:lpstr>
      <vt:lpstr>interest_details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hemil donga</cp:lastModifiedBy>
  <dcterms:created xsi:type="dcterms:W3CDTF">2025-05-28T04:37:47Z</dcterms:created>
  <dcterms:modified xsi:type="dcterms:W3CDTF">2025-08-28T10:08:03Z</dcterms:modified>
</cp:coreProperties>
</file>